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vylab-my.sharepoint.com/personal/akash_levy_365_levylab_org/Documents/Documents/Studies - 2019 Fall/ENGR 241/mim/"/>
    </mc:Choice>
  </mc:AlternateContent>
  <xr:revisionPtr revIDLastSave="219" documentId="8_{339CB208-021E-444D-AA69-74C3DED3DE3B}" xr6:coauthVersionLast="45" xr6:coauthVersionMax="45" xr10:uidLastSave="{95C39306-EFF5-6D4C-9482-63B47ADA4C08}"/>
  <bookViews>
    <workbookView xWindow="0" yWindow="0" windowWidth="28800" windowHeight="18000" xr2:uid="{D1D7BB84-1AD3-E24F-B6A5-2D5954B3FA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3" i="1"/>
  <c r="P3" i="1"/>
  <c r="P4" i="1"/>
  <c r="P12" i="1"/>
  <c r="P13" i="1"/>
  <c r="P14" i="1"/>
  <c r="P15" i="1"/>
  <c r="P16" i="1"/>
  <c r="P17" i="1"/>
  <c r="P18" i="1"/>
  <c r="P19" i="1"/>
  <c r="P11" i="1"/>
  <c r="P5" i="1"/>
  <c r="P6" i="1"/>
  <c r="P7" i="1"/>
  <c r="P8" i="1"/>
  <c r="P9" i="1"/>
  <c r="O4" i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3" i="1"/>
  <c r="G10" i="1"/>
  <c r="G15" i="1"/>
  <c r="K20" i="1"/>
  <c r="G11" i="1"/>
  <c r="G12" i="1"/>
  <c r="G13" i="1"/>
  <c r="G14" i="1"/>
  <c r="G16" i="1"/>
  <c r="G17" i="1"/>
  <c r="G18" i="1"/>
  <c r="G19" i="1"/>
  <c r="J15" i="1"/>
  <c r="J16" i="1"/>
  <c r="J17" i="1"/>
  <c r="J18" i="1"/>
  <c r="J19" i="1"/>
  <c r="J14" i="1"/>
  <c r="J13" i="1"/>
  <c r="J12" i="1"/>
  <c r="J4" i="1"/>
  <c r="J5" i="1"/>
  <c r="J6" i="1"/>
  <c r="J7" i="1"/>
  <c r="J8" i="1"/>
  <c r="J9" i="1"/>
  <c r="J11" i="1"/>
  <c r="J3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<sst xmlns="http://schemas.openxmlformats.org/spreadsheetml/2006/main" count="35" uniqueCount="19">
  <si>
    <t>MOS</t>
  </si>
  <si>
    <t>MIM</t>
  </si>
  <si>
    <t>Seed Layer
Target (nm)</t>
  </si>
  <si>
    <t>Sample
Type</t>
  </si>
  <si>
    <t>ALD
Cycles</t>
  </si>
  <si>
    <t>ALD Layer
Target (nm)</t>
  </si>
  <si>
    <t>Woollam Seed
Thickness (nm)</t>
  </si>
  <si>
    <t>Woollam ALD
Thickness (nm)</t>
  </si>
  <si>
    <t>Woollam Total
Thickness (nm)</t>
  </si>
  <si>
    <t>Breakdown
Voltage (V)</t>
  </si>
  <si>
    <t>Breakdown
Voltage Std (V)</t>
  </si>
  <si>
    <t>Breakdown Voltage N</t>
  </si>
  <si>
    <t>Cap (F)</t>
  </si>
  <si>
    <t>Cap
Std (F)</t>
  </si>
  <si>
    <t>Cap N</t>
  </si>
  <si>
    <t>Dielectric Constant</t>
  </si>
  <si>
    <t>Breakdown Voltage (MV/cm)</t>
  </si>
  <si>
    <t>Breakdown Voltage
Norm Dev (V)</t>
  </si>
  <si>
    <t>Carrier Conc. (1E13 cm^-2)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</si>
</sst>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Fill="1" applyAlignme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MIM:</a:t>
            </a:r>
            <a:r>
              <a:rPr lang="en-US" baseline="0"/>
              <a:t> </a:t>
            </a:r>
            <a:r>
              <a:rPr lang="en-US"/>
              <a:t>Measured</a:t>
            </a:r>
            <a:r>
              <a:rPr lang="en-US" baseline="0"/>
              <a:t> vs. Target </a:t>
            </a:r>
            <a:r>
              <a:rPr lang="en-US"/>
              <a:t>Seed Layer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Sheet1!$B$10:$B$14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0</c:v>
                </c:pt>
                <c:pt idx="1">
                  <c:v>1.2270000000000001</c:v>
                </c:pt>
                <c:pt idx="2">
                  <c:v>2.3610000000000002</c:v>
                </c:pt>
                <c:pt idx="3">
                  <c:v>3.4750000000000001</c:v>
                </c:pt>
                <c:pt idx="4">
                  <c:v>4.327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C-3148-9A28-CBE70AB8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71679"/>
        <c:axId val="1206060111"/>
      </c:scatterChart>
      <c:valAx>
        <c:axId val="120597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Thickness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60111"/>
        <c:crosses val="autoZero"/>
        <c:crossBetween val="midCat"/>
      </c:valAx>
      <c:valAx>
        <c:axId val="12060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Measured Thickness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MIM: Carrier</a:t>
            </a:r>
            <a:r>
              <a:rPr lang="en-US" baseline="0"/>
              <a:t>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Sheet1!$Q$6:$Q$9</c:f>
              <c:numCache>
                <c:formatCode>General</c:formatCode>
                <c:ptCount val="4"/>
                <c:pt idx="0">
                  <c:v>6.313170525441647</c:v>
                </c:pt>
                <c:pt idx="1">
                  <c:v>10.656866421803556</c:v>
                </c:pt>
                <c:pt idx="2">
                  <c:v>8.4439091740947152</c:v>
                </c:pt>
                <c:pt idx="3">
                  <c:v>6.7651582073699705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6-AB48-9EA8-A222530C2A3F}"/>
            </c:ext>
          </c:extLst>
        </c:ser>
        <c:ser>
          <c:idx val="0"/>
          <c:order val="1"/>
          <c:tx>
            <c:v>10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Sheet1!$Q$3:$Q$5</c:f>
              <c:numCache>
                <c:formatCode>General</c:formatCode>
                <c:ptCount val="3"/>
                <c:pt idx="0">
                  <c:v>4.1486230761198044</c:v>
                </c:pt>
                <c:pt idx="1">
                  <c:v>9.4157523914729158</c:v>
                </c:pt>
                <c:pt idx="2">
                  <c:v>5.2776440929323076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6-AB48-9EA8-A222530C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70271"/>
        <c:axId val="1266643231"/>
      </c:scatterChart>
      <c:valAx>
        <c:axId val="1262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Seed Layer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3231"/>
        <c:crosses val="autoZero"/>
        <c:crossBetween val="midCat"/>
      </c:valAx>
      <c:valAx>
        <c:axId val="12666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Carrier</a:t>
                </a:r>
                <a:r>
                  <a:rPr lang="en-US" baseline="0"/>
                  <a:t> Conc. (1E13 cm^-2)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MOS: Carrier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Sheet1!$Q$11:$Q$14</c:f>
              <c:numCache>
                <c:formatCode>General</c:formatCode>
                <c:ptCount val="4"/>
                <c:pt idx="0">
                  <c:v>2.183036492450543</c:v>
                </c:pt>
                <c:pt idx="1">
                  <c:v>2.1747793438290866</c:v>
                </c:pt>
                <c:pt idx="2">
                  <c:v>1.6810236111614856</c:v>
                </c:pt>
                <c:pt idx="3">
                  <c:v>2.6907888278343521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C-4C46-831E-44F78C052F46}"/>
            </c:ext>
          </c:extLst>
        </c:ser>
        <c:ser>
          <c:idx val="0"/>
          <c:order val="1"/>
          <c:tx>
            <c:v>10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Sheet1!$B$15:$B$19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Sheet1!$Q$15:$Q$19</c:f>
              <c:numCache>
                <c:formatCode>General</c:formatCode>
                <c:ptCount val="5"/>
                <c:pt idx="0">
                  <c:v>2.5165608431807769</c:v>
                </c:pt>
                <c:pt idx="1">
                  <c:v>2.4826853556271122</c:v>
                </c:pt>
                <c:pt idx="2">
                  <c:v>2.6661981011775358</c:v>
                </c:pt>
                <c:pt idx="3">
                  <c:v>0.66838980739435161</c:v>
                </c:pt>
                <c:pt idx="4">
                  <c:v>2.5711630970096997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C-4C46-831E-44F78C052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70271"/>
        <c:axId val="1266643231"/>
      </c:scatterChart>
      <c:valAx>
        <c:axId val="1262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Seed Layer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3231"/>
        <c:crosses val="autoZero"/>
        <c:crossBetween val="midCat"/>
      </c:valAx>
      <c:valAx>
        <c:axId val="12666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Carrier Conc. (1E13 cm^-2)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MOS: Dielectric</a:t>
            </a:r>
            <a:r>
              <a:rPr lang="en-US" baseline="0"/>
              <a:t>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Sheet1!$O$6:$O$9</c:f>
              <c:numCache>
                <c:formatCode>General</c:formatCode>
                <c:ptCount val="4"/>
                <c:pt idx="0">
                  <c:v>7.186164616006832</c:v>
                </c:pt>
                <c:pt idx="1">
                  <c:v>6.0679749628364705</c:v>
                </c:pt>
                <c:pt idx="2">
                  <c:v>7.1957382992555203</c:v>
                </c:pt>
                <c:pt idx="3">
                  <c:v>8.0418459473628907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4-A847-9F9E-12EE6BC65C3C}"/>
            </c:ext>
          </c:extLst>
        </c:ser>
        <c:ser>
          <c:idx val="0"/>
          <c:order val="1"/>
          <c:tx>
            <c:v>10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Sheet1!$O$3:$O$5</c:f>
              <c:numCache>
                <c:formatCode>General</c:formatCode>
                <c:ptCount val="3"/>
                <c:pt idx="0">
                  <c:v>1.8432128521997033</c:v>
                </c:pt>
                <c:pt idx="1">
                  <c:v>6.900871954343236</c:v>
                </c:pt>
                <c:pt idx="2">
                  <c:v>6.9294153789002007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4-A847-9F9E-12EE6BC6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70271"/>
        <c:axId val="1266643231"/>
      </c:scatterChart>
      <c:valAx>
        <c:axId val="1262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Seed Layer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3231"/>
        <c:crosses val="autoZero"/>
        <c:crossBetween val="midCat"/>
      </c:valAx>
      <c:valAx>
        <c:axId val="12666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Dielectric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MIM: Dielectric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Sheet1!$O$11:$O$14</c:f>
              <c:numCache>
                <c:formatCode>General</c:formatCode>
                <c:ptCount val="4"/>
                <c:pt idx="0">
                  <c:v>4.4032</c:v>
                </c:pt>
                <c:pt idx="1">
                  <c:v>4.6982965424886451</c:v>
                </c:pt>
                <c:pt idx="2">
                  <c:v>5.1541981755268855</c:v>
                </c:pt>
                <c:pt idx="3">
                  <c:v>7.5705993918422774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C-BE42-9BCC-BC6DE0A64C75}"/>
            </c:ext>
          </c:extLst>
        </c:ser>
        <c:ser>
          <c:idx val="0"/>
          <c:order val="1"/>
          <c:tx>
            <c:v>10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Sheet1!$B$15:$B$19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Sheet1!$O$15:$O$19</c:f>
              <c:numCache>
                <c:formatCode>General</c:formatCode>
                <c:ptCount val="5"/>
                <c:pt idx="0">
                  <c:v>5.9460750412678181</c:v>
                </c:pt>
                <c:pt idx="1">
                  <c:v>5.3028947803292308</c:v>
                </c:pt>
                <c:pt idx="2">
                  <c:v>5.8045654320765738</c:v>
                </c:pt>
                <c:pt idx="3">
                  <c:v>1.7346218185413187</c:v>
                </c:pt>
                <c:pt idx="4">
                  <c:v>7.3008724876046518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C-BE42-9BCC-BC6DE0A6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70271"/>
        <c:axId val="1266643231"/>
      </c:scatterChart>
      <c:valAx>
        <c:axId val="1262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Seed Layer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3231"/>
        <c:crosses val="autoZero"/>
        <c:crossBetween val="midCat"/>
      </c:valAx>
      <c:valAx>
        <c:axId val="12666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Dielectric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MOS: </a:t>
            </a:r>
            <a:r>
              <a:rPr lang="en-US" sz="1400" b="0" i="0" u="none" strike="noStrike" baseline="0">
                <a:effectLst/>
              </a:rPr>
              <a:t>Measured vs. Target Seed Layer Thickness</a:t>
            </a:r>
            <a:r>
              <a:rPr lang="en-US" sz="1400" b="0" i="0" u="none" strike="noStrik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(Sheet1!$B$2:$B$9,Sheet1!$B$10,Sheet1!$B$15)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(Sheet1!$E$2:$E$9,Sheet1!$E$10,Sheet1!$E$15)</c:f>
              <c:numCache>
                <c:formatCode>General</c:formatCode>
                <c:ptCount val="10"/>
                <c:pt idx="0">
                  <c:v>1</c:v>
                </c:pt>
                <c:pt idx="1">
                  <c:v>1.76</c:v>
                </c:pt>
                <c:pt idx="2">
                  <c:v>2.72</c:v>
                </c:pt>
                <c:pt idx="3">
                  <c:v>3.75</c:v>
                </c:pt>
                <c:pt idx="4">
                  <c:v>1.02</c:v>
                </c:pt>
                <c:pt idx="5">
                  <c:v>1.79</c:v>
                </c:pt>
                <c:pt idx="6">
                  <c:v>2.59</c:v>
                </c:pt>
                <c:pt idx="7">
                  <c:v>3.87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9-C248-91C3-B7277075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05791"/>
        <c:axId val="1258807423"/>
      </c:scatterChart>
      <c:valAx>
        <c:axId val="125880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07423"/>
        <c:crosses val="autoZero"/>
        <c:crossBetween val="midCat"/>
      </c:valAx>
      <c:valAx>
        <c:axId val="12588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Thickness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0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ALD</a:t>
            </a:r>
            <a:r>
              <a:rPr lang="en-US" baseline="0"/>
              <a:t> Thickness vs.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Sheet1!$D$2:$D$20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23</c:v>
                </c:pt>
                <c:pt idx="3">
                  <c:v>60</c:v>
                </c:pt>
                <c:pt idx="4">
                  <c:v>90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3.9459999999999997</c:v>
                </c:pt>
                <c:pt idx="1">
                  <c:v>3.1130000000000004</c:v>
                </c:pt>
                <c:pt idx="2">
                  <c:v>2.1</c:v>
                </c:pt>
                <c:pt idx="3">
                  <c:v>5.9809999999999999</c:v>
                </c:pt>
                <c:pt idx="4">
                  <c:v>8.6620000000000008</c:v>
                </c:pt>
                <c:pt idx="5">
                  <c:v>7.9319999999999995</c:v>
                </c:pt>
                <c:pt idx="6">
                  <c:v>6.8320000000000007</c:v>
                </c:pt>
                <c:pt idx="7">
                  <c:v>5.86</c:v>
                </c:pt>
                <c:pt idx="8">
                  <c:v>4.6109999999999998</c:v>
                </c:pt>
                <c:pt idx="9">
                  <c:v>4.2769999999999992</c:v>
                </c:pt>
                <c:pt idx="10">
                  <c:v>4.1429999999999989</c:v>
                </c:pt>
                <c:pt idx="11">
                  <c:v>3.9949999999999997</c:v>
                </c:pt>
                <c:pt idx="12">
                  <c:v>4.6330000000000009</c:v>
                </c:pt>
                <c:pt idx="13">
                  <c:v>10.917999999999999</c:v>
                </c:pt>
                <c:pt idx="14">
                  <c:v>9.4059999999999988</c:v>
                </c:pt>
                <c:pt idx="15">
                  <c:v>9.2949999999999999</c:v>
                </c:pt>
                <c:pt idx="16">
                  <c:v>9.7309999999999999</c:v>
                </c:pt>
                <c:pt idx="17">
                  <c:v>9.6180000000000003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B-D94E-B60D-96ADCB789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63983"/>
        <c:axId val="1258827343"/>
      </c:scatterChart>
      <c:valAx>
        <c:axId val="125866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27343"/>
        <c:crosses val="autoZero"/>
        <c:crossBetween val="midCat"/>
      </c:valAx>
      <c:valAx>
        <c:axId val="12588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MOS:</a:t>
            </a:r>
            <a:r>
              <a:rPr lang="en-US" baseline="0"/>
              <a:t> Breakdown Voltage vs. Measured ALD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Sheet1!$I$3:$I$9</c:f>
                <c:numCache>
                  <c:formatCode>General</c:formatCode>
                  <c:ptCount val="7"/>
                  <c:pt idx="0">
                    <c:v>1.1324888231591901</c:v>
                  </c:pt>
                  <c:pt idx="1">
                    <c:v>0.58429068617408397</c:v>
                  </c:pt>
                  <c:pt idx="2">
                    <c:v>1.06203120531759</c:v>
                  </c:pt>
                  <c:pt idx="3">
                    <c:v>0.81903175903661596</c:v>
                  </c:pt>
                  <c:pt idx="4">
                    <c:v>4.6198910699517599</c:v>
                  </c:pt>
                  <c:pt idx="5">
                    <c:v>1.56386427818393</c:v>
                  </c:pt>
                  <c:pt idx="6">
                    <c:v>1.3599257379523999</c:v>
                  </c:pt>
                </c:numCache>
              </c:numRef>
            </c:plus>
            <c:minus>
              <c:numRef>
                <c:f>Sheet1!$I$3:$I$9</c:f>
                <c:numCache>
                  <c:formatCode>General</c:formatCode>
                  <c:ptCount val="7"/>
                  <c:pt idx="0">
                    <c:v>1.1324888231591901</c:v>
                  </c:pt>
                  <c:pt idx="1">
                    <c:v>0.58429068617408397</c:v>
                  </c:pt>
                  <c:pt idx="2">
                    <c:v>1.06203120531759</c:v>
                  </c:pt>
                  <c:pt idx="3">
                    <c:v>0.81903175903661596</c:v>
                  </c:pt>
                  <c:pt idx="4">
                    <c:v>4.6198910699517599</c:v>
                  </c:pt>
                  <c:pt idx="5">
                    <c:v>1.56386427818393</c:v>
                  </c:pt>
                  <c:pt idx="6">
                    <c:v>1.3599257379523999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Sheet1!$G$3:$G$9</c:f>
              <c:numCache>
                <c:formatCode>General</c:formatCode>
                <c:ptCount val="7"/>
                <c:pt idx="0">
                  <c:v>3.1130000000000004</c:v>
                </c:pt>
                <c:pt idx="1">
                  <c:v>2.1</c:v>
                </c:pt>
                <c:pt idx="2">
                  <c:v>5.9809999999999999</c:v>
                </c:pt>
                <c:pt idx="3">
                  <c:v>8.6620000000000008</c:v>
                </c:pt>
                <c:pt idx="4">
                  <c:v>7.9319999999999995</c:v>
                </c:pt>
                <c:pt idx="5">
                  <c:v>6.8320000000000007</c:v>
                </c:pt>
                <c:pt idx="6">
                  <c:v>5.86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19.8466204307068</c:v>
                </c:pt>
                <c:pt idx="1">
                  <c:v>11.9003507520237</c:v>
                </c:pt>
                <c:pt idx="2">
                  <c:v>13.411045629060601</c:v>
                </c:pt>
                <c:pt idx="3">
                  <c:v>15.391363699484801</c:v>
                </c:pt>
                <c:pt idx="4">
                  <c:v>30.896054493095001</c:v>
                </c:pt>
                <c:pt idx="5">
                  <c:v>20.0065846805973</c:v>
                </c:pt>
                <c:pt idx="6">
                  <c:v>14.8114205026374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5-CB4F-A362-34B8552B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72351"/>
        <c:axId val="1245685583"/>
      </c:scatterChart>
      <c:valAx>
        <c:axId val="12059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ALD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85583"/>
        <c:crosses val="autoZero"/>
        <c:crossBetween val="midCat"/>
      </c:valAx>
      <c:valAx>
        <c:axId val="12456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MIM:</a:t>
            </a:r>
            <a:r>
              <a:rPr lang="en-US" baseline="0"/>
              <a:t> Breakdown Voltage vs. Measured ALD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Sheet1!$I$3:$I$9</c:f>
                <c:numCache>
                  <c:formatCode>General</c:formatCode>
                  <c:ptCount val="7"/>
                  <c:pt idx="0">
                    <c:v>1.1324888231591901</c:v>
                  </c:pt>
                  <c:pt idx="1">
                    <c:v>0.58429068617408397</c:v>
                  </c:pt>
                  <c:pt idx="2">
                    <c:v>1.06203120531759</c:v>
                  </c:pt>
                  <c:pt idx="3">
                    <c:v>0.81903175903661596</c:v>
                  </c:pt>
                  <c:pt idx="4">
                    <c:v>4.6198910699517599</c:v>
                  </c:pt>
                  <c:pt idx="5">
                    <c:v>1.56386427818393</c:v>
                  </c:pt>
                  <c:pt idx="6">
                    <c:v>1.3599257379523999</c:v>
                  </c:pt>
                </c:numCache>
              </c:numRef>
            </c:plus>
            <c:minus>
              <c:numRef>
                <c:f>Sheet1!$I$3:$I$9</c:f>
                <c:numCache>
                  <c:formatCode>General</c:formatCode>
                  <c:ptCount val="7"/>
                  <c:pt idx="0">
                    <c:v>1.1324888231591901</c:v>
                  </c:pt>
                  <c:pt idx="1">
                    <c:v>0.58429068617408397</c:v>
                  </c:pt>
                  <c:pt idx="2">
                    <c:v>1.06203120531759</c:v>
                  </c:pt>
                  <c:pt idx="3">
                    <c:v>0.81903175903661596</c:v>
                  </c:pt>
                  <c:pt idx="4">
                    <c:v>4.6198910699517599</c:v>
                  </c:pt>
                  <c:pt idx="5">
                    <c:v>1.56386427818393</c:v>
                  </c:pt>
                  <c:pt idx="6">
                    <c:v>1.3599257379523999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Sheet1!$G$11:$G$19</c:f>
              <c:numCache>
                <c:formatCode>General</c:formatCode>
                <c:ptCount val="9"/>
                <c:pt idx="0">
                  <c:v>4.2769999999999992</c:v>
                </c:pt>
                <c:pt idx="1">
                  <c:v>4.1429999999999989</c:v>
                </c:pt>
                <c:pt idx="2">
                  <c:v>3.9949999999999997</c:v>
                </c:pt>
                <c:pt idx="3">
                  <c:v>4.6330000000000009</c:v>
                </c:pt>
                <c:pt idx="4">
                  <c:v>10.917999999999999</c:v>
                </c:pt>
                <c:pt idx="5">
                  <c:v>9.4059999999999988</c:v>
                </c:pt>
                <c:pt idx="6">
                  <c:v>9.2949999999999999</c:v>
                </c:pt>
                <c:pt idx="7">
                  <c:v>9.7309999999999999</c:v>
                </c:pt>
                <c:pt idx="8">
                  <c:v>9.6180000000000003</c:v>
                </c:pt>
              </c:numCache>
            </c:numRef>
          </c:xVal>
          <c:yVal>
            <c:numRef>
              <c:f>Sheet1!$H$11:$H$19</c:f>
              <c:numCache>
                <c:formatCode>General</c:formatCode>
                <c:ptCount val="9"/>
                <c:pt idx="0">
                  <c:v>4.93779064225353</c:v>
                </c:pt>
                <c:pt idx="1">
                  <c:v>5.4477475116603298</c:v>
                </c:pt>
                <c:pt idx="2">
                  <c:v>4.4085418318969403</c:v>
                </c:pt>
                <c:pt idx="3">
                  <c:v>5.7626072813353604</c:v>
                </c:pt>
                <c:pt idx="4">
                  <c:v>8.3614539580150797</c:v>
                </c:pt>
                <c:pt idx="5">
                  <c:v>9.0079538004313608</c:v>
                </c:pt>
                <c:pt idx="6">
                  <c:v>9.68799500227286</c:v>
                </c:pt>
                <c:pt idx="7">
                  <c:v>9.2078443718686191</c:v>
                </c:pt>
                <c:pt idx="8">
                  <c:v>8.8865879840124808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6-544D-BA73-1AC026EC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72351"/>
        <c:axId val="1245685583"/>
      </c:scatterChart>
      <c:valAx>
        <c:axId val="12059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ALD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85583"/>
        <c:crosses val="autoZero"/>
        <c:crossBetween val="midCat"/>
      </c:valAx>
      <c:valAx>
        <c:axId val="12456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MIM:</a:t>
            </a:r>
            <a:r>
              <a:rPr lang="en-US" i="0" baseline="0"/>
              <a:t> </a:t>
            </a:r>
            <a:r>
              <a:rPr lang="en-US"/>
              <a:t>Capacitance vs. Final</a:t>
            </a:r>
            <a:r>
              <a:rPr lang="en-US" baseline="0"/>
              <a:t>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Sheet1!$M$11:$M$19</c:f>
                <c:numCache>
                  <c:formatCode>General</c:formatCode>
                  <c:ptCount val="9"/>
                  <c:pt idx="0">
                    <c:v>6.9879372254383603E-13</c:v>
                  </c:pt>
                  <c:pt idx="1">
                    <c:v>9.7356417568711305E-14</c:v>
                  </c:pt>
                  <c:pt idx="2">
                    <c:v>4.8742201655467296E-13</c:v>
                  </c:pt>
                  <c:pt idx="3">
                    <c:v>8.2182290603808605E-13</c:v>
                  </c:pt>
                  <c:pt idx="4">
                    <c:v>1.0040997073110899E-12</c:v>
                  </c:pt>
                  <c:pt idx="5">
                    <c:v>5.5194343510503802E-13</c:v>
                  </c:pt>
                  <c:pt idx="6">
                    <c:v>4.9542776129994103E-13</c:v>
                  </c:pt>
                  <c:pt idx="7">
                    <c:v>3.8936189107592799E-13</c:v>
                  </c:pt>
                  <c:pt idx="8">
                    <c:v>4.2020418317237098E-13</c:v>
                  </c:pt>
                </c:numCache>
              </c:numRef>
            </c:plus>
            <c:minus>
              <c:numRef>
                <c:f>Sheet1!$M$11:$M$19</c:f>
                <c:numCache>
                  <c:formatCode>General</c:formatCode>
                  <c:ptCount val="9"/>
                  <c:pt idx="0">
                    <c:v>6.9879372254383603E-13</c:v>
                  </c:pt>
                  <c:pt idx="1">
                    <c:v>9.7356417568711305E-14</c:v>
                  </c:pt>
                  <c:pt idx="2">
                    <c:v>4.8742201655467296E-13</c:v>
                  </c:pt>
                  <c:pt idx="3">
                    <c:v>8.2182290603808605E-13</c:v>
                  </c:pt>
                  <c:pt idx="4">
                    <c:v>1.0040997073110899E-12</c:v>
                  </c:pt>
                  <c:pt idx="5">
                    <c:v>5.5194343510503802E-13</c:v>
                  </c:pt>
                  <c:pt idx="6">
                    <c:v>4.9542776129994103E-13</c:v>
                  </c:pt>
                  <c:pt idx="7">
                    <c:v>3.8936189107592799E-13</c:v>
                  </c:pt>
                  <c:pt idx="8">
                    <c:v>4.2020418317237098E-13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Sheet1!$F$11:$F$19</c:f>
              <c:numCache>
                <c:formatCode>General</c:formatCode>
                <c:ptCount val="9"/>
                <c:pt idx="0">
                  <c:v>5.5039999999999996</c:v>
                </c:pt>
                <c:pt idx="1">
                  <c:v>6.5039999999999996</c:v>
                </c:pt>
                <c:pt idx="2">
                  <c:v>7.47</c:v>
                </c:pt>
                <c:pt idx="3">
                  <c:v>8.9600000000000009</c:v>
                </c:pt>
                <c:pt idx="4">
                  <c:v>10.917999999999999</c:v>
                </c:pt>
                <c:pt idx="5">
                  <c:v>10.632999999999999</c:v>
                </c:pt>
                <c:pt idx="6">
                  <c:v>11.656000000000001</c:v>
                </c:pt>
                <c:pt idx="7">
                  <c:v>13.206</c:v>
                </c:pt>
                <c:pt idx="8">
                  <c:v>13.945</c:v>
                </c:pt>
              </c:numCache>
            </c:numRef>
          </c:xVal>
          <c:yVal>
            <c:numRef>
              <c:f>Sheet1!$L$11:$L$19</c:f>
              <c:numCache>
                <c:formatCode>0.00E+00</c:formatCode>
                <c:ptCount val="9"/>
                <c:pt idx="0">
                  <c:v>2.2253000000000001E-10</c:v>
                </c:pt>
                <c:pt idx="1">
                  <c:v>2.0093633333333301E-10</c:v>
                </c:pt>
                <c:pt idx="2">
                  <c:v>1.9192833333333299E-10</c:v>
                </c:pt>
                <c:pt idx="3">
                  <c:v>2.3502866666666601E-10</c:v>
                </c:pt>
                <c:pt idx="4">
                  <c:v>1.51490666666666E-10</c:v>
                </c:pt>
                <c:pt idx="5">
                  <c:v>1.3872533333333299E-10</c:v>
                </c:pt>
                <c:pt idx="6">
                  <c:v>1.3852199999999999E-10</c:v>
                </c:pt>
                <c:pt idx="7">
                  <c:v>3.6536933333333299E-11</c:v>
                </c:pt>
                <c:pt idx="8">
                  <c:v>1.4563133333333301E-10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1647-8101-D3E40CE9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67055"/>
        <c:axId val="1263366623"/>
      </c:scatterChart>
      <c:valAx>
        <c:axId val="12591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66623"/>
        <c:crosses val="autoZero"/>
        <c:crossBetween val="midCat"/>
      </c:valAx>
      <c:valAx>
        <c:axId val="12633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6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MOS:</a:t>
            </a:r>
            <a:r>
              <a:rPr lang="en-US" i="0" baseline="0"/>
              <a:t> </a:t>
            </a:r>
            <a:r>
              <a:rPr lang="en-US"/>
              <a:t>Capacitance vs. Final</a:t>
            </a:r>
            <a:r>
              <a:rPr lang="en-US" baseline="0"/>
              <a:t>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Sheet1!$M$3:$M$9</c:f>
                <c:numCache>
                  <c:formatCode>General</c:formatCode>
                  <c:ptCount val="7"/>
                  <c:pt idx="0">
                    <c:v>7.8639981349607304E-13</c:v>
                  </c:pt>
                  <c:pt idx="1">
                    <c:v>1.53830285948508E-12</c:v>
                  </c:pt>
                  <c:pt idx="2">
                    <c:v>4.44511217206298E-13</c:v>
                  </c:pt>
                  <c:pt idx="3">
                    <c:v>1.9875000000000002E-12</c:v>
                  </c:pt>
                  <c:pt idx="4">
                    <c:v>4.3768323888401297E-12</c:v>
                  </c:pt>
                  <c:pt idx="5">
                    <c:v>1.0337808708275E-12</c:v>
                  </c:pt>
                  <c:pt idx="6">
                    <c:v>1.07033027093924E-12</c:v>
                  </c:pt>
                </c:numCache>
              </c:numRef>
            </c:plus>
            <c:minus>
              <c:numRef>
                <c:f>Sheet1!$M$3:$M$9</c:f>
                <c:numCache>
                  <c:formatCode>General</c:formatCode>
                  <c:ptCount val="7"/>
                  <c:pt idx="0">
                    <c:v>7.8639981349607304E-13</c:v>
                  </c:pt>
                  <c:pt idx="1">
                    <c:v>1.53830285948508E-12</c:v>
                  </c:pt>
                  <c:pt idx="2">
                    <c:v>4.44511217206298E-13</c:v>
                  </c:pt>
                  <c:pt idx="3">
                    <c:v>1.9875000000000002E-12</c:v>
                  </c:pt>
                  <c:pt idx="4">
                    <c:v>4.3768323888401297E-12</c:v>
                  </c:pt>
                  <c:pt idx="5">
                    <c:v>1.0337808708275E-12</c:v>
                  </c:pt>
                  <c:pt idx="6">
                    <c:v>1.07033027093924E-12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Sheet1!$F$3:$F$9</c:f>
              <c:numCache>
                <c:formatCode>General</c:formatCode>
                <c:ptCount val="7"/>
                <c:pt idx="0">
                  <c:v>4.8730000000000002</c:v>
                </c:pt>
                <c:pt idx="1">
                  <c:v>4.82</c:v>
                </c:pt>
                <c:pt idx="2">
                  <c:v>9.7309999999999999</c:v>
                </c:pt>
                <c:pt idx="3">
                  <c:v>9.6820000000000004</c:v>
                </c:pt>
                <c:pt idx="4">
                  <c:v>9.7219999999999995</c:v>
                </c:pt>
                <c:pt idx="5">
                  <c:v>9.4220000000000006</c:v>
                </c:pt>
                <c:pt idx="6">
                  <c:v>9.73</c:v>
                </c:pt>
              </c:numCache>
            </c:numRef>
          </c:xVal>
          <c:yVal>
            <c:numRef>
              <c:f>Sheet1!$L$3:$L$9</c:f>
              <c:numCache>
                <c:formatCode>0.00E+00</c:formatCode>
                <c:ptCount val="7"/>
                <c:pt idx="0">
                  <c:v>1.05215E-10</c:v>
                </c:pt>
                <c:pt idx="1">
                  <c:v>3.9824975000000002E-10</c:v>
                </c:pt>
                <c:pt idx="2">
                  <c:v>1.98078666666666E-10</c:v>
                </c:pt>
                <c:pt idx="3">
                  <c:v>2.0645750000000001E-10</c:v>
                </c:pt>
                <c:pt idx="4">
                  <c:v>1.7361479999999999E-10</c:v>
                </c:pt>
                <c:pt idx="5">
                  <c:v>2.12437333333333E-10</c:v>
                </c:pt>
                <c:pt idx="6">
                  <c:v>2.2990133333333299E-10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7-954F-89EB-D695665B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67055"/>
        <c:axId val="1263366623"/>
      </c:scatterChart>
      <c:valAx>
        <c:axId val="12591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66623"/>
        <c:crosses val="autoZero"/>
        <c:crossBetween val="midCat"/>
      </c:valAx>
      <c:valAx>
        <c:axId val="12633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6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MIM: Breakdown</a:t>
            </a:r>
            <a:r>
              <a:rPr lang="en-US" baseline="0"/>
              <a:t>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Sheet1!$P$6:$P$9</c:f>
              <c:numCache>
                <c:formatCode>General</c:formatCode>
                <c:ptCount val="4"/>
                <c:pt idx="0">
                  <c:v>15.896884630742409</c:v>
                </c:pt>
                <c:pt idx="1">
                  <c:v>31.779525296333059</c:v>
                </c:pt>
                <c:pt idx="2">
                  <c:v>21.233904352151661</c:v>
                </c:pt>
                <c:pt idx="3">
                  <c:v>15.222426004766083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4-394F-9311-4D2702B5BE23}"/>
            </c:ext>
          </c:extLst>
        </c:ser>
        <c:ser>
          <c:idx val="0"/>
          <c:order val="1"/>
          <c:tx>
            <c:v>10 nm ALD Layer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Sheet1!$P$3:$P$5</c:f>
              <c:numCache>
                <c:formatCode>General</c:formatCode>
                <c:ptCount val="3"/>
                <c:pt idx="0">
                  <c:v>40.727725078405086</c:v>
                </c:pt>
                <c:pt idx="1">
                  <c:v>24.689524381791905</c:v>
                </c:pt>
                <c:pt idx="2">
                  <c:v>13.781775386970097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4-394F-9311-4D2702B5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70271"/>
        <c:axId val="1266643231"/>
      </c:scatterChart>
      <c:valAx>
        <c:axId val="1262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Seed Layer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3231"/>
        <c:crosses val="autoZero"/>
        <c:crossBetween val="midCat"/>
      </c:valAx>
      <c:valAx>
        <c:axId val="12666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 Voltage (MV/cm)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MOS: Breakdown</a:t>
            </a:r>
            <a:r>
              <a:rPr lang="en-US" baseline="0"/>
              <a:t>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Sheet1!$P$11:$P$14</c:f>
              <c:numCache>
                <c:formatCode>General</c:formatCode>
                <c:ptCount val="4"/>
                <c:pt idx="0">
                  <c:v>8.9712766029315603</c:v>
                </c:pt>
                <c:pt idx="1">
                  <c:v>8.375995559133349</c:v>
                </c:pt>
                <c:pt idx="2">
                  <c:v>5.9016624255648464</c:v>
                </c:pt>
                <c:pt idx="3">
                  <c:v>6.4314813407760703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F-E543-8F75-F1C260821A5D}"/>
            </c:ext>
          </c:extLst>
        </c:ser>
        <c:ser>
          <c:idx val="0"/>
          <c:order val="1"/>
          <c:tx>
            <c:v>10 nm ALD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Sheet1!$B$15:$B$19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Sheet1!$P$15:$P$19</c:f>
              <c:numCache>
                <c:formatCode>General</c:formatCode>
                <c:ptCount val="5"/>
                <c:pt idx="0">
                  <c:v>7.6584117585776523</c:v>
                </c:pt>
                <c:pt idx="1">
                  <c:v>8.4716954767529025</c:v>
                </c:pt>
                <c:pt idx="2">
                  <c:v>8.3115948887035511</c:v>
                </c:pt>
                <c:pt idx="3">
                  <c:v>6.972470370943979</c:v>
                </c:pt>
                <c:pt idx="4">
                  <c:v>6.3725980523574624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F-E543-8F75-F1C26082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70271"/>
        <c:axId val="1266643231"/>
      </c:scatterChart>
      <c:valAx>
        <c:axId val="1262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Seed Layer Thickness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3231"/>
        <c:crosses val="autoZero"/>
        <c:crossBetween val="midCat"/>
      </c:valAx>
      <c:valAx>
        <c:axId val="12666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 Voltage (MV/cm)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20</xdr:row>
      <xdr:rowOff>76200</xdr:rowOff>
    </xdr:from>
    <xdr:to>
      <xdr:col>9</xdr:col>
      <xdr:colOff>342900</xdr:colOff>
      <xdr:row>33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2799C-1413-4F4C-B7D5-C14EF15E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20</xdr:row>
      <xdr:rowOff>76200</xdr:rowOff>
    </xdr:from>
    <xdr:to>
      <xdr:col>15</xdr:col>
      <xdr:colOff>0</xdr:colOff>
      <xdr:row>33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1FE74A-FA93-E54F-8868-93F8F87A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736600</xdr:colOff>
      <xdr:row>33</xdr:row>
      <xdr:rowOff>177800</xdr:rowOff>
    </xdr:from>
    <xdr:to>
      <xdr:col>9</xdr:col>
      <xdr:colOff>342900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C29B23-4310-7545-91AB-3EDCC01D8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47</xdr:row>
      <xdr:rowOff>76200</xdr:rowOff>
    </xdr:from>
    <xdr:to>
      <xdr:col>15</xdr:col>
      <xdr:colOff>0</xdr:colOff>
      <xdr:row>60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2F4A83-D9D2-B647-B6A2-13FEBB12F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736600</xdr:colOff>
      <xdr:row>47</xdr:row>
      <xdr:rowOff>76200</xdr:rowOff>
    </xdr:from>
    <xdr:to>
      <xdr:col>9</xdr:col>
      <xdr:colOff>342900</xdr:colOff>
      <xdr:row>60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2B6226-F442-8143-B684-2F0B89B73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736600</xdr:colOff>
      <xdr:row>60</xdr:row>
      <xdr:rowOff>177800</xdr:rowOff>
    </xdr:from>
    <xdr:to>
      <xdr:col>9</xdr:col>
      <xdr:colOff>342900</xdr:colOff>
      <xdr:row>74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FF366C-75E4-A043-8134-F078C14A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342900</xdr:colOff>
      <xdr:row>60</xdr:row>
      <xdr:rowOff>177800</xdr:rowOff>
    </xdr:from>
    <xdr:to>
      <xdr:col>15</xdr:col>
      <xdr:colOff>0</xdr:colOff>
      <xdr:row>74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300CBC-21F1-F741-BB8F-534E1A35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744396</xdr:colOff>
      <xdr:row>74</xdr:row>
      <xdr:rowOff>80726</xdr:rowOff>
    </xdr:from>
    <xdr:to>
      <xdr:col>9</xdr:col>
      <xdr:colOff>336990</xdr:colOff>
      <xdr:row>88</xdr:row>
      <xdr:rowOff>7292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DE5D7C-DE64-7040-AFFD-2A4DFD417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339505</xdr:colOff>
      <xdr:row>74</xdr:row>
      <xdr:rowOff>75446</xdr:rowOff>
    </xdr:from>
    <xdr:to>
      <xdr:col>14</xdr:col>
      <xdr:colOff>875169</xdr:colOff>
      <xdr:row>88</xdr:row>
      <xdr:rowOff>2012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4CE659-3F05-8144-9BEC-6D7FAE417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741881</xdr:colOff>
      <xdr:row>88</xdr:row>
      <xdr:rowOff>5280</xdr:rowOff>
    </xdr:from>
    <xdr:to>
      <xdr:col>9</xdr:col>
      <xdr:colOff>334475</xdr:colOff>
      <xdr:row>101</xdr:row>
      <xdr:rowOff>133035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232064-B75B-3C42-9C58-36264A169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336990</xdr:colOff>
      <xdr:row>88</xdr:row>
      <xdr:rowOff>0</xdr:rowOff>
    </xdr:from>
    <xdr:to>
      <xdr:col>14</xdr:col>
      <xdr:colOff>872654</xdr:colOff>
      <xdr:row>101</xdr:row>
      <xdr:rowOff>127755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4305B3-F34C-5F44-A805-56DCD66A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741881</xdr:colOff>
      <xdr:row>101</xdr:row>
      <xdr:rowOff>131023</xdr:rowOff>
    </xdr:from>
    <xdr:to>
      <xdr:col>9</xdr:col>
      <xdr:colOff>334475</xdr:colOff>
      <xdr:row>115</xdr:row>
      <xdr:rowOff>57589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876224B-E5DD-AE4C-89FA-CD4F2FD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336990</xdr:colOff>
      <xdr:row>101</xdr:row>
      <xdr:rowOff>125743</xdr:rowOff>
    </xdr:from>
    <xdr:to>
      <xdr:col>14</xdr:col>
      <xdr:colOff>872654</xdr:colOff>
      <xdr:row>115</xdr:row>
      <xdr:rowOff>52309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CBA99D-3675-8F4A-AD3C-6DC62F7E4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E960-71E4-3C4F-8EA0-5371EBCD6FA1}">
  <dimension ref="A1:Q20"/>
  <sheetViews>
    <sheetView tabSelected="1" topLeftCell="A56" zoomScale="101" workbookViewId="0">
      <selection activeCell="K121" sqref="K121"/>
    </sheetView>
  </sheetViews>
  <sheetFormatPr baseColWidth="10" defaultRowHeight="16" x14ac:dyDescent="0.2"/>
  <cols>
    <col min="1" max="1" width="7.33203125" bestFit="1" customWidth="1"/>
    <col min="2" max="3" width="11" bestFit="1" customWidth="1"/>
    <col min="4" max="4" width="6.33203125" bestFit="1" customWidth="1"/>
    <col min="5" max="6" width="13.6640625" bestFit="1" customWidth="1"/>
    <col min="7" max="7" width="13.6640625" customWidth="1"/>
    <col min="8" max="8" width="10.5" bestFit="1" customWidth="1"/>
    <col min="9" max="9" width="13.6640625" customWidth="1"/>
    <col min="10" max="10" width="17.5" bestFit="1" customWidth="1"/>
    <col min="11" max="11" width="10.5" bestFit="1" customWidth="1"/>
    <col min="12" max="13" width="8.33203125" bestFit="1" customWidth="1"/>
    <col min="14" max="14" width="6" bestFit="1" customWidth="1"/>
    <col min="15" max="17" width="12.1640625" bestFit="1" customWidth="1"/>
  </cols>
  <sheetData>
    <row r="1" spans="1:17" ht="51" x14ac:dyDescent="0.2">
      <c r="A1" s="1" t="s">
        <v>3</v>
      </c>
      <c r="B1" s="1" t="s">
        <v>2</v>
      </c>
      <c r="C1" s="1" t="s">
        <v>5</v>
      </c>
      <c r="D1" s="1" t="s">
        <v>4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17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</row>
    <row r="2" spans="1:17" x14ac:dyDescent="0.2">
      <c r="A2" t="s">
        <v>0</v>
      </c>
      <c r="B2">
        <v>0.5</v>
      </c>
      <c r="C2">
        <v>5</v>
      </c>
      <c r="D2">
        <v>40</v>
      </c>
      <c r="E2" s="2">
        <v>1</v>
      </c>
      <c r="F2" s="2">
        <v>4.9459999999999997</v>
      </c>
      <c r="G2" s="2">
        <f>F2-E2</f>
        <v>3.9459999999999997</v>
      </c>
      <c r="H2" s="2"/>
      <c r="I2" s="2"/>
      <c r="J2" s="2"/>
      <c r="K2" s="2"/>
    </row>
    <row r="3" spans="1:17" x14ac:dyDescent="0.2">
      <c r="A3" t="s">
        <v>0</v>
      </c>
      <c r="B3">
        <v>1</v>
      </c>
      <c r="C3">
        <v>5</v>
      </c>
      <c r="D3">
        <v>33</v>
      </c>
      <c r="E3" s="2">
        <v>1.76</v>
      </c>
      <c r="F3" s="2">
        <v>4.8730000000000002</v>
      </c>
      <c r="G3" s="2">
        <f t="shared" ref="G3:G19" si="0">F3-E3</f>
        <v>3.1130000000000004</v>
      </c>
      <c r="H3" s="2">
        <v>19.8466204307068</v>
      </c>
      <c r="I3" s="2">
        <v>1.1324888231591901</v>
      </c>
      <c r="J3" s="2">
        <f>I3/H3</f>
        <v>5.7062048781211995E-2</v>
      </c>
      <c r="K3" s="2">
        <v>5</v>
      </c>
      <c r="L3" s="4">
        <v>1.05215E-10</v>
      </c>
      <c r="M3" s="4">
        <v>7.8639981349607304E-13</v>
      </c>
      <c r="N3">
        <v>3</v>
      </c>
      <c r="O3" s="5">
        <f>L3*F3/1000000000/(2.781625E-19)</f>
        <v>1.8432128521997033</v>
      </c>
      <c r="P3">
        <f>H3/F3/1000000*1000000000/100</f>
        <v>40.727725078405086</v>
      </c>
      <c r="Q3">
        <f>P3*O3*0.0552634936</f>
        <v>4.1486230761198044</v>
      </c>
    </row>
    <row r="4" spans="1:17" x14ac:dyDescent="0.2">
      <c r="A4" t="s">
        <v>0</v>
      </c>
      <c r="B4">
        <v>1.5</v>
      </c>
      <c r="C4">
        <v>5</v>
      </c>
      <c r="D4">
        <v>23</v>
      </c>
      <c r="E4" s="2">
        <v>2.72</v>
      </c>
      <c r="F4" s="2">
        <v>4.82</v>
      </c>
      <c r="G4" s="2">
        <f t="shared" si="0"/>
        <v>2.1</v>
      </c>
      <c r="H4" s="2">
        <v>11.9003507520237</v>
      </c>
      <c r="I4" s="2">
        <v>0.58429068617408397</v>
      </c>
      <c r="J4" s="2">
        <f t="shared" ref="J4:J10" si="1">I4/H4</f>
        <v>4.9098610482108951E-2</v>
      </c>
      <c r="K4" s="2">
        <v>5</v>
      </c>
      <c r="L4" s="4">
        <v>3.9824975000000002E-10</v>
      </c>
      <c r="M4" s="4">
        <v>1.53830285948508E-12</v>
      </c>
      <c r="N4">
        <v>4</v>
      </c>
      <c r="O4" s="5">
        <f t="shared" ref="O4:O19" si="2">L4*F4/1000000000/(2.781625E-19)</f>
        <v>6.900871954343236</v>
      </c>
      <c r="P4">
        <f>H4/F4*10</f>
        <v>24.689524381791905</v>
      </c>
      <c r="Q4">
        <f t="shared" ref="Q4:Q19" si="3">P4*O4*0.0552634936</f>
        <v>9.4157523914729158</v>
      </c>
    </row>
    <row r="5" spans="1:17" x14ac:dyDescent="0.2">
      <c r="A5" t="s">
        <v>0</v>
      </c>
      <c r="B5">
        <v>2</v>
      </c>
      <c r="C5">
        <v>5</v>
      </c>
      <c r="D5">
        <v>60</v>
      </c>
      <c r="E5" s="2">
        <v>3.75</v>
      </c>
      <c r="F5" s="3">
        <v>9.7309999999999999</v>
      </c>
      <c r="G5" s="2">
        <f t="shared" si="0"/>
        <v>5.9809999999999999</v>
      </c>
      <c r="H5" s="3">
        <v>13.411045629060601</v>
      </c>
      <c r="I5" s="3">
        <v>1.06203120531759</v>
      </c>
      <c r="J5" s="2">
        <f t="shared" si="1"/>
        <v>7.9190783082286914E-2</v>
      </c>
      <c r="K5" s="3">
        <v>4</v>
      </c>
      <c r="L5" s="4">
        <v>1.98078666666666E-10</v>
      </c>
      <c r="M5" s="4">
        <v>4.44511217206298E-13</v>
      </c>
      <c r="N5" s="3">
        <v>3</v>
      </c>
      <c r="O5" s="5">
        <f t="shared" si="2"/>
        <v>6.9294153789002007</v>
      </c>
      <c r="P5">
        <f t="shared" ref="P4:P9" si="4">H5/F5*10</f>
        <v>13.781775386970097</v>
      </c>
      <c r="Q5">
        <f t="shared" si="3"/>
        <v>5.2776440929323076</v>
      </c>
    </row>
    <row r="6" spans="1:17" x14ac:dyDescent="0.2">
      <c r="A6" t="s">
        <v>0</v>
      </c>
      <c r="B6">
        <v>0.5</v>
      </c>
      <c r="C6">
        <v>10</v>
      </c>
      <c r="D6">
        <v>90</v>
      </c>
      <c r="E6" s="2">
        <v>1.02</v>
      </c>
      <c r="F6" s="2">
        <v>9.6820000000000004</v>
      </c>
      <c r="G6" s="2">
        <f t="shared" si="0"/>
        <v>8.6620000000000008</v>
      </c>
      <c r="H6" s="2">
        <v>15.391363699484801</v>
      </c>
      <c r="I6" s="2">
        <v>0.81903175903661596</v>
      </c>
      <c r="J6" s="2">
        <f t="shared" si="1"/>
        <v>5.3213722645254077E-2</v>
      </c>
      <c r="K6" s="3">
        <v>5</v>
      </c>
      <c r="L6" s="4">
        <v>2.0645750000000001E-10</v>
      </c>
      <c r="M6" s="4">
        <v>1.9875000000000002E-12</v>
      </c>
      <c r="N6" s="3">
        <v>2</v>
      </c>
      <c r="O6" s="5">
        <f t="shared" si="2"/>
        <v>7.186164616006832</v>
      </c>
      <c r="P6">
        <f t="shared" si="4"/>
        <v>15.896884630742409</v>
      </c>
      <c r="Q6">
        <f t="shared" si="3"/>
        <v>6.313170525441647</v>
      </c>
    </row>
    <row r="7" spans="1:17" x14ac:dyDescent="0.2">
      <c r="A7" t="s">
        <v>0</v>
      </c>
      <c r="B7">
        <v>1</v>
      </c>
      <c r="C7">
        <v>10</v>
      </c>
      <c r="D7">
        <v>83</v>
      </c>
      <c r="E7" s="2">
        <v>1.79</v>
      </c>
      <c r="F7" s="2">
        <v>9.7219999999999995</v>
      </c>
      <c r="G7" s="2">
        <f t="shared" si="0"/>
        <v>7.9319999999999995</v>
      </c>
      <c r="H7" s="2">
        <v>30.896054493095001</v>
      </c>
      <c r="I7" s="2">
        <v>4.6198910699517599</v>
      </c>
      <c r="J7" s="2">
        <f t="shared" si="1"/>
        <v>0.1495301308127957</v>
      </c>
      <c r="K7" s="3">
        <v>5</v>
      </c>
      <c r="L7" s="4">
        <v>1.7361479999999999E-10</v>
      </c>
      <c r="M7" s="4">
        <v>4.3768323888401297E-12</v>
      </c>
      <c r="N7" s="3">
        <v>5</v>
      </c>
      <c r="O7" s="5">
        <f t="shared" si="2"/>
        <v>6.0679749628364705</v>
      </c>
      <c r="P7">
        <f t="shared" si="4"/>
        <v>31.779525296333059</v>
      </c>
      <c r="Q7">
        <f t="shared" si="3"/>
        <v>10.656866421803556</v>
      </c>
    </row>
    <row r="8" spans="1:17" x14ac:dyDescent="0.2">
      <c r="A8" t="s">
        <v>0</v>
      </c>
      <c r="B8">
        <v>1.5</v>
      </c>
      <c r="C8">
        <v>10</v>
      </c>
      <c r="D8">
        <v>75</v>
      </c>
      <c r="E8" s="2">
        <v>2.59</v>
      </c>
      <c r="F8" s="2">
        <v>9.4220000000000006</v>
      </c>
      <c r="G8" s="2">
        <f t="shared" si="0"/>
        <v>6.8320000000000007</v>
      </c>
      <c r="H8" s="2">
        <v>20.0065846805973</v>
      </c>
      <c r="I8" s="2">
        <v>1.56386427818393</v>
      </c>
      <c r="J8" s="2">
        <f t="shared" si="1"/>
        <v>7.8167478515240543E-2</v>
      </c>
      <c r="K8" s="3">
        <v>5</v>
      </c>
      <c r="L8" s="4">
        <v>2.12437333333333E-10</v>
      </c>
      <c r="M8" s="4">
        <v>1.0337808708275E-12</v>
      </c>
      <c r="N8" s="3">
        <v>3</v>
      </c>
      <c r="O8" s="5">
        <f t="shared" si="2"/>
        <v>7.1957382992555203</v>
      </c>
      <c r="P8">
        <f t="shared" si="4"/>
        <v>21.233904352151661</v>
      </c>
      <c r="Q8">
        <f t="shared" si="3"/>
        <v>8.4439091740947152</v>
      </c>
    </row>
    <row r="9" spans="1:17" x14ac:dyDescent="0.2">
      <c r="A9" t="s">
        <v>0</v>
      </c>
      <c r="B9">
        <v>2</v>
      </c>
      <c r="C9">
        <v>10</v>
      </c>
      <c r="D9">
        <v>62</v>
      </c>
      <c r="E9" s="2">
        <v>3.87</v>
      </c>
      <c r="F9" s="2">
        <v>9.73</v>
      </c>
      <c r="G9" s="2">
        <f t="shared" si="0"/>
        <v>5.86</v>
      </c>
      <c r="H9" s="2">
        <v>14.8114205026374</v>
      </c>
      <c r="I9" s="2">
        <v>1.3599257379523999</v>
      </c>
      <c r="J9" s="2">
        <f t="shared" si="1"/>
        <v>9.1816023838513283E-2</v>
      </c>
      <c r="K9" s="3">
        <v>10</v>
      </c>
      <c r="L9" s="4">
        <v>2.2990133333333299E-10</v>
      </c>
      <c r="M9" s="4">
        <v>1.07033027093924E-12</v>
      </c>
      <c r="N9" s="3">
        <v>3</v>
      </c>
      <c r="O9" s="5">
        <f t="shared" si="2"/>
        <v>8.0418459473628907</v>
      </c>
      <c r="P9">
        <f t="shared" si="4"/>
        <v>15.222426004766083</v>
      </c>
      <c r="Q9">
        <f t="shared" si="3"/>
        <v>6.7651582073699705</v>
      </c>
    </row>
    <row r="10" spans="1:17" x14ac:dyDescent="0.2">
      <c r="A10" t="s">
        <v>1</v>
      </c>
      <c r="B10">
        <v>0</v>
      </c>
      <c r="C10">
        <v>5</v>
      </c>
      <c r="D10">
        <v>50</v>
      </c>
      <c r="E10" s="2">
        <v>0</v>
      </c>
      <c r="F10" s="2">
        <v>4.6109999999999998</v>
      </c>
      <c r="G10" s="2">
        <f t="shared" si="0"/>
        <v>4.6109999999999998</v>
      </c>
      <c r="O10" s="5"/>
    </row>
    <row r="11" spans="1:17" x14ac:dyDescent="0.2">
      <c r="A11" t="s">
        <v>1</v>
      </c>
      <c r="B11">
        <v>0.5</v>
      </c>
      <c r="C11">
        <v>5</v>
      </c>
      <c r="D11">
        <v>50</v>
      </c>
      <c r="E11" s="2">
        <v>1.2270000000000001</v>
      </c>
      <c r="F11" s="2">
        <v>5.5039999999999996</v>
      </c>
      <c r="G11" s="2">
        <f t="shared" si="0"/>
        <v>4.2769999999999992</v>
      </c>
      <c r="H11" s="2">
        <v>4.93779064225353</v>
      </c>
      <c r="I11" s="2">
        <v>0.71554989376353295</v>
      </c>
      <c r="J11" s="2">
        <f>I11/H11</f>
        <v>0.14491296727739902</v>
      </c>
      <c r="K11" s="3">
        <v>6</v>
      </c>
      <c r="L11" s="4">
        <v>2.2253000000000001E-10</v>
      </c>
      <c r="M11" s="4">
        <v>6.9879372254383603E-13</v>
      </c>
      <c r="N11">
        <v>3</v>
      </c>
      <c r="O11" s="5">
        <f t="shared" si="2"/>
        <v>4.4032</v>
      </c>
      <c r="P11">
        <f>H11/F11*10</f>
        <v>8.9712766029315603</v>
      </c>
      <c r="Q11">
        <f t="shared" si="3"/>
        <v>2.183036492450543</v>
      </c>
    </row>
    <row r="12" spans="1:17" x14ac:dyDescent="0.2">
      <c r="A12" t="s">
        <v>1</v>
      </c>
      <c r="B12">
        <v>1</v>
      </c>
      <c r="C12">
        <v>5</v>
      </c>
      <c r="D12">
        <v>50</v>
      </c>
      <c r="E12" s="2">
        <v>2.3610000000000002</v>
      </c>
      <c r="F12" s="2">
        <v>6.5039999999999996</v>
      </c>
      <c r="G12" s="2">
        <f t="shared" si="0"/>
        <v>4.1429999999999989</v>
      </c>
      <c r="H12" s="2">
        <v>5.4477475116603298</v>
      </c>
      <c r="I12" s="2">
        <v>0.31989536237333399</v>
      </c>
      <c r="J12" s="2">
        <f>I12/H12</f>
        <v>5.872066605301212E-2</v>
      </c>
      <c r="K12" s="3">
        <v>5</v>
      </c>
      <c r="L12" s="4">
        <v>2.0093633333333301E-10</v>
      </c>
      <c r="M12" s="4">
        <v>9.7356417568711305E-14</v>
      </c>
      <c r="N12" s="3">
        <v>3</v>
      </c>
      <c r="O12" s="5">
        <f t="shared" si="2"/>
        <v>4.6982965424886451</v>
      </c>
      <c r="P12">
        <f t="shared" ref="P12:P19" si="5">H12/F12*10</f>
        <v>8.375995559133349</v>
      </c>
      <c r="Q12">
        <f t="shared" si="3"/>
        <v>2.1747793438290866</v>
      </c>
    </row>
    <row r="13" spans="1:17" x14ac:dyDescent="0.2">
      <c r="A13" t="s">
        <v>1</v>
      </c>
      <c r="B13">
        <v>1.5</v>
      </c>
      <c r="C13">
        <v>5</v>
      </c>
      <c r="D13">
        <v>50</v>
      </c>
      <c r="E13" s="2">
        <v>3.4750000000000001</v>
      </c>
      <c r="F13" s="2">
        <v>7.47</v>
      </c>
      <c r="G13" s="2">
        <f t="shared" si="0"/>
        <v>3.9949999999999997</v>
      </c>
      <c r="H13">
        <v>4.4085418318969403</v>
      </c>
      <c r="I13" s="2">
        <v>1.0096516660533901</v>
      </c>
      <c r="J13" s="2">
        <f>I13/H13</f>
        <v>0.22902168212362173</v>
      </c>
      <c r="K13" s="3">
        <v>5</v>
      </c>
      <c r="L13" s="4">
        <v>1.9192833333333299E-10</v>
      </c>
      <c r="M13" s="4">
        <v>4.8742201655467296E-13</v>
      </c>
      <c r="N13" s="3">
        <v>3</v>
      </c>
      <c r="O13" s="5">
        <f t="shared" si="2"/>
        <v>5.1541981755268855</v>
      </c>
      <c r="P13">
        <f t="shared" si="5"/>
        <v>5.9016624255648464</v>
      </c>
      <c r="Q13">
        <f t="shared" si="3"/>
        <v>1.6810236111614856</v>
      </c>
    </row>
    <row r="14" spans="1:17" x14ac:dyDescent="0.2">
      <c r="A14" t="s">
        <v>1</v>
      </c>
      <c r="B14">
        <v>2</v>
      </c>
      <c r="C14">
        <v>5</v>
      </c>
      <c r="D14">
        <v>50</v>
      </c>
      <c r="E14" s="2">
        <v>4.327</v>
      </c>
      <c r="F14" s="2">
        <v>8.9600000000000009</v>
      </c>
      <c r="G14" s="2">
        <f t="shared" si="0"/>
        <v>4.6330000000000009</v>
      </c>
      <c r="H14">
        <v>5.7626072813353604</v>
      </c>
      <c r="I14" s="2">
        <v>0.31817828282075999</v>
      </c>
      <c r="J14" s="2">
        <f t="shared" ref="J14:J19" si="6">I14/H14</f>
        <v>5.5214292296356E-2</v>
      </c>
      <c r="K14" s="3">
        <v>5</v>
      </c>
      <c r="L14" s="4">
        <v>2.3502866666666601E-10</v>
      </c>
      <c r="M14" s="4">
        <v>8.2182290603808605E-13</v>
      </c>
      <c r="N14" s="3">
        <v>3</v>
      </c>
      <c r="O14" s="5">
        <f t="shared" si="2"/>
        <v>7.5705993918422774</v>
      </c>
      <c r="P14">
        <f t="shared" si="5"/>
        <v>6.4314813407760703</v>
      </c>
      <c r="Q14">
        <f t="shared" si="3"/>
        <v>2.6907888278343521</v>
      </c>
    </row>
    <row r="15" spans="1:17" x14ac:dyDescent="0.2">
      <c r="A15" t="s">
        <v>1</v>
      </c>
      <c r="B15">
        <v>0</v>
      </c>
      <c r="C15">
        <v>10</v>
      </c>
      <c r="D15">
        <v>100</v>
      </c>
      <c r="E15" s="2">
        <v>0</v>
      </c>
      <c r="F15" s="2">
        <v>10.917999999999999</v>
      </c>
      <c r="G15" s="2">
        <f t="shared" si="0"/>
        <v>10.917999999999999</v>
      </c>
      <c r="H15">
        <v>8.3614539580150797</v>
      </c>
      <c r="I15">
        <v>0.87050477128945902</v>
      </c>
      <c r="J15" s="2">
        <f t="shared" si="6"/>
        <v>0.10410925846873977</v>
      </c>
      <c r="K15">
        <v>5</v>
      </c>
      <c r="L15" s="4">
        <v>1.51490666666666E-10</v>
      </c>
      <c r="M15" s="4">
        <v>1.0040997073110899E-12</v>
      </c>
      <c r="N15" s="3">
        <v>3</v>
      </c>
      <c r="O15" s="5">
        <f t="shared" si="2"/>
        <v>5.9460750412678181</v>
      </c>
      <c r="P15">
        <f t="shared" si="5"/>
        <v>7.6584117585776523</v>
      </c>
      <c r="Q15">
        <f t="shared" si="3"/>
        <v>2.5165608431807769</v>
      </c>
    </row>
    <row r="16" spans="1:17" x14ac:dyDescent="0.2">
      <c r="A16" t="s">
        <v>1</v>
      </c>
      <c r="B16">
        <v>0.5</v>
      </c>
      <c r="C16">
        <v>10</v>
      </c>
      <c r="D16">
        <v>100</v>
      </c>
      <c r="E16" s="2">
        <v>1.2270000000000001</v>
      </c>
      <c r="F16" s="2">
        <v>10.632999999999999</v>
      </c>
      <c r="G16" s="2">
        <f t="shared" si="0"/>
        <v>9.4059999999999988</v>
      </c>
      <c r="H16">
        <v>9.0079538004313608</v>
      </c>
      <c r="I16" s="2">
        <v>0.66333169342555598</v>
      </c>
      <c r="J16" s="2">
        <f>I16/H16</f>
        <v>7.3638443105002518E-2</v>
      </c>
      <c r="K16" s="3">
        <v>4</v>
      </c>
      <c r="L16" s="4">
        <v>1.3872533333333299E-10</v>
      </c>
      <c r="M16" s="4">
        <v>5.5194343510503802E-13</v>
      </c>
      <c r="N16" s="3">
        <v>3</v>
      </c>
      <c r="O16" s="5">
        <f t="shared" si="2"/>
        <v>5.3028947803292308</v>
      </c>
      <c r="P16">
        <f t="shared" si="5"/>
        <v>8.4716954767529025</v>
      </c>
      <c r="Q16">
        <f t="shared" si="3"/>
        <v>2.4826853556271122</v>
      </c>
    </row>
    <row r="17" spans="1:17" x14ac:dyDescent="0.2">
      <c r="A17" t="s">
        <v>1</v>
      </c>
      <c r="B17">
        <v>1</v>
      </c>
      <c r="C17">
        <v>10</v>
      </c>
      <c r="D17">
        <v>100</v>
      </c>
      <c r="E17" s="2">
        <v>2.3610000000000002</v>
      </c>
      <c r="F17" s="2">
        <v>11.656000000000001</v>
      </c>
      <c r="G17" s="2">
        <f t="shared" si="0"/>
        <v>9.2949999999999999</v>
      </c>
      <c r="H17">
        <v>9.68799500227286</v>
      </c>
      <c r="I17" s="2">
        <v>0.58787777690010901</v>
      </c>
      <c r="J17" s="2">
        <f>I17/H17</f>
        <v>6.068105699499117E-2</v>
      </c>
      <c r="K17" s="3">
        <v>5</v>
      </c>
      <c r="L17" s="4">
        <v>1.3852199999999999E-10</v>
      </c>
      <c r="M17" s="4">
        <v>4.9542776129994103E-13</v>
      </c>
      <c r="N17" s="3">
        <v>3</v>
      </c>
      <c r="O17" s="5">
        <f t="shared" si="2"/>
        <v>5.8045654320765738</v>
      </c>
      <c r="P17">
        <f t="shared" si="5"/>
        <v>8.3115948887035511</v>
      </c>
      <c r="Q17">
        <f t="shared" si="3"/>
        <v>2.6661981011775358</v>
      </c>
    </row>
    <row r="18" spans="1:17" x14ac:dyDescent="0.2">
      <c r="A18" t="s">
        <v>1</v>
      </c>
      <c r="B18">
        <v>1.5</v>
      </c>
      <c r="C18">
        <v>10</v>
      </c>
      <c r="D18">
        <v>100</v>
      </c>
      <c r="E18" s="2">
        <v>3.4750000000000001</v>
      </c>
      <c r="F18" s="2">
        <v>13.206</v>
      </c>
      <c r="G18" s="2">
        <f t="shared" si="0"/>
        <v>9.7309999999999999</v>
      </c>
      <c r="H18" s="2">
        <v>9.2078443718686191</v>
      </c>
      <c r="I18" s="2">
        <v>1.2435597745307301</v>
      </c>
      <c r="J18" s="2">
        <f t="shared" si="6"/>
        <v>0.13505438670640399</v>
      </c>
      <c r="K18" s="3">
        <v>6</v>
      </c>
      <c r="L18" s="4">
        <v>3.6536933333333299E-11</v>
      </c>
      <c r="M18" s="4">
        <v>3.8936189107592799E-13</v>
      </c>
      <c r="N18" s="3">
        <v>3</v>
      </c>
      <c r="O18" s="5">
        <f t="shared" si="2"/>
        <v>1.7346218185413187</v>
      </c>
      <c r="P18">
        <f t="shared" si="5"/>
        <v>6.972470370943979</v>
      </c>
      <c r="Q18">
        <f t="shared" si="3"/>
        <v>0.66838980739435161</v>
      </c>
    </row>
    <row r="19" spans="1:17" x14ac:dyDescent="0.2">
      <c r="A19" t="s">
        <v>1</v>
      </c>
      <c r="B19">
        <v>2</v>
      </c>
      <c r="C19">
        <v>10</v>
      </c>
      <c r="D19">
        <v>100</v>
      </c>
      <c r="E19" s="2">
        <v>4.327</v>
      </c>
      <c r="F19" s="2">
        <v>13.945</v>
      </c>
      <c r="G19" s="2">
        <f t="shared" si="0"/>
        <v>9.6180000000000003</v>
      </c>
      <c r="H19" s="2">
        <v>8.8865879840124808</v>
      </c>
      <c r="I19" s="2">
        <v>0.81503519282518999</v>
      </c>
      <c r="J19" s="2">
        <f t="shared" si="6"/>
        <v>9.1715199837270334E-2</v>
      </c>
      <c r="K19" s="3">
        <v>5</v>
      </c>
      <c r="L19" s="4">
        <v>1.4563133333333301E-10</v>
      </c>
      <c r="M19" s="4">
        <v>4.2020418317237098E-13</v>
      </c>
      <c r="N19" s="3">
        <v>3</v>
      </c>
      <c r="O19" s="5">
        <f t="shared" si="2"/>
        <v>7.3008724876046518</v>
      </c>
      <c r="P19">
        <f t="shared" si="5"/>
        <v>6.3725980523574624</v>
      </c>
      <c r="Q19">
        <f t="shared" si="3"/>
        <v>2.5711630970096997</v>
      </c>
    </row>
    <row r="20" spans="1:17" x14ac:dyDescent="0.2">
      <c r="D20">
        <v>0</v>
      </c>
      <c r="G20">
        <v>0</v>
      </c>
      <c r="K20">
        <f>SUM(K3:K19)</f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2019-11-30T06:43:15Z</dcterms:created>
  <dcterms:modified xsi:type="dcterms:W3CDTF">2019-11-30T13:04:08Z</dcterms:modified>
</cp:coreProperties>
</file>