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shlevy/Documents/NEM-Relay-CAD/figures/"/>
    </mc:Choice>
  </mc:AlternateContent>
  <xr:revisionPtr revIDLastSave="0" documentId="13_ncr:1_{5CA2902C-573A-6B42-A0E0-2414269599EE}" xr6:coauthVersionLast="47" xr6:coauthVersionMax="47" xr10:uidLastSave="{00000000-0000-0000-0000-000000000000}"/>
  <bookViews>
    <workbookView xWindow="0" yWindow="460" windowWidth="28800" windowHeight="17540" xr2:uid="{4B8004C3-4F04-8948-99E3-8ED7038A9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1" l="1"/>
  <c r="R11" i="1"/>
  <c r="K11" i="1"/>
  <c r="P11" i="1"/>
  <c r="L11" i="1"/>
  <c r="M11" i="1"/>
  <c r="V11" i="1"/>
  <c r="W11" i="1"/>
  <c r="U11" i="1"/>
  <c r="E11" i="1"/>
  <c r="C11" i="1"/>
  <c r="D11" i="1"/>
  <c r="H16" i="1"/>
  <c r="H15" i="1"/>
  <c r="G10" i="1"/>
  <c r="G4" i="1"/>
  <c r="C24" i="1" s="1"/>
  <c r="E24" i="1"/>
  <c r="F24" i="1"/>
  <c r="C23" i="1"/>
  <c r="D23" i="1"/>
  <c r="E23" i="1"/>
  <c r="F23" i="1"/>
  <c r="G5" i="1"/>
  <c r="H5" i="1" s="1"/>
  <c r="G6" i="1"/>
  <c r="G7" i="1"/>
  <c r="G8" i="1"/>
  <c r="G9" i="1"/>
  <c r="F11" i="1" l="1"/>
  <c r="F30" i="1" s="1"/>
  <c r="E29" i="1"/>
  <c r="D29" i="1"/>
  <c r="D30" i="1"/>
  <c r="C29" i="1"/>
  <c r="C30" i="1"/>
  <c r="F29" i="1"/>
  <c r="E30" i="1"/>
  <c r="D24" i="1"/>
  <c r="G11" i="1" l="1"/>
  <c r="H11" i="1" s="1"/>
</calcChain>
</file>

<file path=xl/sharedStrings.xml><?xml version="1.0" encoding="utf-8"?>
<sst xmlns="http://schemas.openxmlformats.org/spreadsheetml/2006/main" count="63" uniqueCount="19">
  <si>
    <t>CMOS</t>
  </si>
  <si>
    <t>NEMS</t>
  </si>
  <si>
    <t>PE Core</t>
  </si>
  <si>
    <t>SBs</t>
  </si>
  <si>
    <t>CBs</t>
  </si>
  <si>
    <t>Other</t>
  </si>
  <si>
    <t>ACTUAL</t>
  </si>
  <si>
    <t>NORMALIZED</t>
  </si>
  <si>
    <t>Overall</t>
  </si>
  <si>
    <t xml:space="preserve">  Clock Period</t>
  </si>
  <si>
    <t xml:space="preserve">  Area</t>
  </si>
  <si>
    <t>Avg. Tile Power</t>
  </si>
  <si>
    <t>Harris</t>
  </si>
  <si>
    <t>Cascade</t>
  </si>
  <si>
    <t>Conv BW</t>
  </si>
  <si>
    <t xml:space="preserve">CMOS  </t>
  </si>
  <si>
    <t xml:space="preserve">  NEMS</t>
  </si>
  <si>
    <t>Power</t>
  </si>
  <si>
    <t xml:space="preserve">          Area (µm²)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</si>
</sst>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1" fontId="3" fillId="0" borderId="0" xfId="0" applyNumberFormat="1" applyFont="1"/>
    <xf numFmtId="164" fontId="0" fillId="0" borderId="0" xfId="1" applyNumberFormat="1" applyFont="1"/>
    <xf numFmtId="0" fontId="4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PE 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Sheet1!$A$22:$B$31</c:f>
              <c:multiLvlStrCache>
                <c:ptCount val="9"/>
                <c:lvl>
                  <c:pt idx="1">
                    <c:v>CMOS  </c:v>
                  </c:pt>
                  <c:pt idx="2">
                    <c:v>  NEMS</c:v>
                  </c:pt>
                  <c:pt idx="4">
                    <c:v>CMOS  </c:v>
                  </c:pt>
                  <c:pt idx="5">
                    <c:v>  NEMS</c:v>
                  </c:pt>
                  <c:pt idx="7">
                    <c:v>CMOS  </c:v>
                  </c:pt>
                  <c:pt idx="8">
                    <c:v>  NEMS</c:v>
                  </c:pt>
                </c:lvl>
                <c:lvl>
                  <c:pt idx="0">
                    <c:v>          Area (µm²)</c:v>
                  </c:pt>
                  <c:pt idx="3">
                    <c:v>  Clock Period</c:v>
                  </c:pt>
                  <c:pt idx="6">
                    <c:v>Power</c:v>
                  </c:pt>
                </c:lvl>
              </c:multiLvlStrCache>
            </c:multiLvlStrRef>
          </c:cat>
          <c:val>
            <c:numRef>
              <c:f>Sheet1!$C$22:$C$31</c:f>
              <c:numCache>
                <c:formatCode>General</c:formatCode>
                <c:ptCount val="10"/>
                <c:pt idx="1">
                  <c:v>0.27339858730046596</c:v>
                </c:pt>
                <c:pt idx="2">
                  <c:v>0.27349158632935366</c:v>
                </c:pt>
                <c:pt idx="7">
                  <c:v>0.20761561048627231</c:v>
                </c:pt>
                <c:pt idx="8">
                  <c:v>0.22198039850406012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C-9043-B3F9-12C7F32B8343}"/>
            </c:ext>
          </c:extLst>
        </c:ser>
        <c:ser>
          <c:idx val="1"/>
          <c:order val="1"/>
          <c:tx>
            <c:strRef>
              <c:f>Sheet1!$D$21</c:f>
              <c:strCache>
                <c:ptCount val="1"/>
                <c:pt idx="0">
                  <c:v>SBs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Sheet1!$A$22:$B$31</c:f>
              <c:multiLvlStrCache>
                <c:ptCount val="9"/>
                <c:lvl>
                  <c:pt idx="1">
                    <c:v>CMOS  </c:v>
                  </c:pt>
                  <c:pt idx="2">
                    <c:v>  NEMS</c:v>
                  </c:pt>
                  <c:pt idx="4">
                    <c:v>CMOS  </c:v>
                  </c:pt>
                  <c:pt idx="5">
                    <c:v>  NEMS</c:v>
                  </c:pt>
                  <c:pt idx="7">
                    <c:v>CMOS  </c:v>
                  </c:pt>
                  <c:pt idx="8">
                    <c:v>  NEMS</c:v>
                  </c:pt>
                </c:lvl>
                <c:lvl>
                  <c:pt idx="0">
                    <c:v>          Area (µm²)</c:v>
                  </c:pt>
                  <c:pt idx="3">
                    <c:v>  Clock Period</c:v>
                  </c:pt>
                  <c:pt idx="6">
                    <c:v>Power</c:v>
                  </c:pt>
                </c:lvl>
              </c:multiLvlStrCache>
            </c:multiLvlStrRef>
          </c:cat>
          <c:val>
            <c:numRef>
              <c:f>Sheet1!$D$22:$D$31</c:f>
              <c:numCache>
                <c:formatCode>General</c:formatCode>
                <c:ptCount val="10"/>
                <c:pt idx="1">
                  <c:v>0.51954835369576247</c:v>
                </c:pt>
                <c:pt idx="2">
                  <c:v>0.35614905994008839</c:v>
                </c:pt>
                <c:pt idx="7">
                  <c:v>0.73358219748885967</c:v>
                </c:pt>
                <c:pt idx="8">
                  <c:v>0.61086507843582916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C-9043-B3F9-12C7F32B8343}"/>
            </c:ext>
          </c:extLst>
        </c:ser>
        <c:ser>
          <c:idx val="2"/>
          <c:order val="2"/>
          <c:tx>
            <c:strRef>
              <c:f>Sheet1!$E$21</c:f>
              <c:strCache>
                <c:ptCount val="1"/>
                <c:pt idx="0">
                  <c:v>CBs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Sheet1!$A$22:$B$31</c:f>
              <c:multiLvlStrCache>
                <c:ptCount val="9"/>
                <c:lvl>
                  <c:pt idx="1">
                    <c:v>CMOS  </c:v>
                  </c:pt>
                  <c:pt idx="2">
                    <c:v>  NEMS</c:v>
                  </c:pt>
                  <c:pt idx="4">
                    <c:v>CMOS  </c:v>
                  </c:pt>
                  <c:pt idx="5">
                    <c:v>  NEMS</c:v>
                  </c:pt>
                  <c:pt idx="7">
                    <c:v>CMOS  </c:v>
                  </c:pt>
                  <c:pt idx="8">
                    <c:v>  NEMS</c:v>
                  </c:pt>
                </c:lvl>
                <c:lvl>
                  <c:pt idx="0">
                    <c:v>          Area (µm²)</c:v>
                  </c:pt>
                  <c:pt idx="3">
                    <c:v>  Clock Period</c:v>
                  </c:pt>
                  <c:pt idx="6">
                    <c:v>Power</c:v>
                  </c:pt>
                </c:lvl>
              </c:multiLvlStrCache>
            </c:multiLvlStrRef>
          </c:cat>
          <c:val>
            <c:numRef>
              <c:f>Sheet1!$E$22:$E$31</c:f>
              <c:numCache>
                <c:formatCode>General</c:formatCode>
                <c:ptCount val="10"/>
                <c:pt idx="1">
                  <c:v>0.17022533812316995</c:v>
                </c:pt>
                <c:pt idx="2">
                  <c:v>0.14109816880483597</c:v>
                </c:pt>
                <c:pt idx="7">
                  <c:v>1.1703961853073725E-2</c:v>
                </c:pt>
                <c:pt idx="8">
                  <c:v>7.3310849849663705E-3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9C-9043-B3F9-12C7F32B8343}"/>
            </c:ext>
          </c:extLst>
        </c:ser>
        <c:ser>
          <c:idx val="3"/>
          <c:order val="3"/>
          <c:tx>
            <c:strRef>
              <c:f>Sheet1!$F$21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Sheet1!$A$22:$B$31</c:f>
              <c:multiLvlStrCache>
                <c:ptCount val="9"/>
                <c:lvl>
                  <c:pt idx="1">
                    <c:v>CMOS  </c:v>
                  </c:pt>
                  <c:pt idx="2">
                    <c:v>  NEMS</c:v>
                  </c:pt>
                  <c:pt idx="4">
                    <c:v>CMOS  </c:v>
                  </c:pt>
                  <c:pt idx="5">
                    <c:v>  NEMS</c:v>
                  </c:pt>
                  <c:pt idx="7">
                    <c:v>CMOS  </c:v>
                  </c:pt>
                  <c:pt idx="8">
                    <c:v>  NEMS</c:v>
                  </c:pt>
                </c:lvl>
                <c:lvl>
                  <c:pt idx="0">
                    <c:v>          Area (µm²)</c:v>
                  </c:pt>
                  <c:pt idx="3">
                    <c:v>  Clock Period</c:v>
                  </c:pt>
                  <c:pt idx="6">
                    <c:v>Power</c:v>
                  </c:pt>
                </c:lvl>
              </c:multiLvlStrCache>
            </c:multiLvlStrRef>
          </c:cat>
          <c:val>
            <c:numRef>
              <c:f>Sheet1!$F$22:$F$31</c:f>
              <c:numCache>
                <c:formatCode>General</c:formatCode>
                <c:ptCount val="10"/>
                <c:pt idx="1">
                  <c:v>3.6827720880601697E-2</c:v>
                </c:pt>
                <c:pt idx="2">
                  <c:v>3.7645943629092044E-2</c:v>
                </c:pt>
                <c:pt idx="7">
                  <c:v>4.709823017179432E-2</c:v>
                </c:pt>
                <c:pt idx="8">
                  <c:v>6.2836056528589881E-2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9C-9043-B3F9-12C7F32B8343}"/>
            </c:ext>
          </c:extLst>
        </c:ser>
        <c:ser>
          <c:idx val="4"/>
          <c:order val="4"/>
          <c:tx>
            <c:strRef>
              <c:f>Sheet1!$G$21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Sheet1!$A$22:$B$31</c:f>
              <c:multiLvlStrCache>
                <c:ptCount val="9"/>
                <c:lvl>
                  <c:pt idx="1">
                    <c:v>CMOS  </c:v>
                  </c:pt>
                  <c:pt idx="2">
                    <c:v>  NEMS</c:v>
                  </c:pt>
                  <c:pt idx="4">
                    <c:v>CMOS  </c:v>
                  </c:pt>
                  <c:pt idx="5">
                    <c:v>  NEMS</c:v>
                  </c:pt>
                  <c:pt idx="7">
                    <c:v>CMOS  </c:v>
                  </c:pt>
                  <c:pt idx="8">
                    <c:v>  NEMS</c:v>
                  </c:pt>
                </c:lvl>
                <c:lvl>
                  <c:pt idx="0">
                    <c:v>          Area (µm²)</c:v>
                  </c:pt>
                  <c:pt idx="3">
                    <c:v>  Clock Period</c:v>
                  </c:pt>
                  <c:pt idx="6">
                    <c:v>Power</c:v>
                  </c:pt>
                </c:lvl>
              </c:multiLvlStrCache>
            </c:multiLvlStrRef>
          </c:cat>
          <c:val>
            <c:numRef>
              <c:f>Sheet1!$G$22:$G$31</c:f>
              <c:numCache>
                <c:formatCode>General</c:formatCode>
                <c:ptCount val="10"/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9C-9043-B3F9-12C7F32B8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19805456"/>
        <c:axId val="506172480"/>
      </c:barChart>
      <c:catAx>
        <c:axId val="5198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72480"/>
        <c:crosses val="autoZero"/>
        <c:auto val="1"/>
        <c:lblAlgn val="ctr"/>
        <c:lblOffset val="0"/>
        <c:noMultiLvlLbl val="0"/>
      </c:catAx>
      <c:valAx>
        <c:axId val="506172480"/>
        <c:scaling>
          <c:orientation val="minMax"/>
          <c:max val="1.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198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02411344198616"/>
          <c:y val="5.2023128105296794E-2"/>
          <c:w val="0.15743585543634683"/>
          <c:h val="0.7120173170235639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25</xdr:row>
      <xdr:rowOff>31750</xdr:rowOff>
    </xdr:from>
    <xdr:to>
      <xdr:col>13</xdr:col>
      <xdr:colOff>215900</xdr:colOff>
      <xdr:row>33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DD0AD5-1C4A-3842-B938-CF2402AD7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0.27183</cdr:x>
      <cdr:y>0.15914</cdr:y>
    </cdr:from>
    <cdr:to>
      <cdr:x>0.48579</cdr:x>
      <cdr:y>0.54314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03C758D-CCE8-954D-A6F3-D72A0CBF0D3B}"/>
            </a:ext>
          </a:extLst>
        </cdr:cNvPr>
        <cdr:cNvSpPr txBox="1"/>
      </cdr:nvSpPr>
      <cdr:spPr>
        <a:xfrm xmlns:a="http://schemas.openxmlformats.org/drawingml/2006/main">
          <a:off x="1161689" y="273848"/>
          <a:ext cx="914370" cy="660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effectLst>
                <a:glow rad="127000">
                  <a:schemeClr val="bg1"/>
                </a:glow>
              </a:effectLst>
            </a:rPr>
            <a:t>5ns</a:t>
          </a:r>
        </a:p>
      </cdr:txBody>
    </cdr:sp>
  </cdr:relSizeAnchor>
  <cdr:relSizeAnchor xmlns:cdr="http://schemas.openxmlformats.org/drawingml/2006/chartDrawing">
    <cdr:from>
      <cdr:x>0.3427</cdr:x>
      <cdr:y>0.15914</cdr:y>
    </cdr:from>
    <cdr:to>
      <cdr:x>0.55666</cdr:x>
      <cdr:y>0.54314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97AB4DE-31EB-A346-BFC6-FEFCF7512EFF}"/>
            </a:ext>
          </a:extLst>
        </cdr:cNvPr>
        <cdr:cNvSpPr txBox="1"/>
      </cdr:nvSpPr>
      <cdr:spPr>
        <a:xfrm xmlns:a="http://schemas.openxmlformats.org/drawingml/2006/main">
          <a:off x="1464549" y="273848"/>
          <a:ext cx="914368" cy="660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effectLst>
                <a:glow rad="127000">
                  <a:schemeClr val="bg1"/>
                </a:glow>
              </a:effectLst>
            </a:rPr>
            <a:t>5ns</a:t>
          </a:r>
        </a:p>
      </cdr:txBody>
    </cdr:sp>
  </cdr:relSizeAnchor>
  <cdr:relSizeAnchor xmlns:cdr="http://schemas.openxmlformats.org/drawingml/2006/chartDrawing">
    <cdr:from>
      <cdr:x>0.04704</cdr:x>
      <cdr:y>0.16077</cdr:y>
    </cdr:from>
    <cdr:to>
      <cdr:x>0.261</cdr:x>
      <cdr:y>0.54477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E77BF9CC-04EA-C041-B074-C0FD192F6052}"/>
            </a:ext>
          </a:extLst>
        </cdr:cNvPr>
        <cdr:cNvSpPr txBox="1"/>
      </cdr:nvSpPr>
      <cdr:spPr>
        <a:xfrm xmlns:a="http://schemas.openxmlformats.org/drawingml/2006/main">
          <a:off x="201026" y="276660"/>
          <a:ext cx="914369" cy="660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>
                <a:glow rad="127000">
                  <a:schemeClr val="bg1"/>
                </a:glow>
              </a:effectLst>
            </a:rPr>
            <a:t>9484</a:t>
          </a:r>
          <a:endParaRPr lang="en-US" sz="1100" b="0" i="0">
            <a:effectLst>
              <a:glow rad="127000">
                <a:schemeClr val="bg1"/>
              </a:glow>
            </a:effectLst>
            <a:latin typeface="+mn-lt"/>
            <a:ea typeface="+mn-ea"/>
            <a:cs typeface="+mn-cs"/>
          </a:endParaRP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>
              <a:glow rad="127000">
                <a:schemeClr val="bg1"/>
              </a:glow>
            </a:effectLst>
          </a:endParaRPr>
        </a:p>
      </cdr:txBody>
    </cdr:sp>
  </cdr:relSizeAnchor>
  <cdr:relSizeAnchor xmlns:cdr="http://schemas.openxmlformats.org/drawingml/2006/chartDrawing">
    <cdr:from>
      <cdr:x>0.09571</cdr:x>
      <cdr:y>0</cdr:y>
    </cdr:from>
    <cdr:to>
      <cdr:x>0.30967</cdr:x>
      <cdr:y>0.384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821D8B6E-4322-B34E-A4A5-9EEC7B0A5427}"/>
            </a:ext>
          </a:extLst>
        </cdr:cNvPr>
        <cdr:cNvSpPr txBox="1"/>
      </cdr:nvSpPr>
      <cdr:spPr>
        <a:xfrm xmlns:a="http://schemas.openxmlformats.org/drawingml/2006/main">
          <a:off x="409020" y="0"/>
          <a:ext cx="914368" cy="6608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rgbClr val="C00000"/>
              </a:solidFill>
              <a:effectLst>
                <a:glow rad="127000">
                  <a:schemeClr val="bg1"/>
                </a:glow>
              </a:effectLst>
            </a:rPr>
            <a:t>-19.2%</a:t>
          </a:r>
          <a:endParaRPr lang="en-US" sz="1100" b="0" i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rgbClr val="C00000"/>
            </a:solidFill>
            <a:effectLst>
              <a:glow rad="127000">
                <a:schemeClr val="bg1"/>
              </a:glow>
            </a:effectLst>
          </a:endParaRPr>
        </a:p>
      </cdr:txBody>
    </cdr:sp>
  </cdr:relSizeAnchor>
  <cdr:relSizeAnchor xmlns:cdr="http://schemas.openxmlformats.org/drawingml/2006/chartDrawing">
    <cdr:from>
      <cdr:x>0.12319</cdr:x>
      <cdr:y>0.24779</cdr:y>
    </cdr:from>
    <cdr:to>
      <cdr:x>0.33715</cdr:x>
      <cdr:y>0.63179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B063C4CC-9295-344C-B9C0-D5127833DBD8}"/>
            </a:ext>
          </a:extLst>
        </cdr:cNvPr>
        <cdr:cNvSpPr txBox="1"/>
      </cdr:nvSpPr>
      <cdr:spPr>
        <a:xfrm xmlns:a="http://schemas.openxmlformats.org/drawingml/2006/main">
          <a:off x="526439" y="426403"/>
          <a:ext cx="914369" cy="660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effectLst>
                <a:glow rad="127000">
                  <a:schemeClr val="bg1"/>
                </a:glow>
              </a:effectLst>
              <a:latin typeface="+mn-lt"/>
              <a:ea typeface="+mn-ea"/>
              <a:cs typeface="+mn-cs"/>
            </a:rPr>
            <a:t>7667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>
              <a:glow rad="127000">
                <a:schemeClr val="bg1"/>
              </a:glow>
            </a:effectLst>
          </a:endParaRPr>
        </a:p>
      </cdr:txBody>
    </cdr:sp>
  </cdr:relSizeAnchor>
  <cdr:relSizeAnchor xmlns:cdr="http://schemas.openxmlformats.org/drawingml/2006/chartDrawing">
    <cdr:from>
      <cdr:x>0.48737</cdr:x>
      <cdr:y>0.16236</cdr:y>
    </cdr:from>
    <cdr:to>
      <cdr:x>0.70133</cdr:x>
      <cdr:y>0.54636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F8BBC9BF-92C2-2D45-8D52-BBC28F766080}"/>
            </a:ext>
          </a:extLst>
        </cdr:cNvPr>
        <cdr:cNvSpPr txBox="1"/>
      </cdr:nvSpPr>
      <cdr:spPr>
        <a:xfrm xmlns:a="http://schemas.openxmlformats.org/drawingml/2006/main">
          <a:off x="2082800" y="279400"/>
          <a:ext cx="914369" cy="660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effectLst>
                <a:glow rad="127000">
                  <a:schemeClr val="bg1"/>
                </a:glow>
              </a:effectLst>
              <a:latin typeface="+mn-lt"/>
              <a:ea typeface="+mn-ea"/>
              <a:cs typeface="+mn-cs"/>
            </a:rPr>
            <a:t>0.44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>
              <a:glow rad="127000">
                <a:schemeClr val="bg1"/>
              </a:glow>
            </a:effectLst>
          </a:endParaRPr>
        </a:p>
      </cdr:txBody>
    </cdr:sp>
  </cdr:relSizeAnchor>
  <cdr:relSizeAnchor xmlns:cdr="http://schemas.openxmlformats.org/drawingml/2006/chartDrawing">
    <cdr:from>
      <cdr:x>0.53195</cdr:x>
      <cdr:y>0.00738</cdr:y>
    </cdr:from>
    <cdr:to>
      <cdr:x>0.74591</cdr:x>
      <cdr:y>0.39138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4EF441B3-A0E3-A048-A8D1-2B4F3A1D8FA3}"/>
            </a:ext>
          </a:extLst>
        </cdr:cNvPr>
        <cdr:cNvSpPr txBox="1"/>
      </cdr:nvSpPr>
      <cdr:spPr>
        <a:xfrm xmlns:a="http://schemas.openxmlformats.org/drawingml/2006/main">
          <a:off x="2273300" y="12700"/>
          <a:ext cx="914368" cy="6608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rgbClr val="C00000"/>
              </a:solidFill>
              <a:effectLst>
                <a:glow rad="127000">
                  <a:schemeClr val="bg1">
                    <a:alpha val="60000"/>
                  </a:schemeClr>
                </a:glow>
              </a:effectLst>
            </a:rPr>
            <a:t>-9.7%</a:t>
          </a:r>
          <a:endParaRPr lang="en-US" sz="1100" b="0" i="0">
            <a:solidFill>
              <a:srgbClr val="C00000"/>
            </a:solidFill>
            <a:effectLst>
              <a:glow rad="127000">
                <a:schemeClr val="bg1">
                  <a:alpha val="60000"/>
                </a:schemeClr>
              </a:glow>
            </a:effectLst>
            <a:latin typeface="+mn-lt"/>
            <a:ea typeface="+mn-ea"/>
            <a:cs typeface="+mn-cs"/>
          </a:endParaRP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rgbClr val="C00000"/>
            </a:solidFill>
            <a:effectLst>
              <a:glow rad="127000">
                <a:schemeClr val="bg1"/>
              </a:glow>
            </a:effectLst>
          </a:endParaRPr>
        </a:p>
      </cdr:txBody>
    </cdr:sp>
  </cdr:relSizeAnchor>
  <cdr:relSizeAnchor xmlns:cdr="http://schemas.openxmlformats.org/drawingml/2006/chartDrawing">
    <cdr:from>
      <cdr:x>0.56464</cdr:x>
      <cdr:y>0.20664</cdr:y>
    </cdr:from>
    <cdr:to>
      <cdr:x>0.7786</cdr:x>
      <cdr:y>0.59064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A376DE95-D2EF-7A49-A71D-F8BCEBF885AC}"/>
            </a:ext>
          </a:extLst>
        </cdr:cNvPr>
        <cdr:cNvSpPr txBox="1"/>
      </cdr:nvSpPr>
      <cdr:spPr>
        <a:xfrm xmlns:a="http://schemas.openxmlformats.org/drawingml/2006/main">
          <a:off x="2413017" y="355596"/>
          <a:ext cx="914369" cy="6608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effectLst>
                <a:glow rad="127000">
                  <a:schemeClr val="bg1"/>
                </a:glow>
              </a:effectLst>
              <a:latin typeface="+mn-lt"/>
              <a:ea typeface="+mn-ea"/>
              <a:cs typeface="+mn-cs"/>
            </a:rPr>
            <a:t>0.39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>
              <a:glow rad="127000">
                <a:schemeClr val="bg1"/>
              </a:glow>
            </a:effectLst>
          </a:endParaRPr>
        </a:p>
      </cdr:txBody>
    </cdr:sp>
  </cdr:relSizeAnchor>
  <cdr:relSizeAnchor xmlns:cdr="http://schemas.openxmlformats.org/drawingml/2006/chartDrawing">
    <cdr:from>
      <cdr:x>0.59881</cdr:x>
      <cdr:y>0.13653</cdr:y>
    </cdr:from>
    <cdr:to>
      <cdr:x>0.67013</cdr:x>
      <cdr:y>0.23985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169154CA-1288-3D47-9603-799E4A5CBC0B}"/>
            </a:ext>
          </a:extLst>
        </cdr:cNvPr>
        <cdr:cNvCxnSpPr/>
      </cdr:nvCxnSpPr>
      <cdr:spPr>
        <a:xfrm xmlns:a="http://schemas.openxmlformats.org/drawingml/2006/main">
          <a:off x="2559050" y="234950"/>
          <a:ext cx="304800" cy="177800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0.39227</cdr:x>
      <cdr:y>0.83002</cdr:y>
    </cdr:from>
    <cdr:to>
      <cdr:x>0.60773</cdr:x>
      <cdr:y>0.97048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168A5559-AD38-3147-AC40-8F22C806EADD}"/>
            </a:ext>
          </a:extLst>
        </cdr:cNvPr>
        <cdr:cNvSpPr txBox="1"/>
      </cdr:nvSpPr>
      <cdr:spPr>
        <a:xfrm xmlns:a="http://schemas.openxmlformats.org/drawingml/2006/main">
          <a:off x="1676400" y="1428343"/>
          <a:ext cx="920750" cy="241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solidFill>
                <a:sysClr val="windowText" lastClr="000000"/>
              </a:solidFill>
              <a:effectLst/>
            </a:rPr>
            <a:t>(ns)</a:t>
          </a:r>
        </a:p>
      </cdr:txBody>
    </cdr:sp>
  </cdr:relSizeAnchor>
  <cdr:relSizeAnchor xmlns:cdr="http://schemas.openxmlformats.org/drawingml/2006/chartDrawing">
    <cdr:from>
      <cdr:x>0.57949</cdr:x>
      <cdr:y>0.83395</cdr:y>
    </cdr:from>
    <cdr:to>
      <cdr:x>0.79495</cdr:x>
      <cdr:y>0.97441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C018637-A62E-F547-B0EA-3604FF6C72EE}"/>
            </a:ext>
          </a:extLst>
        </cdr:cNvPr>
        <cdr:cNvSpPr txBox="1"/>
      </cdr:nvSpPr>
      <cdr:spPr>
        <a:xfrm xmlns:a="http://schemas.openxmlformats.org/drawingml/2006/main">
          <a:off x="2476500" y="1435100"/>
          <a:ext cx="920750" cy="241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solidFill>
                <a:sysClr val="windowText" lastClr="000000"/>
              </a:solidFill>
              <a:effectLst/>
            </a:rPr>
            <a:t>(mW)</a:t>
          </a:r>
        </a:p>
      </cdr:txBody>
    </cdr:sp>
  </cdr:relSizeAnchor>
  <cdr:relSizeAnchor xmlns:cdr="http://schemas.openxmlformats.org/drawingml/2006/chartDrawing">
    <cdr:from>
      <cdr:x>0.16048</cdr:x>
      <cdr:y>0.13284</cdr:y>
    </cdr:from>
    <cdr:to>
      <cdr:x>0.2318</cdr:x>
      <cdr:y>0.23616</cdr:y>
    </cdr:to>
    <cdr:cxnSp macro="">
      <cdr:nvCxnSpPr>
        <cdr:cNvPr id="26" name="Straight Arrow Connector 25">
          <a:extLst xmlns:a="http://schemas.openxmlformats.org/drawingml/2006/main">
            <a:ext uri="{FF2B5EF4-FFF2-40B4-BE49-F238E27FC236}">
              <a16:creationId xmlns:a16="http://schemas.microsoft.com/office/drawing/2014/main" id="{1C66038A-A303-D94D-B199-DADA9573FB75}"/>
            </a:ext>
          </a:extLst>
        </cdr:cNvPr>
        <cdr:cNvCxnSpPr/>
      </cdr:nvCxnSpPr>
      <cdr:spPr>
        <a:xfrm xmlns:a="http://schemas.openxmlformats.org/drawingml/2006/main">
          <a:off x="685800" y="228600"/>
          <a:ext cx="304800" cy="177800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B8D2-0273-2745-B4A8-72F558841444}">
  <dimension ref="A1:X51"/>
  <sheetViews>
    <sheetView tabSelected="1" topLeftCell="A17" zoomScale="133" workbookViewId="0">
      <selection activeCell="K39" sqref="K39"/>
    </sheetView>
  </sheetViews>
  <sheetFormatPr baseColWidth="10" defaultRowHeight="16" x14ac:dyDescent="0.2"/>
  <cols>
    <col min="1" max="1" width="20" bestFit="1" customWidth="1"/>
  </cols>
  <sheetData>
    <row r="1" spans="1:24" x14ac:dyDescent="0.2">
      <c r="A1" t="s">
        <v>6</v>
      </c>
      <c r="J1" s="6" t="s">
        <v>12</v>
      </c>
      <c r="K1" s="6"/>
      <c r="L1" s="6"/>
      <c r="M1" s="6"/>
      <c r="N1" s="6"/>
      <c r="O1" s="6" t="s">
        <v>13</v>
      </c>
      <c r="P1" s="6"/>
      <c r="Q1" s="6"/>
      <c r="R1" s="6"/>
      <c r="S1" s="6"/>
      <c r="T1" s="7" t="s">
        <v>14</v>
      </c>
      <c r="U1" s="7"/>
      <c r="V1" s="7"/>
      <c r="W1" s="7"/>
      <c r="X1" s="7"/>
    </row>
    <row r="2" spans="1:24" x14ac:dyDescent="0.2">
      <c r="C2" t="s">
        <v>2</v>
      </c>
      <c r="D2" t="s">
        <v>3</v>
      </c>
      <c r="E2" t="s">
        <v>4</v>
      </c>
      <c r="F2" t="s">
        <v>5</v>
      </c>
      <c r="G2" t="s">
        <v>8</v>
      </c>
      <c r="J2" t="s">
        <v>2</v>
      </c>
      <c r="K2" t="s">
        <v>3</v>
      </c>
      <c r="L2" t="s">
        <v>4</v>
      </c>
      <c r="M2" t="s">
        <v>5</v>
      </c>
      <c r="N2" t="s">
        <v>8</v>
      </c>
      <c r="O2" t="s">
        <v>2</v>
      </c>
      <c r="P2" t="s">
        <v>3</v>
      </c>
      <c r="Q2" t="s">
        <v>4</v>
      </c>
      <c r="R2" t="s">
        <v>5</v>
      </c>
      <c r="S2" t="s">
        <v>8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8</v>
      </c>
    </row>
    <row r="3" spans="1:24" ht="34" customHeight="1" x14ac:dyDescent="0.2">
      <c r="A3" s="5" t="s">
        <v>10</v>
      </c>
    </row>
    <row r="4" spans="1:24" x14ac:dyDescent="0.2">
      <c r="A4" s="5"/>
      <c r="B4" t="s">
        <v>0</v>
      </c>
      <c r="C4">
        <v>2592.904</v>
      </c>
      <c r="D4">
        <v>4927.3810000000003</v>
      </c>
      <c r="E4">
        <v>1614.412</v>
      </c>
      <c r="F4">
        <v>349.27300000000002</v>
      </c>
      <c r="G4">
        <f>SUM(C4:F4)</f>
        <v>9483.9699999999993</v>
      </c>
    </row>
    <row r="5" spans="1:24" x14ac:dyDescent="0.2">
      <c r="A5" s="5"/>
      <c r="B5" t="s">
        <v>1</v>
      </c>
      <c r="C5">
        <v>2593.7860000000001</v>
      </c>
      <c r="D5">
        <v>3377.7069999999999</v>
      </c>
      <c r="E5">
        <v>1338.1708000000001</v>
      </c>
      <c r="F5">
        <v>357.03300000000002</v>
      </c>
      <c r="G5">
        <f>SUM(C5:F5)</f>
        <v>7666.6968000000006</v>
      </c>
      <c r="H5" s="3">
        <f>1-G5/G4</f>
        <v>0.19161524129662988</v>
      </c>
    </row>
    <row r="6" spans="1:24" x14ac:dyDescent="0.2">
      <c r="A6" s="6" t="s">
        <v>9</v>
      </c>
      <c r="G6">
        <f t="shared" ref="G6:G11" si="0">SUM(C6:F6)</f>
        <v>0</v>
      </c>
    </row>
    <row r="7" spans="1:24" x14ac:dyDescent="0.2">
      <c r="A7" s="6"/>
      <c r="B7" t="s">
        <v>0</v>
      </c>
      <c r="G7">
        <f t="shared" si="0"/>
        <v>0</v>
      </c>
    </row>
    <row r="8" spans="1:24" x14ac:dyDescent="0.2">
      <c r="A8" s="6"/>
      <c r="B8" t="s">
        <v>1</v>
      </c>
      <c r="G8">
        <f t="shared" si="0"/>
        <v>0</v>
      </c>
    </row>
    <row r="9" spans="1:24" ht="17" customHeight="1" x14ac:dyDescent="0.2">
      <c r="A9" s="5" t="s">
        <v>11</v>
      </c>
      <c r="G9">
        <f t="shared" si="0"/>
        <v>0</v>
      </c>
    </row>
    <row r="10" spans="1:24" ht="17" x14ac:dyDescent="0.25">
      <c r="A10" s="5"/>
      <c r="B10" t="s">
        <v>0</v>
      </c>
      <c r="C10">
        <v>9.0432999999999999E-2</v>
      </c>
      <c r="D10">
        <v>0.31953300000000001</v>
      </c>
      <c r="E10">
        <v>5.0980000000000001E-3</v>
      </c>
      <c r="F10">
        <v>2.0514999999999999E-2</v>
      </c>
      <c r="G10">
        <f>SUM(C10:F10)</f>
        <v>0.43557899999999999</v>
      </c>
      <c r="N10" s="2"/>
    </row>
    <row r="11" spans="1:24" x14ac:dyDescent="0.2">
      <c r="A11" s="5"/>
      <c r="B11" t="s">
        <v>1</v>
      </c>
      <c r="C11">
        <f>AVERAGE(J11,O11,T11)</f>
        <v>9.6689999999999998E-2</v>
      </c>
      <c r="D11">
        <f t="shared" ref="D11:F11" si="1">AVERAGE(K11,P11,U11)</f>
        <v>0.26608000000000004</v>
      </c>
      <c r="E11">
        <f t="shared" si="1"/>
        <v>3.1932666666666665E-3</v>
      </c>
      <c r="F11">
        <f t="shared" si="1"/>
        <v>2.7370066666666654E-2</v>
      </c>
      <c r="G11">
        <f t="shared" si="0"/>
        <v>0.39333333333333331</v>
      </c>
      <c r="H11" s="3">
        <f>1-G11/G10</f>
        <v>9.6987381546554507E-2</v>
      </c>
      <c r="J11">
        <v>6.8269999999999997E-2</v>
      </c>
      <c r="K11">
        <f>0.247+0.0141</f>
        <v>0.2611</v>
      </c>
      <c r="L11">
        <f>0.000691+0.0006627+0.0006753+0.0007084+0.0006992+0.0007033</f>
        <v>4.1399000000000002E-3</v>
      </c>
      <c r="M11">
        <f>N11-SUM(J11:L11)</f>
        <v>2.3890100000000025E-2</v>
      </c>
      <c r="N11">
        <v>0.3574</v>
      </c>
      <c r="O11">
        <v>7.3200000000000001E-2</v>
      </c>
      <c r="P11">
        <f>0.2459+0.01118</f>
        <v>0.25708000000000003</v>
      </c>
      <c r="Q11">
        <f>0.0004537+0.0004529+0.000452+0.0004574+0.0004552+0.0004538</f>
        <v>2.725E-3</v>
      </c>
      <c r="R11">
        <f>S11-SUM(O11:Q11)</f>
        <v>2.9094999999999982E-2</v>
      </c>
      <c r="S11">
        <v>0.36209999999999998</v>
      </c>
      <c r="T11">
        <v>0.14860000000000001</v>
      </c>
      <c r="U11">
        <f>0.01096+0.2691</f>
        <v>0.28006000000000003</v>
      </c>
      <c r="V11">
        <f>0.0004524+0.000453+0.000452+0.0004525+0.0004527+0.0004523</f>
        <v>2.7149000000000001E-3</v>
      </c>
      <c r="W11">
        <f>X11-SUM(T11:V11)</f>
        <v>2.9125099999999959E-2</v>
      </c>
      <c r="X11" s="4">
        <v>0.46050000000000002</v>
      </c>
    </row>
    <row r="15" spans="1:24" x14ac:dyDescent="0.2">
      <c r="H15">
        <f>AVERAGE(0.511, 0.399, 0.395)</f>
        <v>0.43500000000000005</v>
      </c>
    </row>
    <row r="16" spans="1:24" x14ac:dyDescent="0.2">
      <c r="H16">
        <f>AVERAGE(0.462,0.366,0.36)</f>
        <v>0.39600000000000007</v>
      </c>
    </row>
    <row r="20" spans="1:7" x14ac:dyDescent="0.2">
      <c r="A20" t="s">
        <v>7</v>
      </c>
    </row>
    <row r="21" spans="1:7" x14ac:dyDescent="0.2">
      <c r="C21" t="s">
        <v>2</v>
      </c>
      <c r="D21" t="s">
        <v>3</v>
      </c>
      <c r="E21" t="s">
        <v>4</v>
      </c>
      <c r="F21" t="s">
        <v>5</v>
      </c>
      <c r="G21" t="s">
        <v>8</v>
      </c>
    </row>
    <row r="22" spans="1:7" ht="34" customHeight="1" x14ac:dyDescent="0.2">
      <c r="A22" s="5" t="s">
        <v>18</v>
      </c>
    </row>
    <row r="23" spans="1:7" x14ac:dyDescent="0.2">
      <c r="A23" s="5"/>
      <c r="B23" t="s">
        <v>15</v>
      </c>
      <c r="C23">
        <f t="shared" ref="C23:E24" si="2">C4/$G$4</f>
        <v>0.27339858730046596</v>
      </c>
      <c r="D23">
        <f t="shared" si="2"/>
        <v>0.51954835369576247</v>
      </c>
      <c r="E23">
        <f t="shared" si="2"/>
        <v>0.17022533812316995</v>
      </c>
      <c r="F23">
        <f>F4/$G$4</f>
        <v>3.6827720880601697E-2</v>
      </c>
    </row>
    <row r="24" spans="1:7" x14ac:dyDescent="0.2">
      <c r="A24" s="5"/>
      <c r="B24" t="s">
        <v>16</v>
      </c>
      <c r="C24">
        <f t="shared" si="2"/>
        <v>0.27349158632935366</v>
      </c>
      <c r="D24">
        <f t="shared" si="2"/>
        <v>0.35614905994008839</v>
      </c>
      <c r="E24">
        <f t="shared" si="2"/>
        <v>0.14109816880483597</v>
      </c>
      <c r="F24">
        <f>F5/$G$4</f>
        <v>3.7645943629092044E-2</v>
      </c>
    </row>
    <row r="25" spans="1:7" x14ac:dyDescent="0.2">
      <c r="A25" s="6" t="s">
        <v>9</v>
      </c>
    </row>
    <row r="26" spans="1:7" x14ac:dyDescent="0.2">
      <c r="A26" s="6"/>
      <c r="B26" t="s">
        <v>15</v>
      </c>
      <c r="G26">
        <v>1</v>
      </c>
    </row>
    <row r="27" spans="1:7" x14ac:dyDescent="0.2">
      <c r="A27" s="6"/>
      <c r="B27" t="s">
        <v>16</v>
      </c>
      <c r="G27">
        <v>1</v>
      </c>
    </row>
    <row r="28" spans="1:7" ht="17" customHeight="1" x14ac:dyDescent="0.2">
      <c r="A28" s="5" t="s">
        <v>17</v>
      </c>
    </row>
    <row r="29" spans="1:7" x14ac:dyDescent="0.2">
      <c r="A29" s="5"/>
      <c r="B29" t="s">
        <v>15</v>
      </c>
      <c r="C29">
        <f>C10/$G$10</f>
        <v>0.20761561048627231</v>
      </c>
      <c r="D29">
        <f t="shared" ref="D29:E30" si="3">D10/$G$10</f>
        <v>0.73358219748885967</v>
      </c>
      <c r="E29">
        <f t="shared" si="3"/>
        <v>1.1703961853073725E-2</v>
      </c>
      <c r="F29">
        <f>F10/$G$10</f>
        <v>4.709823017179432E-2</v>
      </c>
    </row>
    <row r="30" spans="1:7" x14ac:dyDescent="0.2">
      <c r="A30" s="5"/>
      <c r="B30" t="s">
        <v>16</v>
      </c>
      <c r="C30">
        <f>C11/$G$10</f>
        <v>0.22198039850406012</v>
      </c>
      <c r="D30">
        <f t="shared" si="3"/>
        <v>0.61086507843582916</v>
      </c>
      <c r="E30">
        <f t="shared" si="3"/>
        <v>7.3310849849663705E-3</v>
      </c>
      <c r="F30">
        <f>F11/$G$10</f>
        <v>6.2836056528589881E-2</v>
      </c>
    </row>
    <row r="41" spans="1:7" x14ac:dyDescent="0.2">
      <c r="A41" t="s">
        <v>7</v>
      </c>
    </row>
    <row r="42" spans="1:7" x14ac:dyDescent="0.2">
      <c r="C42" t="s">
        <v>2</v>
      </c>
      <c r="D42" t="s">
        <v>3</v>
      </c>
      <c r="E42" t="s">
        <v>4</v>
      </c>
      <c r="F42" t="s">
        <v>5</v>
      </c>
      <c r="G42" t="s">
        <v>8</v>
      </c>
    </row>
    <row r="43" spans="1:7" x14ac:dyDescent="0.2">
      <c r="A43" s="5" t="s">
        <v>18</v>
      </c>
    </row>
    <row r="44" spans="1:7" x14ac:dyDescent="0.2">
      <c r="A44" s="5"/>
      <c r="B44" t="s">
        <v>15</v>
      </c>
    </row>
    <row r="45" spans="1:7" x14ac:dyDescent="0.2">
      <c r="A45" s="5"/>
      <c r="B45" t="s">
        <v>16</v>
      </c>
    </row>
    <row r="46" spans="1:7" x14ac:dyDescent="0.2">
      <c r="A46" s="6" t="s">
        <v>9</v>
      </c>
    </row>
    <row r="47" spans="1:7" x14ac:dyDescent="0.2">
      <c r="A47" s="6"/>
      <c r="B47" t="s">
        <v>15</v>
      </c>
    </row>
    <row r="48" spans="1:7" x14ac:dyDescent="0.2">
      <c r="A48" s="6"/>
      <c r="B48" t="s">
        <v>16</v>
      </c>
    </row>
    <row r="49" spans="1:2" x14ac:dyDescent="0.2">
      <c r="A49" s="5" t="s">
        <v>17</v>
      </c>
    </row>
    <row r="50" spans="1:2" x14ac:dyDescent="0.2">
      <c r="A50" s="5"/>
      <c r="B50" t="s">
        <v>15</v>
      </c>
    </row>
    <row r="51" spans="1:2" x14ac:dyDescent="0.2">
      <c r="A51" s="5"/>
      <c r="B51" t="s">
        <v>16</v>
      </c>
    </row>
  </sheetData>
  <mergeCells count="12">
    <mergeCell ref="A43:A45"/>
    <mergeCell ref="A46:A48"/>
    <mergeCell ref="A49:A51"/>
    <mergeCell ref="O1:S1"/>
    <mergeCell ref="T1:X1"/>
    <mergeCell ref="A25:A27"/>
    <mergeCell ref="A22:A24"/>
    <mergeCell ref="A28:A30"/>
    <mergeCell ref="A3:A5"/>
    <mergeCell ref="A6:A8"/>
    <mergeCell ref="A9:A11"/>
    <mergeCell ref="J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Levy</dc:creator>
  <cp:lastModifiedBy>Akash Levy</cp:lastModifiedBy>
  <dcterms:created xsi:type="dcterms:W3CDTF">2021-07-27T11:44:43Z</dcterms:created>
  <dcterms:modified xsi:type="dcterms:W3CDTF">2022-08-18T09:55:08Z</dcterms:modified>
</cp:coreProperties>
</file>