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CashFlow\"/>
    </mc:Choice>
  </mc:AlternateContent>
  <xr:revisionPtr revIDLastSave="0" documentId="13_ncr:1_{84A6D428-E6E1-42C0-B197-F456E6D9972A}" xr6:coauthVersionLast="47" xr6:coauthVersionMax="47" xr10:uidLastSave="{00000000-0000-0000-0000-000000000000}"/>
  <bookViews>
    <workbookView xWindow="-108" yWindow="-108" windowWidth="23256" windowHeight="12456" activeTab="1" xr2:uid="{8E764A6B-5A07-4B19-AA65-8974FB7BFB98}"/>
  </bookViews>
  <sheets>
    <sheet name="Question" sheetId="3" r:id="rId1"/>
    <sheet name="Mapping_Template" sheetId="1" r:id="rId2"/>
    <sheet name="Source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J35" i="1"/>
  <c r="J34" i="1"/>
  <c r="J33" i="1"/>
  <c r="J25" i="1"/>
  <c r="J19" i="1"/>
  <c r="J5" i="1"/>
  <c r="J7" i="1"/>
  <c r="J12" i="1" s="1"/>
  <c r="J17" i="1" s="1"/>
  <c r="J28" i="1" s="1"/>
  <c r="J11" i="1"/>
  <c r="J9" i="1"/>
  <c r="K34" i="1"/>
  <c r="L34" i="1"/>
  <c r="M34" i="1"/>
  <c r="N34" i="1"/>
  <c r="K35" i="1"/>
  <c r="L35" i="1"/>
  <c r="M35" i="1"/>
  <c r="N35" i="1"/>
  <c r="K39" i="1"/>
  <c r="L39" i="1"/>
  <c r="M39" i="1"/>
  <c r="N39" i="1"/>
  <c r="K33" i="1"/>
  <c r="L33" i="1"/>
  <c r="M33" i="1"/>
  <c r="N33" i="1"/>
  <c r="K28" i="1"/>
  <c r="L28" i="1"/>
  <c r="M28" i="1"/>
  <c r="N28" i="1"/>
  <c r="K25" i="1"/>
  <c r="L25" i="1"/>
  <c r="M25" i="1"/>
  <c r="N25" i="1"/>
  <c r="K20" i="1"/>
  <c r="L20" i="1"/>
  <c r="M20" i="1"/>
  <c r="N20" i="1"/>
  <c r="J20" i="1"/>
  <c r="K19" i="1"/>
  <c r="L19" i="1"/>
  <c r="M19" i="1"/>
  <c r="N19" i="1"/>
  <c r="K17" i="1"/>
  <c r="L17" i="1"/>
  <c r="M17" i="1"/>
  <c r="N17" i="1"/>
  <c r="K15" i="1"/>
  <c r="L15" i="1"/>
  <c r="M15" i="1"/>
  <c r="N15" i="1"/>
  <c r="J15" i="1"/>
  <c r="K14" i="1"/>
  <c r="L14" i="1"/>
  <c r="M14" i="1"/>
  <c r="N14" i="1"/>
  <c r="J14" i="1"/>
  <c r="K13" i="1"/>
  <c r="L13" i="1"/>
  <c r="M13" i="1"/>
  <c r="N13" i="1"/>
  <c r="J13" i="1"/>
  <c r="K12" i="1"/>
  <c r="L12" i="1"/>
  <c r="M12" i="1"/>
  <c r="N12" i="1"/>
  <c r="Q12" i="1"/>
  <c r="R12" i="1"/>
  <c r="S12" i="1"/>
  <c r="T12" i="1"/>
  <c r="Q11" i="1"/>
  <c r="R11" i="1"/>
  <c r="S11" i="1"/>
  <c r="T11" i="1"/>
  <c r="P11" i="1"/>
  <c r="D12" i="1"/>
  <c r="K11" i="1"/>
  <c r="L11" i="1"/>
  <c r="M11" i="1"/>
  <c r="N11" i="1"/>
  <c r="K10" i="1"/>
  <c r="L10" i="1"/>
  <c r="M10" i="1"/>
  <c r="N10" i="1"/>
  <c r="J10" i="1"/>
  <c r="K9" i="1"/>
  <c r="L9" i="1"/>
  <c r="M9" i="1"/>
  <c r="N9" i="1"/>
  <c r="K8" i="1"/>
  <c r="L8" i="1"/>
  <c r="M8" i="1"/>
  <c r="N8" i="1"/>
  <c r="J8" i="1"/>
  <c r="K7" i="1"/>
  <c r="L7" i="1"/>
  <c r="M7" i="1"/>
  <c r="N7" i="1"/>
  <c r="K6" i="1"/>
  <c r="L6" i="1"/>
  <c r="M6" i="1"/>
  <c r="N6" i="1"/>
  <c r="J6" i="1"/>
  <c r="K5" i="1"/>
  <c r="L5" i="1"/>
  <c r="M5" i="1"/>
  <c r="N5" i="1"/>
  <c r="K4" i="1"/>
  <c r="L4" i="1" s="1"/>
  <c r="M4" i="1" s="1"/>
  <c r="N4" i="1" s="1"/>
  <c r="D48" i="1"/>
  <c r="E6" i="1"/>
  <c r="F6" i="1"/>
  <c r="G6" i="1"/>
  <c r="H6" i="1"/>
  <c r="D6" i="1"/>
  <c r="D7" i="1" s="1"/>
  <c r="E5" i="1"/>
  <c r="F5" i="1"/>
  <c r="G5" i="1"/>
  <c r="H5" i="1"/>
  <c r="D5" i="1"/>
  <c r="E45" i="1"/>
  <c r="F45" i="1"/>
  <c r="G45" i="1"/>
  <c r="H45" i="1"/>
  <c r="D45" i="1"/>
  <c r="E42" i="1"/>
  <c r="F42" i="1"/>
  <c r="G42" i="1"/>
  <c r="H42" i="1"/>
  <c r="D42" i="1"/>
  <c r="E26" i="1"/>
  <c r="F26" i="1"/>
  <c r="G26" i="1"/>
  <c r="H26" i="1"/>
  <c r="D26" i="1"/>
  <c r="E7" i="1"/>
  <c r="E12" i="1" s="1"/>
  <c r="E17" i="1" s="1"/>
  <c r="E44" i="1" s="1"/>
  <c r="E46" i="1" s="1"/>
  <c r="E49" i="1" s="1"/>
  <c r="F7" i="1"/>
  <c r="F12" i="1" s="1"/>
  <c r="F17" i="1" s="1"/>
  <c r="G7" i="1"/>
  <c r="G12" i="1" s="1"/>
  <c r="G17" i="1" s="1"/>
  <c r="E48" i="1"/>
  <c r="F48" i="1"/>
  <c r="G48" i="1"/>
  <c r="H48" i="1"/>
  <c r="E4" i="1"/>
  <c r="F4" i="1" s="1"/>
  <c r="G4" i="1" s="1"/>
  <c r="H4" i="1" s="1"/>
  <c r="P12" i="1" l="1"/>
  <c r="D17" i="1"/>
  <c r="H7" i="1"/>
  <c r="H12" i="1" s="1"/>
  <c r="H17" i="1" s="1"/>
  <c r="G28" i="1"/>
  <c r="G31" i="1" s="1"/>
  <c r="G44" i="1"/>
  <c r="G46" i="1" s="1"/>
  <c r="G49" i="1" s="1"/>
  <c r="F44" i="1"/>
  <c r="F46" i="1" s="1"/>
  <c r="F49" i="1" s="1"/>
  <c r="F28" i="1"/>
  <c r="F31" i="1" s="1"/>
  <c r="H28" i="1"/>
  <c r="H31" i="1" s="1"/>
  <c r="H44" i="1"/>
  <c r="H46" i="1" s="1"/>
  <c r="H49" i="1" s="1"/>
  <c r="E28" i="1"/>
  <c r="E31" i="1" s="1"/>
  <c r="D28" i="1"/>
  <c r="D31" i="1" s="1"/>
  <c r="D44" i="1"/>
  <c r="D46" i="1" s="1"/>
  <c r="D49" i="1" s="1"/>
</calcChain>
</file>

<file path=xl/sharedStrings.xml><?xml version="1.0" encoding="utf-8"?>
<sst xmlns="http://schemas.openxmlformats.org/spreadsheetml/2006/main" count="394" uniqueCount="165">
  <si>
    <t>CASH-FLOW STATEMENT</t>
  </si>
  <si>
    <t>EBITDA (from Income statement)</t>
  </si>
  <si>
    <t>Non cash adjustments</t>
  </si>
  <si>
    <t>Operating Cash flow pre WC</t>
  </si>
  <si>
    <t>Inventory decrease (increase)</t>
  </si>
  <si>
    <t>Receivables decrease (increase)</t>
  </si>
  <si>
    <t>Payable increase (decrease)</t>
  </si>
  <si>
    <t>Other WC movement</t>
  </si>
  <si>
    <t>Operating Cash flow post WC</t>
  </si>
  <si>
    <t>Interest received</t>
  </si>
  <si>
    <t>Interest paid</t>
  </si>
  <si>
    <t>Taxation</t>
  </si>
  <si>
    <t>Other cash items and reconciliation</t>
  </si>
  <si>
    <t>Net operating cash flow</t>
  </si>
  <si>
    <t>Purchase of PPE</t>
  </si>
  <si>
    <t>Proceed from sale of PPE</t>
  </si>
  <si>
    <t>Acquisitions</t>
  </si>
  <si>
    <t>Disposals</t>
  </si>
  <si>
    <t>purchase of non-current financial assets (-)</t>
  </si>
  <si>
    <t>sales of non-current financial assets (+)</t>
  </si>
  <si>
    <t>Other investment activity</t>
  </si>
  <si>
    <t>Cash-flow from investing activities</t>
  </si>
  <si>
    <t>Free Cash-flow</t>
  </si>
  <si>
    <t>Cash exceptional restructuring charges</t>
  </si>
  <si>
    <t>Net cash from discontinued operations</t>
  </si>
  <si>
    <t>Surplus (short fall)</t>
  </si>
  <si>
    <t>Long term debt raised</t>
  </si>
  <si>
    <t>Long term debt repaid</t>
  </si>
  <si>
    <t>Equity issued</t>
  </si>
  <si>
    <t>Equity purchased</t>
  </si>
  <si>
    <t>Dividend paid</t>
  </si>
  <si>
    <t>Dividend received</t>
  </si>
  <si>
    <t>Movement in short term debt</t>
  </si>
  <si>
    <t>Other financing outflows</t>
  </si>
  <si>
    <t>Other financing sources</t>
  </si>
  <si>
    <t>Cash-flow from financing activities</t>
  </si>
  <si>
    <t>Cash &amp; Cash equivalent variation before Forex &amp; other</t>
  </si>
  <si>
    <t>Net increase / (decrease) in cash &amp; cash equivalents</t>
  </si>
  <si>
    <t>Cash beginning of the year</t>
  </si>
  <si>
    <t>Cash end of year</t>
  </si>
  <si>
    <t>Cash Flow Mapping Template</t>
  </si>
  <si>
    <t>table_id</t>
  </si>
  <si>
    <t>consolidated_statements_of_income</t>
  </si>
  <si>
    <t>consolidated_statements_of_cash_flow</t>
  </si>
  <si>
    <t>metric_name</t>
  </si>
  <si>
    <t>Revenues</t>
  </si>
  <si>
    <t>Cost of sales</t>
  </si>
  <si>
    <t>Gross profit</t>
  </si>
  <si>
    <t>Selling and administrative expenses</t>
  </si>
  <si>
    <t>Other operating income</t>
  </si>
  <si>
    <t>Other operating expenses</t>
  </si>
  <si>
    <t>Profit/ 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</si>
  <si>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</si>
  <si>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</si>
  <si>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</si>
  <si>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</si>
  <si>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</si>
  <si>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Profit/loss before tax</t>
  </si>
  <si>
    <t>Income taxes</t>
  </si>
  <si>
    <t>Profit/ loss from continuing operations</t>
  </si>
  <si>
    <t>Profit/loss from discontinued operations</t>
  </si>
  <si>
    <t>Net profit/loss</t>
  </si>
  <si>
    <t>Attributable to minority interest</t>
  </si>
  <si>
    <t>Attributable to shareholders of BMW AG</t>
  </si>
  <si>
    <t>Basic earnings pershare of common stock in €</t>
  </si>
  <si>
    <t>Basic earnings pershare of preferred stock in €</t>
  </si>
  <si>
    <t>Dilutive effects</t>
  </si>
  <si>
    <t>Diluted earnings per share of common stock in €</t>
  </si>
  <si>
    <t>Diluted earnings per share of preferred stock in €</t>
  </si>
  <si>
    <t>Net profit</t>
  </si>
  <si>
    <t>Profit / loss from discontinued operations</t>
  </si>
  <si>
    <t>Current tax expense</t>
  </si>
  <si>
    <t>Income taxes paid</t>
  </si>
  <si>
    <t>Other interest and similar income / expenses</t>
  </si>
  <si>
    <t>Depreciation and amortisation of tangible, intangible and investment assets</t>
  </si>
  <si>
    <t>Other non-cash income and expense items</t>
  </si>
  <si>
    <t>Gain / loss on disposal of tangible and intangible assets and marketable securities</t>
  </si>
  <si>
    <t>Change in deferred taxes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</si>
  <si>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</si>
  <si>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</si>
  <si>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</si>
  <si>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</si>
  <si>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</si>
  <si>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</si>
  <si>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</si>
  <si>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</si>
  <si>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Cash inflow /outflow from operating activities</t>
  </si>
  <si>
    <t>Total investment in intangible assets and property, plant and equipment</t>
  </si>
  <si>
    <t>Proceeds from subsidies for intangible assets and property, plant and equipment</t>
  </si>
  <si>
    <t>Proceeds from the disposal of intangible assets and property, plant and equipment</t>
  </si>
  <si>
    <t>Expenditure for investment assets</t>
  </si>
  <si>
    <t>Acquisitions of subsidiaries and other business units</t>
  </si>
  <si>
    <t>Proceeds from the disposal of investment assets and other business units</t>
  </si>
  <si>
    <t>Proceeds from the sale of subsidiaries and other business units</t>
  </si>
  <si>
    <t>Investments in marketable securities and investment funds</t>
  </si>
  <si>
    <t>Proceeds from the sale of marketable securities and investment funds</t>
  </si>
  <si>
    <t>Cash inflow /outflow from investing activities</t>
  </si>
  <si>
    <t>Payments into equity</t>
  </si>
  <si>
    <t>Payment of dividend for the previous year</t>
  </si>
  <si>
    <t>Intragroup financing and equity transactions</t>
  </si>
  <si>
    <t>Proceeds from non-current financial liabilities</t>
  </si>
  <si>
    <t>Repayment of non-current financial liabilities</t>
  </si>
  <si>
    <t>Change in other financial liabilities</t>
  </si>
  <si>
    <t>Cash inflow /outflow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</si>
  <si>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</si>
  <si>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</si>
  <si>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</si>
  <si>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</si>
  <si>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31 December</t>
  </si>
  <si>
    <t>Proceeds from the issue of bonds</t>
  </si>
  <si>
    <t>Repayment of bonds</t>
  </si>
  <si>
    <t>Change in commercial paper</t>
  </si>
  <si>
    <t>base_factor</t>
  </si>
  <si>
    <t>unit</t>
  </si>
  <si>
    <t>eur</t>
  </si>
  <si>
    <t>Exercise question:</t>
  </si>
  <si>
    <t>Short exercise in Excel</t>
  </si>
  <si>
    <t>Data:</t>
  </si>
  <si>
    <t xml:space="preserve">Time: </t>
  </si>
  <si>
    <t>1 hr to work in the problem</t>
  </si>
  <si>
    <t>15 minutes to read the instructions and review the data</t>
  </si>
  <si>
    <t>Computational method to be applied</t>
  </si>
  <si>
    <t>Incase, there is internal redistribution of metrics between sections of the cash flow, the Net increase/decrease in cash &amp; cash equivalents should match up.</t>
  </si>
  <si>
    <t>Net operating Cash Flow, Investing Cash Flow and Financing Cash Flow should ideally match up.</t>
  </si>
  <si>
    <r>
      <rPr>
        <b/>
        <sz val="11"/>
        <color theme="1"/>
        <rFont val="Calibri"/>
        <family val="2"/>
        <scheme val="minor"/>
      </rPr>
      <t>Do not copy paste values</t>
    </r>
    <r>
      <rPr>
        <sz val="11"/>
        <color theme="1"/>
        <rFont val="Calibri"/>
        <family val="2"/>
        <scheme val="minor"/>
      </rPr>
      <t>, reference the values from the Source_Data sheet into the Mapping_Template.</t>
    </r>
  </si>
  <si>
    <t>Bonus Question:</t>
  </si>
  <si>
    <t>consolidated_balance_sheets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</si>
  <si>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</si>
  <si>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</si>
  <si>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</si>
  <si>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</si>
  <si>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</si>
  <si>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</si>
  <si>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</si>
  <si>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</si>
  <si>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</si>
  <si>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</si>
  <si>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</si>
  <si>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</si>
  <si>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</si>
  <si>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</si>
  <si>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Assets held for sale</t>
  </si>
  <si>
    <t>Current assets</t>
  </si>
  <si>
    <t>Total assets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</si>
  <si>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</si>
  <si>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</si>
  <si>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</si>
  <si>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</si>
  <si>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</si>
  <si>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</si>
  <si>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</si>
  <si>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</si>
  <si>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</si>
  <si>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</si>
  <si>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</si>
  <si>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</si>
  <si>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</si>
  <si>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Liabilities in conjunction with assets held for sale</t>
  </si>
  <si>
    <t>Current provisions and liabilities</t>
  </si>
  <si>
    <t>Total equity and liabilities</t>
  </si>
  <si>
    <t>Source_Data - Income Statement, Balance Sheet and Cash Flow statement of company X.</t>
  </si>
  <si>
    <t>What additional checks can you apply to validate mapped Cash Flow Statement numbers using the Balance Sheet and Income Statement?</t>
  </si>
  <si>
    <t>Forex and other adjustments</t>
  </si>
  <si>
    <t>Prepare the cash flow statement in the Mapping_Template sheet using data provided in the Source_Data sheet.</t>
  </si>
  <si>
    <t xml:space="preserve">Total WC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</si>
</sst>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1"/>
    </xf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/>
    <xf numFmtId="0" fontId="0" fillId="0" borderId="0" xfId="0" applyFont="1" applyBorder="1"/>
    <xf numFmtId="0" fontId="7" fillId="0" borderId="0" xfId="0" applyFont="1" applyBorder="1"/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847C-5997-4FFC-87CA-02861C009A60}">
  <sheetPr>
    <tabColor theme="4" tint="0.79998168889431442"/>
  </sheetPr>
  <dimension ref="A2:B20"/>
  <sheetViews>
    <sheetView showGridLines="0" workbookViewId="0">
      <selection activeCell="F10" sqref="F10"/>
    </sheetView>
  </sheetViews>
  <sheetFormatPr defaultRowHeight="14.4" x14ac:dyDescent="0.3"/>
  <cols>
    <col min="1" max="1" width="15.77734375" bestFit="1" customWidth="1"/>
    <col min="2" max="2" width="130.77734375" bestFit="1" customWidth="1"/>
  </cols>
  <sheetData>
    <row r="2" spans="1:2" x14ac:dyDescent="0.3">
      <c r="A2" s="2" t="s">
        <v>115</v>
      </c>
    </row>
    <row r="4" spans="1:2" x14ac:dyDescent="0.3">
      <c r="A4" s="1">
        <v>1</v>
      </c>
      <c r="B4" s="1" t="s">
        <v>116</v>
      </c>
    </row>
    <row r="5" spans="1:2" x14ac:dyDescent="0.3">
      <c r="B5" t="s">
        <v>163</v>
      </c>
    </row>
    <row r="7" spans="1:2" x14ac:dyDescent="0.3">
      <c r="B7" s="3" t="s">
        <v>121</v>
      </c>
    </row>
    <row r="8" spans="1:2" x14ac:dyDescent="0.3">
      <c r="B8" s="4" t="s">
        <v>123</v>
      </c>
    </row>
    <row r="9" spans="1:2" x14ac:dyDescent="0.3">
      <c r="B9" s="4" t="s">
        <v>122</v>
      </c>
    </row>
    <row r="10" spans="1:2" x14ac:dyDescent="0.3">
      <c r="B10" s="4" t="s">
        <v>124</v>
      </c>
    </row>
    <row r="12" spans="1:2" x14ac:dyDescent="0.3">
      <c r="B12" s="3" t="s">
        <v>117</v>
      </c>
    </row>
    <row r="13" spans="1:2" x14ac:dyDescent="0.3">
      <c r="B13" s="4" t="s">
        <v>160</v>
      </c>
    </row>
    <row r="15" spans="1:2" x14ac:dyDescent="0.3">
      <c r="B15" s="3" t="s">
        <v>118</v>
      </c>
    </row>
    <row r="16" spans="1:2" x14ac:dyDescent="0.3">
      <c r="B16" s="4" t="s">
        <v>120</v>
      </c>
    </row>
    <row r="17" spans="2:2" x14ac:dyDescent="0.3">
      <c r="B17" s="4" t="s">
        <v>119</v>
      </c>
    </row>
    <row r="19" spans="2:2" x14ac:dyDescent="0.3">
      <c r="B19" s="3" t="s">
        <v>125</v>
      </c>
    </row>
    <row r="20" spans="2:2" x14ac:dyDescent="0.3">
      <c r="B20" s="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B5AD-D95A-467E-B20D-AE97D5C5203B}">
  <sheetPr>
    <tabColor theme="5" tint="0.79998168889431442"/>
  </sheetPr>
  <dimension ref="A1:U49"/>
  <sheetViews>
    <sheetView showGridLines="0" tabSelected="1" zoomScale="98" zoomScaleNormal="98" workbookViewId="0">
      <pane ySplit="4" topLeftCell="A29" activePane="bottomLeft" state="frozen"/>
      <selection activeCell="D5" sqref="D5"/>
      <selection pane="bottomLeft" activeCell="K39" sqref="K39"/>
    </sheetView>
  </sheetViews>
  <sheetFormatPr defaultRowHeight="14.4" x14ac:dyDescent="0.3"/>
  <cols>
    <col min="1" max="1" width="47" style="10" bestFit="1" customWidth="1"/>
    <col min="2" max="2" width="48.44140625" style="10" bestFit="1" customWidth="1"/>
    <col min="3" max="3" width="8.88671875" style="10"/>
    <col min="4" max="8" width="7.109375" style="10" bestFit="1" customWidth="1"/>
    <col min="9" max="9" width="8.88671875" style="10"/>
    <col min="10" max="12" width="6.109375" style="10" bestFit="1" customWidth="1"/>
    <col min="13" max="13" width="6.77734375" style="10" bestFit="1" customWidth="1"/>
    <col min="14" max="14" width="7.77734375" style="10" bestFit="1" customWidth="1"/>
    <col min="15" max="15" width="8.88671875" style="10"/>
    <col min="16" max="19" width="6.109375" style="10" bestFit="1" customWidth="1"/>
    <col min="20" max="20" width="5.109375" style="10" bestFit="1" customWidth="1"/>
    <col min="21" max="21" width="17" style="10" bestFit="1" customWidth="1"/>
    <col min="22" max="16384" width="8.88671875" style="10"/>
  </cols>
  <sheetData>
    <row r="1" spans="1:21" ht="25.8" x14ac:dyDescent="0.5">
      <c r="A1" s="5" t="s">
        <v>40</v>
      </c>
    </row>
    <row r="4" spans="1:21" x14ac:dyDescent="0.3">
      <c r="B4" s="6" t="s">
        <v>0</v>
      </c>
      <c r="D4" s="10">
        <v>2015</v>
      </c>
      <c r="E4" s="10">
        <f>D4+1</f>
        <v>2016</v>
      </c>
      <c r="F4" s="10">
        <f t="shared" ref="F4:H4" si="0">E4+1</f>
        <v>2017</v>
      </c>
      <c r="G4" s="10">
        <f t="shared" si="0"/>
        <v>2018</v>
      </c>
      <c r="H4" s="10">
        <f t="shared" si="0"/>
        <v>2019</v>
      </c>
      <c r="J4" s="6">
        <v>2015</v>
      </c>
      <c r="K4" s="6">
        <f>J4+1</f>
        <v>2016</v>
      </c>
      <c r="L4" s="6">
        <f t="shared" ref="L4" si="1">K4+1</f>
        <v>2017</v>
      </c>
      <c r="M4" s="6">
        <f t="shared" ref="M4" si="2">L4+1</f>
        <v>2018</v>
      </c>
      <c r="N4" s="6">
        <f t="shared" ref="N4" si="3">M4+1</f>
        <v>2019</v>
      </c>
    </row>
    <row r="5" spans="1:21" x14ac:dyDescent="0.3">
      <c r="B5" s="7" t="s">
        <v>1</v>
      </c>
      <c r="D5" s="7">
        <f>Source_Data!E2-Source_Data!E3-Source_Data!E7+Source_Data!E32</f>
        <v>171724</v>
      </c>
      <c r="E5" s="7">
        <f>Source_Data!F2-Source_Data!F3-Source_Data!F7+Source_Data!F32</f>
        <v>175450</v>
      </c>
      <c r="F5" s="7">
        <f>Source_Data!G2-Source_Data!G3-Source_Data!G7+Source_Data!G32</f>
        <v>183458</v>
      </c>
      <c r="G5" s="7">
        <f>Source_Data!H2-Source_Data!H3-Source_Data!H7+Source_Data!H32</f>
        <v>182168</v>
      </c>
      <c r="H5" s="7">
        <f>Source_Data!I2-Source_Data!I3-Source_Data!I7+Source_Data!I32</f>
        <v>198690</v>
      </c>
      <c r="J5" s="7">
        <f>Source_Data!E8+Source_Data!E32</f>
        <v>14279</v>
      </c>
      <c r="K5" s="7">
        <f>Source_Data!F8+Source_Data!F32</f>
        <v>14384</v>
      </c>
      <c r="L5" s="7">
        <f>Source_Data!G8+Source_Data!G32</f>
        <v>14702</v>
      </c>
      <c r="M5" s="7">
        <f>Source_Data!H8+Source_Data!H32</f>
        <v>14234</v>
      </c>
      <c r="N5" s="7">
        <f>Source_Data!I8+Source_Data!I32</f>
        <v>13428</v>
      </c>
    </row>
    <row r="6" spans="1:21" x14ac:dyDescent="0.3">
      <c r="B6" s="10" t="s">
        <v>2</v>
      </c>
      <c r="D6" s="10">
        <f>Source_Data!E32+Source_Data!E33</f>
        <v>4733</v>
      </c>
      <c r="E6" s="10">
        <f>Source_Data!F32+Source_Data!F33</f>
        <v>4983</v>
      </c>
      <c r="F6" s="10">
        <f>Source_Data!G32+Source_Data!G33</f>
        <v>4573</v>
      </c>
      <c r="G6" s="10">
        <f>Source_Data!H32+Source_Data!H33</f>
        <v>5224</v>
      </c>
      <c r="H6" s="10">
        <f>Source_Data!I32+Source_Data!I33</f>
        <v>5817</v>
      </c>
      <c r="J6" s="10">
        <f>Source_Data!E32+Source_Data!E33</f>
        <v>4733</v>
      </c>
      <c r="K6" s="10">
        <f>Source_Data!F32+Source_Data!F33</f>
        <v>4983</v>
      </c>
      <c r="L6" s="10">
        <f>Source_Data!G32+Source_Data!G33</f>
        <v>4573</v>
      </c>
      <c r="M6" s="10">
        <f>Source_Data!H32+Source_Data!H33</f>
        <v>5224</v>
      </c>
      <c r="N6" s="10">
        <f>Source_Data!I32+Source_Data!I33</f>
        <v>5817</v>
      </c>
    </row>
    <row r="7" spans="1:21" x14ac:dyDescent="0.3">
      <c r="B7" s="7" t="s">
        <v>3</v>
      </c>
      <c r="D7" s="7">
        <f>SUM(D5:D6)</f>
        <v>176457</v>
      </c>
      <c r="E7" s="7">
        <f t="shared" ref="E7:H7" si="4">SUM(E5:E6)</f>
        <v>180433</v>
      </c>
      <c r="F7" s="7">
        <f t="shared" si="4"/>
        <v>188031</v>
      </c>
      <c r="G7" s="7">
        <f t="shared" si="4"/>
        <v>187392</v>
      </c>
      <c r="H7" s="7">
        <f t="shared" si="4"/>
        <v>204507</v>
      </c>
      <c r="J7" s="8">
        <f>Source_Data!E18+Source_Data!E32+Source_Data!E33+Source_Data!E34+Source_Data!E35+Source_Data!E36</f>
        <v>10544</v>
      </c>
      <c r="K7" s="8">
        <f>Source_Data!F18+Source_Data!F32+Source_Data!F33+Source_Data!F34+Source_Data!F35+Source_Data!F36</f>
        <v>11533</v>
      </c>
      <c r="L7" s="8">
        <f>Source_Data!G18+Source_Data!G32+Source_Data!G33+Source_Data!G34+Source_Data!G35+Source_Data!G36</f>
        <v>11889</v>
      </c>
      <c r="M7" s="8">
        <f>Source_Data!H18+Source_Data!H32+Source_Data!H33+Source_Data!H34+Source_Data!H35+Source_Data!H36</f>
        <v>12120</v>
      </c>
      <c r="N7" s="8">
        <f>Source_Data!I18+Source_Data!I32+Source_Data!I33+Source_Data!I34+Source_Data!I35+Source_Data!I36</f>
        <v>9531</v>
      </c>
    </row>
    <row r="8" spans="1:21" x14ac:dyDescent="0.3">
      <c r="B8" s="10" t="s">
        <v>4</v>
      </c>
      <c r="J8" s="10">
        <f>Source_Data!E40</f>
        <v>298</v>
      </c>
      <c r="K8" s="10">
        <f>Source_Data!F40</f>
        <v>-749</v>
      </c>
      <c r="L8" s="10">
        <f>Source_Data!G40</f>
        <v>-1293</v>
      </c>
      <c r="M8" s="10">
        <f>Source_Data!H40</f>
        <v>-357</v>
      </c>
      <c r="N8" s="10">
        <f>Source_Data!I40</f>
        <v>-1560</v>
      </c>
    </row>
    <row r="9" spans="1:21" x14ac:dyDescent="0.3">
      <c r="B9" s="10" t="s">
        <v>5</v>
      </c>
      <c r="J9" s="10">
        <f>Source_Data!E41</f>
        <v>-566</v>
      </c>
      <c r="K9" s="10">
        <f>Source_Data!F41</f>
        <v>-93</v>
      </c>
      <c r="L9" s="10">
        <f>Source_Data!G41</f>
        <v>45</v>
      </c>
      <c r="M9" s="10">
        <f>Source_Data!H41</f>
        <v>112</v>
      </c>
      <c r="N9" s="10">
        <f>Source_Data!I41</f>
        <v>14</v>
      </c>
    </row>
    <row r="10" spans="1:21" x14ac:dyDescent="0.3">
      <c r="B10" s="10" t="s">
        <v>6</v>
      </c>
      <c r="J10" s="10">
        <f>Source_Data!E42</f>
        <v>-25</v>
      </c>
      <c r="K10" s="10">
        <f>Source_Data!F42</f>
        <v>738</v>
      </c>
      <c r="L10" s="10">
        <f>Source_Data!G42</f>
        <v>1414</v>
      </c>
      <c r="M10" s="10">
        <f>Source_Data!H42</f>
        <v>-328</v>
      </c>
      <c r="N10" s="10">
        <f>Source_Data!I42</f>
        <v>429</v>
      </c>
    </row>
    <row r="11" spans="1:21" x14ac:dyDescent="0.3">
      <c r="B11" s="9" t="s">
        <v>7</v>
      </c>
      <c r="J11" s="10">
        <f>Source_Data!E44</f>
        <v>550</v>
      </c>
      <c r="K11" s="10">
        <f>Source_Data!F44</f>
        <v>1229</v>
      </c>
      <c r="L11" s="10">
        <f>Source_Data!G44</f>
        <v>1285</v>
      </c>
      <c r="M11" s="10">
        <f>Source_Data!H44</f>
        <v>697</v>
      </c>
      <c r="N11" s="10">
        <f>Source_Data!I44</f>
        <v>1096</v>
      </c>
      <c r="P11" s="7">
        <f>SUM(J8:J11)</f>
        <v>257</v>
      </c>
      <c r="Q11" s="7">
        <f>SUM(K8:K11)</f>
        <v>1125</v>
      </c>
      <c r="R11" s="7">
        <f>SUM(L8:L11)</f>
        <v>1451</v>
      </c>
      <c r="S11" s="7">
        <f>SUM(M8:M11)</f>
        <v>124</v>
      </c>
      <c r="T11" s="7">
        <f>SUM(N8:N11)</f>
        <v>-21</v>
      </c>
      <c r="U11" s="11" t="s">
        <v>164</v>
      </c>
    </row>
    <row r="12" spans="1:21" x14ac:dyDescent="0.3">
      <c r="B12" s="7" t="s">
        <v>8</v>
      </c>
      <c r="D12" s="7">
        <f>D7+SUM(D8:D11)</f>
        <v>176457</v>
      </c>
      <c r="E12" s="7">
        <f t="shared" ref="E12:H12" si="5">E7+SUM(E8:E11)</f>
        <v>180433</v>
      </c>
      <c r="F12" s="7">
        <f t="shared" si="5"/>
        <v>188031</v>
      </c>
      <c r="G12" s="7">
        <f t="shared" si="5"/>
        <v>187392</v>
      </c>
      <c r="H12" s="7">
        <f t="shared" si="5"/>
        <v>204507</v>
      </c>
      <c r="J12" s="8">
        <f>SUM(J7:J11)</f>
        <v>10801</v>
      </c>
      <c r="K12" s="8">
        <f t="shared" ref="K12:N12" si="6">SUM(K7:K11)</f>
        <v>12658</v>
      </c>
      <c r="L12" s="8">
        <f t="shared" si="6"/>
        <v>13340</v>
      </c>
      <c r="M12" s="8">
        <f t="shared" si="6"/>
        <v>12244</v>
      </c>
      <c r="N12" s="8">
        <f t="shared" si="6"/>
        <v>9510</v>
      </c>
      <c r="P12" s="7">
        <f>J7+P11</f>
        <v>10801</v>
      </c>
      <c r="Q12" s="7">
        <f t="shared" ref="Q12:T12" si="7">K7+Q11</f>
        <v>12658</v>
      </c>
      <c r="R12" s="7">
        <f t="shared" si="7"/>
        <v>13340</v>
      </c>
      <c r="S12" s="7">
        <f t="shared" si="7"/>
        <v>12244</v>
      </c>
      <c r="T12" s="7">
        <f t="shared" si="7"/>
        <v>9510</v>
      </c>
    </row>
    <row r="13" spans="1:21" x14ac:dyDescent="0.3">
      <c r="B13" s="10" t="s">
        <v>9</v>
      </c>
      <c r="J13" s="10">
        <f>Source_Data!E30</f>
        <v>132</v>
      </c>
      <c r="K13" s="10">
        <f>Source_Data!F30</f>
        <v>142</v>
      </c>
      <c r="L13" s="10">
        <f>Source_Data!G30</f>
        <v>125</v>
      </c>
      <c r="M13" s="10">
        <f>Source_Data!H30</f>
        <v>170</v>
      </c>
      <c r="N13" s="10">
        <f>Source_Data!I30</f>
        <v>91</v>
      </c>
    </row>
    <row r="14" spans="1:21" x14ac:dyDescent="0.3">
      <c r="B14" s="10" t="s">
        <v>10</v>
      </c>
      <c r="J14" s="10">
        <f>Source_Data!E59</f>
        <v>-264</v>
      </c>
      <c r="K14" s="10">
        <f>Source_Data!F59</f>
        <v>-118</v>
      </c>
      <c r="L14" s="10">
        <f>Source_Data!G59</f>
        <v>-165</v>
      </c>
      <c r="M14" s="10">
        <f>Source_Data!H59</f>
        <v>-136</v>
      </c>
      <c r="N14" s="10">
        <f>Source_Data!I59</f>
        <v>-199</v>
      </c>
    </row>
    <row r="15" spans="1:21" x14ac:dyDescent="0.3">
      <c r="B15" s="10" t="s">
        <v>11</v>
      </c>
      <c r="J15" s="10">
        <f>Source_Data!E29</f>
        <v>-3323</v>
      </c>
      <c r="K15" s="10">
        <f>Source_Data!F29</f>
        <v>-2417</v>
      </c>
      <c r="L15" s="10">
        <f>Source_Data!G29</f>
        <v>-2301</v>
      </c>
      <c r="M15" s="10">
        <f>Source_Data!H29</f>
        <v>-1972</v>
      </c>
      <c r="N15" s="10">
        <f>Source_Data!I29</f>
        <v>-3389</v>
      </c>
    </row>
    <row r="16" spans="1:21" x14ac:dyDescent="0.3">
      <c r="B16" s="10" t="s">
        <v>12</v>
      </c>
    </row>
    <row r="17" spans="2:14" x14ac:dyDescent="0.3">
      <c r="B17" s="7" t="s">
        <v>13</v>
      </c>
      <c r="D17" s="7">
        <f>D12+D13-D14-D15+D16</f>
        <v>176457</v>
      </c>
      <c r="E17" s="7">
        <f t="shared" ref="E17:H17" si="8">E12+E13-E14-E15+E16</f>
        <v>180433</v>
      </c>
      <c r="F17" s="7">
        <f t="shared" si="8"/>
        <v>188031</v>
      </c>
      <c r="G17" s="7">
        <f t="shared" si="8"/>
        <v>187392</v>
      </c>
      <c r="H17" s="7">
        <f t="shared" si="8"/>
        <v>204507</v>
      </c>
      <c r="J17" s="8">
        <f>J12+J13+J14+J15</f>
        <v>7346</v>
      </c>
      <c r="K17" s="8">
        <f t="shared" ref="K17:N17" si="9">K12+K13+K14+K15</f>
        <v>10265</v>
      </c>
      <c r="L17" s="8">
        <f t="shared" si="9"/>
        <v>10999</v>
      </c>
      <c r="M17" s="8">
        <f t="shared" si="9"/>
        <v>10306</v>
      </c>
      <c r="N17" s="8">
        <f t="shared" si="9"/>
        <v>6013</v>
      </c>
    </row>
    <row r="19" spans="2:14" x14ac:dyDescent="0.3">
      <c r="B19" s="10" t="s">
        <v>14</v>
      </c>
      <c r="J19" s="10">
        <f>Source_Data!E46</f>
        <v>-5889</v>
      </c>
      <c r="K19" s="10">
        <f>Source_Data!F46</f>
        <v>-5823</v>
      </c>
      <c r="L19" s="10">
        <f>Source_Data!G46</f>
        <v>-7112</v>
      </c>
      <c r="M19" s="10">
        <f>Source_Data!H46</f>
        <v>-7777</v>
      </c>
      <c r="N19" s="10">
        <f>Source_Data!I46</f>
        <v>-6902</v>
      </c>
    </row>
    <row r="20" spans="2:14" x14ac:dyDescent="0.3">
      <c r="B20" s="10" t="s">
        <v>15</v>
      </c>
      <c r="J20" s="10">
        <f>Source_Data!E48</f>
        <v>38</v>
      </c>
      <c r="K20" s="10">
        <f>Source_Data!F48</f>
        <v>10</v>
      </c>
      <c r="L20" s="10">
        <f>Source_Data!G48</f>
        <v>30</v>
      </c>
      <c r="M20" s="10">
        <f>Source_Data!H48</f>
        <v>107</v>
      </c>
      <c r="N20" s="10">
        <f>Source_Data!I48</f>
        <v>32</v>
      </c>
    </row>
    <row r="21" spans="2:14" x14ac:dyDescent="0.3">
      <c r="B21" s="10" t="s">
        <v>16</v>
      </c>
    </row>
    <row r="22" spans="2:14" x14ac:dyDescent="0.3">
      <c r="B22" s="10" t="s">
        <v>17</v>
      </c>
    </row>
    <row r="23" spans="2:14" x14ac:dyDescent="0.3">
      <c r="B23" s="10" t="s">
        <v>18</v>
      </c>
    </row>
    <row r="24" spans="2:14" x14ac:dyDescent="0.3">
      <c r="B24" s="10" t="s">
        <v>19</v>
      </c>
    </row>
    <row r="25" spans="2:14" x14ac:dyDescent="0.3">
      <c r="B25" s="10" t="s">
        <v>20</v>
      </c>
      <c r="J25" s="10">
        <f>Source_Data!E53</f>
        <v>-6880</v>
      </c>
      <c r="K25" s="10">
        <f>Source_Data!F53</f>
        <v>-3592</v>
      </c>
      <c r="L25" s="10">
        <f>Source_Data!G53</f>
        <v>-4041</v>
      </c>
      <c r="M25" s="10">
        <f>Source_Data!H53</f>
        <v>-3725</v>
      </c>
      <c r="N25" s="10">
        <f>Source_Data!I53</f>
        <v>-775</v>
      </c>
    </row>
    <row r="26" spans="2:14" x14ac:dyDescent="0.3">
      <c r="B26" s="7" t="s">
        <v>21</v>
      </c>
      <c r="D26" s="7">
        <f>(D20+D22+D24)-(D19+D21+D23+D25)</f>
        <v>0</v>
      </c>
      <c r="E26" s="7">
        <f t="shared" ref="E26:H26" si="10">(E20+E22+E24)-(E19+E21+E23+E25)</f>
        <v>0</v>
      </c>
      <c r="F26" s="7">
        <f t="shared" si="10"/>
        <v>0</v>
      </c>
      <c r="G26" s="7">
        <f t="shared" si="10"/>
        <v>0</v>
      </c>
      <c r="H26" s="7">
        <f t="shared" si="10"/>
        <v>0</v>
      </c>
      <c r="J26" s="7"/>
      <c r="K26" s="7"/>
      <c r="L26" s="7"/>
      <c r="M26" s="7"/>
      <c r="N26" s="7"/>
    </row>
    <row r="28" spans="2:14" x14ac:dyDescent="0.3">
      <c r="B28" s="7" t="s">
        <v>22</v>
      </c>
      <c r="D28" s="7">
        <f>D17-D19</f>
        <v>176457</v>
      </c>
      <c r="E28" s="7">
        <f t="shared" ref="E28:H28" si="11">E17-E19</f>
        <v>180433</v>
      </c>
      <c r="F28" s="7">
        <f t="shared" si="11"/>
        <v>188031</v>
      </c>
      <c r="G28" s="7">
        <f t="shared" si="11"/>
        <v>187392</v>
      </c>
      <c r="H28" s="7">
        <f t="shared" si="11"/>
        <v>204507</v>
      </c>
      <c r="J28" s="7">
        <f>J17+J19</f>
        <v>1457</v>
      </c>
      <c r="K28" s="7">
        <f t="shared" ref="K28:N28" si="12">K17+K19</f>
        <v>4442</v>
      </c>
      <c r="L28" s="7">
        <f t="shared" si="12"/>
        <v>3887</v>
      </c>
      <c r="M28" s="7">
        <f t="shared" si="12"/>
        <v>2529</v>
      </c>
      <c r="N28" s="7">
        <f t="shared" si="12"/>
        <v>-889</v>
      </c>
    </row>
    <row r="29" spans="2:14" x14ac:dyDescent="0.3">
      <c r="B29" s="10" t="s">
        <v>23</v>
      </c>
    </row>
    <row r="30" spans="2:14" x14ac:dyDescent="0.3">
      <c r="B30" s="10" t="s">
        <v>24</v>
      </c>
    </row>
    <row r="31" spans="2:14" x14ac:dyDescent="0.3">
      <c r="B31" s="7" t="s">
        <v>25</v>
      </c>
      <c r="D31" s="7">
        <f>D28-D29+D30</f>
        <v>176457</v>
      </c>
      <c r="E31" s="7">
        <f t="shared" ref="E31:H31" si="13">E28-E29+E30</f>
        <v>180433</v>
      </c>
      <c r="F31" s="7">
        <f t="shared" si="13"/>
        <v>188031</v>
      </c>
      <c r="G31" s="7">
        <f t="shared" si="13"/>
        <v>187392</v>
      </c>
      <c r="H31" s="7">
        <f t="shared" si="13"/>
        <v>204507</v>
      </c>
      <c r="J31" s="7"/>
      <c r="K31" s="7"/>
      <c r="L31" s="7"/>
      <c r="M31" s="7"/>
      <c r="N31" s="7"/>
    </row>
    <row r="33" spans="2:14" x14ac:dyDescent="0.3">
      <c r="B33" s="10" t="s">
        <v>26</v>
      </c>
      <c r="J33" s="10">
        <f>Source_Data!E60</f>
        <v>9715</v>
      </c>
      <c r="K33" s="10">
        <f>Source_Data!F60</f>
        <v>8952</v>
      </c>
      <c r="L33" s="10">
        <f>Source_Data!G60</f>
        <v>11894</v>
      </c>
      <c r="M33" s="10">
        <f>Source_Data!H60</f>
        <v>30762</v>
      </c>
      <c r="N33" s="10">
        <f>Source_Data!I60</f>
        <v>150517</v>
      </c>
    </row>
    <row r="34" spans="2:14" x14ac:dyDescent="0.3">
      <c r="B34" s="10" t="s">
        <v>27</v>
      </c>
      <c r="J34" s="10">
        <f>Source_Data!E61</f>
        <v>-8802</v>
      </c>
      <c r="K34" s="10">
        <f>Source_Data!F61</f>
        <v>-8443</v>
      </c>
      <c r="L34" s="10">
        <f>Source_Data!G61</f>
        <v>-7427</v>
      </c>
      <c r="M34" s="10">
        <f>Source_Data!H61</f>
        <v>-22564</v>
      </c>
      <c r="N34" s="10">
        <f>Source_Data!I61</f>
        <v>-143500</v>
      </c>
    </row>
    <row r="35" spans="2:14" x14ac:dyDescent="0.3">
      <c r="B35" s="10" t="s">
        <v>28</v>
      </c>
      <c r="J35" s="10">
        <f>Source_Data!E57</f>
        <v>-1917</v>
      </c>
      <c r="K35" s="10">
        <f>Source_Data!F57</f>
        <v>-2121</v>
      </c>
      <c r="L35" s="10">
        <f>Source_Data!G57</f>
        <v>-2324</v>
      </c>
      <c r="M35" s="10">
        <f>Source_Data!H57</f>
        <v>-2630</v>
      </c>
      <c r="N35" s="10">
        <f>Source_Data!I57</f>
        <v>-2366</v>
      </c>
    </row>
    <row r="36" spans="2:14" x14ac:dyDescent="0.3">
      <c r="B36" s="10" t="s">
        <v>29</v>
      </c>
    </row>
    <row r="37" spans="2:14" x14ac:dyDescent="0.3">
      <c r="B37" s="10" t="s">
        <v>30</v>
      </c>
    </row>
    <row r="38" spans="2:14" x14ac:dyDescent="0.3">
      <c r="B38" s="10" t="s">
        <v>31</v>
      </c>
    </row>
    <row r="39" spans="2:14" x14ac:dyDescent="0.3">
      <c r="B39" s="10" t="s">
        <v>32</v>
      </c>
      <c r="J39" s="10">
        <f>Source_Data!E62</f>
        <v>2648</v>
      </c>
      <c r="K39" s="10">
        <f>Source_Data!F62</f>
        <v>4135</v>
      </c>
      <c r="L39" s="10">
        <f>Source_Data!G62</f>
        <v>-4084</v>
      </c>
      <c r="M39" s="10">
        <f>Source_Data!H62</f>
        <v>-1161</v>
      </c>
      <c r="N39" s="10">
        <f>Source_Data!I62</f>
        <v>305</v>
      </c>
    </row>
    <row r="40" spans="2:14" x14ac:dyDescent="0.3">
      <c r="B40" s="10" t="s">
        <v>33</v>
      </c>
    </row>
    <row r="41" spans="2:14" x14ac:dyDescent="0.3">
      <c r="B41" s="10" t="s">
        <v>34</v>
      </c>
    </row>
    <row r="42" spans="2:14" x14ac:dyDescent="0.3">
      <c r="B42" s="7" t="s">
        <v>35</v>
      </c>
      <c r="D42" s="7">
        <f>D33-D34+D35-D36-D37+D38+D39+D40-D41</f>
        <v>0</v>
      </c>
      <c r="E42" s="7">
        <f t="shared" ref="E42:H42" si="14">E33-E34+E35-E36-E37+E38+E39+E40-E41</f>
        <v>0</v>
      </c>
      <c r="F42" s="7">
        <f t="shared" si="14"/>
        <v>0</v>
      </c>
      <c r="G42" s="7">
        <f t="shared" si="14"/>
        <v>0</v>
      </c>
      <c r="H42" s="7">
        <f t="shared" si="14"/>
        <v>0</v>
      </c>
    </row>
    <row r="44" spans="2:14" x14ac:dyDescent="0.3">
      <c r="B44" s="7" t="s">
        <v>36</v>
      </c>
      <c r="D44" s="7">
        <f>D17+D26+D42</f>
        <v>176457</v>
      </c>
      <c r="E44" s="7">
        <f t="shared" ref="E44:H44" si="15">E17+E26+E42</f>
        <v>180433</v>
      </c>
      <c r="F44" s="7">
        <f t="shared" si="15"/>
        <v>188031</v>
      </c>
      <c r="G44" s="7">
        <f t="shared" si="15"/>
        <v>187392</v>
      </c>
      <c r="H44" s="7">
        <f t="shared" si="15"/>
        <v>204507</v>
      </c>
    </row>
    <row r="45" spans="2:14" x14ac:dyDescent="0.3">
      <c r="B45" s="10" t="s">
        <v>162</v>
      </c>
      <c r="D45" s="10">
        <f>Source_Data!E64+Source_Data!E65</f>
        <v>73</v>
      </c>
      <c r="E45" s="10">
        <f>Source_Data!F64+Source_Data!F65</f>
        <v>55</v>
      </c>
      <c r="F45" s="10">
        <f>Source_Data!G64+Source_Data!G65</f>
        <v>-159</v>
      </c>
      <c r="G45" s="10">
        <f>Source_Data!H64+Source_Data!H65</f>
        <v>-44</v>
      </c>
      <c r="H45" s="10">
        <f>Source_Data!I64+Source_Data!I65</f>
        <v>-111</v>
      </c>
    </row>
    <row r="46" spans="2:14" x14ac:dyDescent="0.3">
      <c r="B46" s="7" t="s">
        <v>37</v>
      </c>
      <c r="D46" s="7">
        <f>D44+D45</f>
        <v>176530</v>
      </c>
      <c r="E46" s="7">
        <f t="shared" ref="E46:H46" si="16">E44+E45</f>
        <v>180488</v>
      </c>
      <c r="F46" s="7">
        <f t="shared" si="16"/>
        <v>187872</v>
      </c>
      <c r="G46" s="7">
        <f t="shared" si="16"/>
        <v>187348</v>
      </c>
      <c r="H46" s="7">
        <f t="shared" si="16"/>
        <v>204396</v>
      </c>
    </row>
    <row r="48" spans="2:14" x14ac:dyDescent="0.3">
      <c r="B48" s="10" t="s">
        <v>38</v>
      </c>
      <c r="D48" s="10">
        <f>Source_Data!E67</f>
        <v>7688</v>
      </c>
      <c r="E48" s="10">
        <f>Source_Data!F67</f>
        <v>6122</v>
      </c>
      <c r="F48" s="10">
        <f>Source_Data!G67</f>
        <v>7880</v>
      </c>
      <c r="G48" s="10">
        <f>Source_Data!H67</f>
        <v>9039</v>
      </c>
      <c r="H48" s="10">
        <f>Source_Data!I67</f>
        <v>10979</v>
      </c>
    </row>
    <row r="49" spans="2:8" x14ac:dyDescent="0.3">
      <c r="B49" s="7" t="s">
        <v>39</v>
      </c>
      <c r="D49" s="7">
        <f>D48+D46</f>
        <v>184218</v>
      </c>
      <c r="E49" s="7">
        <f t="shared" ref="E49:H49" si="17">E48+E46</f>
        <v>186610</v>
      </c>
      <c r="F49" s="7">
        <f t="shared" si="17"/>
        <v>195752</v>
      </c>
      <c r="G49" s="7">
        <f t="shared" si="17"/>
        <v>196387</v>
      </c>
      <c r="H49" s="7">
        <f t="shared" si="17"/>
        <v>215375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B15BD7B-0EC5-4FD2-A860-C30AFCC8B966}">
            <xm:f>NOT(ISERROR(SEARCH("=",B4)))</xm:f>
            <xm:f>"="</xm:f>
            <x14:dxf>
              <font>
                <b/>
                <i val="0"/>
              </font>
            </x14:dxf>
          </x14:cfRule>
          <xm:sqref>B4:B49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0CD3-18C9-41F0-B2BF-C003183BF156}">
  <sheetPr>
    <tabColor theme="7" tint="0.79998168889431442"/>
  </sheetPr>
  <dimension ref="A1:I112"/>
  <sheetViews>
    <sheetView zoomScale="90" zoomScaleNormal="90" workbookViewId="0">
      <pane ySplit="1" topLeftCell="A38" activePane="bottomLeft" state="frozen"/>
      <selection pane="bottomLeft" activeCell="E21" sqref="E21"/>
    </sheetView>
  </sheetViews>
  <sheetFormatPr defaultRowHeight="14.4" x14ac:dyDescent="0.3"/>
  <cols>
    <col min="1" max="1" width="36" bestFit="1" customWidth="1"/>
    <col min="2" max="2" width="74.109375" bestFit="1" customWidth="1"/>
    <col min="3" max="3" width="11" bestFit="1" customWidth="1"/>
    <col min="4" max="4" width="4.44140625" bestFit="1" customWidth="1"/>
    <col min="5" max="8" width="7" bestFit="1" customWidth="1"/>
    <col min="9" max="9" width="7.6640625" bestFit="1" customWidth="1"/>
  </cols>
  <sheetData>
    <row r="1" spans="1:9" x14ac:dyDescent="0.3">
      <c r="A1" t="s">
        <v>41</v>
      </c>
      <c r="B1" t="s">
        <v>44</v>
      </c>
      <c r="C1" t="s">
        <v>112</v>
      </c>
      <c r="D1" t="s">
        <v>113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3">
      <c r="A2" t="s">
        <v>42</v>
      </c>
      <c r="B2" t="s">
        <v>45</v>
      </c>
      <c r="C2">
        <v>1000000</v>
      </c>
      <c r="D2" t="s">
        <v>114</v>
      </c>
      <c r="E2">
        <v>92175</v>
      </c>
      <c r="F2">
        <v>94163</v>
      </c>
      <c r="G2">
        <v>98678</v>
      </c>
      <c r="H2">
        <v>97480</v>
      </c>
      <c r="I2">
        <v>104210</v>
      </c>
    </row>
    <row r="3" spans="1:9" x14ac:dyDescent="0.3">
      <c r="A3" t="s">
        <v>42</v>
      </c>
      <c r="B3" t="s">
        <v>46</v>
      </c>
      <c r="C3">
        <v>1000000</v>
      </c>
      <c r="D3" t="s">
        <v>114</v>
      </c>
      <c r="E3">
        <v>-74043</v>
      </c>
      <c r="F3">
        <v>-75442</v>
      </c>
      <c r="G3">
        <v>-78744</v>
      </c>
      <c r="H3">
        <v>-78924</v>
      </c>
      <c r="I3">
        <v>-86147</v>
      </c>
    </row>
    <row r="4" spans="1:9" x14ac:dyDescent="0.3">
      <c r="A4" t="s">
        <v>42</v>
      </c>
      <c r="B4" t="s">
        <v>47</v>
      </c>
      <c r="C4">
        <v>1000000</v>
      </c>
      <c r="D4" t="s">
        <v>114</v>
      </c>
      <c r="E4">
        <v>18132</v>
      </c>
      <c r="F4">
        <v>18721</v>
      </c>
      <c r="G4">
        <v>19934</v>
      </c>
      <c r="H4">
        <v>18556</v>
      </c>
      <c r="I4">
        <v>18063</v>
      </c>
    </row>
    <row r="5" spans="1:9" x14ac:dyDescent="0.3">
      <c r="A5" t="s">
        <v>42</v>
      </c>
      <c r="B5" t="s">
        <v>48</v>
      </c>
      <c r="C5">
        <v>1000000</v>
      </c>
      <c r="D5" t="s">
        <v>114</v>
      </c>
      <c r="E5">
        <v>-8633</v>
      </c>
      <c r="F5">
        <v>-9158</v>
      </c>
      <c r="G5">
        <v>-9560</v>
      </c>
      <c r="H5">
        <v>-9558</v>
      </c>
      <c r="I5">
        <v>-9367</v>
      </c>
    </row>
    <row r="6" spans="1:9" x14ac:dyDescent="0.3">
      <c r="A6" t="s">
        <v>42</v>
      </c>
      <c r="B6" t="s">
        <v>49</v>
      </c>
      <c r="C6">
        <v>1000000</v>
      </c>
      <c r="D6" t="s">
        <v>114</v>
      </c>
      <c r="E6">
        <v>914</v>
      </c>
      <c r="F6">
        <v>670</v>
      </c>
      <c r="G6">
        <v>720</v>
      </c>
      <c r="H6">
        <v>774</v>
      </c>
      <c r="I6">
        <v>1031</v>
      </c>
    </row>
    <row r="7" spans="1:9" x14ac:dyDescent="0.3">
      <c r="A7" t="s">
        <v>42</v>
      </c>
      <c r="B7" t="s">
        <v>50</v>
      </c>
      <c r="C7">
        <v>1000000</v>
      </c>
      <c r="D7" t="s">
        <v>114</v>
      </c>
      <c r="E7">
        <v>-820</v>
      </c>
      <c r="F7">
        <v>-847</v>
      </c>
      <c r="G7">
        <v>-1214</v>
      </c>
      <c r="H7">
        <v>-651</v>
      </c>
      <c r="I7">
        <v>-2316</v>
      </c>
    </row>
    <row r="8" spans="1:9" x14ac:dyDescent="0.3">
      <c r="A8" t="s">
        <v>42</v>
      </c>
      <c r="B8" t="s">
        <v>51</v>
      </c>
      <c r="C8">
        <v>1000000</v>
      </c>
      <c r="D8" t="s">
        <v>114</v>
      </c>
      <c r="E8">
        <v>9593</v>
      </c>
      <c r="F8">
        <v>9386</v>
      </c>
      <c r="G8">
        <v>9880</v>
      </c>
      <c r="H8">
        <v>9121</v>
      </c>
      <c r="I8">
        <v>7411</v>
      </c>
    </row>
    <row r="9" spans="1:9" x14ac:dyDescent="0.3">
      <c r="A9" t="s">
        <v>42</v>
      </c>
      <c r="B9" t="s">
        <v>52</v>
      </c>
      <c r="C9">
        <v>1000000</v>
      </c>
      <c r="D9" t="s">
        <v>114</v>
      </c>
      <c r="E9">
        <v>518</v>
      </c>
      <c r="F9">
        <v>441</v>
      </c>
      <c r="G9">
        <v>738</v>
      </c>
      <c r="H9">
        <v>632</v>
      </c>
      <c r="I9">
        <v>136</v>
      </c>
    </row>
    <row r="10" spans="1:9" x14ac:dyDescent="0.3">
      <c r="A10" t="s">
        <v>42</v>
      </c>
      <c r="B10" t="s">
        <v>53</v>
      </c>
      <c r="C10">
        <v>1000000</v>
      </c>
      <c r="D10" t="s">
        <v>114</v>
      </c>
      <c r="E10">
        <v>185</v>
      </c>
      <c r="F10">
        <v>196</v>
      </c>
      <c r="G10">
        <v>201</v>
      </c>
      <c r="H10">
        <v>397</v>
      </c>
      <c r="I10">
        <v>179</v>
      </c>
    </row>
    <row r="11" spans="1:9" x14ac:dyDescent="0.3">
      <c r="A11" t="s">
        <v>42</v>
      </c>
      <c r="B11" t="s">
        <v>54</v>
      </c>
      <c r="C11">
        <v>1000000</v>
      </c>
      <c r="D11" t="s">
        <v>114</v>
      </c>
      <c r="E11">
        <v>-618</v>
      </c>
      <c r="F11">
        <v>-489</v>
      </c>
      <c r="G11">
        <v>-412</v>
      </c>
      <c r="H11">
        <v>-386</v>
      </c>
      <c r="I11">
        <v>-499</v>
      </c>
    </row>
    <row r="12" spans="1:9" x14ac:dyDescent="0.3">
      <c r="A12" t="s">
        <v>42</v>
      </c>
      <c r="B12" t="s">
        <v>55</v>
      </c>
      <c r="C12">
        <v>1000000</v>
      </c>
      <c r="D12" t="s">
        <v>114</v>
      </c>
      <c r="E12">
        <v>-454</v>
      </c>
      <c r="F12">
        <v>131</v>
      </c>
      <c r="G12">
        <v>248</v>
      </c>
      <c r="H12">
        <v>51</v>
      </c>
      <c r="I12">
        <v>-109</v>
      </c>
    </row>
    <row r="13" spans="1:9" x14ac:dyDescent="0.3">
      <c r="A13" t="s">
        <v>42</v>
      </c>
      <c r="B13" t="s">
        <v>56</v>
      </c>
      <c r="C13">
        <v>1000000</v>
      </c>
      <c r="D13" t="s">
        <v>114</v>
      </c>
      <c r="E13">
        <v>-369</v>
      </c>
      <c r="F13">
        <v>279</v>
      </c>
      <c r="G13">
        <v>775</v>
      </c>
      <c r="H13">
        <v>694</v>
      </c>
      <c r="I13">
        <v>-293</v>
      </c>
    </row>
    <row r="14" spans="1:9" x14ac:dyDescent="0.3">
      <c r="A14" t="s">
        <v>42</v>
      </c>
      <c r="B14" t="s">
        <v>57</v>
      </c>
      <c r="C14">
        <v>1000000</v>
      </c>
      <c r="D14" t="s">
        <v>114</v>
      </c>
      <c r="E14">
        <v>9224</v>
      </c>
      <c r="F14">
        <v>9665</v>
      </c>
      <c r="G14">
        <v>10655</v>
      </c>
      <c r="H14">
        <v>9815</v>
      </c>
      <c r="I14">
        <v>7118</v>
      </c>
    </row>
    <row r="15" spans="1:9" x14ac:dyDescent="0.3">
      <c r="A15" t="s">
        <v>42</v>
      </c>
      <c r="B15" t="s">
        <v>58</v>
      </c>
      <c r="C15">
        <v>1000000</v>
      </c>
      <c r="D15" t="s">
        <v>114</v>
      </c>
      <c r="E15">
        <v>-2828</v>
      </c>
      <c r="F15">
        <v>-2755</v>
      </c>
      <c r="G15">
        <v>-1949</v>
      </c>
      <c r="H15">
        <v>-2575</v>
      </c>
      <c r="I15">
        <v>-2140</v>
      </c>
    </row>
    <row r="16" spans="1:9" x14ac:dyDescent="0.3">
      <c r="A16" t="s">
        <v>42</v>
      </c>
      <c r="B16" t="s">
        <v>59</v>
      </c>
      <c r="C16">
        <v>1000000</v>
      </c>
      <c r="D16" t="s">
        <v>114</v>
      </c>
      <c r="H16">
        <v>7240</v>
      </c>
      <c r="I16">
        <v>4978</v>
      </c>
    </row>
    <row r="17" spans="1:9" x14ac:dyDescent="0.3">
      <c r="A17" t="s">
        <v>42</v>
      </c>
      <c r="B17" t="s">
        <v>60</v>
      </c>
      <c r="C17">
        <v>1000000</v>
      </c>
      <c r="D17" t="s">
        <v>114</v>
      </c>
      <c r="H17">
        <v>-33</v>
      </c>
      <c r="I17">
        <v>44</v>
      </c>
    </row>
    <row r="18" spans="1:9" x14ac:dyDescent="0.3">
      <c r="A18" t="s">
        <v>42</v>
      </c>
      <c r="B18" t="s">
        <v>61</v>
      </c>
      <c r="C18">
        <v>1000000</v>
      </c>
      <c r="D18" t="s">
        <v>114</v>
      </c>
      <c r="E18">
        <v>6396</v>
      </c>
      <c r="F18">
        <v>6910</v>
      </c>
      <c r="G18">
        <v>8706</v>
      </c>
      <c r="H18">
        <v>7207</v>
      </c>
      <c r="I18">
        <v>5022</v>
      </c>
    </row>
    <row r="19" spans="1:9" x14ac:dyDescent="0.3">
      <c r="A19" t="s">
        <v>42</v>
      </c>
      <c r="B19" t="s">
        <v>62</v>
      </c>
      <c r="C19">
        <v>1000000</v>
      </c>
      <c r="D19" t="s">
        <v>114</v>
      </c>
      <c r="E19">
        <v>27</v>
      </c>
      <c r="F19">
        <v>47</v>
      </c>
      <c r="G19">
        <v>86</v>
      </c>
      <c r="H19">
        <v>90</v>
      </c>
      <c r="I19">
        <v>107</v>
      </c>
    </row>
    <row r="20" spans="1:9" x14ac:dyDescent="0.3">
      <c r="A20" t="s">
        <v>42</v>
      </c>
      <c r="B20" t="s">
        <v>63</v>
      </c>
      <c r="C20">
        <v>1000000</v>
      </c>
      <c r="D20" t="s">
        <v>114</v>
      </c>
      <c r="E20">
        <v>6369</v>
      </c>
      <c r="F20">
        <v>6863</v>
      </c>
      <c r="G20">
        <v>8620</v>
      </c>
      <c r="H20">
        <v>7117</v>
      </c>
      <c r="I20">
        <v>4915</v>
      </c>
    </row>
    <row r="21" spans="1:9" x14ac:dyDescent="0.3">
      <c r="A21" t="s">
        <v>42</v>
      </c>
      <c r="B21" t="s">
        <v>64</v>
      </c>
      <c r="C21">
        <v>1000000</v>
      </c>
      <c r="D21" t="s">
        <v>114</v>
      </c>
      <c r="E21">
        <v>9.6999999999999993</v>
      </c>
      <c r="F21">
        <v>10.45</v>
      </c>
      <c r="G21">
        <v>13.12</v>
      </c>
      <c r="H21">
        <v>10.82</v>
      </c>
      <c r="I21">
        <v>7.47</v>
      </c>
    </row>
    <row r="22" spans="1:9" x14ac:dyDescent="0.3">
      <c r="A22" t="s">
        <v>42</v>
      </c>
      <c r="B22" t="s">
        <v>65</v>
      </c>
      <c r="C22">
        <v>1000000</v>
      </c>
      <c r="D22" t="s">
        <v>114</v>
      </c>
      <c r="E22">
        <v>9.7200000000000006</v>
      </c>
      <c r="F22">
        <v>10.47</v>
      </c>
      <c r="G22">
        <v>13.14</v>
      </c>
      <c r="H22">
        <v>10.84</v>
      </c>
      <c r="I22">
        <v>7.49</v>
      </c>
    </row>
    <row r="23" spans="1:9" x14ac:dyDescent="0.3">
      <c r="A23" t="s">
        <v>42</v>
      </c>
      <c r="B23" t="s">
        <v>66</v>
      </c>
      <c r="C23">
        <v>1000000</v>
      </c>
      <c r="D23" t="s">
        <v>114</v>
      </c>
    </row>
    <row r="24" spans="1:9" x14ac:dyDescent="0.3">
      <c r="A24" t="s">
        <v>42</v>
      </c>
      <c r="B24" t="s">
        <v>67</v>
      </c>
      <c r="C24">
        <v>1000000</v>
      </c>
      <c r="D24" t="s">
        <v>114</v>
      </c>
      <c r="E24">
        <v>9.6999999999999993</v>
      </c>
      <c r="F24">
        <v>10.45</v>
      </c>
      <c r="G24">
        <v>13.12</v>
      </c>
      <c r="H24">
        <v>10.82</v>
      </c>
      <c r="I24">
        <v>7.47</v>
      </c>
    </row>
    <row r="25" spans="1:9" x14ac:dyDescent="0.3">
      <c r="A25" t="s">
        <v>42</v>
      </c>
      <c r="B25" t="s">
        <v>68</v>
      </c>
      <c r="C25">
        <v>1000000</v>
      </c>
      <c r="D25" t="s">
        <v>114</v>
      </c>
      <c r="E25">
        <v>9.7200000000000006</v>
      </c>
      <c r="F25">
        <v>10.47</v>
      </c>
      <c r="G25">
        <v>13.14</v>
      </c>
      <c r="H25">
        <v>10.84</v>
      </c>
      <c r="I25">
        <v>7.49</v>
      </c>
    </row>
    <row r="26" spans="1:9" x14ac:dyDescent="0.3">
      <c r="A26" t="s">
        <v>43</v>
      </c>
      <c r="B26" t="s">
        <v>69</v>
      </c>
      <c r="C26">
        <v>1000000</v>
      </c>
      <c r="D26" t="s">
        <v>114</v>
      </c>
      <c r="E26">
        <v>6396</v>
      </c>
      <c r="F26">
        <v>6910</v>
      </c>
      <c r="G26">
        <v>8706</v>
      </c>
      <c r="H26">
        <v>7207</v>
      </c>
      <c r="I26">
        <v>5022</v>
      </c>
    </row>
    <row r="27" spans="1:9" x14ac:dyDescent="0.3">
      <c r="A27" t="s">
        <v>43</v>
      </c>
      <c r="B27" t="s">
        <v>70</v>
      </c>
      <c r="C27">
        <v>1000000</v>
      </c>
      <c r="D27" t="s">
        <v>114</v>
      </c>
      <c r="H27">
        <v>33</v>
      </c>
      <c r="I27">
        <v>-44</v>
      </c>
    </row>
    <row r="28" spans="1:9" x14ac:dyDescent="0.3">
      <c r="A28" t="s">
        <v>43</v>
      </c>
      <c r="B28" t="s">
        <v>71</v>
      </c>
      <c r="C28">
        <v>1000000</v>
      </c>
      <c r="D28" t="s">
        <v>114</v>
      </c>
      <c r="E28">
        <v>2751</v>
      </c>
      <c r="F28">
        <v>2670</v>
      </c>
      <c r="G28">
        <v>2558</v>
      </c>
      <c r="H28">
        <v>2220</v>
      </c>
      <c r="I28">
        <v>3316</v>
      </c>
    </row>
    <row r="29" spans="1:9" x14ac:dyDescent="0.3">
      <c r="A29" t="s">
        <v>43</v>
      </c>
      <c r="B29" t="s">
        <v>72</v>
      </c>
      <c r="C29">
        <v>1000000</v>
      </c>
      <c r="D29" t="s">
        <v>114</v>
      </c>
      <c r="E29">
        <v>-3323</v>
      </c>
      <c r="F29">
        <v>-2417</v>
      </c>
      <c r="G29">
        <v>-2301</v>
      </c>
      <c r="H29">
        <v>-1972</v>
      </c>
      <c r="I29">
        <v>-3389</v>
      </c>
    </row>
    <row r="30" spans="1:9" x14ac:dyDescent="0.3">
      <c r="A30" t="s">
        <v>43</v>
      </c>
      <c r="B30" t="s">
        <v>9</v>
      </c>
      <c r="C30">
        <v>1000000</v>
      </c>
      <c r="D30" t="s">
        <v>114</v>
      </c>
      <c r="E30">
        <v>132</v>
      </c>
      <c r="F30">
        <v>142</v>
      </c>
      <c r="G30">
        <v>125</v>
      </c>
      <c r="H30">
        <v>170</v>
      </c>
      <c r="I30">
        <v>91</v>
      </c>
    </row>
    <row r="31" spans="1:9" x14ac:dyDescent="0.3">
      <c r="A31" t="s">
        <v>43</v>
      </c>
      <c r="B31" t="s">
        <v>73</v>
      </c>
      <c r="C31">
        <v>1000000</v>
      </c>
      <c r="D31" t="s">
        <v>114</v>
      </c>
      <c r="E31">
        <v>239</v>
      </c>
      <c r="F31">
        <v>131</v>
      </c>
      <c r="G31">
        <v>65</v>
      </c>
      <c r="H31">
        <v>-199</v>
      </c>
      <c r="I31">
        <v>51</v>
      </c>
    </row>
    <row r="32" spans="1:9" x14ac:dyDescent="0.3">
      <c r="A32" t="s">
        <v>43</v>
      </c>
      <c r="B32" t="s">
        <v>74</v>
      </c>
      <c r="C32">
        <v>1000000</v>
      </c>
      <c r="D32" t="s">
        <v>114</v>
      </c>
      <c r="E32">
        <v>4686</v>
      </c>
      <c r="F32">
        <v>4998</v>
      </c>
      <c r="G32">
        <v>4822</v>
      </c>
      <c r="H32">
        <v>5113</v>
      </c>
      <c r="I32">
        <v>6017</v>
      </c>
    </row>
    <row r="33" spans="1:9" x14ac:dyDescent="0.3">
      <c r="A33" t="s">
        <v>43</v>
      </c>
      <c r="B33" t="s">
        <v>75</v>
      </c>
      <c r="C33">
        <v>1000000</v>
      </c>
      <c r="D33" t="s">
        <v>114</v>
      </c>
      <c r="E33">
        <v>47</v>
      </c>
      <c r="F33">
        <v>-15</v>
      </c>
      <c r="G33">
        <v>-249</v>
      </c>
      <c r="H33">
        <v>111</v>
      </c>
      <c r="I33">
        <v>-200</v>
      </c>
    </row>
    <row r="34" spans="1:9" x14ac:dyDescent="0.3">
      <c r="A34" t="s">
        <v>43</v>
      </c>
      <c r="B34" t="s">
        <v>52</v>
      </c>
      <c r="C34">
        <v>1000000</v>
      </c>
      <c r="D34" t="s">
        <v>114</v>
      </c>
      <c r="E34">
        <v>-518</v>
      </c>
      <c r="F34">
        <v>-441</v>
      </c>
      <c r="G34">
        <v>-738</v>
      </c>
      <c r="H34">
        <v>-632</v>
      </c>
      <c r="I34">
        <v>-136</v>
      </c>
    </row>
    <row r="35" spans="1:9" x14ac:dyDescent="0.3">
      <c r="A35" t="s">
        <v>43</v>
      </c>
      <c r="B35" t="s">
        <v>76</v>
      </c>
      <c r="C35">
        <v>1000000</v>
      </c>
      <c r="D35" t="s">
        <v>114</v>
      </c>
      <c r="E35">
        <v>-144</v>
      </c>
      <c r="F35">
        <v>-4</v>
      </c>
      <c r="G35">
        <v>-43</v>
      </c>
      <c r="H35">
        <v>-34</v>
      </c>
      <c r="I35">
        <v>4</v>
      </c>
    </row>
    <row r="36" spans="1:9" x14ac:dyDescent="0.3">
      <c r="A36" t="s">
        <v>43</v>
      </c>
      <c r="B36" t="s">
        <v>77</v>
      </c>
      <c r="C36">
        <v>1000000</v>
      </c>
      <c r="D36" t="s">
        <v>114</v>
      </c>
      <c r="E36">
        <v>77</v>
      </c>
      <c r="F36">
        <v>85</v>
      </c>
      <c r="G36">
        <v>-609</v>
      </c>
      <c r="H36">
        <v>355</v>
      </c>
      <c r="I36">
        <v>-1176</v>
      </c>
    </row>
    <row r="37" spans="1:9" x14ac:dyDescent="0.3">
      <c r="A37" t="s">
        <v>43</v>
      </c>
      <c r="B37" t="s">
        <v>78</v>
      </c>
      <c r="C37">
        <v>1000000</v>
      </c>
      <c r="D37" t="s">
        <v>114</v>
      </c>
      <c r="E37">
        <v>-3299</v>
      </c>
      <c r="F37">
        <v>-2526</v>
      </c>
      <c r="G37">
        <v>-1134</v>
      </c>
      <c r="H37">
        <v>-1693</v>
      </c>
      <c r="I37">
        <v>-3825</v>
      </c>
    </row>
    <row r="38" spans="1:9" x14ac:dyDescent="0.3">
      <c r="A38" t="s">
        <v>43</v>
      </c>
      <c r="B38" t="s">
        <v>79</v>
      </c>
      <c r="C38">
        <v>1000000</v>
      </c>
      <c r="D38" t="s">
        <v>114</v>
      </c>
      <c r="E38">
        <v>-6637</v>
      </c>
      <c r="F38">
        <v>-8368</v>
      </c>
      <c r="G38">
        <v>-7440</v>
      </c>
      <c r="H38">
        <v>-5670</v>
      </c>
      <c r="I38">
        <v>-3560</v>
      </c>
    </row>
    <row r="39" spans="1:9" x14ac:dyDescent="0.3">
      <c r="A39" t="s">
        <v>43</v>
      </c>
      <c r="B39" t="s">
        <v>80</v>
      </c>
      <c r="C39">
        <v>1000000</v>
      </c>
      <c r="D39" t="s">
        <v>114</v>
      </c>
      <c r="E39">
        <v>-293</v>
      </c>
      <c r="F39">
        <v>-104</v>
      </c>
      <c r="G39">
        <v>166</v>
      </c>
      <c r="H39">
        <v>-573</v>
      </c>
      <c r="I39">
        <v>-1117</v>
      </c>
    </row>
    <row r="40" spans="1:9" x14ac:dyDescent="0.3">
      <c r="A40" t="s">
        <v>43</v>
      </c>
      <c r="B40" t="s">
        <v>81</v>
      </c>
      <c r="C40">
        <v>1000000</v>
      </c>
      <c r="D40" t="s">
        <v>114</v>
      </c>
      <c r="E40">
        <v>298</v>
      </c>
      <c r="F40">
        <v>-749</v>
      </c>
      <c r="G40">
        <v>-1293</v>
      </c>
      <c r="H40">
        <v>-357</v>
      </c>
      <c r="I40">
        <v>-1560</v>
      </c>
    </row>
    <row r="41" spans="1:9" x14ac:dyDescent="0.3">
      <c r="A41" t="s">
        <v>43</v>
      </c>
      <c r="B41" t="s">
        <v>82</v>
      </c>
      <c r="C41">
        <v>1000000</v>
      </c>
      <c r="D41" t="s">
        <v>114</v>
      </c>
      <c r="E41">
        <v>-566</v>
      </c>
      <c r="F41">
        <v>-93</v>
      </c>
      <c r="G41">
        <v>45</v>
      </c>
      <c r="H41">
        <v>112</v>
      </c>
      <c r="I41">
        <v>14</v>
      </c>
    </row>
    <row r="42" spans="1:9" x14ac:dyDescent="0.3">
      <c r="A42" t="s">
        <v>43</v>
      </c>
      <c r="B42" t="s">
        <v>83</v>
      </c>
      <c r="C42">
        <v>1000000</v>
      </c>
      <c r="D42" t="s">
        <v>114</v>
      </c>
      <c r="E42">
        <v>-25</v>
      </c>
      <c r="F42">
        <v>738</v>
      </c>
      <c r="G42">
        <v>1414</v>
      </c>
      <c r="H42">
        <v>-328</v>
      </c>
      <c r="I42">
        <v>429</v>
      </c>
    </row>
    <row r="43" spans="1:9" x14ac:dyDescent="0.3">
      <c r="A43" t="s">
        <v>43</v>
      </c>
      <c r="B43" t="s">
        <v>84</v>
      </c>
      <c r="C43">
        <v>1000000</v>
      </c>
      <c r="D43" t="s">
        <v>114</v>
      </c>
      <c r="E43">
        <v>296</v>
      </c>
      <c r="F43">
        <v>883</v>
      </c>
      <c r="G43">
        <v>696</v>
      </c>
      <c r="H43">
        <v>-82</v>
      </c>
      <c r="I43">
        <v>1512</v>
      </c>
    </row>
    <row r="44" spans="1:9" x14ac:dyDescent="0.3">
      <c r="A44" t="s">
        <v>43</v>
      </c>
      <c r="B44" t="s">
        <v>85</v>
      </c>
      <c r="C44">
        <v>1000000</v>
      </c>
      <c r="D44" t="s">
        <v>114</v>
      </c>
      <c r="E44">
        <v>550</v>
      </c>
      <c r="F44">
        <v>1229</v>
      </c>
      <c r="G44">
        <v>1285</v>
      </c>
      <c r="H44">
        <v>697</v>
      </c>
      <c r="I44">
        <v>1096</v>
      </c>
    </row>
    <row r="45" spans="1:9" x14ac:dyDescent="0.3">
      <c r="A45" t="s">
        <v>43</v>
      </c>
      <c r="B45" t="s">
        <v>86</v>
      </c>
      <c r="C45">
        <v>1000000</v>
      </c>
      <c r="D45" t="s">
        <v>114</v>
      </c>
      <c r="E45">
        <v>960</v>
      </c>
      <c r="F45">
        <v>3173</v>
      </c>
      <c r="G45">
        <v>5909</v>
      </c>
      <c r="H45">
        <v>5051</v>
      </c>
      <c r="I45">
        <v>3662</v>
      </c>
    </row>
    <row r="46" spans="1:9" x14ac:dyDescent="0.3">
      <c r="A46" t="s">
        <v>43</v>
      </c>
      <c r="B46" t="s">
        <v>87</v>
      </c>
      <c r="C46">
        <v>1000000</v>
      </c>
      <c r="D46" t="s">
        <v>114</v>
      </c>
      <c r="E46">
        <v>-5889</v>
      </c>
      <c r="F46">
        <v>-5823</v>
      </c>
      <c r="G46">
        <v>-7112</v>
      </c>
      <c r="H46">
        <v>-7777</v>
      </c>
      <c r="I46">
        <v>-6902</v>
      </c>
    </row>
    <row r="47" spans="1:9" x14ac:dyDescent="0.3">
      <c r="A47" t="s">
        <v>43</v>
      </c>
      <c r="B47" t="s">
        <v>88</v>
      </c>
      <c r="C47">
        <v>1000000</v>
      </c>
      <c r="D47" t="s">
        <v>114</v>
      </c>
      <c r="H47">
        <v>21</v>
      </c>
      <c r="I47">
        <v>50</v>
      </c>
    </row>
    <row r="48" spans="1:9" x14ac:dyDescent="0.3">
      <c r="A48" t="s">
        <v>43</v>
      </c>
      <c r="B48" t="s">
        <v>89</v>
      </c>
      <c r="C48">
        <v>1000000</v>
      </c>
      <c r="D48" t="s">
        <v>114</v>
      </c>
      <c r="E48">
        <v>38</v>
      </c>
      <c r="F48">
        <v>10</v>
      </c>
      <c r="G48">
        <v>30</v>
      </c>
      <c r="H48">
        <v>107</v>
      </c>
      <c r="I48">
        <v>32</v>
      </c>
    </row>
    <row r="49" spans="1:9" x14ac:dyDescent="0.3">
      <c r="A49" t="s">
        <v>43</v>
      </c>
      <c r="B49" t="s">
        <v>90</v>
      </c>
      <c r="C49">
        <v>1000000</v>
      </c>
      <c r="D49" t="s">
        <v>114</v>
      </c>
      <c r="E49">
        <v>-746</v>
      </c>
      <c r="F49">
        <v>-338</v>
      </c>
      <c r="G49">
        <v>-142</v>
      </c>
      <c r="H49">
        <v>-164</v>
      </c>
      <c r="I49">
        <v>-1598</v>
      </c>
    </row>
    <row r="50" spans="1:9" x14ac:dyDescent="0.3">
      <c r="A50" t="s">
        <v>43</v>
      </c>
      <c r="B50" t="s">
        <v>91</v>
      </c>
      <c r="C50">
        <v>1000000</v>
      </c>
      <c r="D50" t="s">
        <v>114</v>
      </c>
      <c r="H50">
        <v>-209</v>
      </c>
    </row>
    <row r="51" spans="1:9" x14ac:dyDescent="0.3">
      <c r="A51" t="s">
        <v>43</v>
      </c>
      <c r="B51" t="s">
        <v>92</v>
      </c>
      <c r="C51">
        <v>1000000</v>
      </c>
      <c r="D51" t="s">
        <v>114</v>
      </c>
      <c r="E51">
        <v>215</v>
      </c>
      <c r="F51">
        <v>140</v>
      </c>
      <c r="G51">
        <v>1236</v>
      </c>
      <c r="H51">
        <v>623</v>
      </c>
      <c r="I51">
        <v>1087</v>
      </c>
    </row>
    <row r="52" spans="1:9" x14ac:dyDescent="0.3">
      <c r="A52" t="s">
        <v>43</v>
      </c>
      <c r="B52" t="s">
        <v>93</v>
      </c>
      <c r="C52">
        <v>1000000</v>
      </c>
      <c r="D52" t="s">
        <v>114</v>
      </c>
    </row>
    <row r="53" spans="1:9" x14ac:dyDescent="0.3">
      <c r="A53" t="s">
        <v>43</v>
      </c>
      <c r="B53" t="s">
        <v>94</v>
      </c>
      <c r="C53">
        <v>1000000</v>
      </c>
      <c r="D53" t="s">
        <v>114</v>
      </c>
      <c r="E53">
        <v>-6880</v>
      </c>
      <c r="F53">
        <v>-3592</v>
      </c>
      <c r="G53">
        <v>-4041</v>
      </c>
      <c r="H53">
        <v>-3725</v>
      </c>
      <c r="I53">
        <v>-775</v>
      </c>
    </row>
    <row r="54" spans="1:9" x14ac:dyDescent="0.3">
      <c r="A54" t="s">
        <v>43</v>
      </c>
      <c r="B54" t="s">
        <v>95</v>
      </c>
      <c r="C54">
        <v>1000000</v>
      </c>
      <c r="D54" t="s">
        <v>114</v>
      </c>
      <c r="E54">
        <v>5659</v>
      </c>
      <c r="F54">
        <v>3740</v>
      </c>
      <c r="G54">
        <v>3866</v>
      </c>
      <c r="H54">
        <v>3761</v>
      </c>
      <c r="I54">
        <v>822</v>
      </c>
    </row>
    <row r="55" spans="1:9" x14ac:dyDescent="0.3">
      <c r="A55" t="s">
        <v>43</v>
      </c>
      <c r="B55" t="s">
        <v>96</v>
      </c>
      <c r="C55">
        <v>1000000</v>
      </c>
      <c r="D55" t="s">
        <v>114</v>
      </c>
      <c r="E55">
        <v>-7603</v>
      </c>
      <c r="F55">
        <v>-5863</v>
      </c>
      <c r="G55">
        <v>-6163</v>
      </c>
      <c r="H55">
        <v>-7363</v>
      </c>
      <c r="I55">
        <v>-7284</v>
      </c>
    </row>
    <row r="56" spans="1:9" x14ac:dyDescent="0.3">
      <c r="A56" t="s">
        <v>43</v>
      </c>
      <c r="B56" t="s">
        <v>97</v>
      </c>
      <c r="C56">
        <v>1000000</v>
      </c>
      <c r="D56" t="s">
        <v>114</v>
      </c>
      <c r="E56">
        <v>23</v>
      </c>
      <c r="F56">
        <v>20</v>
      </c>
      <c r="G56">
        <v>38</v>
      </c>
      <c r="H56">
        <v>25</v>
      </c>
      <c r="I56">
        <v>33</v>
      </c>
    </row>
    <row r="57" spans="1:9" x14ac:dyDescent="0.3">
      <c r="A57" t="s">
        <v>43</v>
      </c>
      <c r="B57" t="s">
        <v>98</v>
      </c>
      <c r="C57">
        <v>1000000</v>
      </c>
      <c r="D57" t="s">
        <v>114</v>
      </c>
      <c r="E57">
        <v>-1917</v>
      </c>
      <c r="F57">
        <v>-2121</v>
      </c>
      <c r="G57">
        <v>-2324</v>
      </c>
      <c r="H57">
        <v>-2630</v>
      </c>
      <c r="I57">
        <v>-2366</v>
      </c>
    </row>
    <row r="58" spans="1:9" x14ac:dyDescent="0.3">
      <c r="A58" t="s">
        <v>43</v>
      </c>
      <c r="B58" t="s">
        <v>99</v>
      </c>
      <c r="C58">
        <v>1000000</v>
      </c>
      <c r="D58" t="s">
        <v>114</v>
      </c>
    </row>
    <row r="59" spans="1:9" x14ac:dyDescent="0.3">
      <c r="A59" t="s">
        <v>43</v>
      </c>
      <c r="B59" t="s">
        <v>10</v>
      </c>
      <c r="C59">
        <v>1000000</v>
      </c>
      <c r="D59" t="s">
        <v>114</v>
      </c>
      <c r="E59">
        <v>-264</v>
      </c>
      <c r="F59">
        <v>-118</v>
      </c>
      <c r="G59">
        <v>-165</v>
      </c>
      <c r="H59">
        <v>-136</v>
      </c>
      <c r="I59">
        <v>-199</v>
      </c>
    </row>
    <row r="60" spans="1:9" x14ac:dyDescent="0.3">
      <c r="A60" t="s">
        <v>43</v>
      </c>
      <c r="B60" t="s">
        <v>100</v>
      </c>
      <c r="C60">
        <v>1000000</v>
      </c>
      <c r="D60" t="s">
        <v>114</v>
      </c>
      <c r="E60">
        <v>9715</v>
      </c>
      <c r="F60">
        <v>8952</v>
      </c>
      <c r="G60">
        <v>11894</v>
      </c>
      <c r="H60">
        <v>30762</v>
      </c>
      <c r="I60">
        <v>150517</v>
      </c>
    </row>
    <row r="61" spans="1:9" x14ac:dyDescent="0.3">
      <c r="A61" t="s">
        <v>43</v>
      </c>
      <c r="B61" t="s">
        <v>101</v>
      </c>
      <c r="C61">
        <v>1000000</v>
      </c>
      <c r="D61" t="s">
        <v>114</v>
      </c>
      <c r="E61">
        <v>-8802</v>
      </c>
      <c r="F61">
        <v>-8443</v>
      </c>
      <c r="G61">
        <v>-7427</v>
      </c>
      <c r="H61">
        <v>-22564</v>
      </c>
      <c r="I61">
        <v>-143500</v>
      </c>
    </row>
    <row r="62" spans="1:9" x14ac:dyDescent="0.3">
      <c r="A62" t="s">
        <v>43</v>
      </c>
      <c r="B62" t="s">
        <v>102</v>
      </c>
      <c r="C62">
        <v>1000000</v>
      </c>
      <c r="D62" t="s">
        <v>114</v>
      </c>
      <c r="E62">
        <v>2648</v>
      </c>
      <c r="F62">
        <v>4135</v>
      </c>
      <c r="G62">
        <v>-4084</v>
      </c>
      <c r="H62">
        <v>-1161</v>
      </c>
      <c r="I62">
        <v>305</v>
      </c>
    </row>
    <row r="63" spans="1:9" x14ac:dyDescent="0.3">
      <c r="A63" t="s">
        <v>43</v>
      </c>
      <c r="B63" t="s">
        <v>103</v>
      </c>
      <c r="C63">
        <v>1000000</v>
      </c>
      <c r="D63" t="s">
        <v>114</v>
      </c>
      <c r="E63">
        <v>5004</v>
      </c>
      <c r="F63">
        <v>4393</v>
      </c>
      <c r="G63">
        <v>1572</v>
      </c>
      <c r="H63">
        <v>4296</v>
      </c>
      <c r="I63">
        <v>4790</v>
      </c>
    </row>
    <row r="64" spans="1:9" x14ac:dyDescent="0.3">
      <c r="A64" t="s">
        <v>43</v>
      </c>
      <c r="B64" t="s">
        <v>104</v>
      </c>
      <c r="C64">
        <v>1000000</v>
      </c>
      <c r="D64" t="s">
        <v>114</v>
      </c>
      <c r="E64">
        <v>73</v>
      </c>
      <c r="F64">
        <v>17</v>
      </c>
      <c r="G64">
        <v>-223</v>
      </c>
      <c r="H64">
        <v>-19</v>
      </c>
      <c r="I64">
        <v>-28</v>
      </c>
    </row>
    <row r="65" spans="1:9" x14ac:dyDescent="0.3">
      <c r="A65" t="s">
        <v>43</v>
      </c>
      <c r="B65" t="s">
        <v>105</v>
      </c>
      <c r="C65">
        <v>1000000</v>
      </c>
      <c r="D65" t="s">
        <v>114</v>
      </c>
      <c r="F65">
        <v>38</v>
      </c>
      <c r="G65">
        <v>64</v>
      </c>
      <c r="H65">
        <v>-25</v>
      </c>
      <c r="I65">
        <v>-83</v>
      </c>
    </row>
    <row r="66" spans="1:9" x14ac:dyDescent="0.3">
      <c r="A66" t="s">
        <v>43</v>
      </c>
      <c r="B66" t="s">
        <v>106</v>
      </c>
      <c r="C66">
        <v>1000000</v>
      </c>
      <c r="D66" t="s">
        <v>114</v>
      </c>
      <c r="E66">
        <v>-1566</v>
      </c>
      <c r="F66">
        <v>1758</v>
      </c>
      <c r="G66">
        <v>1159</v>
      </c>
      <c r="H66">
        <v>1940</v>
      </c>
      <c r="I66">
        <v>1057</v>
      </c>
    </row>
    <row r="67" spans="1:9" x14ac:dyDescent="0.3">
      <c r="A67" t="s">
        <v>43</v>
      </c>
      <c r="B67" t="s">
        <v>107</v>
      </c>
      <c r="C67">
        <v>1000000</v>
      </c>
      <c r="D67" t="s">
        <v>114</v>
      </c>
      <c r="E67">
        <v>7688</v>
      </c>
      <c r="F67">
        <v>6122</v>
      </c>
      <c r="G67">
        <v>7880</v>
      </c>
      <c r="H67">
        <v>9039</v>
      </c>
      <c r="I67">
        <v>10979</v>
      </c>
    </row>
    <row r="68" spans="1:9" x14ac:dyDescent="0.3">
      <c r="A68" t="s">
        <v>43</v>
      </c>
      <c r="B68" t="s">
        <v>108</v>
      </c>
      <c r="C68">
        <v>1000000</v>
      </c>
      <c r="D68" t="s">
        <v>114</v>
      </c>
      <c r="E68">
        <v>6122</v>
      </c>
      <c r="F68">
        <v>7880</v>
      </c>
      <c r="G68">
        <v>9039</v>
      </c>
      <c r="H68">
        <v>10979</v>
      </c>
      <c r="I68">
        <v>12036</v>
      </c>
    </row>
    <row r="69" spans="1:9" x14ac:dyDescent="0.3">
      <c r="A69" t="s">
        <v>43</v>
      </c>
      <c r="B69" t="s">
        <v>109</v>
      </c>
      <c r="C69">
        <v>1000000</v>
      </c>
      <c r="D69" t="s">
        <v>114</v>
      </c>
      <c r="E69">
        <v>13007</v>
      </c>
      <c r="F69">
        <v>13974</v>
      </c>
      <c r="G69">
        <v>12061</v>
      </c>
    </row>
    <row r="70" spans="1:9" x14ac:dyDescent="0.3">
      <c r="A70" t="s">
        <v>43</v>
      </c>
      <c r="B70" t="s">
        <v>110</v>
      </c>
      <c r="C70">
        <v>1000000</v>
      </c>
      <c r="D70" t="s">
        <v>114</v>
      </c>
      <c r="E70">
        <v>-8908</v>
      </c>
      <c r="F70">
        <v>-10374</v>
      </c>
      <c r="G70">
        <v>-9374</v>
      </c>
    </row>
    <row r="71" spans="1:9" x14ac:dyDescent="0.3">
      <c r="A71" t="s">
        <v>43</v>
      </c>
      <c r="B71" t="s">
        <v>111</v>
      </c>
      <c r="C71">
        <v>1000000</v>
      </c>
      <c r="D71" t="s">
        <v>114</v>
      </c>
      <c r="E71">
        <v>-498</v>
      </c>
      <c r="F71">
        <v>-1632</v>
      </c>
      <c r="G71">
        <v>953</v>
      </c>
    </row>
    <row r="72" spans="1:9" x14ac:dyDescent="0.3">
      <c r="A72" t="s">
        <v>126</v>
      </c>
      <c r="B72" t="s">
        <v>127</v>
      </c>
      <c r="C72">
        <v>1000000</v>
      </c>
      <c r="D72" t="s">
        <v>114</v>
      </c>
      <c r="E72">
        <v>7372</v>
      </c>
      <c r="F72">
        <v>8157</v>
      </c>
      <c r="G72">
        <v>9464</v>
      </c>
      <c r="H72">
        <v>10971</v>
      </c>
      <c r="I72">
        <v>11729</v>
      </c>
    </row>
    <row r="73" spans="1:9" x14ac:dyDescent="0.3">
      <c r="A73" t="s">
        <v>126</v>
      </c>
      <c r="B73" t="s">
        <v>128</v>
      </c>
      <c r="C73">
        <v>1000000</v>
      </c>
      <c r="D73" t="s">
        <v>114</v>
      </c>
      <c r="E73">
        <v>17759</v>
      </c>
      <c r="F73">
        <v>17960</v>
      </c>
      <c r="G73">
        <v>18471</v>
      </c>
      <c r="H73">
        <v>19801</v>
      </c>
      <c r="I73">
        <v>23245</v>
      </c>
    </row>
    <row r="74" spans="1:9" x14ac:dyDescent="0.3">
      <c r="A74" t="s">
        <v>126</v>
      </c>
      <c r="B74" t="s">
        <v>129</v>
      </c>
      <c r="C74">
        <v>1000000</v>
      </c>
      <c r="D74" t="s">
        <v>114</v>
      </c>
      <c r="E74">
        <v>34965</v>
      </c>
      <c r="F74">
        <v>37789</v>
      </c>
      <c r="G74">
        <v>36257</v>
      </c>
      <c r="H74">
        <v>38572</v>
      </c>
      <c r="I74">
        <v>42609</v>
      </c>
    </row>
    <row r="75" spans="1:9" x14ac:dyDescent="0.3">
      <c r="A75" t="s">
        <v>126</v>
      </c>
      <c r="B75" t="s">
        <v>130</v>
      </c>
      <c r="C75">
        <v>1000000</v>
      </c>
      <c r="D75" t="s">
        <v>114</v>
      </c>
      <c r="E75">
        <v>2233</v>
      </c>
      <c r="F75">
        <v>2546</v>
      </c>
      <c r="G75">
        <v>2767</v>
      </c>
      <c r="H75">
        <v>2624</v>
      </c>
      <c r="I75">
        <v>3199</v>
      </c>
    </row>
    <row r="76" spans="1:9" x14ac:dyDescent="0.3">
      <c r="A76" t="s">
        <v>126</v>
      </c>
      <c r="B76" t="s">
        <v>131</v>
      </c>
      <c r="C76">
        <v>1000000</v>
      </c>
      <c r="D76" t="s">
        <v>114</v>
      </c>
      <c r="E76">
        <v>428</v>
      </c>
      <c r="F76">
        <v>560</v>
      </c>
      <c r="G76">
        <v>690</v>
      </c>
      <c r="H76">
        <v>739</v>
      </c>
      <c r="I76">
        <v>703</v>
      </c>
    </row>
    <row r="77" spans="1:9" x14ac:dyDescent="0.3">
      <c r="A77" t="s">
        <v>126</v>
      </c>
      <c r="B77" t="s">
        <v>132</v>
      </c>
      <c r="C77">
        <v>1000000</v>
      </c>
      <c r="D77" t="s">
        <v>114</v>
      </c>
      <c r="E77">
        <v>41865</v>
      </c>
      <c r="F77">
        <v>48032</v>
      </c>
      <c r="G77">
        <v>48321</v>
      </c>
      <c r="H77">
        <v>48109</v>
      </c>
      <c r="I77">
        <v>51030</v>
      </c>
    </row>
    <row r="78" spans="1:9" x14ac:dyDescent="0.3">
      <c r="A78" t="s">
        <v>126</v>
      </c>
      <c r="B78" t="s">
        <v>133</v>
      </c>
      <c r="C78">
        <v>1000000</v>
      </c>
      <c r="D78" t="s">
        <v>114</v>
      </c>
      <c r="E78">
        <v>2208</v>
      </c>
      <c r="F78">
        <v>2705</v>
      </c>
      <c r="G78">
        <v>2369</v>
      </c>
      <c r="H78">
        <v>1010</v>
      </c>
      <c r="I78">
        <v>1370</v>
      </c>
    </row>
    <row r="79" spans="1:9" x14ac:dyDescent="0.3">
      <c r="A79" t="s">
        <v>126</v>
      </c>
      <c r="B79" t="s">
        <v>134</v>
      </c>
      <c r="C79">
        <v>1000000</v>
      </c>
      <c r="D79" t="s">
        <v>114</v>
      </c>
      <c r="E79">
        <v>1945</v>
      </c>
      <c r="F79">
        <v>2327</v>
      </c>
      <c r="G79">
        <v>1927</v>
      </c>
      <c r="H79">
        <v>1590</v>
      </c>
      <c r="I79">
        <v>2194</v>
      </c>
    </row>
    <row r="80" spans="1:9" x14ac:dyDescent="0.3">
      <c r="A80" t="s">
        <v>126</v>
      </c>
      <c r="B80" t="s">
        <v>135</v>
      </c>
      <c r="C80">
        <v>1000000</v>
      </c>
      <c r="D80" t="s">
        <v>114</v>
      </c>
      <c r="E80">
        <v>1568</v>
      </c>
      <c r="F80">
        <v>1595</v>
      </c>
      <c r="G80">
        <v>1635</v>
      </c>
      <c r="H80">
        <v>2026</v>
      </c>
      <c r="I80">
        <v>1325</v>
      </c>
    </row>
    <row r="81" spans="1:9" x14ac:dyDescent="0.3">
      <c r="A81" t="s">
        <v>126</v>
      </c>
      <c r="B81" t="s">
        <v>136</v>
      </c>
      <c r="C81">
        <v>1000000</v>
      </c>
      <c r="D81" t="s">
        <v>114</v>
      </c>
      <c r="E81">
        <v>110343</v>
      </c>
      <c r="F81">
        <v>121671</v>
      </c>
      <c r="G81">
        <v>121901</v>
      </c>
      <c r="H81">
        <v>125442</v>
      </c>
      <c r="I81">
        <v>137404</v>
      </c>
    </row>
    <row r="82" spans="1:9" x14ac:dyDescent="0.3">
      <c r="A82" t="s">
        <v>126</v>
      </c>
      <c r="B82" t="s">
        <v>137</v>
      </c>
      <c r="C82">
        <v>1000000</v>
      </c>
      <c r="D82" t="s">
        <v>114</v>
      </c>
      <c r="E82">
        <v>11071</v>
      </c>
      <c r="F82">
        <v>11841</v>
      </c>
      <c r="G82">
        <v>12707</v>
      </c>
      <c r="H82">
        <v>13047</v>
      </c>
      <c r="I82">
        <v>15891</v>
      </c>
    </row>
    <row r="83" spans="1:9" x14ac:dyDescent="0.3">
      <c r="A83" t="s">
        <v>126</v>
      </c>
      <c r="B83" t="s">
        <v>138</v>
      </c>
      <c r="C83">
        <v>1000000</v>
      </c>
      <c r="D83" t="s">
        <v>114</v>
      </c>
      <c r="E83">
        <v>2751</v>
      </c>
      <c r="F83">
        <v>2825</v>
      </c>
      <c r="G83">
        <v>2667</v>
      </c>
      <c r="H83">
        <v>2546</v>
      </c>
      <c r="I83">
        <v>2518</v>
      </c>
    </row>
    <row r="84" spans="1:9" x14ac:dyDescent="0.3">
      <c r="A84" t="s">
        <v>126</v>
      </c>
      <c r="B84" t="s">
        <v>132</v>
      </c>
      <c r="C84">
        <v>1000000</v>
      </c>
      <c r="D84" t="s">
        <v>114</v>
      </c>
      <c r="E84">
        <v>28178</v>
      </c>
      <c r="F84">
        <v>30228</v>
      </c>
      <c r="G84">
        <v>32113</v>
      </c>
      <c r="H84">
        <v>38674</v>
      </c>
      <c r="I84">
        <v>41407</v>
      </c>
    </row>
    <row r="85" spans="1:9" x14ac:dyDescent="0.3">
      <c r="A85" t="s">
        <v>126</v>
      </c>
      <c r="B85" t="s">
        <v>133</v>
      </c>
      <c r="C85">
        <v>1000000</v>
      </c>
      <c r="D85" t="s">
        <v>114</v>
      </c>
      <c r="E85">
        <v>6635</v>
      </c>
      <c r="F85">
        <v>7065</v>
      </c>
      <c r="G85">
        <v>7965</v>
      </c>
      <c r="H85">
        <v>6675</v>
      </c>
      <c r="I85">
        <v>5955</v>
      </c>
    </row>
    <row r="86" spans="1:9" x14ac:dyDescent="0.3">
      <c r="A86" t="s">
        <v>126</v>
      </c>
      <c r="B86" t="s">
        <v>139</v>
      </c>
      <c r="C86">
        <v>1000000</v>
      </c>
      <c r="D86" t="s">
        <v>114</v>
      </c>
      <c r="E86">
        <v>2381</v>
      </c>
      <c r="F86">
        <v>1938</v>
      </c>
      <c r="G86">
        <v>1566</v>
      </c>
      <c r="H86">
        <v>1366</v>
      </c>
      <c r="I86">
        <v>1209</v>
      </c>
    </row>
    <row r="87" spans="1:9" x14ac:dyDescent="0.3">
      <c r="A87" t="s">
        <v>126</v>
      </c>
      <c r="B87" t="s">
        <v>135</v>
      </c>
      <c r="C87">
        <v>1000000</v>
      </c>
      <c r="D87" t="s">
        <v>114</v>
      </c>
      <c r="E87">
        <v>4693</v>
      </c>
      <c r="F87">
        <v>5087</v>
      </c>
      <c r="G87">
        <v>5525</v>
      </c>
      <c r="H87">
        <v>9790</v>
      </c>
      <c r="I87">
        <v>11614</v>
      </c>
    </row>
    <row r="88" spans="1:9" x14ac:dyDescent="0.3">
      <c r="A88" t="s">
        <v>126</v>
      </c>
      <c r="B88" t="s">
        <v>140</v>
      </c>
      <c r="C88">
        <v>1000000</v>
      </c>
      <c r="D88" t="s">
        <v>114</v>
      </c>
      <c r="E88">
        <v>6122</v>
      </c>
      <c r="F88">
        <v>7880</v>
      </c>
      <c r="G88">
        <v>9039</v>
      </c>
      <c r="H88">
        <v>10979</v>
      </c>
      <c r="I88">
        <v>12036</v>
      </c>
    </row>
    <row r="89" spans="1:9" x14ac:dyDescent="0.3">
      <c r="A89" t="s">
        <v>126</v>
      </c>
      <c r="B89" t="s">
        <v>141</v>
      </c>
      <c r="C89">
        <v>1000000</v>
      </c>
      <c r="D89" t="s">
        <v>114</v>
      </c>
      <c r="H89">
        <v>461</v>
      </c>
    </row>
    <row r="90" spans="1:9" x14ac:dyDescent="0.3">
      <c r="A90" t="s">
        <v>126</v>
      </c>
      <c r="B90" t="s">
        <v>142</v>
      </c>
      <c r="C90">
        <v>1000000</v>
      </c>
      <c r="D90" t="s">
        <v>114</v>
      </c>
      <c r="E90">
        <v>61831</v>
      </c>
      <c r="F90">
        <v>66864</v>
      </c>
      <c r="G90">
        <v>71582</v>
      </c>
      <c r="H90">
        <v>83538</v>
      </c>
      <c r="I90">
        <v>90630</v>
      </c>
    </row>
    <row r="91" spans="1:9" x14ac:dyDescent="0.3">
      <c r="A91" t="s">
        <v>126</v>
      </c>
      <c r="B91" t="s">
        <v>143</v>
      </c>
      <c r="C91">
        <v>1000000</v>
      </c>
      <c r="D91" t="s">
        <v>114</v>
      </c>
      <c r="E91">
        <v>172174</v>
      </c>
      <c r="F91">
        <v>188535</v>
      </c>
      <c r="G91">
        <v>193483</v>
      </c>
      <c r="H91">
        <v>208980</v>
      </c>
      <c r="I91">
        <v>228034</v>
      </c>
    </row>
    <row r="92" spans="1:9" x14ac:dyDescent="0.3">
      <c r="A92" t="s">
        <v>126</v>
      </c>
      <c r="B92" t="s">
        <v>144</v>
      </c>
      <c r="C92">
        <v>1000000</v>
      </c>
      <c r="D92" t="s">
        <v>114</v>
      </c>
      <c r="E92">
        <v>657</v>
      </c>
      <c r="F92">
        <v>657</v>
      </c>
      <c r="G92">
        <v>658</v>
      </c>
      <c r="H92">
        <v>658</v>
      </c>
      <c r="I92">
        <v>659</v>
      </c>
    </row>
    <row r="93" spans="1:9" x14ac:dyDescent="0.3">
      <c r="A93" t="s">
        <v>126</v>
      </c>
      <c r="B93" t="s">
        <v>145</v>
      </c>
      <c r="C93">
        <v>1000000</v>
      </c>
      <c r="D93" t="s">
        <v>114</v>
      </c>
      <c r="E93">
        <v>2027</v>
      </c>
      <c r="F93">
        <v>2047</v>
      </c>
      <c r="G93">
        <v>2084</v>
      </c>
      <c r="H93">
        <v>2118</v>
      </c>
      <c r="I93">
        <v>2161</v>
      </c>
    </row>
    <row r="94" spans="1:9" x14ac:dyDescent="0.3">
      <c r="A94" t="s">
        <v>126</v>
      </c>
      <c r="B94" t="s">
        <v>146</v>
      </c>
      <c r="C94">
        <v>1000000</v>
      </c>
      <c r="D94" t="s">
        <v>114</v>
      </c>
      <c r="E94">
        <v>41027</v>
      </c>
      <c r="F94">
        <v>44445</v>
      </c>
      <c r="G94">
        <v>51256</v>
      </c>
      <c r="H94">
        <v>56121</v>
      </c>
      <c r="I94">
        <v>57667</v>
      </c>
    </row>
    <row r="95" spans="1:9" x14ac:dyDescent="0.3">
      <c r="A95" t="s">
        <v>126</v>
      </c>
      <c r="B95" t="s">
        <v>147</v>
      </c>
      <c r="C95">
        <v>1000000</v>
      </c>
      <c r="D95" t="s">
        <v>114</v>
      </c>
      <c r="E95">
        <v>-1181</v>
      </c>
      <c r="F95">
        <v>-41</v>
      </c>
      <c r="G95">
        <v>114</v>
      </c>
      <c r="H95">
        <v>-1338</v>
      </c>
      <c r="I95">
        <v>-1163</v>
      </c>
    </row>
    <row r="96" spans="1:9" x14ac:dyDescent="0.3">
      <c r="A96" t="s">
        <v>126</v>
      </c>
      <c r="B96" t="s">
        <v>148</v>
      </c>
      <c r="C96">
        <v>1000000</v>
      </c>
      <c r="D96" t="s">
        <v>114</v>
      </c>
      <c r="E96">
        <v>42530</v>
      </c>
      <c r="F96">
        <v>47108</v>
      </c>
      <c r="G96">
        <v>54112</v>
      </c>
      <c r="H96">
        <v>57559</v>
      </c>
      <c r="I96">
        <v>59324</v>
      </c>
    </row>
    <row r="97" spans="1:9" x14ac:dyDescent="0.3">
      <c r="A97" t="s">
        <v>126</v>
      </c>
      <c r="B97" t="s">
        <v>149</v>
      </c>
      <c r="C97">
        <v>1000000</v>
      </c>
      <c r="D97" t="s">
        <v>114</v>
      </c>
      <c r="E97">
        <v>234</v>
      </c>
      <c r="F97">
        <v>255</v>
      </c>
      <c r="G97">
        <v>436</v>
      </c>
      <c r="H97">
        <v>529</v>
      </c>
      <c r="I97">
        <v>583</v>
      </c>
    </row>
    <row r="98" spans="1:9" x14ac:dyDescent="0.3">
      <c r="A98" t="s">
        <v>126</v>
      </c>
      <c r="B98" t="s">
        <v>150</v>
      </c>
      <c r="C98">
        <v>1000000</v>
      </c>
      <c r="D98" t="s">
        <v>114</v>
      </c>
      <c r="E98">
        <v>42764</v>
      </c>
      <c r="F98">
        <v>47363</v>
      </c>
      <c r="G98">
        <v>54548</v>
      </c>
      <c r="H98">
        <v>58088</v>
      </c>
      <c r="I98">
        <v>59907</v>
      </c>
    </row>
    <row r="99" spans="1:9" x14ac:dyDescent="0.3">
      <c r="A99" t="s">
        <v>126</v>
      </c>
      <c r="B99" t="s">
        <v>151</v>
      </c>
      <c r="C99">
        <v>1000000</v>
      </c>
      <c r="D99" t="s">
        <v>114</v>
      </c>
      <c r="E99">
        <v>3000</v>
      </c>
      <c r="F99">
        <v>4587</v>
      </c>
      <c r="G99">
        <v>3252</v>
      </c>
      <c r="H99">
        <v>2330</v>
      </c>
      <c r="I99">
        <v>3335</v>
      </c>
    </row>
    <row r="100" spans="1:9" x14ac:dyDescent="0.3">
      <c r="A100" t="s">
        <v>126</v>
      </c>
      <c r="B100" t="s">
        <v>152</v>
      </c>
      <c r="C100">
        <v>1000000</v>
      </c>
      <c r="D100" t="s">
        <v>114</v>
      </c>
      <c r="E100">
        <v>4621</v>
      </c>
      <c r="F100">
        <v>5039</v>
      </c>
      <c r="G100">
        <v>5437</v>
      </c>
      <c r="H100">
        <v>5776</v>
      </c>
      <c r="I100">
        <v>5788</v>
      </c>
    </row>
    <row r="101" spans="1:9" x14ac:dyDescent="0.3">
      <c r="A101" t="s">
        <v>126</v>
      </c>
      <c r="B101" t="s">
        <v>134</v>
      </c>
      <c r="C101">
        <v>1000000</v>
      </c>
      <c r="D101" t="s">
        <v>114</v>
      </c>
      <c r="E101">
        <v>2116</v>
      </c>
      <c r="F101">
        <v>2795</v>
      </c>
      <c r="G101">
        <v>2241</v>
      </c>
      <c r="H101">
        <v>1806</v>
      </c>
      <c r="I101">
        <v>632</v>
      </c>
    </row>
    <row r="102" spans="1:9" x14ac:dyDescent="0.3">
      <c r="A102" t="s">
        <v>126</v>
      </c>
      <c r="B102" t="s">
        <v>153</v>
      </c>
      <c r="C102">
        <v>1000000</v>
      </c>
      <c r="D102" t="s">
        <v>114</v>
      </c>
      <c r="E102">
        <v>49523</v>
      </c>
      <c r="F102">
        <v>55405</v>
      </c>
      <c r="G102">
        <v>53548</v>
      </c>
      <c r="H102">
        <v>64772</v>
      </c>
      <c r="I102">
        <v>70647</v>
      </c>
    </row>
    <row r="103" spans="1:9" x14ac:dyDescent="0.3">
      <c r="A103" t="s">
        <v>126</v>
      </c>
      <c r="B103" t="s">
        <v>154</v>
      </c>
      <c r="C103">
        <v>1000000</v>
      </c>
      <c r="D103" t="s">
        <v>114</v>
      </c>
      <c r="E103">
        <v>4559</v>
      </c>
      <c r="F103">
        <v>5357</v>
      </c>
      <c r="G103">
        <v>5410</v>
      </c>
      <c r="H103">
        <v>5299</v>
      </c>
      <c r="I103">
        <v>5100</v>
      </c>
    </row>
    <row r="104" spans="1:9" x14ac:dyDescent="0.3">
      <c r="A104" t="s">
        <v>126</v>
      </c>
      <c r="B104" t="s">
        <v>155</v>
      </c>
      <c r="C104">
        <v>1000000</v>
      </c>
      <c r="D104" t="s">
        <v>114</v>
      </c>
      <c r="E104">
        <v>63819</v>
      </c>
      <c r="F104">
        <v>73183</v>
      </c>
      <c r="G104">
        <v>69888</v>
      </c>
      <c r="H104">
        <v>79983</v>
      </c>
      <c r="I104">
        <v>85502</v>
      </c>
    </row>
    <row r="105" spans="1:9" x14ac:dyDescent="0.3">
      <c r="A105" t="s">
        <v>126</v>
      </c>
      <c r="B105" t="s">
        <v>152</v>
      </c>
      <c r="C105">
        <v>1000000</v>
      </c>
      <c r="D105" t="s">
        <v>114</v>
      </c>
      <c r="E105">
        <v>5009</v>
      </c>
      <c r="F105">
        <v>5879</v>
      </c>
      <c r="G105">
        <v>6313</v>
      </c>
      <c r="H105">
        <v>6078</v>
      </c>
      <c r="I105">
        <v>7421</v>
      </c>
    </row>
    <row r="106" spans="1:9" x14ac:dyDescent="0.3">
      <c r="A106" t="s">
        <v>126</v>
      </c>
      <c r="B106" t="s">
        <v>139</v>
      </c>
      <c r="C106">
        <v>1000000</v>
      </c>
      <c r="D106" t="s">
        <v>114</v>
      </c>
      <c r="E106">
        <v>1441</v>
      </c>
      <c r="F106">
        <v>1074</v>
      </c>
      <c r="G106">
        <v>1124</v>
      </c>
      <c r="H106">
        <v>1158</v>
      </c>
      <c r="I106">
        <v>963</v>
      </c>
    </row>
    <row r="107" spans="1:9" x14ac:dyDescent="0.3">
      <c r="A107" t="s">
        <v>126</v>
      </c>
      <c r="B107" t="s">
        <v>153</v>
      </c>
      <c r="C107">
        <v>1000000</v>
      </c>
      <c r="D107" t="s">
        <v>114</v>
      </c>
      <c r="E107">
        <v>42160</v>
      </c>
      <c r="F107">
        <v>42326</v>
      </c>
      <c r="G107">
        <v>41100</v>
      </c>
      <c r="H107">
        <v>38825</v>
      </c>
      <c r="I107">
        <v>46093</v>
      </c>
    </row>
    <row r="108" spans="1:9" x14ac:dyDescent="0.3">
      <c r="A108" t="s">
        <v>126</v>
      </c>
      <c r="B108" t="s">
        <v>156</v>
      </c>
      <c r="C108">
        <v>1000000</v>
      </c>
      <c r="D108" t="s">
        <v>114</v>
      </c>
      <c r="E108">
        <v>7773</v>
      </c>
      <c r="F108">
        <v>8512</v>
      </c>
      <c r="G108">
        <v>9731</v>
      </c>
      <c r="H108">
        <v>9669</v>
      </c>
      <c r="I108">
        <v>10182</v>
      </c>
    </row>
    <row r="109" spans="1:9" x14ac:dyDescent="0.3">
      <c r="A109" t="s">
        <v>126</v>
      </c>
      <c r="B109" t="s">
        <v>154</v>
      </c>
      <c r="C109">
        <v>1000000</v>
      </c>
      <c r="D109" t="s">
        <v>114</v>
      </c>
      <c r="E109">
        <v>9208</v>
      </c>
      <c r="F109">
        <v>10198</v>
      </c>
      <c r="G109">
        <v>10779</v>
      </c>
      <c r="H109">
        <v>15117</v>
      </c>
      <c r="I109">
        <v>17966</v>
      </c>
    </row>
    <row r="110" spans="1:9" x14ac:dyDescent="0.3">
      <c r="A110" t="s">
        <v>126</v>
      </c>
      <c r="B110" t="s">
        <v>157</v>
      </c>
      <c r="C110">
        <v>1000000</v>
      </c>
      <c r="D110" t="s">
        <v>114</v>
      </c>
      <c r="H110">
        <v>62</v>
      </c>
    </row>
    <row r="111" spans="1:9" x14ac:dyDescent="0.3">
      <c r="A111" t="s">
        <v>126</v>
      </c>
      <c r="B111" t="s">
        <v>158</v>
      </c>
      <c r="C111">
        <v>1000000</v>
      </c>
      <c r="D111" t="s">
        <v>114</v>
      </c>
      <c r="E111">
        <v>65591</v>
      </c>
      <c r="F111">
        <v>67989</v>
      </c>
      <c r="G111">
        <v>69047</v>
      </c>
      <c r="H111">
        <v>70909</v>
      </c>
      <c r="I111">
        <v>82625</v>
      </c>
    </row>
    <row r="112" spans="1:9" x14ac:dyDescent="0.3">
      <c r="A112" t="s">
        <v>126</v>
      </c>
      <c r="B112" t="s">
        <v>159</v>
      </c>
      <c r="C112">
        <v>1000000</v>
      </c>
      <c r="D112" t="s">
        <v>114</v>
      </c>
      <c r="E112">
        <v>172174</v>
      </c>
      <c r="F112">
        <v>188535</v>
      </c>
      <c r="G112">
        <v>193483</v>
      </c>
      <c r="H112">
        <v>208980</v>
      </c>
      <c r="I112">
        <v>228034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Mapping_Template</vt:lpstr>
      <vt:lpstr>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Sinha</dc:creator>
  <cp:lastModifiedBy>Akash  Talokar</cp:lastModifiedBy>
  <dcterms:created xsi:type="dcterms:W3CDTF">2020-11-04T13:29:53Z</dcterms:created>
  <dcterms:modified xsi:type="dcterms:W3CDTF">2024-10-16T18:11:28Z</dcterms:modified>
</cp:coreProperties>
</file>