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Study\Final Year\TERM V\AFM\"/>
    </mc:Choice>
  </mc:AlternateContent>
  <xr:revisionPtr revIDLastSave="0" documentId="13_ncr:1_{FD6B8CE1-F54D-4822-A1C0-F58BF2D0CEC5}" xr6:coauthVersionLast="47" xr6:coauthVersionMax="47" xr10:uidLastSave="{00000000-0000-0000-0000-000000000000}"/>
  <bookViews>
    <workbookView xWindow="-120" yWindow="-120" windowWidth="20730" windowHeight="11310" activeTab="1" xr2:uid="{4693EBC2-6397-5146-9392-0178ECF2C799}"/>
  </bookViews>
  <sheets>
    <sheet name="Groupf Project AFM" sheetId="2" r:id="rId1"/>
    <sheet name="Using Binomial" sheetId="1" r:id="rId2"/>
    <sheet name="Using Simulation" sheetId="3" r:id="rId3"/>
    <sheet name="Conclu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1" l="1"/>
  <c r="B18" i="3"/>
  <c r="C22" i="3" l="1"/>
  <c r="D22" i="3" s="1"/>
  <c r="C23" i="3"/>
  <c r="D23" i="3" s="1"/>
  <c r="C24" i="3"/>
  <c r="D24" i="3" s="1"/>
  <c r="C25" i="3"/>
  <c r="D25" i="3" s="1"/>
  <c r="C26" i="3"/>
  <c r="D26" i="3" s="1"/>
  <c r="C27" i="3"/>
  <c r="D27" i="3" s="1"/>
  <c r="C28" i="3"/>
  <c r="D28" i="3" s="1"/>
  <c r="C29" i="3"/>
  <c r="D29" i="3" s="1"/>
  <c r="C30" i="3"/>
  <c r="D30" i="3" s="1"/>
  <c r="C31" i="3"/>
  <c r="D31" i="3" s="1"/>
  <c r="C32" i="3"/>
  <c r="D32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C41" i="3"/>
  <c r="D41" i="3" s="1"/>
  <c r="C42" i="3"/>
  <c r="D42" i="3" s="1"/>
  <c r="C43" i="3"/>
  <c r="D43" i="3" s="1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 s="1"/>
  <c r="C54" i="3"/>
  <c r="D54" i="3" s="1"/>
  <c r="C55" i="3"/>
  <c r="D55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84" i="3"/>
  <c r="D84" i="3" s="1"/>
  <c r="C85" i="3"/>
  <c r="D85" i="3" s="1"/>
  <c r="C86" i="3"/>
  <c r="D86" i="3" s="1"/>
  <c r="C87" i="3"/>
  <c r="D87" i="3" s="1"/>
  <c r="C88" i="3"/>
  <c r="D88" i="3" s="1"/>
  <c r="C89" i="3"/>
  <c r="D89" i="3" s="1"/>
  <c r="C90" i="3"/>
  <c r="D90" i="3" s="1"/>
  <c r="C91" i="3"/>
  <c r="D91" i="3" s="1"/>
  <c r="C92" i="3"/>
  <c r="D92" i="3" s="1"/>
  <c r="C93" i="3"/>
  <c r="D93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108" i="3"/>
  <c r="D108" i="3" s="1"/>
  <c r="C109" i="3"/>
  <c r="D109" i="3" s="1"/>
  <c r="C110" i="3"/>
  <c r="D110" i="3" s="1"/>
  <c r="C111" i="3"/>
  <c r="D111" i="3" s="1"/>
  <c r="C112" i="3"/>
  <c r="D112" i="3" s="1"/>
  <c r="C113" i="3"/>
  <c r="D113" i="3" s="1"/>
  <c r="C114" i="3"/>
  <c r="D114" i="3" s="1"/>
  <c r="C115" i="3"/>
  <c r="D115" i="3" s="1"/>
  <c r="C116" i="3"/>
  <c r="D116" i="3" s="1"/>
  <c r="C117" i="3"/>
  <c r="D117" i="3" s="1"/>
  <c r="C118" i="3"/>
  <c r="D118" i="3" s="1"/>
  <c r="C119" i="3"/>
  <c r="D119" i="3" s="1"/>
  <c r="C120" i="3"/>
  <c r="D120" i="3" s="1"/>
  <c r="C21" i="3"/>
  <c r="D21" i="3" s="1"/>
  <c r="E21" i="3" s="1"/>
  <c r="E93" i="3" l="1"/>
  <c r="E29" i="3"/>
  <c r="E84" i="3"/>
  <c r="E107" i="3"/>
  <c r="F107" i="3" s="1"/>
  <c r="G107" i="3" s="1"/>
  <c r="E59" i="3"/>
  <c r="E106" i="3"/>
  <c r="E82" i="3"/>
  <c r="E58" i="3"/>
  <c r="E34" i="3"/>
  <c r="E26" i="3"/>
  <c r="E101" i="3"/>
  <c r="E69" i="3"/>
  <c r="E61" i="3"/>
  <c r="E108" i="3"/>
  <c r="E68" i="3"/>
  <c r="F68" i="3" s="1"/>
  <c r="G68" i="3" s="1"/>
  <c r="E36" i="3"/>
  <c r="E115" i="3"/>
  <c r="E83" i="3"/>
  <c r="E27" i="3"/>
  <c r="E85" i="3"/>
  <c r="E45" i="3"/>
  <c r="E92" i="3"/>
  <c r="E60" i="3"/>
  <c r="F60" i="3" s="1"/>
  <c r="G60" i="3" s="1"/>
  <c r="E28" i="3"/>
  <c r="E91" i="3"/>
  <c r="E67" i="3"/>
  <c r="E43" i="3"/>
  <c r="E90" i="3"/>
  <c r="E66" i="3"/>
  <c r="E42" i="3"/>
  <c r="E113" i="3"/>
  <c r="E81" i="3"/>
  <c r="E41" i="3"/>
  <c r="E120" i="3"/>
  <c r="E104" i="3"/>
  <c r="E96" i="3"/>
  <c r="E88" i="3"/>
  <c r="E80" i="3"/>
  <c r="E72" i="3"/>
  <c r="E64" i="3"/>
  <c r="E56" i="3"/>
  <c r="E48" i="3"/>
  <c r="E40" i="3"/>
  <c r="E32" i="3"/>
  <c r="E24" i="3"/>
  <c r="E109" i="3"/>
  <c r="E37" i="3"/>
  <c r="E116" i="3"/>
  <c r="E76" i="3"/>
  <c r="E52" i="3"/>
  <c r="E35" i="3"/>
  <c r="F35" i="3" s="1"/>
  <c r="G35" i="3" s="1"/>
  <c r="E114" i="3"/>
  <c r="E97" i="3"/>
  <c r="E73" i="3"/>
  <c r="E57" i="3"/>
  <c r="E33" i="3"/>
  <c r="E112" i="3"/>
  <c r="E103" i="3"/>
  <c r="E95" i="3"/>
  <c r="E87" i="3"/>
  <c r="E79" i="3"/>
  <c r="E71" i="3"/>
  <c r="E63" i="3"/>
  <c r="E55" i="3"/>
  <c r="E47" i="3"/>
  <c r="E39" i="3"/>
  <c r="E31" i="3"/>
  <c r="E23" i="3"/>
  <c r="E117" i="3"/>
  <c r="E77" i="3"/>
  <c r="E53" i="3"/>
  <c r="E100" i="3"/>
  <c r="E44" i="3"/>
  <c r="E99" i="3"/>
  <c r="E75" i="3"/>
  <c r="F75" i="3" s="1"/>
  <c r="G75" i="3" s="1"/>
  <c r="E51" i="3"/>
  <c r="F51" i="3" s="1"/>
  <c r="G51" i="3" s="1"/>
  <c r="E98" i="3"/>
  <c r="E74" i="3"/>
  <c r="E50" i="3"/>
  <c r="E105" i="3"/>
  <c r="E89" i="3"/>
  <c r="E65" i="3"/>
  <c r="E49" i="3"/>
  <c r="E25" i="3"/>
  <c r="E119" i="3"/>
  <c r="E111" i="3"/>
  <c r="E118" i="3"/>
  <c r="E110" i="3"/>
  <c r="E102" i="3"/>
  <c r="E94" i="3"/>
  <c r="E86" i="3"/>
  <c r="E78" i="3"/>
  <c r="E70" i="3"/>
  <c r="E62" i="3"/>
  <c r="E54" i="3"/>
  <c r="E46" i="3"/>
  <c r="E38" i="3"/>
  <c r="E30" i="3"/>
  <c r="E22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21" i="3"/>
  <c r="F21" i="3" s="1"/>
  <c r="G21" i="3" s="1"/>
  <c r="J26" i="1"/>
  <c r="J27" i="1" s="1"/>
  <c r="C19" i="1"/>
  <c r="D20" i="1" s="1"/>
  <c r="D30" i="1" s="1"/>
  <c r="F114" i="3" l="1"/>
  <c r="G114" i="3" s="1"/>
  <c r="F90" i="3"/>
  <c r="G90" i="3" s="1"/>
  <c r="F50" i="3"/>
  <c r="G50" i="3" s="1"/>
  <c r="F82" i="3"/>
  <c r="G82" i="3" s="1"/>
  <c r="F62" i="3"/>
  <c r="G62" i="3" s="1"/>
  <c r="F74" i="3"/>
  <c r="G74" i="3" s="1"/>
  <c r="F77" i="3"/>
  <c r="G77" i="3" s="1"/>
  <c r="F109" i="3"/>
  <c r="G109" i="3" s="1"/>
  <c r="F42" i="3"/>
  <c r="G42" i="3" s="1"/>
  <c r="F92" i="3"/>
  <c r="G92" i="3" s="1"/>
  <c r="F108" i="3"/>
  <c r="G108" i="3" s="1"/>
  <c r="F106" i="3"/>
  <c r="G106" i="3" s="1"/>
  <c r="F98" i="3"/>
  <c r="G98" i="3" s="1"/>
  <c r="F117" i="3"/>
  <c r="G117" i="3" s="1"/>
  <c r="F66" i="3"/>
  <c r="G66" i="3" s="1"/>
  <c r="F59" i="3"/>
  <c r="G59" i="3" s="1"/>
  <c r="C29" i="1"/>
  <c r="F57" i="3"/>
  <c r="G57" i="3" s="1"/>
  <c r="F24" i="3"/>
  <c r="G24" i="3" s="1"/>
  <c r="F25" i="3"/>
  <c r="G25" i="3" s="1"/>
  <c r="E21" i="1"/>
  <c r="F73" i="3"/>
  <c r="G73" i="3" s="1"/>
  <c r="F88" i="3"/>
  <c r="G88" i="3" s="1"/>
  <c r="F32" i="3"/>
  <c r="G32" i="3" s="1"/>
  <c r="F81" i="3"/>
  <c r="G81" i="3" s="1"/>
  <c r="F72" i="3"/>
  <c r="G72" i="3" s="1"/>
  <c r="F113" i="3"/>
  <c r="G113" i="3" s="1"/>
  <c r="F80" i="3"/>
  <c r="G80" i="3" s="1"/>
  <c r="F97" i="3"/>
  <c r="G97" i="3" s="1"/>
  <c r="F49" i="3"/>
  <c r="G49" i="3" s="1"/>
  <c r="F65" i="3"/>
  <c r="G65" i="3" s="1"/>
  <c r="F89" i="3"/>
  <c r="G89" i="3" s="1"/>
  <c r="F87" i="3"/>
  <c r="G87" i="3" s="1"/>
  <c r="F54" i="3"/>
  <c r="G54" i="3" s="1"/>
  <c r="F118" i="3"/>
  <c r="G118" i="3" s="1"/>
  <c r="F53" i="3"/>
  <c r="G53" i="3" s="1"/>
  <c r="F63" i="3"/>
  <c r="G63" i="3" s="1"/>
  <c r="F37" i="3"/>
  <c r="G37" i="3" s="1"/>
  <c r="F28" i="3"/>
  <c r="G28" i="3" s="1"/>
  <c r="F36" i="3"/>
  <c r="G36" i="3" s="1"/>
  <c r="F58" i="3"/>
  <c r="G58" i="3" s="1"/>
  <c r="F23" i="3"/>
  <c r="G23" i="3" s="1"/>
  <c r="F45" i="3"/>
  <c r="G45" i="3" s="1"/>
  <c r="F86" i="3"/>
  <c r="G86" i="3" s="1"/>
  <c r="F96" i="3"/>
  <c r="G96" i="3" s="1"/>
  <c r="F85" i="3"/>
  <c r="G85" i="3" s="1"/>
  <c r="F94" i="3"/>
  <c r="G94" i="3" s="1"/>
  <c r="F103" i="3"/>
  <c r="G103" i="3" s="1"/>
  <c r="F84" i="3"/>
  <c r="G84" i="3" s="1"/>
  <c r="F71" i="3"/>
  <c r="G71" i="3" s="1"/>
  <c r="F70" i="3"/>
  <c r="G70" i="3" s="1"/>
  <c r="F79" i="3"/>
  <c r="G79" i="3" s="1"/>
  <c r="F78" i="3"/>
  <c r="G78" i="3" s="1"/>
  <c r="F31" i="3"/>
  <c r="G31" i="3" s="1"/>
  <c r="F69" i="3"/>
  <c r="G69" i="3" s="1"/>
  <c r="F30" i="3"/>
  <c r="G30" i="3" s="1"/>
  <c r="F99" i="3"/>
  <c r="G99" i="3" s="1"/>
  <c r="F29" i="3"/>
  <c r="G29" i="3" s="1"/>
  <c r="F111" i="3"/>
  <c r="G111" i="3" s="1"/>
  <c r="F119" i="3"/>
  <c r="G119" i="3" s="1"/>
  <c r="F61" i="3"/>
  <c r="G61" i="3" s="1"/>
  <c r="F22" i="3"/>
  <c r="G22" i="3" s="1"/>
  <c r="F95" i="3"/>
  <c r="G95" i="3" s="1"/>
  <c r="F40" i="3"/>
  <c r="G40" i="3" s="1"/>
  <c r="F39" i="3"/>
  <c r="G39" i="3" s="1"/>
  <c r="F52" i="3"/>
  <c r="G52" i="3" s="1"/>
  <c r="F48" i="3"/>
  <c r="G48" i="3" s="1"/>
  <c r="F104" i="3"/>
  <c r="G104" i="3" s="1"/>
  <c r="F43" i="3"/>
  <c r="G43" i="3" s="1"/>
  <c r="F27" i="3"/>
  <c r="G27" i="3" s="1"/>
  <c r="F101" i="3"/>
  <c r="G101" i="3" s="1"/>
  <c r="F38" i="3"/>
  <c r="G38" i="3" s="1"/>
  <c r="F102" i="3"/>
  <c r="G102" i="3" s="1"/>
  <c r="F44" i="3"/>
  <c r="G44" i="3" s="1"/>
  <c r="F47" i="3"/>
  <c r="G47" i="3" s="1"/>
  <c r="F112" i="3"/>
  <c r="G112" i="3" s="1"/>
  <c r="F76" i="3"/>
  <c r="G76" i="3" s="1"/>
  <c r="F56" i="3"/>
  <c r="G56" i="3" s="1"/>
  <c r="F120" i="3"/>
  <c r="G120" i="3" s="1"/>
  <c r="F67" i="3"/>
  <c r="G67" i="3" s="1"/>
  <c r="F83" i="3"/>
  <c r="G83" i="3" s="1"/>
  <c r="F26" i="3"/>
  <c r="G26" i="3" s="1"/>
  <c r="F46" i="3"/>
  <c r="G46" i="3" s="1"/>
  <c r="F110" i="3"/>
  <c r="G110" i="3" s="1"/>
  <c r="F105" i="3"/>
  <c r="G105" i="3" s="1"/>
  <c r="F100" i="3"/>
  <c r="G100" i="3" s="1"/>
  <c r="F55" i="3"/>
  <c r="G55" i="3" s="1"/>
  <c r="F33" i="3"/>
  <c r="G33" i="3" s="1"/>
  <c r="F116" i="3"/>
  <c r="G116" i="3" s="1"/>
  <c r="F64" i="3"/>
  <c r="G64" i="3" s="1"/>
  <c r="F41" i="3"/>
  <c r="G41" i="3" s="1"/>
  <c r="F91" i="3"/>
  <c r="G91" i="3" s="1"/>
  <c r="F115" i="3"/>
  <c r="G115" i="3" s="1"/>
  <c r="F34" i="3"/>
  <c r="G34" i="3" s="1"/>
  <c r="F93" i="3"/>
  <c r="G93" i="3" s="1"/>
  <c r="F22" i="1"/>
  <c r="F32" i="1" s="1"/>
  <c r="F41" i="1" s="1"/>
  <c r="D18" i="1"/>
  <c r="D28" i="1" s="1"/>
  <c r="F20" i="1" l="1"/>
  <c r="F30" i="1" s="1"/>
  <c r="F39" i="1" s="1"/>
  <c r="E40" i="1" s="1"/>
  <c r="E31" i="1"/>
  <c r="J20" i="3"/>
  <c r="J22" i="3" s="1"/>
  <c r="L24" i="3" s="1"/>
  <c r="D6" i="4" s="1"/>
  <c r="E19" i="1"/>
  <c r="E29" i="1" s="1"/>
  <c r="E17" i="1"/>
  <c r="E27" i="1" s="1"/>
  <c r="F18" i="1" l="1"/>
  <c r="F28" i="1" s="1"/>
  <c r="F37" i="1" s="1"/>
  <c r="E38" i="1" s="1"/>
  <c r="D39" i="1" s="1"/>
  <c r="F16" i="1"/>
  <c r="F26" i="1" s="1"/>
  <c r="F35" i="1" s="1"/>
  <c r="E36" i="1" l="1"/>
  <c r="D37" i="1" s="1"/>
  <c r="C38" i="1" s="1"/>
  <c r="D5" i="4"/>
</calcChain>
</file>

<file path=xl/sharedStrings.xml><?xml version="1.0" encoding="utf-8"?>
<sst xmlns="http://schemas.openxmlformats.org/spreadsheetml/2006/main" count="72" uniqueCount="55">
  <si>
    <t>S &amp; P 500</t>
  </si>
  <si>
    <t>Maturity</t>
  </si>
  <si>
    <t>Period</t>
  </si>
  <si>
    <t>3 period model</t>
  </si>
  <si>
    <t>Up</t>
  </si>
  <si>
    <t>Down</t>
  </si>
  <si>
    <t>Risk free rate</t>
  </si>
  <si>
    <t>1 Period</t>
  </si>
  <si>
    <t>2 Period</t>
  </si>
  <si>
    <t>3 Period</t>
  </si>
  <si>
    <t>Using Risk Neutral Probability</t>
  </si>
  <si>
    <t>Cost of BOBOW</t>
  </si>
  <si>
    <t xml:space="preserve">Product </t>
  </si>
  <si>
    <t>BOBOW</t>
  </si>
  <si>
    <t>Return</t>
  </si>
  <si>
    <t>10*(1+1.2*((stock price/15000)-1))</t>
  </si>
  <si>
    <t>Payoff</t>
  </si>
  <si>
    <t>Returns according to the scheme BOBOW</t>
  </si>
  <si>
    <t>Risk Neutral Probability Approach</t>
  </si>
  <si>
    <t>P</t>
  </si>
  <si>
    <t>q</t>
  </si>
  <si>
    <t>1-p</t>
  </si>
  <si>
    <t>Simulation with 100 Trails</t>
  </si>
  <si>
    <t>No of trails</t>
  </si>
  <si>
    <t>3 Year</t>
  </si>
  <si>
    <t>Annualized Vol (sigma)</t>
  </si>
  <si>
    <t>Rand</t>
  </si>
  <si>
    <t>Z</t>
  </si>
  <si>
    <t>payoff</t>
  </si>
  <si>
    <t>Avg Payoff</t>
  </si>
  <si>
    <t>Product price for BOBOW</t>
  </si>
  <si>
    <t>volatility square</t>
  </si>
  <si>
    <t>payoff-BOBOW</t>
  </si>
  <si>
    <t>Product</t>
  </si>
  <si>
    <t>Pricing of the BOBOW Product</t>
  </si>
  <si>
    <t>By Using Binomial model</t>
  </si>
  <si>
    <t xml:space="preserve">By Using Simulation </t>
  </si>
  <si>
    <t xml:space="preserve">Section X: Group 3 </t>
  </si>
  <si>
    <t>Name</t>
  </si>
  <si>
    <t>Roll No.</t>
  </si>
  <si>
    <t>Akash Talokar</t>
  </si>
  <si>
    <t>MBA202224-012</t>
  </si>
  <si>
    <t>Anubhav Tripathi</t>
  </si>
  <si>
    <t>MBA202224-021</t>
  </si>
  <si>
    <t>Ashish Kumar</t>
  </si>
  <si>
    <t>MBA202224-029</t>
  </si>
  <si>
    <t>Ashutosh Sahoo</t>
  </si>
  <si>
    <t>MBA202224-031</t>
  </si>
  <si>
    <t>Devam Dixit</t>
  </si>
  <si>
    <t>MBA202224-044</t>
  </si>
  <si>
    <t>Harshita Prusty</t>
  </si>
  <si>
    <t>MBA202224-057</t>
  </si>
  <si>
    <t>Binomial Option Pricing for 3 stage model</t>
  </si>
  <si>
    <t>Therefore Cost of the Scheme</t>
  </si>
  <si>
    <t>Thus, the cost of BOBOW is set at $10, slightly lower than the prices of the Binomial and Simulation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</si>
</sst>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2"/>
      <color theme="1"/>
      <name val="Calibri"/>
      <family val="2"/>
      <scheme val="minor"/>
    </font>
    <font>
      <sz val="16"/>
      <color rgb="FF121820"/>
      <name val="Helvetica Neue"/>
      <family val="2"/>
    </font>
    <font>
      <sz val="12"/>
      <color rgb="FF121820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3" borderId="0" xfId="0" applyFill="1"/>
    <xf numFmtId="164" fontId="0" fillId="3" borderId="0" xfId="0" applyNumberFormat="1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6" borderId="8" xfId="0" applyFont="1" applyFill="1" applyBorder="1"/>
    <xf numFmtId="0" fontId="4" fillId="6" borderId="9" xfId="0" applyFont="1" applyFill="1" applyBorder="1"/>
    <xf numFmtId="0" fontId="5" fillId="6" borderId="1" xfId="0" applyFont="1" applyFill="1" applyBorder="1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14" xfId="0" applyBorder="1"/>
    <xf numFmtId="0" fontId="0" fillId="2" borderId="15" xfId="0" applyFill="1" applyBorder="1"/>
    <xf numFmtId="0" fontId="0" fillId="4" borderId="0" xfId="0" applyFill="1"/>
    <xf numFmtId="0" fontId="0" fillId="0" borderId="15" xfId="0" applyBorder="1"/>
    <xf numFmtId="0" fontId="0" fillId="8" borderId="0" xfId="0" applyFill="1"/>
    <xf numFmtId="0" fontId="0" fillId="7" borderId="1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104775</xdr:colOff>
          <xdr:row>4</xdr:row>
          <xdr:rowOff>47625</xdr:rowOff>
        </xdr:from>
        <xdr:to>
          <xdr:col>11</xdr:col>
          <xdr:colOff>733425</xdr:colOff>
          <xdr:row>8</xdr:row>
          <xdr:rowOff>123825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AB84-1635-604A-8562-168BEC5C22F9}">
  <dimension ref="B2:K13"/>
  <sheetViews>
    <sheetView zoomScaleNormal="100" workbookViewId="0">
      <selection activeCell="D17" sqref="D17"/>
    </sheetView>
  </sheetViews>
  <sheetFormatPr defaultColWidth="10.625" defaultRowHeight="15.75"/>
  <cols>
    <col min="1" max="1" width="15.375" bestFit="1" customWidth="1"/>
    <col min="2" max="2" width="14.875" bestFit="1" customWidth="1"/>
    <col min="3" max="3" width="24.625" bestFit="1" customWidth="1"/>
    <col min="4" max="4" width="20.375" customWidth="1"/>
    <col min="5" max="5" width="16.875" bestFit="1" customWidth="1"/>
  </cols>
  <sheetData>
    <row r="2" spans="2:11">
      <c r="B2" s="32" t="s">
        <v>37</v>
      </c>
      <c r="C2" s="33"/>
      <c r="D2" s="33"/>
      <c r="E2" s="33"/>
      <c r="F2" s="33"/>
      <c r="G2" s="33"/>
      <c r="H2" s="33"/>
      <c r="I2" s="33"/>
      <c r="J2" s="33"/>
      <c r="K2" s="34"/>
    </row>
    <row r="3" spans="2:11">
      <c r="B3" s="35"/>
      <c r="C3" s="36"/>
      <c r="D3" s="36"/>
      <c r="E3" s="36"/>
      <c r="F3" s="36"/>
      <c r="G3" s="36"/>
      <c r="H3" s="36"/>
      <c r="I3" s="36"/>
      <c r="J3" s="36"/>
      <c r="K3" s="37"/>
    </row>
    <row r="6" spans="2:11" ht="16.5" thickBot="1"/>
    <row r="7" spans="2:11" ht="18.75">
      <c r="D7" s="11" t="s">
        <v>38</v>
      </c>
      <c r="E7" s="12" t="s">
        <v>39</v>
      </c>
    </row>
    <row r="8" spans="2:11" ht="18.75">
      <c r="D8" s="7" t="s">
        <v>40</v>
      </c>
      <c r="E8" s="8" t="s">
        <v>41</v>
      </c>
    </row>
    <row r="9" spans="2:11" ht="18.75">
      <c r="D9" s="7" t="s">
        <v>42</v>
      </c>
      <c r="E9" s="8" t="s">
        <v>43</v>
      </c>
    </row>
    <row r="10" spans="2:11" ht="18.75">
      <c r="D10" s="7" t="s">
        <v>44</v>
      </c>
      <c r="E10" s="8" t="s">
        <v>45</v>
      </c>
    </row>
    <row r="11" spans="2:11" ht="18.75">
      <c r="D11" s="7" t="s">
        <v>46</v>
      </c>
      <c r="E11" s="8" t="s">
        <v>47</v>
      </c>
    </row>
    <row r="12" spans="2:11" ht="18.75">
      <c r="D12" s="7" t="s">
        <v>48</v>
      </c>
      <c r="E12" s="8" t="s">
        <v>49</v>
      </c>
    </row>
    <row r="13" spans="2:11" ht="19.5" thickBot="1">
      <c r="D13" s="9" t="s">
        <v>50</v>
      </c>
      <c r="E13" s="10" t="s">
        <v>51</v>
      </c>
    </row>
  </sheetData>
  <mergeCells count="1">
    <mergeCell ref="B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39E2-E453-0F4F-B1BB-20D67AAE12B1}">
  <dimension ref="A1:K41"/>
  <sheetViews>
    <sheetView tabSelected="1" zoomScaleNormal="100" workbookViewId="0">
      <selection activeCell="H5" sqref="H5"/>
    </sheetView>
  </sheetViews>
  <sheetFormatPr defaultColWidth="10.625" defaultRowHeight="15.75"/>
  <cols>
    <col min="1" max="1" width="14.25" bestFit="1" customWidth="1"/>
    <col min="3" max="6" width="11.875" bestFit="1" customWidth="1"/>
    <col min="7" max="7" width="8" customWidth="1"/>
    <col min="8" max="8" width="25.5" bestFit="1" customWidth="1"/>
    <col min="9" max="9" width="3.5" bestFit="1" customWidth="1"/>
    <col min="10" max="10" width="11.875" bestFit="1" customWidth="1"/>
    <col min="11" max="11" width="28.125" bestFit="1" customWidth="1"/>
    <col min="12" max="12" width="14.875" bestFit="1" customWidth="1"/>
  </cols>
  <sheetData>
    <row r="1" spans="1:8">
      <c r="C1" s="38" t="s">
        <v>52</v>
      </c>
      <c r="D1" s="38"/>
      <c r="E1" s="38"/>
      <c r="F1" s="38"/>
      <c r="G1" s="38"/>
    </row>
    <row r="4" spans="1:8">
      <c r="A4" s="13" t="s">
        <v>0</v>
      </c>
      <c r="B4" s="40">
        <v>15000</v>
      </c>
      <c r="C4" s="40"/>
      <c r="D4" s="40"/>
    </row>
    <row r="5" spans="1:8">
      <c r="A5" s="13" t="s">
        <v>1</v>
      </c>
      <c r="B5" s="40">
        <v>3</v>
      </c>
      <c r="C5" s="40"/>
      <c r="D5" s="40"/>
    </row>
    <row r="6" spans="1:8">
      <c r="A6" s="13" t="s">
        <v>2</v>
      </c>
      <c r="B6" s="40" t="s">
        <v>3</v>
      </c>
      <c r="C6" s="40"/>
      <c r="D6" s="40"/>
    </row>
    <row r="7" spans="1:8">
      <c r="A7" s="13" t="s">
        <v>11</v>
      </c>
      <c r="B7" s="40">
        <v>10</v>
      </c>
      <c r="C7" s="40"/>
      <c r="D7" s="40"/>
    </row>
    <row r="8" spans="1:8">
      <c r="A8" s="13" t="s">
        <v>14</v>
      </c>
      <c r="B8" s="40" t="s">
        <v>15</v>
      </c>
      <c r="C8" s="40"/>
      <c r="D8" s="40"/>
    </row>
    <row r="9" spans="1:8">
      <c r="A9" s="13" t="s">
        <v>4</v>
      </c>
      <c r="B9" s="41">
        <v>1.3498589999999999</v>
      </c>
      <c r="C9" s="41"/>
      <c r="D9" s="41"/>
    </row>
    <row r="10" spans="1:8">
      <c r="A10" s="13" t="s">
        <v>5</v>
      </c>
      <c r="B10" s="41">
        <v>0.74081799999999998</v>
      </c>
      <c r="C10" s="41"/>
      <c r="D10" s="41"/>
    </row>
    <row r="11" spans="1:8" ht="18.95" customHeight="1">
      <c r="A11" s="13" t="s">
        <v>6</v>
      </c>
      <c r="B11" s="40">
        <v>1.0832870000000001</v>
      </c>
      <c r="C11" s="40"/>
      <c r="D11" s="40"/>
    </row>
    <row r="12" spans="1:8" ht="20.25">
      <c r="B12" s="1"/>
    </row>
    <row r="13" spans="1:8">
      <c r="H13" t="s">
        <v>10</v>
      </c>
    </row>
    <row r="15" spans="1:8">
      <c r="C15" s="15" t="s">
        <v>0</v>
      </c>
      <c r="D15" s="16" t="s">
        <v>7</v>
      </c>
      <c r="E15" s="16" t="s">
        <v>8</v>
      </c>
      <c r="F15" s="17" t="s">
        <v>9</v>
      </c>
    </row>
    <row r="16" spans="1:8">
      <c r="C16" s="18"/>
      <c r="F16" s="19">
        <f>E17*B9</f>
        <v>36894.062445228694</v>
      </c>
    </row>
    <row r="17" spans="3:10">
      <c r="C17" s="18"/>
      <c r="E17" s="20">
        <f>D18*B9</f>
        <v>27331.789798214995</v>
      </c>
      <c r="F17" s="21"/>
    </row>
    <row r="18" spans="3:10">
      <c r="C18" s="18"/>
      <c r="D18" s="22">
        <f>C19*B9</f>
        <v>20247.884999999998</v>
      </c>
      <c r="F18" s="19">
        <f>E17*B10</f>
        <v>20247.881854734034</v>
      </c>
    </row>
    <row r="19" spans="3:10">
      <c r="C19" s="23">
        <f>B4</f>
        <v>15000</v>
      </c>
      <c r="E19" s="20">
        <f>D18*B10</f>
        <v>14999.997669929999</v>
      </c>
      <c r="F19" s="21"/>
    </row>
    <row r="20" spans="3:10">
      <c r="C20" s="18"/>
      <c r="D20" s="22">
        <f>C19*B10</f>
        <v>11112.27</v>
      </c>
      <c r="F20" s="19">
        <f>E21*B9</f>
        <v>11112.268273842203</v>
      </c>
    </row>
    <row r="21" spans="3:10">
      <c r="C21" s="18"/>
      <c r="E21" s="20">
        <f>D20*B10</f>
        <v>8232.1696368600005</v>
      </c>
      <c r="F21" s="21"/>
    </row>
    <row r="22" spans="3:10">
      <c r="C22" s="24"/>
      <c r="D22" s="25"/>
      <c r="E22" s="25"/>
      <c r="F22" s="26">
        <f>E21*B10</f>
        <v>6098.5394460393518</v>
      </c>
    </row>
    <row r="24" spans="3:10">
      <c r="H24" s="42" t="s">
        <v>18</v>
      </c>
      <c r="I24" s="43"/>
      <c r="J24" s="44"/>
    </row>
    <row r="25" spans="3:10">
      <c r="C25" s="15" t="s">
        <v>16</v>
      </c>
      <c r="D25" s="16" t="s">
        <v>7</v>
      </c>
      <c r="E25" s="16" t="s">
        <v>8</v>
      </c>
      <c r="F25" s="17" t="s">
        <v>9</v>
      </c>
      <c r="H25" s="18"/>
      <c r="J25" s="21"/>
    </row>
    <row r="26" spans="3:10">
      <c r="C26" s="18"/>
      <c r="F26" s="21">
        <f>MAX(F16-B4,0)</f>
        <v>21894.062445228694</v>
      </c>
      <c r="H26" s="18"/>
      <c r="I26" t="s">
        <v>19</v>
      </c>
      <c r="J26" s="21">
        <f>(B11-B10)/(B9-B10)</f>
        <v>0.56230861304903967</v>
      </c>
    </row>
    <row r="27" spans="3:10">
      <c r="C27" s="18"/>
      <c r="E27">
        <f>MAX(E17-B4,0)</f>
        <v>12331.789798214995</v>
      </c>
      <c r="F27" s="21"/>
      <c r="H27" s="24" t="s">
        <v>20</v>
      </c>
      <c r="I27" s="25" t="s">
        <v>21</v>
      </c>
      <c r="J27" s="27">
        <f>1-J26</f>
        <v>0.43769138695096033</v>
      </c>
    </row>
    <row r="28" spans="3:10">
      <c r="C28" s="18"/>
      <c r="D28">
        <f>MAX(D18-B4,0)</f>
        <v>5247.8849999999984</v>
      </c>
      <c r="F28" s="21">
        <f>MAX(F18-B4,0)</f>
        <v>5247.8818547340343</v>
      </c>
    </row>
    <row r="29" spans="3:10">
      <c r="C29" s="18">
        <f>MAX(C19-B4,0)</f>
        <v>0</v>
      </c>
      <c r="E29">
        <f>MAX(E19-B4,0)</f>
        <v>0</v>
      </c>
      <c r="F29" s="21"/>
    </row>
    <row r="30" spans="3:10">
      <c r="C30" s="18"/>
      <c r="D30">
        <f>MAX(D20-B4,0)</f>
        <v>0</v>
      </c>
      <c r="F30" s="21">
        <f>MAX(F20-B4,0)</f>
        <v>0</v>
      </c>
    </row>
    <row r="31" spans="3:10">
      <c r="C31" s="18"/>
      <c r="E31">
        <f>MAX(E21-B4,0)</f>
        <v>0</v>
      </c>
      <c r="F31" s="21"/>
      <c r="H31" s="45" t="s">
        <v>53</v>
      </c>
      <c r="I31" s="45"/>
      <c r="J31" s="29">
        <f>C38</f>
        <v>11.687104608974719</v>
      </c>
    </row>
    <row r="32" spans="3:10">
      <c r="C32" s="24"/>
      <c r="D32" s="25"/>
      <c r="E32" s="25"/>
      <c r="F32" s="27">
        <f>MAX(F22-B4,0)</f>
        <v>0</v>
      </c>
    </row>
    <row r="33" spans="1:11" ht="15.95" customHeight="1">
      <c r="I33" s="28"/>
      <c r="J33" s="28"/>
      <c r="K33" s="28"/>
    </row>
    <row r="34" spans="1:11">
      <c r="A34" s="39" t="s">
        <v>17</v>
      </c>
      <c r="B34" s="39"/>
      <c r="C34" s="39"/>
      <c r="D34" t="s">
        <v>7</v>
      </c>
      <c r="E34" t="s">
        <v>8</v>
      </c>
      <c r="F34" t="s">
        <v>9</v>
      </c>
      <c r="I34" s="28"/>
      <c r="J34" s="28"/>
      <c r="K34" s="28"/>
    </row>
    <row r="35" spans="1:11">
      <c r="F35" s="2">
        <f>10*(1+1.2*(F26/B4))</f>
        <v>27.515249956182952</v>
      </c>
    </row>
    <row r="36" spans="1:11">
      <c r="E36">
        <f>(F35*J26+J27*F37)/B11</f>
        <v>20.019199030461124</v>
      </c>
    </row>
    <row r="37" spans="1:11">
      <c r="D37">
        <f>(E36*J26+J27*E38)/B11</f>
        <v>15.001753001766481</v>
      </c>
      <c r="F37" s="3">
        <f>10*(1+1.2*(F28/B4))</f>
        <v>14.198305483787228</v>
      </c>
    </row>
    <row r="38" spans="1:11">
      <c r="C38" s="4">
        <f>(D37*J26+J27*D39)/B11</f>
        <v>11.687104608974719</v>
      </c>
      <c r="E38">
        <f>(F37*J26+J27*F39)/B11</f>
        <v>11.410404937698479</v>
      </c>
    </row>
    <row r="39" spans="1:11">
      <c r="D39">
        <f>(E38*J26+E40*J27)/B11</f>
        <v>9.6526312666239029</v>
      </c>
      <c r="F39" s="2">
        <f>MAX(F30,B7)</f>
        <v>10</v>
      </c>
    </row>
    <row r="40" spans="1:11">
      <c r="E40">
        <f>(F39*J26+J27*F41)/B11</f>
        <v>9.2311640405543489</v>
      </c>
    </row>
    <row r="41" spans="1:11">
      <c r="F41" s="2">
        <f>MAX(F32,B7)</f>
        <v>10</v>
      </c>
    </row>
  </sheetData>
  <mergeCells count="12">
    <mergeCell ref="H24:J24"/>
    <mergeCell ref="H31:I31"/>
    <mergeCell ref="C1:G1"/>
    <mergeCell ref="A34:C34"/>
    <mergeCell ref="B8:D8"/>
    <mergeCell ref="B4:D4"/>
    <mergeCell ref="B5:D5"/>
    <mergeCell ref="B7:D7"/>
    <mergeCell ref="B9:D9"/>
    <mergeCell ref="B10:D10"/>
    <mergeCell ref="B11:D11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FCBC-2196-2B40-BB8C-0F60FF737590}">
  <dimension ref="A2:L120"/>
  <sheetViews>
    <sheetView zoomScaleNormal="100" workbookViewId="0"/>
  </sheetViews>
  <sheetFormatPr defaultColWidth="10.625" defaultRowHeight="15.75"/>
  <cols>
    <col min="1" max="1" width="19.625" bestFit="1" customWidth="1"/>
    <col min="2" max="2" width="29.875" bestFit="1" customWidth="1"/>
    <col min="3" max="3" width="12.375" bestFit="1" customWidth="1"/>
    <col min="4" max="4" width="13" bestFit="1" customWidth="1"/>
    <col min="5" max="6" width="12.375" bestFit="1" customWidth="1"/>
    <col min="7" max="7" width="13.375" bestFit="1" customWidth="1"/>
    <col min="9" max="9" width="21.625" bestFit="1" customWidth="1"/>
    <col min="10" max="10" width="12.375" bestFit="1" customWidth="1"/>
    <col min="12" max="12" width="12.375" bestFit="1" customWidth="1"/>
  </cols>
  <sheetData>
    <row r="2" spans="1:12">
      <c r="D2" s="39" t="s">
        <v>22</v>
      </c>
      <c r="E2" s="39"/>
      <c r="F2" s="39"/>
      <c r="G2" s="39"/>
    </row>
    <row r="3" spans="1:12" ht="14.1" customHeight="1"/>
    <row r="5" spans="1:12">
      <c r="A5" t="s">
        <v>12</v>
      </c>
      <c r="B5" t="s">
        <v>13</v>
      </c>
      <c r="H5" s="39"/>
      <c r="I5" s="39"/>
      <c r="J5" s="39"/>
      <c r="K5" s="39"/>
      <c r="L5" s="39"/>
    </row>
    <row r="6" spans="1:12">
      <c r="H6" s="39"/>
      <c r="I6" s="39"/>
      <c r="J6" s="39"/>
      <c r="K6" s="39"/>
      <c r="L6" s="39"/>
    </row>
    <row r="7" spans="1:12">
      <c r="H7" s="39"/>
      <c r="I7" s="39"/>
      <c r="J7" s="39"/>
      <c r="K7" s="39"/>
      <c r="L7" s="39"/>
    </row>
    <row r="8" spans="1:12">
      <c r="H8" s="39"/>
      <c r="I8" s="39"/>
      <c r="J8" s="39"/>
      <c r="K8" s="39"/>
      <c r="L8" s="39"/>
    </row>
    <row r="9" spans="1:12">
      <c r="A9" t="s">
        <v>33</v>
      </c>
      <c r="H9" s="39"/>
      <c r="I9" s="39"/>
      <c r="J9" s="39"/>
      <c r="K9" s="39"/>
      <c r="L9" s="39"/>
    </row>
    <row r="10" spans="1:12">
      <c r="A10" s="13" t="s">
        <v>0</v>
      </c>
      <c r="B10" s="5">
        <v>15000</v>
      </c>
    </row>
    <row r="11" spans="1:12">
      <c r="A11" s="13" t="s">
        <v>1</v>
      </c>
      <c r="B11" s="5">
        <v>3</v>
      </c>
    </row>
    <row r="12" spans="1:12">
      <c r="A12" s="13" t="s">
        <v>2</v>
      </c>
      <c r="B12" s="5" t="s">
        <v>3</v>
      </c>
    </row>
    <row r="13" spans="1:12">
      <c r="A13" s="13" t="s">
        <v>11</v>
      </c>
      <c r="B13" s="5">
        <v>10</v>
      </c>
    </row>
    <row r="14" spans="1:12">
      <c r="A14" s="13" t="s">
        <v>14</v>
      </c>
      <c r="B14" s="5" t="s">
        <v>15</v>
      </c>
    </row>
    <row r="15" spans="1:12">
      <c r="A15" s="13" t="s">
        <v>6</v>
      </c>
      <c r="B15" s="5">
        <v>0.08</v>
      </c>
    </row>
    <row r="16" spans="1:12">
      <c r="A16" s="13" t="s">
        <v>25</v>
      </c>
      <c r="B16" s="5">
        <v>0.3</v>
      </c>
    </row>
    <row r="17" spans="1:12">
      <c r="A17" s="13" t="s">
        <v>23</v>
      </c>
      <c r="B17" s="5">
        <v>100</v>
      </c>
    </row>
    <row r="18" spans="1:12">
      <c r="A18" s="13" t="s">
        <v>31</v>
      </c>
      <c r="B18" s="5">
        <f>B16^2</f>
        <v>0.09</v>
      </c>
    </row>
    <row r="19" spans="1:12">
      <c r="A19" s="14"/>
      <c r="B19" s="6"/>
    </row>
    <row r="20" spans="1:12">
      <c r="B20" s="14" t="s">
        <v>0</v>
      </c>
      <c r="C20" s="14" t="s">
        <v>26</v>
      </c>
      <c r="D20" s="14" t="s">
        <v>27</v>
      </c>
      <c r="E20" s="14" t="s">
        <v>24</v>
      </c>
      <c r="F20" s="14" t="s">
        <v>28</v>
      </c>
      <c r="G20" s="14" t="s">
        <v>32</v>
      </c>
      <c r="I20" t="s">
        <v>29</v>
      </c>
      <c r="J20">
        <f ca="1">AVERAGE(G21:G120)</f>
        <v>15.410724533778785</v>
      </c>
    </row>
    <row r="21" spans="1:12">
      <c r="A21">
        <v>1</v>
      </c>
      <c r="B21">
        <f>$B$10</f>
        <v>15000</v>
      </c>
      <c r="C21">
        <f ca="1">RAND()</f>
        <v>0.79444270095525948</v>
      </c>
      <c r="D21">
        <f ca="1">_xlfn.NORM.INV(C21,0,1)</f>
        <v>0.82193375913058098</v>
      </c>
      <c r="E21">
        <f t="shared" ref="E21:E52" ca="1" si="0">$B$10*EXP(($B$15-($B$18/2))*$B$11+($B$16)*D21*SQRT($B$11))</f>
        <v>25537.284217707729</v>
      </c>
      <c r="F21">
        <f ca="1">MAX(E21-B21,0)</f>
        <v>10537.284217707729</v>
      </c>
      <c r="G21">
        <f ca="1">IF(F21&gt;0, 10*(1+1.2*(F21/B21)),10)</f>
        <v>18.429827374166184</v>
      </c>
    </row>
    <row r="22" spans="1:12">
      <c r="A22">
        <v>2</v>
      </c>
      <c r="B22">
        <f t="shared" ref="B22:B85" si="1">$B$10</f>
        <v>15000</v>
      </c>
      <c r="C22">
        <f t="shared" ref="C22:C85" ca="1" si="2">RAND()</f>
        <v>0.66232748928504293</v>
      </c>
      <c r="D22">
        <f t="shared" ref="D22:D85" ca="1" si="3">_xlfn.NORM.INV(C22,0,1)</f>
        <v>0.41882364710250303</v>
      </c>
      <c r="E22">
        <f t="shared" ca="1" si="0"/>
        <v>20711.256649527859</v>
      </c>
      <c r="F22">
        <f t="shared" ref="F22:F85" ca="1" si="4">MAX(E22-B22,0)</f>
        <v>5711.2566495278588</v>
      </c>
      <c r="G22">
        <f t="shared" ref="G22:G85" ca="1" si="5">IF(F22&gt;0, 10*(1+1.2*(F22/B22)),10)</f>
        <v>14.569005319622285</v>
      </c>
      <c r="I22" t="s">
        <v>30</v>
      </c>
      <c r="J22">
        <f ca="1">J20/(B15+1)^B11</f>
        <v>12.233529992394121</v>
      </c>
    </row>
    <row r="23" spans="1:12">
      <c r="A23">
        <v>3</v>
      </c>
      <c r="B23">
        <f t="shared" si="1"/>
        <v>15000</v>
      </c>
      <c r="C23">
        <f t="shared" ca="1" si="2"/>
        <v>0.37808346366038614</v>
      </c>
      <c r="D23">
        <f t="shared" ca="1" si="3"/>
        <v>-0.31051819225190508</v>
      </c>
      <c r="E23">
        <f t="shared" ca="1" si="0"/>
        <v>14178.124029303161</v>
      </c>
      <c r="F23">
        <f t="shared" ca="1" si="4"/>
        <v>0</v>
      </c>
      <c r="G23">
        <f t="shared" ca="1" si="5"/>
        <v>10</v>
      </c>
    </row>
    <row r="24" spans="1:12">
      <c r="A24">
        <v>4</v>
      </c>
      <c r="B24">
        <f t="shared" si="1"/>
        <v>15000</v>
      </c>
      <c r="C24">
        <f t="shared" ca="1" si="2"/>
        <v>0.24554056508059863</v>
      </c>
      <c r="D24">
        <f t="shared" ca="1" si="3"/>
        <v>-0.68859029491258239</v>
      </c>
      <c r="E24">
        <f t="shared" ca="1" si="0"/>
        <v>11649.324414819665</v>
      </c>
      <c r="F24">
        <f t="shared" ca="1" si="4"/>
        <v>0</v>
      </c>
      <c r="G24">
        <f t="shared" ca="1" si="5"/>
        <v>10</v>
      </c>
      <c r="I24" s="46" t="s">
        <v>30</v>
      </c>
      <c r="J24" s="46"/>
      <c r="K24" s="46"/>
      <c r="L24" s="29">
        <f ca="1">J22</f>
        <v>12.233529992394121</v>
      </c>
    </row>
    <row r="25" spans="1:12">
      <c r="A25">
        <v>5</v>
      </c>
      <c r="B25">
        <f t="shared" si="1"/>
        <v>15000</v>
      </c>
      <c r="C25">
        <f t="shared" ca="1" si="2"/>
        <v>0.35715601602911928</v>
      </c>
      <c r="D25">
        <f t="shared" ca="1" si="3"/>
        <v>-0.3660710863224178</v>
      </c>
      <c r="E25">
        <f t="shared" ca="1" si="0"/>
        <v>13774.707006875857</v>
      </c>
      <c r="F25">
        <f t="shared" ca="1" si="4"/>
        <v>0</v>
      </c>
      <c r="G25">
        <f t="shared" ca="1" si="5"/>
        <v>10</v>
      </c>
    </row>
    <row r="26" spans="1:12">
      <c r="A26">
        <v>6</v>
      </c>
      <c r="B26">
        <f t="shared" si="1"/>
        <v>15000</v>
      </c>
      <c r="C26">
        <f t="shared" ca="1" si="2"/>
        <v>0.7519302584051466</v>
      </c>
      <c r="D26">
        <f t="shared" ca="1" si="3"/>
        <v>0.68057652789462819</v>
      </c>
      <c r="E26">
        <f t="shared" ca="1" si="0"/>
        <v>23728.767687542353</v>
      </c>
      <c r="F26">
        <f t="shared" ca="1" si="4"/>
        <v>8728.7676875423531</v>
      </c>
      <c r="G26">
        <f t="shared" ca="1" si="5"/>
        <v>16.983014150033885</v>
      </c>
    </row>
    <row r="27" spans="1:12">
      <c r="A27">
        <v>7</v>
      </c>
      <c r="B27">
        <f t="shared" si="1"/>
        <v>15000</v>
      </c>
      <c r="C27">
        <f t="shared" ca="1" si="2"/>
        <v>0.59503004540447646</v>
      </c>
      <c r="D27">
        <f t="shared" ca="1" si="3"/>
        <v>0.2405035529984707</v>
      </c>
      <c r="E27">
        <f t="shared" ca="1" si="0"/>
        <v>18878.420798287119</v>
      </c>
      <c r="F27">
        <f t="shared" ca="1" si="4"/>
        <v>3878.4207982871194</v>
      </c>
      <c r="G27">
        <f t="shared" ca="1" si="5"/>
        <v>13.102736638629695</v>
      </c>
    </row>
    <row r="28" spans="1:12">
      <c r="A28">
        <v>8</v>
      </c>
      <c r="B28">
        <f t="shared" si="1"/>
        <v>15000</v>
      </c>
      <c r="C28">
        <f t="shared" ca="1" si="2"/>
        <v>0.29724630381831696</v>
      </c>
      <c r="D28">
        <f t="shared" ca="1" si="3"/>
        <v>-0.53233700398324402</v>
      </c>
      <c r="E28">
        <f t="shared" ca="1" si="0"/>
        <v>12634.608813412187</v>
      </c>
      <c r="F28">
        <f t="shared" ca="1" si="4"/>
        <v>0</v>
      </c>
      <c r="G28">
        <f t="shared" ca="1" si="5"/>
        <v>10</v>
      </c>
    </row>
    <row r="29" spans="1:12">
      <c r="A29">
        <v>9</v>
      </c>
      <c r="B29">
        <f t="shared" si="1"/>
        <v>15000</v>
      </c>
      <c r="C29">
        <f t="shared" ca="1" si="2"/>
        <v>0.81435241763281319</v>
      </c>
      <c r="D29">
        <f t="shared" ca="1" si="3"/>
        <v>0.89404995309148205</v>
      </c>
      <c r="E29">
        <f t="shared" ca="1" si="0"/>
        <v>26512.390349540648</v>
      </c>
      <c r="F29">
        <f t="shared" ca="1" si="4"/>
        <v>11512.390349540648</v>
      </c>
      <c r="G29">
        <f t="shared" ca="1" si="5"/>
        <v>19.209912279632519</v>
      </c>
    </row>
    <row r="30" spans="1:12">
      <c r="A30">
        <v>10</v>
      </c>
      <c r="B30">
        <f t="shared" si="1"/>
        <v>15000</v>
      </c>
      <c r="C30">
        <f t="shared" ca="1" si="2"/>
        <v>0.44515771189090247</v>
      </c>
      <c r="D30">
        <f t="shared" ca="1" si="3"/>
        <v>-0.13790509484348981</v>
      </c>
      <c r="E30">
        <f t="shared" ca="1" si="0"/>
        <v>15508.567479522824</v>
      </c>
      <c r="F30">
        <f t="shared" ca="1" si="4"/>
        <v>508.56747952282421</v>
      </c>
      <c r="G30">
        <f t="shared" ca="1" si="5"/>
        <v>10.406853983618259</v>
      </c>
    </row>
    <row r="31" spans="1:12">
      <c r="A31">
        <v>11</v>
      </c>
      <c r="B31">
        <f t="shared" si="1"/>
        <v>15000</v>
      </c>
      <c r="C31">
        <f t="shared" ca="1" si="2"/>
        <v>0.47683268674676493</v>
      </c>
      <c r="D31">
        <f t="shared" ca="1" si="3"/>
        <v>-5.8104520684602159E-2</v>
      </c>
      <c r="E31">
        <f t="shared" ca="1" si="0"/>
        <v>16165.158342321543</v>
      </c>
      <c r="F31">
        <f t="shared" ca="1" si="4"/>
        <v>1165.1583423215434</v>
      </c>
      <c r="G31">
        <f t="shared" ca="1" si="5"/>
        <v>10.932126673857233</v>
      </c>
    </row>
    <row r="32" spans="1:12">
      <c r="A32">
        <v>12</v>
      </c>
      <c r="B32">
        <f t="shared" si="1"/>
        <v>15000</v>
      </c>
      <c r="C32">
        <f t="shared" ca="1" si="2"/>
        <v>0.69307145563256611</v>
      </c>
      <c r="D32">
        <f t="shared" ca="1" si="3"/>
        <v>0.50457540406492929</v>
      </c>
      <c r="E32">
        <f t="shared" ca="1" si="0"/>
        <v>21654.976120235551</v>
      </c>
      <c r="F32">
        <f t="shared" ca="1" si="4"/>
        <v>6654.9761202355512</v>
      </c>
      <c r="G32">
        <f t="shared" ca="1" si="5"/>
        <v>15.323980896188441</v>
      </c>
    </row>
    <row r="33" spans="1:7">
      <c r="A33">
        <v>13</v>
      </c>
      <c r="B33">
        <f t="shared" si="1"/>
        <v>15000</v>
      </c>
      <c r="C33">
        <f t="shared" ca="1" si="2"/>
        <v>0.57441986335596373</v>
      </c>
      <c r="D33">
        <f t="shared" ca="1" si="3"/>
        <v>0.18763820704109904</v>
      </c>
      <c r="E33">
        <f t="shared" ca="1" si="0"/>
        <v>18366.895260032928</v>
      </c>
      <c r="F33">
        <f t="shared" ca="1" si="4"/>
        <v>3366.8952600329285</v>
      </c>
      <c r="G33">
        <f t="shared" ca="1" si="5"/>
        <v>12.693516208026344</v>
      </c>
    </row>
    <row r="34" spans="1:7">
      <c r="A34">
        <v>14</v>
      </c>
      <c r="B34">
        <f t="shared" si="1"/>
        <v>15000</v>
      </c>
      <c r="C34">
        <f t="shared" ca="1" si="2"/>
        <v>0.85781133119599273</v>
      </c>
      <c r="D34">
        <f t="shared" ca="1" si="3"/>
        <v>1.0705377250572059</v>
      </c>
      <c r="E34">
        <f t="shared" ca="1" si="0"/>
        <v>29058.699952261482</v>
      </c>
      <c r="F34">
        <f t="shared" ca="1" si="4"/>
        <v>14058.699952261482</v>
      </c>
      <c r="G34">
        <f t="shared" ca="1" si="5"/>
        <v>21.246959961809182</v>
      </c>
    </row>
    <row r="35" spans="1:7">
      <c r="A35">
        <v>15</v>
      </c>
      <c r="B35">
        <f t="shared" si="1"/>
        <v>15000</v>
      </c>
      <c r="C35">
        <f t="shared" ca="1" si="2"/>
        <v>0.70563811845466917</v>
      </c>
      <c r="D35">
        <f t="shared" ca="1" si="3"/>
        <v>0.5406863868616536</v>
      </c>
      <c r="E35">
        <f t="shared" ca="1" si="0"/>
        <v>22065.142237676679</v>
      </c>
      <c r="F35">
        <f t="shared" ca="1" si="4"/>
        <v>7065.1422376766786</v>
      </c>
      <c r="G35">
        <f t="shared" ca="1" si="5"/>
        <v>15.652113790141344</v>
      </c>
    </row>
    <row r="36" spans="1:7">
      <c r="A36">
        <v>16</v>
      </c>
      <c r="B36">
        <f t="shared" si="1"/>
        <v>15000</v>
      </c>
      <c r="C36">
        <f t="shared" ca="1" si="2"/>
        <v>0.989070687575615</v>
      </c>
      <c r="D36">
        <f t="shared" ca="1" si="3"/>
        <v>2.2928155767064706</v>
      </c>
      <c r="E36">
        <f t="shared" ca="1" si="0"/>
        <v>54840.672769202691</v>
      </c>
      <c r="F36">
        <f t="shared" ca="1" si="4"/>
        <v>39840.672769202691</v>
      </c>
      <c r="G36">
        <f t="shared" ca="1" si="5"/>
        <v>41.872538215362155</v>
      </c>
    </row>
    <row r="37" spans="1:7">
      <c r="A37">
        <v>17</v>
      </c>
      <c r="B37">
        <f t="shared" si="1"/>
        <v>15000</v>
      </c>
      <c r="C37">
        <f t="shared" ca="1" si="2"/>
        <v>0.31884322770139395</v>
      </c>
      <c r="D37">
        <f t="shared" ca="1" si="3"/>
        <v>-0.47093597692663242</v>
      </c>
      <c r="E37">
        <f t="shared" ca="1" si="0"/>
        <v>13044.214333339476</v>
      </c>
      <c r="F37">
        <f t="shared" ca="1" si="4"/>
        <v>0</v>
      </c>
      <c r="G37">
        <f t="shared" ca="1" si="5"/>
        <v>10</v>
      </c>
    </row>
    <row r="38" spans="1:7">
      <c r="A38">
        <v>18</v>
      </c>
      <c r="B38">
        <f t="shared" si="1"/>
        <v>15000</v>
      </c>
      <c r="C38">
        <f t="shared" ca="1" si="2"/>
        <v>0.84670769104883603</v>
      </c>
      <c r="D38">
        <f t="shared" ca="1" si="3"/>
        <v>1.0224148015953527</v>
      </c>
      <c r="E38">
        <f t="shared" ca="1" si="0"/>
        <v>28341.084923343798</v>
      </c>
      <c r="F38">
        <f t="shared" ca="1" si="4"/>
        <v>13341.084923343798</v>
      </c>
      <c r="G38">
        <f t="shared" ca="1" si="5"/>
        <v>20.67286793867504</v>
      </c>
    </row>
    <row r="39" spans="1:7">
      <c r="A39">
        <v>19</v>
      </c>
      <c r="B39">
        <f t="shared" si="1"/>
        <v>15000</v>
      </c>
      <c r="C39">
        <f t="shared" ca="1" si="2"/>
        <v>0.64335853238382534</v>
      </c>
      <c r="D39">
        <f t="shared" ca="1" si="3"/>
        <v>0.36745059820521364</v>
      </c>
      <c r="E39">
        <f t="shared" ca="1" si="0"/>
        <v>20165.699826082717</v>
      </c>
      <c r="F39">
        <f t="shared" ca="1" si="4"/>
        <v>5165.6998260827168</v>
      </c>
      <c r="G39">
        <f t="shared" ca="1" si="5"/>
        <v>14.132559860866172</v>
      </c>
    </row>
    <row r="40" spans="1:7">
      <c r="A40">
        <v>20</v>
      </c>
      <c r="B40">
        <f t="shared" si="1"/>
        <v>15000</v>
      </c>
      <c r="C40">
        <f t="shared" ca="1" si="2"/>
        <v>0.15965354072859517</v>
      </c>
      <c r="D40">
        <f t="shared" ca="1" si="3"/>
        <v>-0.99588282439657061</v>
      </c>
      <c r="E40">
        <f t="shared" ca="1" si="0"/>
        <v>9930.1373127223833</v>
      </c>
      <c r="F40">
        <f t="shared" ca="1" si="4"/>
        <v>0</v>
      </c>
      <c r="G40">
        <f t="shared" ca="1" si="5"/>
        <v>10</v>
      </c>
    </row>
    <row r="41" spans="1:7">
      <c r="A41">
        <v>21</v>
      </c>
      <c r="B41">
        <f t="shared" si="1"/>
        <v>15000</v>
      </c>
      <c r="C41">
        <f t="shared" ca="1" si="2"/>
        <v>0.23043969064051162</v>
      </c>
      <c r="D41">
        <f t="shared" ca="1" si="3"/>
        <v>-0.73739959567476343</v>
      </c>
      <c r="E41">
        <f t="shared" ca="1" si="0"/>
        <v>11357.588735289761</v>
      </c>
      <c r="F41">
        <f t="shared" ca="1" si="4"/>
        <v>0</v>
      </c>
      <c r="G41">
        <f t="shared" ca="1" si="5"/>
        <v>10</v>
      </c>
    </row>
    <row r="42" spans="1:7">
      <c r="A42">
        <v>22</v>
      </c>
      <c r="B42">
        <f t="shared" si="1"/>
        <v>15000</v>
      </c>
      <c r="C42">
        <f t="shared" ca="1" si="2"/>
        <v>0.16519496697030089</v>
      </c>
      <c r="D42">
        <f t="shared" ca="1" si="3"/>
        <v>-0.97332875805996411</v>
      </c>
      <c r="E42">
        <f t="shared" ca="1" si="0"/>
        <v>10047.197527907825</v>
      </c>
      <c r="F42">
        <f t="shared" ca="1" si="4"/>
        <v>0</v>
      </c>
      <c r="G42">
        <f t="shared" ca="1" si="5"/>
        <v>10</v>
      </c>
    </row>
    <row r="43" spans="1:7">
      <c r="A43">
        <v>23</v>
      </c>
      <c r="B43">
        <f t="shared" si="1"/>
        <v>15000</v>
      </c>
      <c r="C43">
        <f t="shared" ca="1" si="2"/>
        <v>0.41348541173301767</v>
      </c>
      <c r="D43">
        <f t="shared" ca="1" si="3"/>
        <v>-0.21858822836362438</v>
      </c>
      <c r="E43">
        <f t="shared" ca="1" si="0"/>
        <v>14871.824146248628</v>
      </c>
      <c r="F43">
        <f t="shared" ca="1" si="4"/>
        <v>0</v>
      </c>
      <c r="G43">
        <f t="shared" ca="1" si="5"/>
        <v>10</v>
      </c>
    </row>
    <row r="44" spans="1:7">
      <c r="A44">
        <v>24</v>
      </c>
      <c r="B44">
        <f t="shared" si="1"/>
        <v>15000</v>
      </c>
      <c r="C44">
        <f t="shared" ca="1" si="2"/>
        <v>0.19991488167375548</v>
      </c>
      <c r="D44">
        <f t="shared" ca="1" si="3"/>
        <v>-0.84192530785359043</v>
      </c>
      <c r="E44">
        <f t="shared" ca="1" si="0"/>
        <v>10757.175048344734</v>
      </c>
      <c r="F44">
        <f t="shared" ca="1" si="4"/>
        <v>0</v>
      </c>
      <c r="G44">
        <f t="shared" ca="1" si="5"/>
        <v>10</v>
      </c>
    </row>
    <row r="45" spans="1:7">
      <c r="A45">
        <v>25</v>
      </c>
      <c r="B45">
        <f t="shared" si="1"/>
        <v>15000</v>
      </c>
      <c r="C45">
        <f t="shared" ca="1" si="2"/>
        <v>0.42414922353858431</v>
      </c>
      <c r="D45">
        <f t="shared" ca="1" si="3"/>
        <v>-0.19128993387780679</v>
      </c>
      <c r="E45">
        <f t="shared" ca="1" si="0"/>
        <v>15084.278398457862</v>
      </c>
      <c r="F45">
        <f t="shared" ca="1" si="4"/>
        <v>84.27839845786184</v>
      </c>
      <c r="G45">
        <f t="shared" ca="1" si="5"/>
        <v>10.06742271876629</v>
      </c>
    </row>
    <row r="46" spans="1:7">
      <c r="A46">
        <v>26</v>
      </c>
      <c r="B46">
        <f t="shared" si="1"/>
        <v>15000</v>
      </c>
      <c r="C46">
        <f t="shared" ca="1" si="2"/>
        <v>0.85592499125856103</v>
      </c>
      <c r="D46">
        <f t="shared" ca="1" si="3"/>
        <v>1.0621887247404884</v>
      </c>
      <c r="E46">
        <f t="shared" ca="1" si="0"/>
        <v>28932.908584910369</v>
      </c>
      <c r="F46">
        <f t="shared" ca="1" si="4"/>
        <v>13932.908584910369</v>
      </c>
      <c r="G46">
        <f t="shared" ca="1" si="5"/>
        <v>21.146326867928291</v>
      </c>
    </row>
    <row r="47" spans="1:7">
      <c r="A47">
        <v>27</v>
      </c>
      <c r="B47">
        <f t="shared" si="1"/>
        <v>15000</v>
      </c>
      <c r="C47">
        <f t="shared" ca="1" si="2"/>
        <v>0.18122043207613425</v>
      </c>
      <c r="D47">
        <f t="shared" ca="1" si="3"/>
        <v>-0.9107239072750688</v>
      </c>
      <c r="E47">
        <f t="shared" ca="1" si="0"/>
        <v>10379.411466990388</v>
      </c>
      <c r="F47">
        <f t="shared" ca="1" si="4"/>
        <v>0</v>
      </c>
      <c r="G47">
        <f t="shared" ca="1" si="5"/>
        <v>10</v>
      </c>
    </row>
    <row r="48" spans="1:7">
      <c r="A48">
        <v>28</v>
      </c>
      <c r="B48">
        <f t="shared" si="1"/>
        <v>15000</v>
      </c>
      <c r="C48">
        <f t="shared" ca="1" si="2"/>
        <v>0.85135554477966124</v>
      </c>
      <c r="D48">
        <f t="shared" ca="1" si="3"/>
        <v>1.0422648362905249</v>
      </c>
      <c r="E48">
        <f t="shared" ca="1" si="0"/>
        <v>28634.918409714439</v>
      </c>
      <c r="F48">
        <f t="shared" ca="1" si="4"/>
        <v>13634.918409714439</v>
      </c>
      <c r="G48">
        <f t="shared" ca="1" si="5"/>
        <v>20.907934727771547</v>
      </c>
    </row>
    <row r="49" spans="1:7">
      <c r="A49">
        <v>29</v>
      </c>
      <c r="B49">
        <f t="shared" si="1"/>
        <v>15000</v>
      </c>
      <c r="C49">
        <f t="shared" ca="1" si="2"/>
        <v>0.72806612270504922</v>
      </c>
      <c r="D49">
        <f t="shared" ca="1" si="3"/>
        <v>0.60697462129076718</v>
      </c>
      <c r="E49">
        <f t="shared" ca="1" si="0"/>
        <v>22838.403110630145</v>
      </c>
      <c r="F49">
        <f t="shared" ca="1" si="4"/>
        <v>7838.4031106301445</v>
      </c>
      <c r="G49">
        <f t="shared" ca="1" si="5"/>
        <v>16.270722488504113</v>
      </c>
    </row>
    <row r="50" spans="1:7">
      <c r="A50">
        <v>30</v>
      </c>
      <c r="B50">
        <f t="shared" si="1"/>
        <v>15000</v>
      </c>
      <c r="C50">
        <f t="shared" ca="1" si="2"/>
        <v>0.17258126237860005</v>
      </c>
      <c r="D50">
        <f t="shared" ca="1" si="3"/>
        <v>-0.94401394007469619</v>
      </c>
      <c r="E50">
        <f t="shared" ca="1" si="0"/>
        <v>10201.412273819953</v>
      </c>
      <c r="F50">
        <f t="shared" ca="1" si="4"/>
        <v>0</v>
      </c>
      <c r="G50">
        <f t="shared" ca="1" si="5"/>
        <v>10</v>
      </c>
    </row>
    <row r="51" spans="1:7">
      <c r="A51">
        <v>31</v>
      </c>
      <c r="B51">
        <f t="shared" si="1"/>
        <v>15000</v>
      </c>
      <c r="C51">
        <f t="shared" ca="1" si="2"/>
        <v>0.62983731244838537</v>
      </c>
      <c r="D51">
        <f t="shared" ca="1" si="3"/>
        <v>0.33142249562089271</v>
      </c>
      <c r="E51">
        <f t="shared" ca="1" si="0"/>
        <v>19791.694528830794</v>
      </c>
      <c r="F51">
        <f t="shared" ca="1" si="4"/>
        <v>4791.6945288307943</v>
      </c>
      <c r="G51">
        <f t="shared" ca="1" si="5"/>
        <v>13.833355623064636</v>
      </c>
    </row>
    <row r="52" spans="1:7">
      <c r="A52">
        <v>32</v>
      </c>
      <c r="B52">
        <f t="shared" si="1"/>
        <v>15000</v>
      </c>
      <c r="C52">
        <f t="shared" ca="1" si="2"/>
        <v>0.9210740191840816</v>
      </c>
      <c r="D52">
        <f t="shared" ca="1" si="3"/>
        <v>1.4123329063723649</v>
      </c>
      <c r="E52">
        <f t="shared" ca="1" si="0"/>
        <v>34706.254178838768</v>
      </c>
      <c r="F52">
        <f t="shared" ca="1" si="4"/>
        <v>19706.254178838768</v>
      </c>
      <c r="G52">
        <f t="shared" ca="1" si="5"/>
        <v>25.765003343071015</v>
      </c>
    </row>
    <row r="53" spans="1:7">
      <c r="A53">
        <v>33</v>
      </c>
      <c r="B53">
        <f t="shared" si="1"/>
        <v>15000</v>
      </c>
      <c r="C53">
        <f t="shared" ca="1" si="2"/>
        <v>0.56856395169894658</v>
      </c>
      <c r="D53">
        <f t="shared" ca="1" si="3"/>
        <v>0.17271926944482602</v>
      </c>
      <c r="E53">
        <f t="shared" ref="E53:E84" ca="1" si="6">$B$10*EXP(($B$15-($B$18/2))*$B$11+($B$16)*D53*SQRT($B$11))</f>
        <v>18225.063573373696</v>
      </c>
      <c r="F53">
        <f t="shared" ca="1" si="4"/>
        <v>3225.0635733736963</v>
      </c>
      <c r="G53">
        <f t="shared" ca="1" si="5"/>
        <v>12.580050858698957</v>
      </c>
    </row>
    <row r="54" spans="1:7">
      <c r="A54">
        <v>34</v>
      </c>
      <c r="B54">
        <f t="shared" si="1"/>
        <v>15000</v>
      </c>
      <c r="C54">
        <f t="shared" ca="1" si="2"/>
        <v>0.34242340695650608</v>
      </c>
      <c r="D54">
        <f t="shared" ca="1" si="3"/>
        <v>-0.40585817098107368</v>
      </c>
      <c r="E54">
        <f t="shared" ca="1" si="6"/>
        <v>13492.852614225245</v>
      </c>
      <c r="F54">
        <f t="shared" ca="1" si="4"/>
        <v>0</v>
      </c>
      <c r="G54">
        <f t="shared" ca="1" si="5"/>
        <v>10</v>
      </c>
    </row>
    <row r="55" spans="1:7">
      <c r="A55">
        <v>35</v>
      </c>
      <c r="B55">
        <f t="shared" si="1"/>
        <v>15000</v>
      </c>
      <c r="C55">
        <f t="shared" ca="1" si="2"/>
        <v>0.46295429894837936</v>
      </c>
      <c r="D55">
        <f t="shared" ca="1" si="3"/>
        <v>-9.2993660110560303E-2</v>
      </c>
      <c r="E55">
        <f t="shared" ca="1" si="6"/>
        <v>15874.741764990937</v>
      </c>
      <c r="F55">
        <f t="shared" ca="1" si="4"/>
        <v>874.74176499093664</v>
      </c>
      <c r="G55">
        <f t="shared" ca="1" si="5"/>
        <v>10.699793411992749</v>
      </c>
    </row>
    <row r="56" spans="1:7">
      <c r="A56">
        <v>36</v>
      </c>
      <c r="B56">
        <f t="shared" si="1"/>
        <v>15000</v>
      </c>
      <c r="C56">
        <f t="shared" ca="1" si="2"/>
        <v>0.99411691407146152</v>
      </c>
      <c r="D56">
        <f t="shared" ca="1" si="3"/>
        <v>2.5190806026298875</v>
      </c>
      <c r="E56">
        <f t="shared" ca="1" si="6"/>
        <v>61682.661517470471</v>
      </c>
      <c r="F56">
        <f t="shared" ca="1" si="4"/>
        <v>46682.661517470471</v>
      </c>
      <c r="G56">
        <f t="shared" ca="1" si="5"/>
        <v>47.346129213976376</v>
      </c>
    </row>
    <row r="57" spans="1:7">
      <c r="A57">
        <v>37</v>
      </c>
      <c r="B57">
        <f t="shared" si="1"/>
        <v>15000</v>
      </c>
      <c r="C57">
        <f t="shared" ca="1" si="2"/>
        <v>0.12319038915998892</v>
      </c>
      <c r="D57">
        <f t="shared" ca="1" si="3"/>
        <v>-1.1591850147481051</v>
      </c>
      <c r="E57">
        <f t="shared" ca="1" si="6"/>
        <v>9122.2820615069231</v>
      </c>
      <c r="F57">
        <f t="shared" ca="1" si="4"/>
        <v>0</v>
      </c>
      <c r="G57">
        <f t="shared" ca="1" si="5"/>
        <v>10</v>
      </c>
    </row>
    <row r="58" spans="1:7">
      <c r="A58">
        <v>38</v>
      </c>
      <c r="B58">
        <f t="shared" si="1"/>
        <v>15000</v>
      </c>
      <c r="C58">
        <f t="shared" ca="1" si="2"/>
        <v>0.90231429630715176</v>
      </c>
      <c r="D58">
        <f t="shared" ca="1" si="3"/>
        <v>1.2948516587053998</v>
      </c>
      <c r="E58">
        <f t="shared" ca="1" si="6"/>
        <v>32650.979636237433</v>
      </c>
      <c r="F58">
        <f t="shared" ca="1" si="4"/>
        <v>17650.979636237433</v>
      </c>
      <c r="G58">
        <f t="shared" ca="1" si="5"/>
        <v>24.120783708989944</v>
      </c>
    </row>
    <row r="59" spans="1:7">
      <c r="A59">
        <v>39</v>
      </c>
      <c r="B59">
        <f t="shared" si="1"/>
        <v>15000</v>
      </c>
      <c r="C59">
        <f t="shared" ca="1" si="2"/>
        <v>0.14902010105797225</v>
      </c>
      <c r="D59">
        <f t="shared" ca="1" si="3"/>
        <v>-1.0406452927426102</v>
      </c>
      <c r="E59">
        <f t="shared" ca="1" si="6"/>
        <v>9701.8350225106551</v>
      </c>
      <c r="F59">
        <f t="shared" ca="1" si="4"/>
        <v>0</v>
      </c>
      <c r="G59">
        <f t="shared" ca="1" si="5"/>
        <v>10</v>
      </c>
    </row>
    <row r="60" spans="1:7">
      <c r="A60">
        <v>40</v>
      </c>
      <c r="B60">
        <f t="shared" si="1"/>
        <v>15000</v>
      </c>
      <c r="C60">
        <f t="shared" ca="1" si="2"/>
        <v>0.83378634433693377</v>
      </c>
      <c r="D60">
        <f t="shared" ca="1" si="3"/>
        <v>0.96923628418947039</v>
      </c>
      <c r="E60">
        <f t="shared" ca="1" si="6"/>
        <v>27568.674540512213</v>
      </c>
      <c r="F60">
        <f t="shared" ca="1" si="4"/>
        <v>12568.674540512213</v>
      </c>
      <c r="G60">
        <f t="shared" ca="1" si="5"/>
        <v>20.05493963240977</v>
      </c>
    </row>
    <row r="61" spans="1:7">
      <c r="A61">
        <v>41</v>
      </c>
      <c r="B61">
        <f t="shared" si="1"/>
        <v>15000</v>
      </c>
      <c r="C61">
        <f t="shared" ca="1" si="2"/>
        <v>0.11553306860990553</v>
      </c>
      <c r="D61">
        <f t="shared" ca="1" si="3"/>
        <v>-1.1976170452208084</v>
      </c>
      <c r="E61">
        <f t="shared" ca="1" si="6"/>
        <v>8941.9182006619085</v>
      </c>
      <c r="F61">
        <f t="shared" ca="1" si="4"/>
        <v>0</v>
      </c>
      <c r="G61">
        <f t="shared" ca="1" si="5"/>
        <v>10</v>
      </c>
    </row>
    <row r="62" spans="1:7">
      <c r="A62">
        <v>42</v>
      </c>
      <c r="B62">
        <f t="shared" si="1"/>
        <v>15000</v>
      </c>
      <c r="C62">
        <f t="shared" ca="1" si="2"/>
        <v>0.28160812379374112</v>
      </c>
      <c r="D62">
        <f t="shared" ca="1" si="3"/>
        <v>-0.57807090757108259</v>
      </c>
      <c r="E62">
        <f t="shared" ca="1" si="6"/>
        <v>12337.899021626465</v>
      </c>
      <c r="F62">
        <f t="shared" ca="1" si="4"/>
        <v>0</v>
      </c>
      <c r="G62">
        <f t="shared" ca="1" si="5"/>
        <v>10</v>
      </c>
    </row>
    <row r="63" spans="1:7">
      <c r="A63">
        <v>43</v>
      </c>
      <c r="B63">
        <f t="shared" si="1"/>
        <v>15000</v>
      </c>
      <c r="C63">
        <f t="shared" ca="1" si="2"/>
        <v>0.29062620413940643</v>
      </c>
      <c r="D63">
        <f t="shared" ca="1" si="3"/>
        <v>-0.55155626410872594</v>
      </c>
      <c r="E63">
        <f t="shared" ca="1" si="6"/>
        <v>12509.059718969776</v>
      </c>
      <c r="F63">
        <f t="shared" ca="1" si="4"/>
        <v>0</v>
      </c>
      <c r="G63">
        <f t="shared" ca="1" si="5"/>
        <v>10</v>
      </c>
    </row>
    <row r="64" spans="1:7">
      <c r="A64">
        <v>44</v>
      </c>
      <c r="B64">
        <f t="shared" si="1"/>
        <v>15000</v>
      </c>
      <c r="C64">
        <f t="shared" ca="1" si="2"/>
        <v>0.59234802239392659</v>
      </c>
      <c r="D64">
        <f t="shared" ca="1" si="3"/>
        <v>0.23358914559895916</v>
      </c>
      <c r="E64">
        <f t="shared" ca="1" si="6"/>
        <v>18810.715513494739</v>
      </c>
      <c r="F64">
        <f t="shared" ca="1" si="4"/>
        <v>3810.7155134947388</v>
      </c>
      <c r="G64">
        <f t="shared" ca="1" si="5"/>
        <v>13.048572410795792</v>
      </c>
    </row>
    <row r="65" spans="1:7">
      <c r="A65">
        <v>45</v>
      </c>
      <c r="B65">
        <f t="shared" si="1"/>
        <v>15000</v>
      </c>
      <c r="C65">
        <f t="shared" ca="1" si="2"/>
        <v>0.95414412127330617</v>
      </c>
      <c r="D65">
        <f t="shared" ca="1" si="3"/>
        <v>1.6864364932367326</v>
      </c>
      <c r="E65">
        <f t="shared" ca="1" si="6"/>
        <v>40018.758556991212</v>
      </c>
      <c r="F65">
        <f t="shared" ca="1" si="4"/>
        <v>25018.758556991212</v>
      </c>
      <c r="G65">
        <f t="shared" ca="1" si="5"/>
        <v>30.015006845592968</v>
      </c>
    </row>
    <row r="66" spans="1:7">
      <c r="A66">
        <v>46</v>
      </c>
      <c r="B66">
        <f t="shared" si="1"/>
        <v>15000</v>
      </c>
      <c r="C66">
        <f t="shared" ca="1" si="2"/>
        <v>0.46460731307831593</v>
      </c>
      <c r="D66">
        <f t="shared" ca="1" si="3"/>
        <v>-8.8833006281081789E-2</v>
      </c>
      <c r="E66">
        <f t="shared" ca="1" si="6"/>
        <v>15909.099116540381</v>
      </c>
      <c r="F66">
        <f t="shared" ca="1" si="4"/>
        <v>909.09911654038115</v>
      </c>
      <c r="G66">
        <f t="shared" ca="1" si="5"/>
        <v>10.727279293232305</v>
      </c>
    </row>
    <row r="67" spans="1:7">
      <c r="A67">
        <v>47</v>
      </c>
      <c r="B67">
        <f t="shared" si="1"/>
        <v>15000</v>
      </c>
      <c r="C67">
        <f t="shared" ca="1" si="2"/>
        <v>0.14197650717030574</v>
      </c>
      <c r="D67">
        <f t="shared" ca="1" si="3"/>
        <v>-1.0714814339050822</v>
      </c>
      <c r="E67">
        <f t="shared" ca="1" si="6"/>
        <v>9547.621980761709</v>
      </c>
      <c r="F67">
        <f t="shared" ca="1" si="4"/>
        <v>0</v>
      </c>
      <c r="G67">
        <f t="shared" ca="1" si="5"/>
        <v>10</v>
      </c>
    </row>
    <row r="68" spans="1:7">
      <c r="A68">
        <v>48</v>
      </c>
      <c r="B68">
        <f t="shared" si="1"/>
        <v>15000</v>
      </c>
      <c r="C68">
        <f t="shared" ca="1" si="2"/>
        <v>0.60792373074795314</v>
      </c>
      <c r="D68">
        <f t="shared" ca="1" si="3"/>
        <v>0.27391162391891288</v>
      </c>
      <c r="E68">
        <f t="shared" ca="1" si="6"/>
        <v>19208.998784470117</v>
      </c>
      <c r="F68">
        <f t="shared" ca="1" si="4"/>
        <v>4208.9987844701172</v>
      </c>
      <c r="G68">
        <f t="shared" ca="1" si="5"/>
        <v>13.367199027576094</v>
      </c>
    </row>
    <row r="69" spans="1:7">
      <c r="A69">
        <v>49</v>
      </c>
      <c r="B69">
        <f t="shared" si="1"/>
        <v>15000</v>
      </c>
      <c r="C69">
        <f t="shared" ca="1" si="2"/>
        <v>0.61689722201200137</v>
      </c>
      <c r="D69">
        <f t="shared" ca="1" si="3"/>
        <v>0.29734182112035262</v>
      </c>
      <c r="E69">
        <f t="shared" ca="1" si="6"/>
        <v>19444.291746530056</v>
      </c>
      <c r="F69">
        <f t="shared" ca="1" si="4"/>
        <v>4444.2917465300561</v>
      </c>
      <c r="G69">
        <f t="shared" ca="1" si="5"/>
        <v>13.555433397224043</v>
      </c>
    </row>
    <row r="70" spans="1:7">
      <c r="A70">
        <v>50</v>
      </c>
      <c r="B70">
        <f t="shared" si="1"/>
        <v>15000</v>
      </c>
      <c r="C70">
        <f t="shared" ca="1" si="2"/>
        <v>0.7358158387538043</v>
      </c>
      <c r="D70">
        <f t="shared" ca="1" si="3"/>
        <v>0.63049874674142392</v>
      </c>
      <c r="E70">
        <f t="shared" ca="1" si="6"/>
        <v>23119.281356890417</v>
      </c>
      <c r="F70">
        <f t="shared" ca="1" si="4"/>
        <v>8119.2813568904166</v>
      </c>
      <c r="G70">
        <f t="shared" ca="1" si="5"/>
        <v>16.495425085512334</v>
      </c>
    </row>
    <row r="71" spans="1:7">
      <c r="A71">
        <v>51</v>
      </c>
      <c r="B71">
        <f t="shared" si="1"/>
        <v>15000</v>
      </c>
      <c r="C71">
        <f t="shared" ca="1" si="2"/>
        <v>0.10100022547993348</v>
      </c>
      <c r="D71">
        <f t="shared" ca="1" si="3"/>
        <v>-1.2758729036455452</v>
      </c>
      <c r="E71">
        <f t="shared" ca="1" si="6"/>
        <v>8585.6069708119139</v>
      </c>
      <c r="F71">
        <f t="shared" ca="1" si="4"/>
        <v>0</v>
      </c>
      <c r="G71">
        <f t="shared" ca="1" si="5"/>
        <v>10</v>
      </c>
    </row>
    <row r="72" spans="1:7">
      <c r="A72">
        <v>52</v>
      </c>
      <c r="B72">
        <f t="shared" si="1"/>
        <v>15000</v>
      </c>
      <c r="C72">
        <f t="shared" ca="1" si="2"/>
        <v>0.90195974487034625</v>
      </c>
      <c r="D72">
        <f t="shared" ca="1" si="3"/>
        <v>1.2927992199930545</v>
      </c>
      <c r="E72">
        <f t="shared" ca="1" si="6"/>
        <v>32616.176632076404</v>
      </c>
      <c r="F72">
        <f t="shared" ca="1" si="4"/>
        <v>17616.176632076404</v>
      </c>
      <c r="G72">
        <f t="shared" ca="1" si="5"/>
        <v>24.092941305661121</v>
      </c>
    </row>
    <row r="73" spans="1:7">
      <c r="A73">
        <v>53</v>
      </c>
      <c r="B73">
        <f t="shared" si="1"/>
        <v>15000</v>
      </c>
      <c r="C73">
        <f t="shared" ca="1" si="2"/>
        <v>0.64684070585256348</v>
      </c>
      <c r="D73">
        <f t="shared" ca="1" si="3"/>
        <v>0.3768049144440504</v>
      </c>
      <c r="E73">
        <f t="shared" ca="1" si="6"/>
        <v>20263.956742697286</v>
      </c>
      <c r="F73">
        <f t="shared" ca="1" si="4"/>
        <v>5263.9567426972862</v>
      </c>
      <c r="G73">
        <f t="shared" ca="1" si="5"/>
        <v>14.211165394157829</v>
      </c>
    </row>
    <row r="74" spans="1:7">
      <c r="A74">
        <v>54</v>
      </c>
      <c r="B74">
        <f t="shared" si="1"/>
        <v>15000</v>
      </c>
      <c r="C74">
        <f t="shared" ca="1" si="2"/>
        <v>0.66649484244418333</v>
      </c>
      <c r="D74">
        <f t="shared" ca="1" si="3"/>
        <v>0.43025478320462329</v>
      </c>
      <c r="E74">
        <f t="shared" ca="1" si="6"/>
        <v>20834.643300368974</v>
      </c>
      <c r="F74">
        <f t="shared" ca="1" si="4"/>
        <v>5834.6433003689745</v>
      </c>
      <c r="G74">
        <f t="shared" ca="1" si="5"/>
        <v>14.667714640295181</v>
      </c>
    </row>
    <row r="75" spans="1:7">
      <c r="A75">
        <v>55</v>
      </c>
      <c r="B75">
        <f t="shared" si="1"/>
        <v>15000</v>
      </c>
      <c r="C75">
        <f t="shared" ca="1" si="2"/>
        <v>0.41325600824330933</v>
      </c>
      <c r="D75">
        <f t="shared" ca="1" si="3"/>
        <v>-0.21917719867957478</v>
      </c>
      <c r="E75">
        <f t="shared" ca="1" si="6"/>
        <v>14867.273499994148</v>
      </c>
      <c r="F75">
        <f t="shared" ca="1" si="4"/>
        <v>0</v>
      </c>
      <c r="G75">
        <f t="shared" ca="1" si="5"/>
        <v>10</v>
      </c>
    </row>
    <row r="76" spans="1:7">
      <c r="A76">
        <v>56</v>
      </c>
      <c r="B76">
        <f t="shared" si="1"/>
        <v>15000</v>
      </c>
      <c r="C76">
        <f t="shared" ca="1" si="2"/>
        <v>0.94577410774683801</v>
      </c>
      <c r="D76">
        <f t="shared" ca="1" si="3"/>
        <v>1.6051909681653689</v>
      </c>
      <c r="E76">
        <f t="shared" ca="1" si="6"/>
        <v>38364.474759372417</v>
      </c>
      <c r="F76">
        <f t="shared" ca="1" si="4"/>
        <v>23364.474759372417</v>
      </c>
      <c r="G76">
        <f t="shared" ca="1" si="5"/>
        <v>28.691579807497934</v>
      </c>
    </row>
    <row r="77" spans="1:7">
      <c r="A77">
        <v>57</v>
      </c>
      <c r="B77">
        <f t="shared" si="1"/>
        <v>15000</v>
      </c>
      <c r="C77">
        <f t="shared" ca="1" si="2"/>
        <v>0.50397252848764496</v>
      </c>
      <c r="D77">
        <f t="shared" ca="1" si="3"/>
        <v>9.9578167928512009E-3</v>
      </c>
      <c r="E77">
        <f t="shared" ca="1" si="6"/>
        <v>16747.088704658869</v>
      </c>
      <c r="F77">
        <f t="shared" ca="1" si="4"/>
        <v>1747.0887046588687</v>
      </c>
      <c r="G77">
        <f t="shared" ca="1" si="5"/>
        <v>11.397670963727096</v>
      </c>
    </row>
    <row r="78" spans="1:7">
      <c r="A78">
        <v>58</v>
      </c>
      <c r="B78">
        <f t="shared" si="1"/>
        <v>15000</v>
      </c>
      <c r="C78">
        <f t="shared" ca="1" si="2"/>
        <v>0.9618619716434138</v>
      </c>
      <c r="D78">
        <f t="shared" ca="1" si="3"/>
        <v>1.7727143217760613</v>
      </c>
      <c r="E78">
        <f t="shared" ca="1" si="6"/>
        <v>41853.674003396489</v>
      </c>
      <c r="F78">
        <f t="shared" ca="1" si="4"/>
        <v>26853.674003396489</v>
      </c>
      <c r="G78">
        <f t="shared" ca="1" si="5"/>
        <v>31.482939202717191</v>
      </c>
    </row>
    <row r="79" spans="1:7">
      <c r="A79">
        <v>59</v>
      </c>
      <c r="B79">
        <f t="shared" si="1"/>
        <v>15000</v>
      </c>
      <c r="C79">
        <f t="shared" ca="1" si="2"/>
        <v>0.96103641288418995</v>
      </c>
      <c r="D79">
        <f t="shared" ca="1" si="3"/>
        <v>1.7628418060519615</v>
      </c>
      <c r="E79">
        <f t="shared" ca="1" si="6"/>
        <v>41639.518206833563</v>
      </c>
      <c r="F79">
        <f t="shared" ca="1" si="4"/>
        <v>26639.518206833563</v>
      </c>
      <c r="G79">
        <f t="shared" ca="1" si="5"/>
        <v>31.311614565466851</v>
      </c>
    </row>
    <row r="80" spans="1:7">
      <c r="A80">
        <v>60</v>
      </c>
      <c r="B80">
        <f t="shared" si="1"/>
        <v>15000</v>
      </c>
      <c r="C80">
        <f t="shared" ca="1" si="2"/>
        <v>0.90097643156978502</v>
      </c>
      <c r="D80">
        <f t="shared" ca="1" si="3"/>
        <v>1.2871352904630191</v>
      </c>
      <c r="E80">
        <f t="shared" ca="1" si="6"/>
        <v>32520.326249159756</v>
      </c>
      <c r="F80">
        <f t="shared" ca="1" si="4"/>
        <v>17520.326249159756</v>
      </c>
      <c r="G80">
        <f t="shared" ca="1" si="5"/>
        <v>24.016260999327805</v>
      </c>
    </row>
    <row r="81" spans="1:7">
      <c r="A81">
        <v>61</v>
      </c>
      <c r="B81">
        <f t="shared" si="1"/>
        <v>15000</v>
      </c>
      <c r="C81">
        <f t="shared" ca="1" si="2"/>
        <v>0.69134443800065581</v>
      </c>
      <c r="D81">
        <f t="shared" ca="1" si="3"/>
        <v>0.49966479691003157</v>
      </c>
      <c r="E81">
        <f t="shared" ca="1" si="6"/>
        <v>21599.791148722259</v>
      </c>
      <c r="F81">
        <f t="shared" ca="1" si="4"/>
        <v>6599.7911487222591</v>
      </c>
      <c r="G81">
        <f t="shared" ca="1" si="5"/>
        <v>15.279832918977807</v>
      </c>
    </row>
    <row r="82" spans="1:7">
      <c r="A82">
        <v>62</v>
      </c>
      <c r="B82">
        <f t="shared" si="1"/>
        <v>15000</v>
      </c>
      <c r="C82">
        <f t="shared" ca="1" si="2"/>
        <v>0.28973712842213672</v>
      </c>
      <c r="D82">
        <f t="shared" ca="1" si="3"/>
        <v>-0.55415283043292762</v>
      </c>
      <c r="E82">
        <f t="shared" ca="1" si="6"/>
        <v>12492.193682978424</v>
      </c>
      <c r="F82">
        <f t="shared" ca="1" si="4"/>
        <v>0</v>
      </c>
      <c r="G82">
        <f t="shared" ca="1" si="5"/>
        <v>10</v>
      </c>
    </row>
    <row r="83" spans="1:7">
      <c r="A83">
        <v>63</v>
      </c>
      <c r="B83">
        <f t="shared" si="1"/>
        <v>15000</v>
      </c>
      <c r="C83">
        <f t="shared" ca="1" si="2"/>
        <v>0.73418136837314718</v>
      </c>
      <c r="D83">
        <f t="shared" ca="1" si="3"/>
        <v>0.62550866488123613</v>
      </c>
      <c r="E83">
        <f t="shared" ca="1" si="6"/>
        <v>23059.412501083403</v>
      </c>
      <c r="F83">
        <f t="shared" ca="1" si="4"/>
        <v>8059.4125010834032</v>
      </c>
      <c r="G83">
        <f t="shared" ca="1" si="5"/>
        <v>16.44753000086672</v>
      </c>
    </row>
    <row r="84" spans="1:7">
      <c r="A84">
        <v>64</v>
      </c>
      <c r="B84">
        <f t="shared" si="1"/>
        <v>15000</v>
      </c>
      <c r="C84">
        <f t="shared" ca="1" si="2"/>
        <v>0.71406632215646215</v>
      </c>
      <c r="D84">
        <f t="shared" ca="1" si="3"/>
        <v>0.56530348943003106</v>
      </c>
      <c r="E84">
        <f t="shared" ca="1" si="6"/>
        <v>22349.199653215095</v>
      </c>
      <c r="F84">
        <f t="shared" ca="1" si="4"/>
        <v>7349.1996532150952</v>
      </c>
      <c r="G84">
        <f t="shared" ca="1" si="5"/>
        <v>15.879359722572076</v>
      </c>
    </row>
    <row r="85" spans="1:7">
      <c r="A85">
        <v>65</v>
      </c>
      <c r="B85">
        <f t="shared" si="1"/>
        <v>15000</v>
      </c>
      <c r="C85">
        <f t="shared" ca="1" si="2"/>
        <v>0.17526192327959955</v>
      </c>
      <c r="D85">
        <f t="shared" ca="1" si="3"/>
        <v>-0.93357368149095865</v>
      </c>
      <c r="E85">
        <f t="shared" ref="E85:E116" ca="1" si="7">$B$10*EXP(($B$15-($B$18/2))*$B$11+($B$16)*D85*SQRT($B$11))</f>
        <v>10256.904477942277</v>
      </c>
      <c r="F85">
        <f t="shared" ca="1" si="4"/>
        <v>0</v>
      </c>
      <c r="G85">
        <f t="shared" ca="1" si="5"/>
        <v>10</v>
      </c>
    </row>
    <row r="86" spans="1:7">
      <c r="A86">
        <v>66</v>
      </c>
      <c r="B86">
        <f t="shared" ref="B86:B120" si="8">$B$10</f>
        <v>15000</v>
      </c>
      <c r="C86">
        <f t="shared" ref="C86:C120" ca="1" si="9">RAND()</f>
        <v>0.13830238770678094</v>
      </c>
      <c r="D86">
        <f t="shared" ref="D86:D120" ca="1" si="10">_xlfn.NORM.INV(C86,0,1)</f>
        <v>-1.0879781005736964</v>
      </c>
      <c r="E86">
        <f t="shared" ca="1" si="7"/>
        <v>9466.1303032585929</v>
      </c>
      <c r="F86">
        <f t="shared" ref="F86:F120" ca="1" si="11">MAX(E86-B86,0)</f>
        <v>0</v>
      </c>
      <c r="G86">
        <f t="shared" ref="G86:G120" ca="1" si="12">IF(F86&gt;0, 10*(1+1.2*(F86/B86)),10)</f>
        <v>10</v>
      </c>
    </row>
    <row r="87" spans="1:7">
      <c r="A87">
        <v>67</v>
      </c>
      <c r="B87">
        <f t="shared" si="8"/>
        <v>15000</v>
      </c>
      <c r="C87">
        <f t="shared" ca="1" si="9"/>
        <v>0.39313149711196882</v>
      </c>
      <c r="D87">
        <f t="shared" ca="1" si="10"/>
        <v>-0.27116647776955599</v>
      </c>
      <c r="E87">
        <f t="shared" ca="1" si="7"/>
        <v>14471.019091667205</v>
      </c>
      <c r="F87">
        <f t="shared" ca="1" si="11"/>
        <v>0</v>
      </c>
      <c r="G87">
        <f t="shared" ca="1" si="12"/>
        <v>10</v>
      </c>
    </row>
    <row r="88" spans="1:7">
      <c r="A88">
        <v>68</v>
      </c>
      <c r="B88">
        <f t="shared" si="8"/>
        <v>15000</v>
      </c>
      <c r="C88">
        <f t="shared" ca="1" si="9"/>
        <v>0.58669524820420171</v>
      </c>
      <c r="D88">
        <f t="shared" ca="1" si="10"/>
        <v>0.21905204817182669</v>
      </c>
      <c r="E88">
        <f t="shared" ca="1" si="7"/>
        <v>18669.160366049149</v>
      </c>
      <c r="F88">
        <f t="shared" ca="1" si="11"/>
        <v>3669.1603660491492</v>
      </c>
      <c r="G88">
        <f t="shared" ca="1" si="12"/>
        <v>12.935328292839319</v>
      </c>
    </row>
    <row r="89" spans="1:7">
      <c r="A89">
        <v>69</v>
      </c>
      <c r="B89">
        <f t="shared" si="8"/>
        <v>15000</v>
      </c>
      <c r="C89">
        <f t="shared" ca="1" si="9"/>
        <v>0.96704008516295592</v>
      </c>
      <c r="D89">
        <f t="shared" ca="1" si="10"/>
        <v>1.8389684298029314</v>
      </c>
      <c r="E89">
        <f t="shared" ca="1" si="7"/>
        <v>43319.645000534023</v>
      </c>
      <c r="F89">
        <f t="shared" ca="1" si="11"/>
        <v>28319.645000534023</v>
      </c>
      <c r="G89">
        <f t="shared" ca="1" si="12"/>
        <v>32.655716000427219</v>
      </c>
    </row>
    <row r="90" spans="1:7">
      <c r="A90">
        <v>70</v>
      </c>
      <c r="B90">
        <f t="shared" si="8"/>
        <v>15000</v>
      </c>
      <c r="C90">
        <f t="shared" ca="1" si="9"/>
        <v>0.62416316495133151</v>
      </c>
      <c r="D90">
        <f t="shared" ca="1" si="10"/>
        <v>0.31643326657154969</v>
      </c>
      <c r="E90">
        <f t="shared" ca="1" si="7"/>
        <v>19638.14305995734</v>
      </c>
      <c r="F90">
        <f t="shared" ca="1" si="11"/>
        <v>4638.1430599573396</v>
      </c>
      <c r="G90">
        <f t="shared" ca="1" si="12"/>
        <v>13.71051444796587</v>
      </c>
    </row>
    <row r="91" spans="1:7">
      <c r="A91">
        <v>71</v>
      </c>
      <c r="B91">
        <f t="shared" si="8"/>
        <v>15000</v>
      </c>
      <c r="C91">
        <f t="shared" ca="1" si="9"/>
        <v>6.4874493568149671E-2</v>
      </c>
      <c r="D91">
        <f t="shared" ca="1" si="10"/>
        <v>-1.5150924747195853</v>
      </c>
      <c r="E91">
        <f t="shared" ca="1" si="7"/>
        <v>7582.0609647884567</v>
      </c>
      <c r="F91">
        <f t="shared" ca="1" si="11"/>
        <v>0</v>
      </c>
      <c r="G91">
        <f t="shared" ca="1" si="12"/>
        <v>10</v>
      </c>
    </row>
    <row r="92" spans="1:7">
      <c r="A92">
        <v>72</v>
      </c>
      <c r="B92">
        <f t="shared" si="8"/>
        <v>15000</v>
      </c>
      <c r="C92">
        <f t="shared" ca="1" si="9"/>
        <v>0.56301225669633936</v>
      </c>
      <c r="D92">
        <f t="shared" ca="1" si="10"/>
        <v>0.158610841554612</v>
      </c>
      <c r="E92">
        <f t="shared" ca="1" si="7"/>
        <v>18091.94500669538</v>
      </c>
      <c r="F92">
        <f t="shared" ca="1" si="11"/>
        <v>3091.9450066953796</v>
      </c>
      <c r="G92">
        <f t="shared" ca="1" si="12"/>
        <v>12.473556005356304</v>
      </c>
    </row>
    <row r="93" spans="1:7">
      <c r="A93">
        <v>73</v>
      </c>
      <c r="B93">
        <f t="shared" si="8"/>
        <v>15000</v>
      </c>
      <c r="C93">
        <f t="shared" ca="1" si="9"/>
        <v>0.75224115734252461</v>
      </c>
      <c r="D93">
        <f t="shared" ca="1" si="10"/>
        <v>0.68155925669360107</v>
      </c>
      <c r="E93">
        <f t="shared" ca="1" si="7"/>
        <v>23740.887660164684</v>
      </c>
      <c r="F93">
        <f t="shared" ca="1" si="11"/>
        <v>8740.8876601646843</v>
      </c>
      <c r="G93">
        <f t="shared" ca="1" si="12"/>
        <v>16.992710128131748</v>
      </c>
    </row>
    <row r="94" spans="1:7">
      <c r="A94">
        <v>74</v>
      </c>
      <c r="B94">
        <f t="shared" si="8"/>
        <v>15000</v>
      </c>
      <c r="C94">
        <f t="shared" ca="1" si="9"/>
        <v>0.54926219729717063</v>
      </c>
      <c r="D94">
        <f t="shared" ca="1" si="10"/>
        <v>0.12379750744299511</v>
      </c>
      <c r="E94">
        <f t="shared" ca="1" si="7"/>
        <v>17767.612418984576</v>
      </c>
      <c r="F94">
        <f t="shared" ca="1" si="11"/>
        <v>2767.6124189845759</v>
      </c>
      <c r="G94">
        <f t="shared" ca="1" si="12"/>
        <v>12.21408993518766</v>
      </c>
    </row>
    <row r="95" spans="1:7">
      <c r="A95">
        <v>75</v>
      </c>
      <c r="B95">
        <f t="shared" si="8"/>
        <v>15000</v>
      </c>
      <c r="C95">
        <f t="shared" ca="1" si="9"/>
        <v>0.95370505384561888</v>
      </c>
      <c r="D95">
        <f t="shared" ca="1" si="10"/>
        <v>1.6818914428927962</v>
      </c>
      <c r="E95">
        <f t="shared" ca="1" si="7"/>
        <v>39924.358672821189</v>
      </c>
      <c r="F95">
        <f t="shared" ca="1" si="11"/>
        <v>24924.358672821189</v>
      </c>
      <c r="G95">
        <f t="shared" ca="1" si="12"/>
        <v>29.939486938256952</v>
      </c>
    </row>
    <row r="96" spans="1:7">
      <c r="A96">
        <v>76</v>
      </c>
      <c r="B96">
        <f t="shared" si="8"/>
        <v>15000</v>
      </c>
      <c r="C96">
        <f t="shared" ca="1" si="9"/>
        <v>0.90169803294710016</v>
      </c>
      <c r="D96">
        <f t="shared" ca="1" si="10"/>
        <v>1.2912877000776819</v>
      </c>
      <c r="E96">
        <f t="shared" ca="1" si="7"/>
        <v>32590.569657638174</v>
      </c>
      <c r="F96">
        <f t="shared" ca="1" si="11"/>
        <v>17590.569657638174</v>
      </c>
      <c r="G96">
        <f t="shared" ca="1" si="12"/>
        <v>24.07245572611054</v>
      </c>
    </row>
    <row r="97" spans="1:7">
      <c r="A97">
        <v>77</v>
      </c>
      <c r="B97">
        <f t="shared" si="8"/>
        <v>15000</v>
      </c>
      <c r="C97">
        <f t="shared" ca="1" si="9"/>
        <v>0.13163262472260873</v>
      </c>
      <c r="D97">
        <f t="shared" ca="1" si="10"/>
        <v>-1.11870678549439</v>
      </c>
      <c r="E97">
        <f t="shared" ca="1" si="7"/>
        <v>9316.1840087067303</v>
      </c>
      <c r="F97">
        <f t="shared" ca="1" si="11"/>
        <v>0</v>
      </c>
      <c r="G97">
        <f t="shared" ca="1" si="12"/>
        <v>10</v>
      </c>
    </row>
    <row r="98" spans="1:7">
      <c r="A98">
        <v>78</v>
      </c>
      <c r="B98">
        <f t="shared" si="8"/>
        <v>15000</v>
      </c>
      <c r="C98">
        <f t="shared" ca="1" si="9"/>
        <v>0.68791454142533726</v>
      </c>
      <c r="D98">
        <f t="shared" ca="1" si="10"/>
        <v>0.48994768718790016</v>
      </c>
      <c r="E98">
        <f t="shared" ca="1" si="7"/>
        <v>21491.005253201216</v>
      </c>
      <c r="F98">
        <f t="shared" ca="1" si="11"/>
        <v>6491.005253201216</v>
      </c>
      <c r="G98">
        <f t="shared" ca="1" si="12"/>
        <v>15.192804202560971</v>
      </c>
    </row>
    <row r="99" spans="1:7">
      <c r="A99">
        <v>79</v>
      </c>
      <c r="B99">
        <f t="shared" si="8"/>
        <v>15000</v>
      </c>
      <c r="C99">
        <f t="shared" ca="1" si="9"/>
        <v>0.57236662467351218</v>
      </c>
      <c r="D99">
        <f t="shared" ca="1" si="10"/>
        <v>0.18240264444473164</v>
      </c>
      <c r="E99">
        <f t="shared" ca="1" si="7"/>
        <v>18316.996428333514</v>
      </c>
      <c r="F99">
        <f t="shared" ca="1" si="11"/>
        <v>3316.9964283335139</v>
      </c>
      <c r="G99">
        <f t="shared" ca="1" si="12"/>
        <v>12.653597142666811</v>
      </c>
    </row>
    <row r="100" spans="1:7">
      <c r="A100">
        <v>80</v>
      </c>
      <c r="B100">
        <f t="shared" si="8"/>
        <v>15000</v>
      </c>
      <c r="C100">
        <f t="shared" ca="1" si="9"/>
        <v>0.22074359132073595</v>
      </c>
      <c r="D100">
        <f t="shared" ca="1" si="10"/>
        <v>-0.769684304605323</v>
      </c>
      <c r="E100">
        <f t="shared" ca="1" si="7"/>
        <v>11168.647301215693</v>
      </c>
      <c r="F100">
        <f t="shared" ca="1" si="11"/>
        <v>0</v>
      </c>
      <c r="G100">
        <f t="shared" ca="1" si="12"/>
        <v>10</v>
      </c>
    </row>
    <row r="101" spans="1:7">
      <c r="A101">
        <v>81</v>
      </c>
      <c r="B101">
        <f t="shared" si="8"/>
        <v>15000</v>
      </c>
      <c r="C101">
        <f t="shared" ca="1" si="9"/>
        <v>0.31753523262099248</v>
      </c>
      <c r="D101">
        <f t="shared" ca="1" si="10"/>
        <v>-0.47460230189579045</v>
      </c>
      <c r="E101">
        <f t="shared" ca="1" si="7"/>
        <v>13019.38773900082</v>
      </c>
      <c r="F101">
        <f t="shared" ca="1" si="11"/>
        <v>0</v>
      </c>
      <c r="G101">
        <f t="shared" ca="1" si="12"/>
        <v>10</v>
      </c>
    </row>
    <row r="102" spans="1:7">
      <c r="A102">
        <v>82</v>
      </c>
      <c r="B102">
        <f t="shared" si="8"/>
        <v>15000</v>
      </c>
      <c r="C102">
        <f t="shared" ca="1" si="9"/>
        <v>0.2660546938260363</v>
      </c>
      <c r="D102">
        <f t="shared" ca="1" si="10"/>
        <v>-0.62478924908990696</v>
      </c>
      <c r="E102">
        <f t="shared" ca="1" si="7"/>
        <v>12041.995725403805</v>
      </c>
      <c r="F102">
        <f t="shared" ca="1" si="11"/>
        <v>0</v>
      </c>
      <c r="G102">
        <f t="shared" ca="1" si="12"/>
        <v>10</v>
      </c>
    </row>
    <row r="103" spans="1:7">
      <c r="A103">
        <v>83</v>
      </c>
      <c r="B103">
        <f t="shared" si="8"/>
        <v>15000</v>
      </c>
      <c r="C103">
        <f t="shared" ca="1" si="9"/>
        <v>0.36743591822219501</v>
      </c>
      <c r="D103">
        <f t="shared" ca="1" si="10"/>
        <v>-0.33865209029545662</v>
      </c>
      <c r="E103">
        <f t="shared" ca="1" si="7"/>
        <v>13972.364481325958</v>
      </c>
      <c r="F103">
        <f t="shared" ca="1" si="11"/>
        <v>0</v>
      </c>
      <c r="G103">
        <f t="shared" ca="1" si="12"/>
        <v>10</v>
      </c>
    </row>
    <row r="104" spans="1:7">
      <c r="A104">
        <v>84</v>
      </c>
      <c r="B104">
        <f t="shared" si="8"/>
        <v>15000</v>
      </c>
      <c r="C104">
        <f t="shared" ca="1" si="9"/>
        <v>0.45345774036698161</v>
      </c>
      <c r="D104">
        <f t="shared" ca="1" si="10"/>
        <v>-0.11693005542453438</v>
      </c>
      <c r="E104">
        <f t="shared" ca="1" si="7"/>
        <v>15678.519048497512</v>
      </c>
      <c r="F104">
        <f t="shared" ca="1" si="11"/>
        <v>678.5190484975119</v>
      </c>
      <c r="G104">
        <f t="shared" ca="1" si="12"/>
        <v>10.54281523879801</v>
      </c>
    </row>
    <row r="105" spans="1:7">
      <c r="A105">
        <v>85</v>
      </c>
      <c r="B105">
        <f t="shared" si="8"/>
        <v>15000</v>
      </c>
      <c r="C105">
        <f t="shared" ca="1" si="9"/>
        <v>0.97721720335381046</v>
      </c>
      <c r="D105">
        <f t="shared" ca="1" si="10"/>
        <v>1.9993953626728105</v>
      </c>
      <c r="E105">
        <f t="shared" ca="1" si="7"/>
        <v>47085.56633756034</v>
      </c>
      <c r="F105">
        <f t="shared" ca="1" si="11"/>
        <v>32085.56633756034</v>
      </c>
      <c r="G105">
        <f t="shared" ca="1" si="12"/>
        <v>35.668453070048272</v>
      </c>
    </row>
    <row r="106" spans="1:7">
      <c r="A106">
        <v>86</v>
      </c>
      <c r="B106">
        <f t="shared" si="8"/>
        <v>15000</v>
      </c>
      <c r="C106">
        <f t="shared" ca="1" si="9"/>
        <v>0.32686094540563904</v>
      </c>
      <c r="D106">
        <f t="shared" ca="1" si="10"/>
        <v>-0.44859770339496902</v>
      </c>
      <c r="E106">
        <f t="shared" ca="1" si="7"/>
        <v>13196.504669612368</v>
      </c>
      <c r="F106">
        <f t="shared" ca="1" si="11"/>
        <v>0</v>
      </c>
      <c r="G106">
        <f t="shared" ca="1" si="12"/>
        <v>10</v>
      </c>
    </row>
    <row r="107" spans="1:7">
      <c r="A107">
        <v>87</v>
      </c>
      <c r="B107">
        <f t="shared" si="8"/>
        <v>15000</v>
      </c>
      <c r="C107">
        <f t="shared" ca="1" si="9"/>
        <v>0.40811399056259601</v>
      </c>
      <c r="D107">
        <f t="shared" ca="1" si="10"/>
        <v>-0.23239918596468073</v>
      </c>
      <c r="E107">
        <f t="shared" ca="1" si="7"/>
        <v>14765.480262879209</v>
      </c>
      <c r="F107">
        <f t="shared" ca="1" si="11"/>
        <v>0</v>
      </c>
      <c r="G107">
        <f t="shared" ca="1" si="12"/>
        <v>10</v>
      </c>
    </row>
    <row r="108" spans="1:7">
      <c r="A108">
        <v>88</v>
      </c>
      <c r="B108">
        <f t="shared" si="8"/>
        <v>15000</v>
      </c>
      <c r="C108">
        <f t="shared" ca="1" si="9"/>
        <v>0.49684687671158734</v>
      </c>
      <c r="D108">
        <f t="shared" ca="1" si="10"/>
        <v>-7.9037902788606281E-3</v>
      </c>
      <c r="E108">
        <f t="shared" ca="1" si="7"/>
        <v>16592.375310546544</v>
      </c>
      <c r="F108">
        <f t="shared" ca="1" si="11"/>
        <v>1592.3753105465439</v>
      </c>
      <c r="G108">
        <f t="shared" ca="1" si="12"/>
        <v>11.273900248437236</v>
      </c>
    </row>
    <row r="109" spans="1:7">
      <c r="A109">
        <v>89</v>
      </c>
      <c r="B109">
        <f t="shared" si="8"/>
        <v>15000</v>
      </c>
      <c r="C109">
        <f t="shared" ca="1" si="9"/>
        <v>0.54939253449830872</v>
      </c>
      <c r="D109">
        <f t="shared" ca="1" si="10"/>
        <v>0.12412673421452131</v>
      </c>
      <c r="E109">
        <f t="shared" ca="1" si="7"/>
        <v>17770.652206629315</v>
      </c>
      <c r="F109">
        <f t="shared" ca="1" si="11"/>
        <v>2770.6522066293146</v>
      </c>
      <c r="G109">
        <f t="shared" ca="1" si="12"/>
        <v>12.216521765303451</v>
      </c>
    </row>
    <row r="110" spans="1:7">
      <c r="A110">
        <v>90</v>
      </c>
      <c r="B110">
        <f t="shared" si="8"/>
        <v>15000</v>
      </c>
      <c r="C110">
        <f t="shared" ca="1" si="9"/>
        <v>0.58143443882056201</v>
      </c>
      <c r="D110">
        <f t="shared" ca="1" si="10"/>
        <v>0.20556448436500396</v>
      </c>
      <c r="E110">
        <f t="shared" ca="1" si="7"/>
        <v>18538.777889229656</v>
      </c>
      <c r="F110">
        <f t="shared" ca="1" si="11"/>
        <v>3538.7778892296556</v>
      </c>
      <c r="G110">
        <f t="shared" ca="1" si="12"/>
        <v>12.831022311383723</v>
      </c>
    </row>
    <row r="111" spans="1:7">
      <c r="A111">
        <v>91</v>
      </c>
      <c r="B111">
        <f t="shared" si="8"/>
        <v>15000</v>
      </c>
      <c r="C111">
        <f t="shared" ca="1" si="9"/>
        <v>0.95711557115919665</v>
      </c>
      <c r="D111">
        <f t="shared" ca="1" si="10"/>
        <v>1.7181521997130056</v>
      </c>
      <c r="E111">
        <f t="shared" ca="1" si="7"/>
        <v>40683.730585366124</v>
      </c>
      <c r="F111">
        <f t="shared" ca="1" si="11"/>
        <v>25683.730585366124</v>
      </c>
      <c r="G111">
        <f t="shared" ca="1" si="12"/>
        <v>30.546984468292898</v>
      </c>
    </row>
    <row r="112" spans="1:7">
      <c r="A112">
        <v>92</v>
      </c>
      <c r="B112">
        <f t="shared" si="8"/>
        <v>15000</v>
      </c>
      <c r="C112">
        <f t="shared" ca="1" si="9"/>
        <v>0.74572433535553106</v>
      </c>
      <c r="D112">
        <f t="shared" ca="1" si="10"/>
        <v>0.66109509718362824</v>
      </c>
      <c r="E112">
        <f t="shared" ca="1" si="7"/>
        <v>23489.776646829261</v>
      </c>
      <c r="F112">
        <f t="shared" ca="1" si="11"/>
        <v>8489.7766468292612</v>
      </c>
      <c r="G112">
        <f t="shared" ca="1" si="12"/>
        <v>16.791821317463409</v>
      </c>
    </row>
    <row r="113" spans="1:7">
      <c r="A113">
        <v>93</v>
      </c>
      <c r="B113">
        <f t="shared" si="8"/>
        <v>15000</v>
      </c>
      <c r="C113">
        <f t="shared" ca="1" si="9"/>
        <v>0.91689098269638358</v>
      </c>
      <c r="D113">
        <f t="shared" ca="1" si="10"/>
        <v>1.3844587363690377</v>
      </c>
      <c r="E113">
        <f t="shared" ca="1" si="7"/>
        <v>34207.197078279358</v>
      </c>
      <c r="F113">
        <f t="shared" ca="1" si="11"/>
        <v>19207.197078279358</v>
      </c>
      <c r="G113">
        <f t="shared" ca="1" si="12"/>
        <v>25.365757662623487</v>
      </c>
    </row>
    <row r="114" spans="1:7">
      <c r="A114">
        <v>94</v>
      </c>
      <c r="B114">
        <f t="shared" si="8"/>
        <v>15000</v>
      </c>
      <c r="C114">
        <f t="shared" ca="1" si="9"/>
        <v>0.59325486807510575</v>
      </c>
      <c r="D114">
        <f t="shared" ca="1" si="10"/>
        <v>0.2359257792802944</v>
      </c>
      <c r="E114">
        <f t="shared" ca="1" si="7"/>
        <v>18833.568423325614</v>
      </c>
      <c r="F114">
        <f t="shared" ca="1" si="11"/>
        <v>3833.5684233256143</v>
      </c>
      <c r="G114">
        <f t="shared" ca="1" si="12"/>
        <v>13.066854738660492</v>
      </c>
    </row>
    <row r="115" spans="1:7">
      <c r="A115">
        <v>95</v>
      </c>
      <c r="B115">
        <f t="shared" si="8"/>
        <v>15000</v>
      </c>
      <c r="C115">
        <f t="shared" ca="1" si="9"/>
        <v>2.8636917526783212E-2</v>
      </c>
      <c r="D115">
        <f t="shared" ca="1" si="10"/>
        <v>-1.9012151686961261</v>
      </c>
      <c r="E115">
        <f t="shared" ca="1" si="7"/>
        <v>6203.72439526583</v>
      </c>
      <c r="F115">
        <f t="shared" ca="1" si="11"/>
        <v>0</v>
      </c>
      <c r="G115">
        <f t="shared" ca="1" si="12"/>
        <v>10</v>
      </c>
    </row>
    <row r="116" spans="1:7">
      <c r="A116">
        <v>96</v>
      </c>
      <c r="B116">
        <f t="shared" si="8"/>
        <v>15000</v>
      </c>
      <c r="C116">
        <f t="shared" ca="1" si="9"/>
        <v>0.11490230716842986</v>
      </c>
      <c r="D116">
        <f t="shared" ca="1" si="10"/>
        <v>-1.2008623156840241</v>
      </c>
      <c r="E116">
        <f t="shared" ca="1" si="7"/>
        <v>8926.8522219433489</v>
      </c>
      <c r="F116">
        <f t="shared" ca="1" si="11"/>
        <v>0</v>
      </c>
      <c r="G116">
        <f t="shared" ca="1" si="12"/>
        <v>10</v>
      </c>
    </row>
    <row r="117" spans="1:7">
      <c r="A117">
        <v>97</v>
      </c>
      <c r="B117">
        <f t="shared" si="8"/>
        <v>15000</v>
      </c>
      <c r="C117">
        <f t="shared" ca="1" si="9"/>
        <v>0.54843080628231822</v>
      </c>
      <c r="D117">
        <f t="shared" ca="1" si="10"/>
        <v>0.1216977598463051</v>
      </c>
      <c r="E117">
        <f t="shared" ref="E117:E148" ca="1" si="13">$B$10*EXP(($B$15-($B$18/2))*$B$11+($B$16)*D117*SQRT($B$11))</f>
        <v>17748.237444127124</v>
      </c>
      <c r="F117">
        <f t="shared" ca="1" si="11"/>
        <v>2748.237444127124</v>
      </c>
      <c r="G117">
        <f t="shared" ca="1" si="12"/>
        <v>12.198589955301699</v>
      </c>
    </row>
    <row r="118" spans="1:7">
      <c r="A118">
        <v>98</v>
      </c>
      <c r="B118">
        <f t="shared" si="8"/>
        <v>15000</v>
      </c>
      <c r="C118">
        <f t="shared" ca="1" si="9"/>
        <v>0.53962921021187171</v>
      </c>
      <c r="D118">
        <f t="shared" ca="1" si="10"/>
        <v>9.9499632625047588E-2</v>
      </c>
      <c r="E118">
        <f t="shared" ca="1" si="13"/>
        <v>17544.69678605859</v>
      </c>
      <c r="F118">
        <f t="shared" ca="1" si="11"/>
        <v>2544.6967860585901</v>
      </c>
      <c r="G118">
        <f t="shared" ca="1" si="12"/>
        <v>12.035757428846871</v>
      </c>
    </row>
    <row r="119" spans="1:7">
      <c r="A119">
        <v>99</v>
      </c>
      <c r="B119">
        <f t="shared" si="8"/>
        <v>15000</v>
      </c>
      <c r="C119">
        <f t="shared" ca="1" si="9"/>
        <v>0.58921795044033864</v>
      </c>
      <c r="D119">
        <f t="shared" ca="1" si="10"/>
        <v>0.2255337162900064</v>
      </c>
      <c r="E119">
        <f t="shared" ca="1" si="13"/>
        <v>18732.14360776413</v>
      </c>
      <c r="F119">
        <f t="shared" ca="1" si="11"/>
        <v>3732.1436077641301</v>
      </c>
      <c r="G119">
        <f t="shared" ca="1" si="12"/>
        <v>12.985714886211303</v>
      </c>
    </row>
    <row r="120" spans="1:7">
      <c r="A120">
        <v>100</v>
      </c>
      <c r="B120">
        <f t="shared" si="8"/>
        <v>15000</v>
      </c>
      <c r="C120">
        <f t="shared" ca="1" si="9"/>
        <v>0.15461064792733836</v>
      </c>
      <c r="D120">
        <f t="shared" ca="1" si="10"/>
        <v>-1.0168573484399932</v>
      </c>
      <c r="E120">
        <f t="shared" ca="1" si="13"/>
        <v>9822.4995205380619</v>
      </c>
      <c r="F120">
        <f t="shared" ca="1" si="11"/>
        <v>0</v>
      </c>
      <c r="G120">
        <f t="shared" ca="1" si="12"/>
        <v>10</v>
      </c>
    </row>
  </sheetData>
  <mergeCells count="3">
    <mergeCell ref="D2:G2"/>
    <mergeCell ref="H5:L9"/>
    <mergeCell ref="I24:K2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4" r:id="rId3">
          <objectPr defaultSize="0" autoPict="0" r:id="rId4">
            <anchor moveWithCells="1" sizeWithCells="1">
              <from>
                <xdr:col>7</xdr:col>
                <xdr:colOff>104775</xdr:colOff>
                <xdr:row>4</xdr:row>
                <xdr:rowOff>47625</xdr:rowOff>
              </from>
              <to>
                <xdr:col>11</xdr:col>
                <xdr:colOff>733425</xdr:colOff>
                <xdr:row>8</xdr:row>
                <xdr:rowOff>123825</xdr:rowOff>
              </to>
            </anchor>
          </objectPr>
        </oleObject>
      </mc:Choice>
      <mc:Fallback>
        <oleObject progId="Equation.3" shapeId="3074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AF0E-A375-EE47-94DB-AA1B18279678}">
  <dimension ref="B3:I9"/>
  <sheetViews>
    <sheetView zoomScaleNormal="100" workbookViewId="0"/>
  </sheetViews>
  <sheetFormatPr defaultColWidth="10.625" defaultRowHeight="15.75"/>
  <cols>
    <col min="3" max="3" width="14.375" customWidth="1"/>
    <col min="4" max="4" width="12.5" bestFit="1" customWidth="1"/>
  </cols>
  <sheetData>
    <row r="3" spans="2:9" ht="18.75">
      <c r="B3" s="47" t="s">
        <v>34</v>
      </c>
      <c r="C3" s="47"/>
      <c r="D3" s="47"/>
    </row>
    <row r="5" spans="2:9">
      <c r="B5" s="48" t="s">
        <v>35</v>
      </c>
      <c r="C5" s="48"/>
      <c r="D5" s="30">
        <f>'Using Binomial'!C38</f>
        <v>11.687104608974719</v>
      </c>
    </row>
    <row r="6" spans="2:9">
      <c r="B6" s="48" t="s">
        <v>36</v>
      </c>
      <c r="C6" s="48"/>
      <c r="D6" s="31">
        <f ca="1">'Using Simulation'!L24</f>
        <v>12.233529992394121</v>
      </c>
    </row>
    <row r="9" spans="2:9">
      <c r="B9" s="49" t="s">
        <v>54</v>
      </c>
      <c r="C9" s="49"/>
      <c r="D9" s="49"/>
      <c r="E9" s="49"/>
      <c r="F9" s="49"/>
      <c r="G9" s="49"/>
      <c r="H9" s="49"/>
      <c r="I9" s="49"/>
    </row>
  </sheetData>
  <mergeCells count="4">
    <mergeCell ref="B3:D3"/>
    <mergeCell ref="B5:C5"/>
    <mergeCell ref="B6:C6"/>
    <mergeCell ref="B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Groupf Project AFM</vt:lpstr>
      <vt:lpstr>Using Binomial</vt:lpstr>
      <vt:lpstr>Using Simulation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Akash</cp:lastModifiedBy>
  <dcterms:created xsi:type="dcterms:W3CDTF">2023-12-21T08:05:04Z</dcterms:created>
  <dcterms:modified xsi:type="dcterms:W3CDTF">2024-03-29T08:00:01Z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2024-03-29T07:59:59Z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b456da2b-ce49-4bde-a1a3-872c4c13df08</vt:lpwstr>
  </property>
  <property fmtid="{D5CDD505-2E9C-101B-9397-08002B2CF9AE}" pid="7" name="MSIP_Label_defa4170-0d19-0005-0004-bc88714345d2_ActionId">
    <vt:lpwstr>6324324f-74f4-462f-ac26-26a34aa742b5</vt:lpwstr>
  </property>
  <property fmtid="{D5CDD505-2E9C-101B-9397-08002B2CF9AE}" pid="8" name="MSIP_Label_defa4170-0d19-0005-0004-bc88714345d2_ContentBits">
    <vt:lpwstr>0</vt:lpwstr>
  </property>
</Properties>
</file>