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C157E7FF-C895-4F72-9CD5-B01CEA57FEF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Iron Condor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4" l="1"/>
  <c r="C21" i="4"/>
  <c r="C22" i="4"/>
  <c r="C23" i="4" s="1"/>
  <c r="C24" i="4" s="1"/>
  <c r="C25" i="4" s="1"/>
  <c r="C26" i="4" s="1"/>
  <c r="C27" i="4" s="1"/>
  <c r="C28" i="4" s="1"/>
  <c r="C29" i="4" s="1"/>
  <c r="C30" i="4" s="1"/>
  <c r="C19" i="4"/>
  <c r="H19" i="4"/>
  <c r="H20" i="4"/>
  <c r="H21" i="4"/>
  <c r="H22" i="4"/>
  <c r="H23" i="4"/>
  <c r="H24" i="4"/>
  <c r="H25" i="4"/>
  <c r="H26" i="4"/>
  <c r="H27" i="4"/>
  <c r="H28" i="4"/>
  <c r="H29" i="4"/>
  <c r="H30" i="4"/>
  <c r="H18" i="4"/>
  <c r="E19" i="4"/>
  <c r="E20" i="4"/>
  <c r="E21" i="4"/>
  <c r="E22" i="4"/>
  <c r="E23" i="4"/>
  <c r="E24" i="4"/>
  <c r="E25" i="4"/>
  <c r="E26" i="4"/>
  <c r="E27" i="4"/>
  <c r="E28" i="4"/>
  <c r="E29" i="4"/>
  <c r="E30" i="4"/>
  <c r="E18" i="4"/>
  <c r="M18" i="4"/>
  <c r="J18" i="4"/>
  <c r="G18" i="4"/>
  <c r="N19" i="4"/>
  <c r="N20" i="4"/>
  <c r="N21" i="4"/>
  <c r="N22" i="4"/>
  <c r="N23" i="4"/>
  <c r="N24" i="4"/>
  <c r="N25" i="4"/>
  <c r="N26" i="4"/>
  <c r="N27" i="4"/>
  <c r="N28" i="4"/>
  <c r="N29" i="4"/>
  <c r="N30" i="4"/>
  <c r="N18" i="4"/>
  <c r="K19" i="4"/>
  <c r="K20" i="4"/>
  <c r="K21" i="4"/>
  <c r="K22" i="4"/>
  <c r="K23" i="4"/>
  <c r="K24" i="4"/>
  <c r="K25" i="4"/>
  <c r="K26" i="4"/>
  <c r="K27" i="4"/>
  <c r="K28" i="4"/>
  <c r="K29" i="4"/>
  <c r="K30" i="4"/>
  <c r="K18" i="4"/>
  <c r="D18" i="4"/>
  <c r="D14" i="4"/>
  <c r="G7" i="4" s="1"/>
  <c r="G20" i="4" l="1"/>
  <c r="D20" i="4"/>
  <c r="F20" i="4" s="1"/>
  <c r="D19" i="4"/>
  <c r="F19" i="4" s="1"/>
  <c r="J20" i="4"/>
  <c r="L20" i="4" s="1"/>
  <c r="G19" i="4"/>
  <c r="I19" i="4" s="1"/>
  <c r="O18" i="4"/>
  <c r="L18" i="4"/>
  <c r="I18" i="4"/>
  <c r="F18" i="4"/>
  <c r="I20" i="4"/>
  <c r="J19" i="4"/>
  <c r="L19" i="4" s="1"/>
  <c r="M20" i="4"/>
  <c r="O20" i="4" s="1"/>
  <c r="M19" i="4"/>
  <c r="O19" i="4" s="1"/>
  <c r="G5" i="4"/>
  <c r="G6" i="4"/>
  <c r="P18" i="4" l="1"/>
  <c r="P20" i="4"/>
  <c r="P19" i="4"/>
  <c r="G21" i="4"/>
  <c r="I21" i="4" s="1"/>
  <c r="D21" i="4"/>
  <c r="F21" i="4" s="1"/>
  <c r="M21" i="4"/>
  <c r="O21" i="4" s="1"/>
  <c r="J21" i="4"/>
  <c r="L21" i="4" s="1"/>
  <c r="G22" i="4" l="1"/>
  <c r="I22" i="4" s="1"/>
  <c r="D22" i="4"/>
  <c r="F22" i="4" s="1"/>
  <c r="J22" i="4"/>
  <c r="L22" i="4" s="1"/>
  <c r="M22" i="4"/>
  <c r="O22" i="4" s="1"/>
  <c r="P21" i="4"/>
  <c r="P22" i="4" l="1"/>
  <c r="J23" i="4"/>
  <c r="L23" i="4" s="1"/>
  <c r="G23" i="4"/>
  <c r="I23" i="4" s="1"/>
  <c r="D23" i="4"/>
  <c r="F23" i="4" s="1"/>
  <c r="M23" i="4"/>
  <c r="O23" i="4" s="1"/>
  <c r="M24" i="4" l="1"/>
  <c r="O24" i="4" s="1"/>
  <c r="J24" i="4"/>
  <c r="L24" i="4" s="1"/>
  <c r="G24" i="4"/>
  <c r="I24" i="4" s="1"/>
  <c r="D24" i="4"/>
  <c r="F24" i="4" s="1"/>
  <c r="P23" i="4"/>
  <c r="P24" i="4" l="1"/>
  <c r="M25" i="4"/>
  <c r="O25" i="4" s="1"/>
  <c r="J25" i="4"/>
  <c r="L25" i="4" s="1"/>
  <c r="G25" i="4"/>
  <c r="I25" i="4" s="1"/>
  <c r="D25" i="4"/>
  <c r="F25" i="4" s="1"/>
  <c r="P25" i="4" l="1"/>
  <c r="M26" i="4"/>
  <c r="O26" i="4" s="1"/>
  <c r="J26" i="4"/>
  <c r="L26" i="4" s="1"/>
  <c r="G26" i="4"/>
  <c r="I26" i="4" s="1"/>
  <c r="D26" i="4"/>
  <c r="F26" i="4" s="1"/>
  <c r="G27" i="4"/>
  <c r="I27" i="4" s="1"/>
  <c r="J27" i="4"/>
  <c r="L27" i="4" s="1"/>
  <c r="M27" i="4"/>
  <c r="O27" i="4" s="1"/>
  <c r="D27" i="4"/>
  <c r="F27" i="4" s="1"/>
  <c r="P26" i="4" l="1"/>
  <c r="P27" i="4"/>
  <c r="M28" i="4"/>
  <c r="O28" i="4" s="1"/>
  <c r="G28" i="4"/>
  <c r="I28" i="4" s="1"/>
  <c r="D28" i="4"/>
  <c r="F28" i="4" s="1"/>
  <c r="J28" i="4"/>
  <c r="L28" i="4" s="1"/>
  <c r="P28" i="4" l="1"/>
  <c r="M29" i="4"/>
  <c r="O29" i="4" s="1"/>
  <c r="G29" i="4"/>
  <c r="I29" i="4" s="1"/>
  <c r="D29" i="4"/>
  <c r="F29" i="4" s="1"/>
  <c r="J29" i="4"/>
  <c r="L29" i="4" s="1"/>
  <c r="P29" i="4" l="1"/>
  <c r="J30" i="4"/>
  <c r="L30" i="4" s="1"/>
  <c r="M30" i="4"/>
  <c r="O30" i="4" s="1"/>
  <c r="G30" i="4"/>
  <c r="I30" i="4" s="1"/>
  <c r="D30" i="4"/>
  <c r="F30" i="4" s="1"/>
  <c r="P3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 Sell - net premium
</t>
        </r>
      </text>
    </comment>
    <comment ref="G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CE Sell + Net premium</t>
        </r>
      </text>
    </comment>
    <comment ref="G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 ways to calculate - 
1) Diff b/w PE strike sold and bought minus net premium
2) Diff b/w CE strike sold and bought minus net premium</t>
        </r>
      </text>
    </comment>
    <comment ref="D17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Short Call intrinsic value</t>
        </r>
      </text>
    </comment>
    <comment ref="E17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Premium received for selling CE.</t>
        </r>
      </text>
    </comment>
    <comment ref="F17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Short call payoff.</t>
        </r>
      </text>
    </comment>
    <comment ref="G17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Short PE intrinsic value</t>
        </r>
      </text>
    </comment>
    <comment ref="H17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Premium Received for selling PE.</t>
        </r>
      </text>
    </comment>
    <comment ref="I17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Short PE payoff.</t>
        </r>
      </text>
    </comment>
    <comment ref="J17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Long CE intrinsic value</t>
        </r>
      </text>
    </comment>
    <comment ref="K17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Premium paid. </t>
        </r>
      </text>
    </comment>
    <comment ref="M17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Long PE intrinsic value.</t>
        </r>
      </text>
    </comment>
    <comment ref="N17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Premium paid.</t>
        </r>
      </text>
    </comment>
    <comment ref="O17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Long PE payoff.</t>
        </r>
      </text>
    </comment>
    <comment ref="P17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Strategy payoff, which is the Iron Condor. </t>
        </r>
      </text>
    </comment>
  </commentList>
</comments>
</file>

<file path=xl/sharedStrings.xml><?xml version="1.0" encoding="utf-8"?>
<sst xmlns="http://schemas.openxmlformats.org/spreadsheetml/2006/main" count="38" uniqueCount="36">
  <si>
    <t>Particular</t>
  </si>
  <si>
    <t>Value</t>
  </si>
  <si>
    <t>Underlying</t>
  </si>
  <si>
    <t>Nifty</t>
  </si>
  <si>
    <t>Strategy Payoff</t>
  </si>
  <si>
    <t>Spot Price</t>
  </si>
  <si>
    <t>Calculations</t>
  </si>
  <si>
    <t>Market Expiry</t>
  </si>
  <si>
    <t>PR</t>
  </si>
  <si>
    <t>Max Profit</t>
  </si>
  <si>
    <t>Max Loss</t>
  </si>
  <si>
    <t>Lower Breakeven</t>
  </si>
  <si>
    <t>Upper Breakeven</t>
  </si>
  <si>
    <t>Max Loss level</t>
  </si>
  <si>
    <t>CE Strike, Sell</t>
  </si>
  <si>
    <t>PE Strike, Sell</t>
  </si>
  <si>
    <t>CE Strike, Buy</t>
  </si>
  <si>
    <t>PE Strike, Buy</t>
  </si>
  <si>
    <t>CE Premium received for short</t>
  </si>
  <si>
    <t>PE Premium received for short</t>
  </si>
  <si>
    <t>CE Premium paid for Long</t>
  </si>
  <si>
    <t>PE Premium paid for Long</t>
  </si>
  <si>
    <t>Net Premium (Credit)</t>
  </si>
  <si>
    <t>Short_CE_IV</t>
  </si>
  <si>
    <t>Short_PE_IV</t>
  </si>
  <si>
    <t>Long_CE_IV</t>
  </si>
  <si>
    <t>PP</t>
  </si>
  <si>
    <t>CE Payoff (S)</t>
  </si>
  <si>
    <t>PE_Payoff (S)</t>
  </si>
  <si>
    <t>Long CE Payoff (B)</t>
  </si>
  <si>
    <t>Long_PE_IV</t>
  </si>
  <si>
    <t>Long PE Payoff (B)</t>
  </si>
  <si>
    <t>Net Premium</t>
  </si>
  <si>
    <t xml:space="preserve">Below PE Buy and above CE Buy </t>
  </si>
  <si>
    <t>Max P&amp;L</t>
  </si>
  <si>
    <t>Short Iron Condor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</si>
</sst>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0" fillId="0" borderId="5" xfId="0" applyBorder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Iron Condor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'Iron Condor'!$C$18:$C$30</c:f>
              <c:numCache>
                <c:formatCode>General</c:formatCode>
                <c:ptCount val="13"/>
                <c:pt idx="0">
                  <c:v>1440</c:v>
                </c:pt>
                <c:pt idx="1">
                  <c:v>1460</c:v>
                </c:pt>
                <c:pt idx="2">
                  <c:v>1480</c:v>
                </c:pt>
                <c:pt idx="3">
                  <c:v>1500</c:v>
                </c:pt>
                <c:pt idx="4">
                  <c:v>1520</c:v>
                </c:pt>
                <c:pt idx="5">
                  <c:v>1540</c:v>
                </c:pt>
                <c:pt idx="6">
                  <c:v>1560</c:v>
                </c:pt>
                <c:pt idx="7">
                  <c:v>1580</c:v>
                </c:pt>
                <c:pt idx="8">
                  <c:v>1600</c:v>
                </c:pt>
                <c:pt idx="9">
                  <c:v>1620</c:v>
                </c:pt>
                <c:pt idx="10">
                  <c:v>1640</c:v>
                </c:pt>
                <c:pt idx="11">
                  <c:v>1660</c:v>
                </c:pt>
                <c:pt idx="12">
                  <c:v>1680</c:v>
                </c:pt>
              </c:numCache>
            </c:numRef>
          </c:cat>
          <c:val>
            <c:numRef>
              <c:f>'Iron Condor'!$P$18:$P$30</c:f>
              <c:numCache>
                <c:formatCode>General</c:formatCode>
                <c:ptCount val="13"/>
                <c:pt idx="0">
                  <c:v>-5.7999999999999972</c:v>
                </c:pt>
                <c:pt idx="1">
                  <c:v>-5.7999999999999972</c:v>
                </c:pt>
                <c:pt idx="2">
                  <c:v>-5.7999999999999972</c:v>
                </c:pt>
                <c:pt idx="3">
                  <c:v>-5.8000000000000007</c:v>
                </c:pt>
                <c:pt idx="4">
                  <c:v>-5.8000000000000007</c:v>
                </c:pt>
                <c:pt idx="5">
                  <c:v>14.200000000000003</c:v>
                </c:pt>
                <c:pt idx="6">
                  <c:v>14.200000000000003</c:v>
                </c:pt>
                <c:pt idx="7">
                  <c:v>14.200000000000003</c:v>
                </c:pt>
                <c:pt idx="8">
                  <c:v>-5.8000000000000007</c:v>
                </c:pt>
                <c:pt idx="9">
                  <c:v>-5.8000000000000007</c:v>
                </c:pt>
                <c:pt idx="10">
                  <c:v>-5.8000000000000007</c:v>
                </c:pt>
                <c:pt idx="11">
                  <c:v>-5.7999999999999972</c:v>
                </c:pt>
                <c:pt idx="12">
                  <c:v>-5.7999999999999972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7-41A0-AA07-A24ECD170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520895"/>
        <c:axId val="1151524639"/>
      </c:lineChart>
      <c:catAx>
        <c:axId val="115152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24639"/>
        <c:crosses val="autoZero"/>
        <c:auto val="1"/>
        <c:lblAlgn val="ctr"/>
        <c:lblOffset val="100"/>
        <c:noMultiLvlLbl val="0"/>
      </c:catAx>
      <c:valAx>
        <c:axId val="115152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2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333374</xdr:colOff>
      <xdr:row>15</xdr:row>
      <xdr:rowOff>109538</xdr:rowOff>
    </xdr:from>
    <xdr:to>
      <xdr:col>27</xdr:col>
      <xdr:colOff>381000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"/>
  <sheetViews>
    <sheetView showGridLines="0" tabSelected="1" zoomScale="80" zoomScaleNormal="80" workbookViewId="0">
      <selection activeCell="C19" sqref="C19"/>
    </sheetView>
  </sheetViews>
  <sheetFormatPr defaultRowHeight="15" x14ac:dyDescent="0.25"/>
  <cols>
    <col min="1" max="1" width="1.42578125" customWidth="1"/>
    <col min="2" max="2" width="1.85546875" customWidth="1"/>
    <col min="3" max="3" width="29.7109375" customWidth="1"/>
    <col min="4" max="4" width="16.7109375" bestFit="1" customWidth="1"/>
    <col min="5" max="5" width="13.5703125" customWidth="1"/>
    <col min="6" max="6" width="16" bestFit="1" customWidth="1"/>
    <col min="7" max="7" width="29" bestFit="1" customWidth="1"/>
    <col min="8" max="8" width="10.5703125" customWidth="1"/>
    <col min="9" max="9" width="13.42578125" customWidth="1"/>
    <col min="10" max="10" width="18.85546875" customWidth="1"/>
    <col min="11" max="11" width="12.42578125" customWidth="1"/>
    <col min="12" max="12" width="16.7109375" bestFit="1" customWidth="1"/>
    <col min="13" max="13" width="11" bestFit="1" customWidth="1"/>
    <col min="15" max="15" width="16.7109375" bestFit="1" customWidth="1"/>
    <col min="16" max="16" width="14.140625" bestFit="1" customWidth="1"/>
  </cols>
  <sheetData>
    <row r="1" spans="1:7" ht="18.75" x14ac:dyDescent="0.3">
      <c r="A1" s="9" t="s">
        <v>35</v>
      </c>
    </row>
    <row r="2" spans="1:7" ht="6.75" customHeight="1" x14ac:dyDescent="0.25"/>
    <row r="3" spans="1:7" x14ac:dyDescent="0.25">
      <c r="C3" s="4" t="s">
        <v>0</v>
      </c>
      <c r="D3" s="5" t="s">
        <v>1</v>
      </c>
    </row>
    <row r="4" spans="1:7" x14ac:dyDescent="0.25">
      <c r="C4" s="1" t="s">
        <v>2</v>
      </c>
      <c r="D4" s="6" t="s">
        <v>3</v>
      </c>
      <c r="F4" s="3" t="s">
        <v>34</v>
      </c>
    </row>
    <row r="5" spans="1:7" x14ac:dyDescent="0.25">
      <c r="C5" s="1" t="s">
        <v>5</v>
      </c>
      <c r="D5" s="6">
        <v>1560</v>
      </c>
      <c r="F5" s="12" t="s">
        <v>11</v>
      </c>
      <c r="G5" s="12">
        <f>D7-D14</f>
        <v>1525.8</v>
      </c>
    </row>
    <row r="6" spans="1:7" x14ac:dyDescent="0.25">
      <c r="C6" s="1" t="s">
        <v>14</v>
      </c>
      <c r="D6" s="6">
        <v>1580</v>
      </c>
      <c r="F6" s="14" t="s">
        <v>12</v>
      </c>
      <c r="G6" s="12">
        <f>D6+D14</f>
        <v>1594.2</v>
      </c>
    </row>
    <row r="7" spans="1:7" x14ac:dyDescent="0.25">
      <c r="C7" s="1" t="s">
        <v>15</v>
      </c>
      <c r="D7" s="6">
        <v>1540</v>
      </c>
      <c r="F7" s="12" t="s">
        <v>10</v>
      </c>
      <c r="G7" s="12">
        <f>D7-D9-D14</f>
        <v>5.7999999999999972</v>
      </c>
    </row>
    <row r="8" spans="1:7" x14ac:dyDescent="0.25">
      <c r="C8" s="1" t="s">
        <v>16</v>
      </c>
      <c r="D8" s="6">
        <v>1600</v>
      </c>
      <c r="F8" s="12" t="s">
        <v>13</v>
      </c>
      <c r="G8" s="12" t="s">
        <v>33</v>
      </c>
    </row>
    <row r="9" spans="1:7" x14ac:dyDescent="0.25">
      <c r="C9" s="1" t="s">
        <v>17</v>
      </c>
      <c r="D9" s="6">
        <v>1520</v>
      </c>
      <c r="F9" s="12" t="s">
        <v>9</v>
      </c>
      <c r="G9" s="12" t="s">
        <v>32</v>
      </c>
    </row>
    <row r="10" spans="1:7" x14ac:dyDescent="0.25">
      <c r="C10" s="1" t="s">
        <v>18</v>
      </c>
      <c r="D10" s="6">
        <v>31.2</v>
      </c>
    </row>
    <row r="11" spans="1:7" x14ac:dyDescent="0.25">
      <c r="C11" s="1" t="s">
        <v>19</v>
      </c>
      <c r="D11" s="6">
        <v>18.5</v>
      </c>
      <c r="F11" s="8"/>
      <c r="G11" s="8"/>
    </row>
    <row r="12" spans="1:7" x14ac:dyDescent="0.25">
      <c r="C12" s="1" t="s">
        <v>20</v>
      </c>
      <c r="D12" s="6">
        <v>22.5</v>
      </c>
    </row>
    <row r="13" spans="1:7" x14ac:dyDescent="0.25">
      <c r="C13" s="1" t="s">
        <v>21</v>
      </c>
      <c r="D13" s="6">
        <v>13</v>
      </c>
    </row>
    <row r="14" spans="1:7" x14ac:dyDescent="0.25">
      <c r="C14" s="2" t="s">
        <v>22</v>
      </c>
      <c r="D14" s="7">
        <f>D10+D11-D12-D13</f>
        <v>14.200000000000003</v>
      </c>
    </row>
    <row r="16" spans="1:7" x14ac:dyDescent="0.25">
      <c r="A16" s="3" t="s">
        <v>6</v>
      </c>
    </row>
    <row r="17" spans="3:16" x14ac:dyDescent="0.25">
      <c r="C17" s="10" t="s">
        <v>7</v>
      </c>
      <c r="D17" s="10" t="s">
        <v>23</v>
      </c>
      <c r="E17" s="10" t="s">
        <v>8</v>
      </c>
      <c r="F17" s="10" t="s">
        <v>27</v>
      </c>
      <c r="G17" s="10" t="s">
        <v>24</v>
      </c>
      <c r="H17" s="10" t="s">
        <v>8</v>
      </c>
      <c r="I17" s="10" t="s">
        <v>28</v>
      </c>
      <c r="J17" s="10" t="s">
        <v>25</v>
      </c>
      <c r="K17" s="10" t="s">
        <v>26</v>
      </c>
      <c r="L17" s="11" t="s">
        <v>29</v>
      </c>
      <c r="M17" s="10" t="s">
        <v>30</v>
      </c>
      <c r="N17" s="10" t="s">
        <v>26</v>
      </c>
      <c r="O17" s="11" t="s">
        <v>31</v>
      </c>
      <c r="P17" s="10" t="s">
        <v>4</v>
      </c>
    </row>
    <row r="18" spans="3:16" x14ac:dyDescent="0.25">
      <c r="C18" s="12">
        <v>1440</v>
      </c>
      <c r="D18" s="12">
        <f>MAX(C18-$D$6,0)</f>
        <v>0</v>
      </c>
      <c r="E18" s="12">
        <f>$D$10</f>
        <v>31.2</v>
      </c>
      <c r="F18" s="12">
        <f>E18-D18</f>
        <v>31.2</v>
      </c>
      <c r="G18" s="12">
        <f>MAX($D$7-C18,0)</f>
        <v>100</v>
      </c>
      <c r="H18" s="12">
        <f>$D$11</f>
        <v>18.5</v>
      </c>
      <c r="I18" s="12">
        <f>H18-G18</f>
        <v>-81.5</v>
      </c>
      <c r="J18" s="12">
        <f>MAX(C18-$D$8,0)</f>
        <v>0</v>
      </c>
      <c r="K18" s="12">
        <f>$D$12</f>
        <v>22.5</v>
      </c>
      <c r="L18" s="13">
        <f>J18-K18</f>
        <v>-22.5</v>
      </c>
      <c r="M18" s="13">
        <f>MAX($D$9-C18,0)</f>
        <v>80</v>
      </c>
      <c r="N18" s="13">
        <f>$D$13</f>
        <v>13</v>
      </c>
      <c r="O18" s="13">
        <f>M18-N18</f>
        <v>67</v>
      </c>
      <c r="P18" s="13">
        <f>F18+I18+L18+O18</f>
        <v>-5.7999999999999972</v>
      </c>
    </row>
    <row r="19" spans="3:16" x14ac:dyDescent="0.25">
      <c r="C19" s="12">
        <f>C18+20</f>
        <v>1460</v>
      </c>
      <c r="D19" s="12">
        <f t="shared" ref="D19:D30" si="0">MAX(C19-$D$6,0)</f>
        <v>0</v>
      </c>
      <c r="E19" s="12">
        <f t="shared" ref="E19:E30" si="1">$D$10</f>
        <v>31.2</v>
      </c>
      <c r="F19" s="12">
        <f t="shared" ref="F19:F30" si="2">E19-D19</f>
        <v>31.2</v>
      </c>
      <c r="G19" s="12">
        <f t="shared" ref="G19:G30" si="3">MAX($D$7-C19,0)</f>
        <v>80</v>
      </c>
      <c r="H19" s="12">
        <f t="shared" ref="H19:H30" si="4">$D$11</f>
        <v>18.5</v>
      </c>
      <c r="I19" s="12">
        <f t="shared" ref="I19:I30" si="5">H19-G19</f>
        <v>-61.5</v>
      </c>
      <c r="J19" s="12">
        <f t="shared" ref="J19:J30" si="6">MAX(C19-$D$8,0)</f>
        <v>0</v>
      </c>
      <c r="K19" s="12">
        <f t="shared" ref="K19:K30" si="7">$D$12</f>
        <v>22.5</v>
      </c>
      <c r="L19" s="13">
        <f t="shared" ref="L19:L30" si="8">J19-K19</f>
        <v>-22.5</v>
      </c>
      <c r="M19" s="13">
        <f t="shared" ref="M19:M30" si="9">MAX($D$9-C19,0)</f>
        <v>60</v>
      </c>
      <c r="N19" s="13">
        <f t="shared" ref="N19:N30" si="10">$D$13</f>
        <v>13</v>
      </c>
      <c r="O19" s="13">
        <f t="shared" ref="O19:O30" si="11">M19-N19</f>
        <v>47</v>
      </c>
      <c r="P19" s="13">
        <f t="shared" ref="P19:P30" si="12">F19+I19+L19+O19</f>
        <v>-5.7999999999999972</v>
      </c>
    </row>
    <row r="20" spans="3:16" x14ac:dyDescent="0.25">
      <c r="C20" s="12">
        <f t="shared" ref="C20:C45" si="13">C19+20</f>
        <v>1480</v>
      </c>
      <c r="D20" s="12">
        <f t="shared" si="0"/>
        <v>0</v>
      </c>
      <c r="E20" s="12">
        <f t="shared" si="1"/>
        <v>31.2</v>
      </c>
      <c r="F20" s="12">
        <f t="shared" si="2"/>
        <v>31.2</v>
      </c>
      <c r="G20" s="12">
        <f t="shared" si="3"/>
        <v>60</v>
      </c>
      <c r="H20" s="12">
        <f t="shared" si="4"/>
        <v>18.5</v>
      </c>
      <c r="I20" s="12">
        <f t="shared" si="5"/>
        <v>-41.5</v>
      </c>
      <c r="J20" s="12">
        <f t="shared" si="6"/>
        <v>0</v>
      </c>
      <c r="K20" s="12">
        <f t="shared" si="7"/>
        <v>22.5</v>
      </c>
      <c r="L20" s="13">
        <f t="shared" si="8"/>
        <v>-22.5</v>
      </c>
      <c r="M20" s="13">
        <f t="shared" si="9"/>
        <v>40</v>
      </c>
      <c r="N20" s="13">
        <f t="shared" si="10"/>
        <v>13</v>
      </c>
      <c r="O20" s="13">
        <f t="shared" si="11"/>
        <v>27</v>
      </c>
      <c r="P20" s="13">
        <f t="shared" si="12"/>
        <v>-5.7999999999999972</v>
      </c>
    </row>
    <row r="21" spans="3:16" x14ac:dyDescent="0.25">
      <c r="C21" s="12">
        <f t="shared" si="13"/>
        <v>1500</v>
      </c>
      <c r="D21" s="12">
        <f t="shared" si="0"/>
        <v>0</v>
      </c>
      <c r="E21" s="12">
        <f t="shared" si="1"/>
        <v>31.2</v>
      </c>
      <c r="F21" s="12">
        <f t="shared" si="2"/>
        <v>31.2</v>
      </c>
      <c r="G21" s="12">
        <f t="shared" si="3"/>
        <v>40</v>
      </c>
      <c r="H21" s="12">
        <f t="shared" si="4"/>
        <v>18.5</v>
      </c>
      <c r="I21" s="12">
        <f t="shared" si="5"/>
        <v>-21.5</v>
      </c>
      <c r="J21" s="12">
        <f t="shared" si="6"/>
        <v>0</v>
      </c>
      <c r="K21" s="12">
        <f t="shared" si="7"/>
        <v>22.5</v>
      </c>
      <c r="L21" s="13">
        <f t="shared" si="8"/>
        <v>-22.5</v>
      </c>
      <c r="M21" s="13">
        <f t="shared" si="9"/>
        <v>20</v>
      </c>
      <c r="N21" s="13">
        <f t="shared" si="10"/>
        <v>13</v>
      </c>
      <c r="O21" s="13">
        <f t="shared" si="11"/>
        <v>7</v>
      </c>
      <c r="P21" s="13">
        <f t="shared" si="12"/>
        <v>-5.8000000000000007</v>
      </c>
    </row>
    <row r="22" spans="3:16" x14ac:dyDescent="0.25">
      <c r="C22" s="12">
        <f t="shared" si="13"/>
        <v>1520</v>
      </c>
      <c r="D22" s="12">
        <f t="shared" si="0"/>
        <v>0</v>
      </c>
      <c r="E22" s="12">
        <f t="shared" si="1"/>
        <v>31.2</v>
      </c>
      <c r="F22" s="12">
        <f t="shared" si="2"/>
        <v>31.2</v>
      </c>
      <c r="G22" s="12">
        <f t="shared" si="3"/>
        <v>20</v>
      </c>
      <c r="H22" s="12">
        <f t="shared" si="4"/>
        <v>18.5</v>
      </c>
      <c r="I22" s="12">
        <f t="shared" si="5"/>
        <v>-1.5</v>
      </c>
      <c r="J22" s="12">
        <f t="shared" si="6"/>
        <v>0</v>
      </c>
      <c r="K22" s="12">
        <f t="shared" si="7"/>
        <v>22.5</v>
      </c>
      <c r="L22" s="13">
        <f t="shared" si="8"/>
        <v>-22.5</v>
      </c>
      <c r="M22" s="13">
        <f t="shared" si="9"/>
        <v>0</v>
      </c>
      <c r="N22" s="13">
        <f t="shared" si="10"/>
        <v>13</v>
      </c>
      <c r="O22" s="13">
        <f t="shared" si="11"/>
        <v>-13</v>
      </c>
      <c r="P22" s="13">
        <f t="shared" si="12"/>
        <v>-5.8000000000000007</v>
      </c>
    </row>
    <row r="23" spans="3:16" x14ac:dyDescent="0.25">
      <c r="C23" s="12">
        <f t="shared" si="13"/>
        <v>1540</v>
      </c>
      <c r="D23" s="12">
        <f t="shared" si="0"/>
        <v>0</v>
      </c>
      <c r="E23" s="12">
        <f t="shared" si="1"/>
        <v>31.2</v>
      </c>
      <c r="F23" s="12">
        <f t="shared" si="2"/>
        <v>31.2</v>
      </c>
      <c r="G23" s="12">
        <f t="shared" si="3"/>
        <v>0</v>
      </c>
      <c r="H23" s="12">
        <f t="shared" si="4"/>
        <v>18.5</v>
      </c>
      <c r="I23" s="12">
        <f t="shared" si="5"/>
        <v>18.5</v>
      </c>
      <c r="J23" s="12">
        <f t="shared" si="6"/>
        <v>0</v>
      </c>
      <c r="K23" s="12">
        <f t="shared" si="7"/>
        <v>22.5</v>
      </c>
      <c r="L23" s="13">
        <f t="shared" si="8"/>
        <v>-22.5</v>
      </c>
      <c r="M23" s="13">
        <f t="shared" si="9"/>
        <v>0</v>
      </c>
      <c r="N23" s="13">
        <f t="shared" si="10"/>
        <v>13</v>
      </c>
      <c r="O23" s="13">
        <f t="shared" si="11"/>
        <v>-13</v>
      </c>
      <c r="P23" s="13">
        <f t="shared" si="12"/>
        <v>14.200000000000003</v>
      </c>
    </row>
    <row r="24" spans="3:16" x14ac:dyDescent="0.25">
      <c r="C24" s="12">
        <f t="shared" si="13"/>
        <v>1560</v>
      </c>
      <c r="D24" s="12">
        <f t="shared" si="0"/>
        <v>0</v>
      </c>
      <c r="E24" s="12">
        <f t="shared" si="1"/>
        <v>31.2</v>
      </c>
      <c r="F24" s="12">
        <f t="shared" si="2"/>
        <v>31.2</v>
      </c>
      <c r="G24" s="12">
        <f t="shared" si="3"/>
        <v>0</v>
      </c>
      <c r="H24" s="12">
        <f t="shared" si="4"/>
        <v>18.5</v>
      </c>
      <c r="I24" s="12">
        <f t="shared" si="5"/>
        <v>18.5</v>
      </c>
      <c r="J24" s="12">
        <f t="shared" si="6"/>
        <v>0</v>
      </c>
      <c r="K24" s="12">
        <f t="shared" si="7"/>
        <v>22.5</v>
      </c>
      <c r="L24" s="13">
        <f t="shared" si="8"/>
        <v>-22.5</v>
      </c>
      <c r="M24" s="13">
        <f t="shared" si="9"/>
        <v>0</v>
      </c>
      <c r="N24" s="13">
        <f t="shared" si="10"/>
        <v>13</v>
      </c>
      <c r="O24" s="13">
        <f t="shared" si="11"/>
        <v>-13</v>
      </c>
      <c r="P24" s="13">
        <f t="shared" si="12"/>
        <v>14.200000000000003</v>
      </c>
    </row>
    <row r="25" spans="3:16" x14ac:dyDescent="0.25">
      <c r="C25" s="12">
        <f t="shared" si="13"/>
        <v>1580</v>
      </c>
      <c r="D25" s="12">
        <f t="shared" si="0"/>
        <v>0</v>
      </c>
      <c r="E25" s="12">
        <f t="shared" si="1"/>
        <v>31.2</v>
      </c>
      <c r="F25" s="12">
        <f t="shared" si="2"/>
        <v>31.2</v>
      </c>
      <c r="G25" s="12">
        <f t="shared" si="3"/>
        <v>0</v>
      </c>
      <c r="H25" s="12">
        <f t="shared" si="4"/>
        <v>18.5</v>
      </c>
      <c r="I25" s="12">
        <f t="shared" si="5"/>
        <v>18.5</v>
      </c>
      <c r="J25" s="12">
        <f t="shared" si="6"/>
        <v>0</v>
      </c>
      <c r="K25" s="12">
        <f t="shared" si="7"/>
        <v>22.5</v>
      </c>
      <c r="L25" s="13">
        <f t="shared" si="8"/>
        <v>-22.5</v>
      </c>
      <c r="M25" s="13">
        <f t="shared" si="9"/>
        <v>0</v>
      </c>
      <c r="N25" s="13">
        <f t="shared" si="10"/>
        <v>13</v>
      </c>
      <c r="O25" s="13">
        <f t="shared" si="11"/>
        <v>-13</v>
      </c>
      <c r="P25" s="13">
        <f t="shared" si="12"/>
        <v>14.200000000000003</v>
      </c>
    </row>
    <row r="26" spans="3:16" x14ac:dyDescent="0.25">
      <c r="C26" s="12">
        <f t="shared" si="13"/>
        <v>1600</v>
      </c>
      <c r="D26" s="12">
        <f t="shared" si="0"/>
        <v>20</v>
      </c>
      <c r="E26" s="12">
        <f t="shared" si="1"/>
        <v>31.2</v>
      </c>
      <c r="F26" s="12">
        <f t="shared" si="2"/>
        <v>11.2</v>
      </c>
      <c r="G26" s="12">
        <f t="shared" si="3"/>
        <v>0</v>
      </c>
      <c r="H26" s="12">
        <f t="shared" si="4"/>
        <v>18.5</v>
      </c>
      <c r="I26" s="12">
        <f t="shared" si="5"/>
        <v>18.5</v>
      </c>
      <c r="J26" s="12">
        <f t="shared" si="6"/>
        <v>0</v>
      </c>
      <c r="K26" s="12">
        <f t="shared" si="7"/>
        <v>22.5</v>
      </c>
      <c r="L26" s="13">
        <f t="shared" si="8"/>
        <v>-22.5</v>
      </c>
      <c r="M26" s="13">
        <f t="shared" si="9"/>
        <v>0</v>
      </c>
      <c r="N26" s="13">
        <f t="shared" si="10"/>
        <v>13</v>
      </c>
      <c r="O26" s="13">
        <f t="shared" si="11"/>
        <v>-13</v>
      </c>
      <c r="P26" s="13">
        <f t="shared" si="12"/>
        <v>-5.8000000000000007</v>
      </c>
    </row>
    <row r="27" spans="3:16" x14ac:dyDescent="0.25">
      <c r="C27" s="12">
        <f t="shared" si="13"/>
        <v>1620</v>
      </c>
      <c r="D27" s="12">
        <f t="shared" si="0"/>
        <v>40</v>
      </c>
      <c r="E27" s="12">
        <f t="shared" si="1"/>
        <v>31.2</v>
      </c>
      <c r="F27" s="12">
        <f t="shared" si="2"/>
        <v>-8.8000000000000007</v>
      </c>
      <c r="G27" s="12">
        <f t="shared" si="3"/>
        <v>0</v>
      </c>
      <c r="H27" s="12">
        <f t="shared" si="4"/>
        <v>18.5</v>
      </c>
      <c r="I27" s="12">
        <f t="shared" si="5"/>
        <v>18.5</v>
      </c>
      <c r="J27" s="12">
        <f t="shared" si="6"/>
        <v>20</v>
      </c>
      <c r="K27" s="12">
        <f t="shared" si="7"/>
        <v>22.5</v>
      </c>
      <c r="L27" s="13">
        <f t="shared" si="8"/>
        <v>-2.5</v>
      </c>
      <c r="M27" s="13">
        <f t="shared" si="9"/>
        <v>0</v>
      </c>
      <c r="N27" s="13">
        <f t="shared" si="10"/>
        <v>13</v>
      </c>
      <c r="O27" s="13">
        <f t="shared" si="11"/>
        <v>-13</v>
      </c>
      <c r="P27" s="13">
        <f t="shared" si="12"/>
        <v>-5.8000000000000007</v>
      </c>
    </row>
    <row r="28" spans="3:16" x14ac:dyDescent="0.25">
      <c r="C28" s="12">
        <f t="shared" si="13"/>
        <v>1640</v>
      </c>
      <c r="D28" s="12">
        <f t="shared" si="0"/>
        <v>60</v>
      </c>
      <c r="E28" s="12">
        <f t="shared" si="1"/>
        <v>31.2</v>
      </c>
      <c r="F28" s="12">
        <f t="shared" si="2"/>
        <v>-28.8</v>
      </c>
      <c r="G28" s="12">
        <f t="shared" si="3"/>
        <v>0</v>
      </c>
      <c r="H28" s="12">
        <f t="shared" si="4"/>
        <v>18.5</v>
      </c>
      <c r="I28" s="12">
        <f t="shared" si="5"/>
        <v>18.5</v>
      </c>
      <c r="J28" s="12">
        <f t="shared" si="6"/>
        <v>40</v>
      </c>
      <c r="K28" s="12">
        <f t="shared" si="7"/>
        <v>22.5</v>
      </c>
      <c r="L28" s="13">
        <f t="shared" si="8"/>
        <v>17.5</v>
      </c>
      <c r="M28" s="13">
        <f t="shared" si="9"/>
        <v>0</v>
      </c>
      <c r="N28" s="13">
        <f t="shared" si="10"/>
        <v>13</v>
      </c>
      <c r="O28" s="13">
        <f t="shared" si="11"/>
        <v>-13</v>
      </c>
      <c r="P28" s="13">
        <f t="shared" si="12"/>
        <v>-5.8000000000000007</v>
      </c>
    </row>
    <row r="29" spans="3:16" x14ac:dyDescent="0.25">
      <c r="C29" s="12">
        <f t="shared" si="13"/>
        <v>1660</v>
      </c>
      <c r="D29" s="12">
        <f t="shared" si="0"/>
        <v>80</v>
      </c>
      <c r="E29" s="12">
        <f t="shared" si="1"/>
        <v>31.2</v>
      </c>
      <c r="F29" s="12">
        <f t="shared" si="2"/>
        <v>-48.8</v>
      </c>
      <c r="G29" s="12">
        <f t="shared" si="3"/>
        <v>0</v>
      </c>
      <c r="H29" s="12">
        <f t="shared" si="4"/>
        <v>18.5</v>
      </c>
      <c r="I29" s="12">
        <f t="shared" si="5"/>
        <v>18.5</v>
      </c>
      <c r="J29" s="12">
        <f t="shared" si="6"/>
        <v>60</v>
      </c>
      <c r="K29" s="12">
        <f t="shared" si="7"/>
        <v>22.5</v>
      </c>
      <c r="L29" s="13">
        <f t="shared" si="8"/>
        <v>37.5</v>
      </c>
      <c r="M29" s="13">
        <f t="shared" si="9"/>
        <v>0</v>
      </c>
      <c r="N29" s="13">
        <f t="shared" si="10"/>
        <v>13</v>
      </c>
      <c r="O29" s="13">
        <f t="shared" si="11"/>
        <v>-13</v>
      </c>
      <c r="P29" s="13">
        <f t="shared" si="12"/>
        <v>-5.7999999999999972</v>
      </c>
    </row>
    <row r="30" spans="3:16" x14ac:dyDescent="0.25">
      <c r="C30" s="12">
        <f t="shared" si="13"/>
        <v>1680</v>
      </c>
      <c r="D30" s="12">
        <f t="shared" si="0"/>
        <v>100</v>
      </c>
      <c r="E30" s="12">
        <f t="shared" si="1"/>
        <v>31.2</v>
      </c>
      <c r="F30" s="12">
        <f t="shared" si="2"/>
        <v>-68.8</v>
      </c>
      <c r="G30" s="12">
        <f t="shared" si="3"/>
        <v>0</v>
      </c>
      <c r="H30" s="12">
        <f t="shared" si="4"/>
        <v>18.5</v>
      </c>
      <c r="I30" s="12">
        <f t="shared" si="5"/>
        <v>18.5</v>
      </c>
      <c r="J30" s="12">
        <f t="shared" si="6"/>
        <v>80</v>
      </c>
      <c r="K30" s="12">
        <f t="shared" si="7"/>
        <v>22.5</v>
      </c>
      <c r="L30" s="13">
        <f t="shared" si="8"/>
        <v>57.5</v>
      </c>
      <c r="M30" s="13">
        <f t="shared" si="9"/>
        <v>0</v>
      </c>
      <c r="N30" s="13">
        <f t="shared" si="10"/>
        <v>13</v>
      </c>
      <c r="O30" s="13">
        <f t="shared" si="11"/>
        <v>-13</v>
      </c>
      <c r="P30" s="13">
        <f t="shared" si="12"/>
        <v>-5.7999999999999972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Iron Condor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2023-09-13T17:45:19Z</dcterms:modified>
</cp:coreProperties>
</file>