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Work\Projects_GH\Excel\Portfolio Optimization using Solver\"/>
    </mc:Choice>
  </mc:AlternateContent>
  <xr:revisionPtr revIDLastSave="0" documentId="13_ncr:1_{F3967E49-22AE-42B9-A74E-E5B8DE010CCA}" xr6:coauthVersionLast="47" xr6:coauthVersionMax="47" xr10:uidLastSave="{00000000-0000-0000-0000-000000000000}"/>
  <bookViews>
    <workbookView xWindow="-120" yWindow="-120" windowWidth="20730" windowHeight="11310" xr2:uid="{6DE61724-7EFE-4D0D-9484-619C1BEFCE8F}"/>
  </bookViews>
  <sheets>
    <sheet name="MonthlyReturn" sheetId="1" r:id="rId1"/>
  </sheets>
  <definedNames>
    <definedName name="AAPL">MonthlyReturn!$A$2:$A$60</definedName>
    <definedName name="BA">MonthlyReturn!$B$2:$B$60</definedName>
    <definedName name="NFLX">MonthlyReturn!$C$2:$C$60</definedName>
    <definedName name="NLFX">MonthlyReturn!$C$2:$C$60</definedName>
    <definedName name="solver_adj" localSheetId="0" hidden="1">MonthlyReturn!$J$13:$J$16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MonthlyReturn!$J$13:$J$16</definedName>
    <definedName name="solver_lhs2" localSheetId="0" hidden="1">MonthlyReturn!$J$17</definedName>
    <definedName name="solver_lhs3" localSheetId="0" hidden="1">MonthlyReturn!$J$20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MonthlyReturn!$J$22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2</definedName>
    <definedName name="solver_rel3" localSheetId="0" hidden="1">2</definedName>
    <definedName name="solver_rhs1" localSheetId="0" hidden="1">0</definedName>
    <definedName name="solver_rhs2" localSheetId="0" hidden="1">1</definedName>
    <definedName name="solver_rhs3" localSheetId="0" hidden="1">0.28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0.5</definedName>
    <definedName name="solver_ver" localSheetId="0" hidden="1">3</definedName>
    <definedName name="TSLA">MonthlyReturn!$D$2:$D$60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7" i="1" l="1"/>
  <c r="G8" i="1"/>
  <c r="G10" i="1"/>
  <c r="G9" i="1"/>
  <c r="G7" i="1"/>
  <c r="J7" i="1"/>
  <c r="L8" i="1"/>
  <c r="K10" i="1"/>
  <c r="I8" i="1"/>
  <c r="J10" i="1"/>
  <c r="J8" i="1"/>
  <c r="I9" i="1"/>
  <c r="L7" i="1"/>
  <c r="K8" i="1"/>
  <c r="K9" i="1"/>
  <c r="L9" i="1"/>
  <c r="K7" i="1"/>
  <c r="J9" i="1"/>
  <c r="L10" i="1"/>
  <c r="I10" i="1"/>
  <c r="I7" i="1"/>
  <c r="I21" i="1" l="1" a="1"/>
  <c r="I21" i="1" s="1"/>
  <c r="I22" i="1" s="1"/>
  <c r="J22" i="1" s="1"/>
  <c r="I20" i="1" a="1"/>
  <c r="I20" i="1" s="1"/>
  <c r="J20" i="1" s="1"/>
  <c r="J26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<sst xmlns="http://schemas.openxmlformats.org/spreadsheetml/2006/main" count="52" uniqueCount="37">
  <si>
    <t>AAPL</t>
  </si>
  <si>
    <t>NFLX</t>
  </si>
  <si>
    <t>BA</t>
  </si>
  <si>
    <t>Period:</t>
  </si>
  <si>
    <t>1/1/2015 to 1/12/2019</t>
  </si>
  <si>
    <t>Source:</t>
  </si>
  <si>
    <t>finance.yahoo.com</t>
  </si>
  <si>
    <t>TSLA</t>
  </si>
  <si>
    <t xml:space="preserve">Monthly Returns </t>
  </si>
  <si>
    <t>Returns are calculated using cont compounding formula</t>
  </si>
  <si>
    <t xml:space="preserve">Compute covariance matrix for each stock </t>
  </si>
  <si>
    <t xml:space="preserve">Name all the data ranges </t>
  </si>
  <si>
    <t xml:space="preserve">Avg monthly returns for each stock </t>
  </si>
  <si>
    <t xml:space="preserve">Set Portfolio Weights </t>
  </si>
  <si>
    <t xml:space="preserve">Allocate weight to each stock </t>
  </si>
  <si>
    <t xml:space="preserve">Compute the portfolio return &amp; std dev on monthly basis </t>
  </si>
  <si>
    <t xml:space="preserve">and then will analyze it </t>
  </si>
  <si>
    <t xml:space="preserve">Monthly </t>
  </si>
  <si>
    <t xml:space="preserve">Return </t>
  </si>
  <si>
    <t xml:space="preserve">Use Matrix Multi for computing Returns &amp; Variance </t>
  </si>
  <si>
    <t xml:space="preserve">Variance </t>
  </si>
  <si>
    <t xml:space="preserve">Std Dev </t>
  </si>
  <si>
    <t xml:space="preserve">Annualized </t>
  </si>
  <si>
    <t xml:space="preserve">Rf Rate </t>
  </si>
  <si>
    <t xml:space="preserve">Sharpe Ratio </t>
  </si>
  <si>
    <t xml:space="preserve">Will use solver to compute to proper &amp; optimized weightage </t>
  </si>
  <si>
    <t xml:space="preserve">so that sharpe ratio is maximum </t>
  </si>
  <si>
    <t>So we used solver to distribute proper &amp; optimized weights along the portfolio stocks such as the sharpe ratio would be maximized and the risk percentage would be under our tolerance level</t>
  </si>
  <si>
    <t xml:space="preserve">1] Current Objective is to Max sharpe ratio , </t>
  </si>
  <si>
    <t xml:space="preserve">given risk tolerance  of max 30% </t>
  </si>
  <si>
    <t xml:space="preserve">2] Obej is Max Returns with given risk tolerance of 30% </t>
  </si>
  <si>
    <t xml:space="preserve">1st </t>
  </si>
  <si>
    <t xml:space="preserve">2nd </t>
  </si>
  <si>
    <t xml:space="preserve">3] Obj is to Min volatility of the portfolio </t>
  </si>
  <si>
    <t xml:space="preserve">3rd </t>
  </si>
  <si>
    <t xml:space="preserve">4] If added some other special constrints by the clients </t>
  </si>
  <si>
    <t xml:space="preserve">Min portolio volatility with target retun 28%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</si>
</sst>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%"/>
    <numFmt numFmtId="166" formatCode="0.000000000000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164" fontId="0" fillId="0" borderId="0" xfId="1" applyNumberFormat="1" applyFont="1" applyAlignment="1">
      <alignment horizontal="left" vertical="center" wrapText="1"/>
    </xf>
    <xf numFmtId="164" fontId="0" fillId="0" borderId="0" xfId="0" applyNumberFormat="1" applyAlignment="1">
      <alignment horizontal="left" vertical="center" wrapText="1"/>
    </xf>
    <xf numFmtId="10" fontId="0" fillId="0" borderId="0" xfId="1" applyNumberFormat="1" applyFont="1" applyAlignment="1">
      <alignment horizontal="left" vertical="center" wrapText="1"/>
    </xf>
    <xf numFmtId="9" fontId="0" fillId="0" borderId="0" xfId="0" applyNumberFormat="1" applyAlignment="1">
      <alignment horizontal="left" vertical="center" wrapText="1"/>
    </xf>
    <xf numFmtId="166" fontId="0" fillId="0" borderId="0" xfId="0" applyNumberFormat="1" applyAlignment="1">
      <alignment horizontal="left" vertical="center" wrapText="1"/>
    </xf>
    <xf numFmtId="164" fontId="2" fillId="0" borderId="0" xfId="1" applyNumberFormat="1" applyFont="1" applyAlignment="1">
      <alignment horizontal="left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5ADB3-5661-4774-B861-C93F7D322DAF}">
  <dimension ref="A1:N60"/>
  <sheetViews>
    <sheetView tabSelected="1" topLeftCell="F11" workbookViewId="0">
      <selection activeCell="L33" sqref="L33"/>
    </sheetView>
  </sheetViews>
  <sheetFormatPr defaultRowHeight="15" x14ac:dyDescent="0.25"/>
  <cols>
    <col min="1" max="4" width="8.85546875" style="2" bestFit="1" customWidth="1"/>
    <col min="5" max="5" width="7.5703125" style="2" bestFit="1" customWidth="1"/>
    <col min="6" max="6" width="20.42578125" style="2" bestFit="1" customWidth="1"/>
    <col min="7" max="7" width="60.42578125" style="2" bestFit="1" customWidth="1"/>
    <col min="8" max="8" width="12.140625" style="2" bestFit="1" customWidth="1"/>
    <col min="9" max="9" width="11.5703125" style="2" bestFit="1" customWidth="1"/>
    <col min="10" max="10" width="20.42578125" style="2" bestFit="1" customWidth="1"/>
    <col min="11" max="12" width="11.5703125" style="2" bestFit="1" customWidth="1"/>
    <col min="13" max="13" width="11" style="2" bestFit="1" customWidth="1"/>
    <col min="14" max="14" width="20.42578125" style="2" bestFit="1" customWidth="1"/>
    <col min="15" max="15" width="9.140625" style="2"/>
    <col min="16" max="16" width="32.7109375" style="2" bestFit="1" customWidth="1"/>
    <col min="17" max="16384" width="9.140625" style="2"/>
  </cols>
  <sheetData>
    <row r="1" spans="1:14" x14ac:dyDescent="0.25">
      <c r="A1" s="3" t="s">
        <v>0</v>
      </c>
      <c r="B1" s="3" t="s">
        <v>2</v>
      </c>
      <c r="C1" s="3" t="s">
        <v>1</v>
      </c>
      <c r="D1" s="3" t="s">
        <v>7</v>
      </c>
      <c r="E1" s="1" t="s">
        <v>3</v>
      </c>
      <c r="F1" s="2" t="s">
        <v>4</v>
      </c>
      <c r="G1" s="2" t="s">
        <v>8</v>
      </c>
    </row>
    <row r="2" spans="1:14" x14ac:dyDescent="0.25">
      <c r="A2" s="4">
        <v>9.2076996711951492E-2</v>
      </c>
      <c r="B2" s="4">
        <v>3.7003991804410052E-2</v>
      </c>
      <c r="C2" s="4">
        <v>7.2268007461400094E-2</v>
      </c>
      <c r="D2" s="5">
        <v>-1.2778789703867047E-3</v>
      </c>
      <c r="E2" s="1" t="s">
        <v>5</v>
      </c>
      <c r="F2" s="2" t="s">
        <v>6</v>
      </c>
      <c r="G2" s="2" t="s">
        <v>9</v>
      </c>
    </row>
    <row r="3" spans="1:14" x14ac:dyDescent="0.25">
      <c r="A3" s="4">
        <v>-2.7935428837210934E-2</v>
      </c>
      <c r="B3" s="4">
        <v>1.0484121204014296E-3</v>
      </c>
      <c r="C3" s="4">
        <v>-0.13078276146897677</v>
      </c>
      <c r="D3" s="5">
        <v>-7.4350071205078833E-2</v>
      </c>
      <c r="G3" s="2" t="s">
        <v>10</v>
      </c>
    </row>
    <row r="4" spans="1:14" x14ac:dyDescent="0.25">
      <c r="A4" s="4">
        <v>5.7697321398455714E-3</v>
      </c>
      <c r="B4" s="4">
        <v>-4.5949317290043312E-2</v>
      </c>
      <c r="C4" s="4">
        <v>0.28932464505449762</v>
      </c>
      <c r="D4" s="5">
        <v>0.18022686304156432</v>
      </c>
      <c r="G4" s="2" t="s">
        <v>11</v>
      </c>
    </row>
    <row r="5" spans="1:14" x14ac:dyDescent="0.25">
      <c r="A5" s="4">
        <v>4.0172992486991993E-2</v>
      </c>
      <c r="B5" s="4">
        <v>-1.9869336241317471E-2</v>
      </c>
      <c r="C5" s="4">
        <v>0.114579340467857</v>
      </c>
      <c r="D5" s="5">
        <v>0.10389959370847382</v>
      </c>
    </row>
    <row r="6" spans="1:14" x14ac:dyDescent="0.25">
      <c r="A6" s="4">
        <v>-3.3769831371263784E-2</v>
      </c>
      <c r="B6" s="4">
        <v>-6.5044420132082843E-3</v>
      </c>
      <c r="C6" s="4">
        <v>5.1346185018768038E-2</v>
      </c>
      <c r="D6" s="5">
        <v>6.7300876030723975E-2</v>
      </c>
      <c r="G6" s="1" t="s">
        <v>12</v>
      </c>
      <c r="I6" s="3" t="s">
        <v>0</v>
      </c>
      <c r="J6" s="3" t="s">
        <v>2</v>
      </c>
      <c r="K6" s="3" t="s">
        <v>1</v>
      </c>
      <c r="L6" s="3" t="s">
        <v>7</v>
      </c>
    </row>
    <row r="7" spans="1:14" x14ac:dyDescent="0.25">
      <c r="A7" s="4">
        <v>-3.3480972652893778E-2</v>
      </c>
      <c r="B7" s="4">
        <v>3.8535537161069645E-2</v>
      </c>
      <c r="C7" s="4">
        <v>0.1972314913944935</v>
      </c>
      <c r="D7" s="5">
        <v>-7.8966596761242819E-3</v>
      </c>
      <c r="G7" s="6">
        <f ca="1">AVERAGE(INDIRECT(H7))</f>
        <v>1.5676985553412782E-2</v>
      </c>
      <c r="H7" s="1" t="s">
        <v>0</v>
      </c>
      <c r="I7" s="2">
        <f ca="1">_xlfn.COVARIANCE.S(INDIRECT(I$6),INDIRECT($H7))</f>
        <v>5.6898015326275302E-3</v>
      </c>
      <c r="J7" s="2">
        <f ca="1">_xlfn.COVARIANCE.S(INDIRECT(J$6),INDIRECT($H7))</f>
        <v>1.1317813287521764E-3</v>
      </c>
      <c r="K7" s="2">
        <f ca="1">_xlfn.COVARIANCE.S(INDIRECT(K$6),INDIRECT($H7))</f>
        <v>3.003860669986961E-3</v>
      </c>
      <c r="L7" s="2">
        <f ca="1">_xlfn.COVARIANCE.S(INDIRECT(L$6),INDIRECT($H7))</f>
        <v>1.976878200364273E-3</v>
      </c>
    </row>
    <row r="8" spans="1:14" x14ac:dyDescent="0.25">
      <c r="A8" s="4">
        <v>-7.1587077200202895E-2</v>
      </c>
      <c r="B8" s="4">
        <v>-9.8241401675165999E-2</v>
      </c>
      <c r="C8" s="4">
        <v>6.2789166731297436E-3</v>
      </c>
      <c r="D8" s="5">
        <v>-6.6366213812278863E-2</v>
      </c>
      <c r="G8" s="6">
        <f ca="1">AVERAGE(INDIRECT(H8))</f>
        <v>1.7012200517698355E-2</v>
      </c>
      <c r="H8" s="1" t="s">
        <v>2</v>
      </c>
      <c r="I8" s="2">
        <f ca="1">_xlfn.COVARIANCE.S(INDIRECT(I$6),INDIRECT($H8))</f>
        <v>1.1317813287521764E-3</v>
      </c>
      <c r="J8" s="2">
        <f ca="1">_xlfn.COVARIANCE.S(INDIRECT(J$6),INDIRECT($H8))</f>
        <v>5.7738658511278318E-3</v>
      </c>
      <c r="K8" s="2">
        <f ca="1">_xlfn.COVARIANCE.S(INDIRECT(K$6),INDIRECT($H8))</f>
        <v>3.29124651182525E-3</v>
      </c>
      <c r="L8" s="2">
        <f ca="1">_xlfn.COVARIANCE.S(INDIRECT(L$6),INDIRECT($H8))</f>
        <v>5.0104220483709958E-4</v>
      </c>
    </row>
    <row r="9" spans="1:14" x14ac:dyDescent="0.25">
      <c r="A9" s="4">
        <v>-1.8959549866104927E-2</v>
      </c>
      <c r="B9" s="4">
        <v>8.4236968320957773E-3</v>
      </c>
      <c r="C9" s="4">
        <v>-0.10794285639444755</v>
      </c>
      <c r="D9" s="5">
        <v>-2.6534973580748392E-3</v>
      </c>
      <c r="G9" s="6">
        <f ca="1">AVERAGE(INDIRECT(H9))</f>
        <v>2.6332572604940055E-2</v>
      </c>
      <c r="H9" s="1" t="s">
        <v>1</v>
      </c>
      <c r="I9" s="2">
        <f ca="1">_xlfn.COVARIANCE.S(INDIRECT(I$6),INDIRECT($H9))</f>
        <v>3.003860669986961E-3</v>
      </c>
      <c r="J9" s="2">
        <f ca="1">_xlfn.COVARIANCE.S(INDIRECT(J$6),INDIRECT($H9))</f>
        <v>3.29124651182525E-3</v>
      </c>
      <c r="K9" s="2">
        <f ca="1">_xlfn.COVARIANCE.S(INDIRECT(K$6),INDIRECT($H9))</f>
        <v>1.3145550409101616E-2</v>
      </c>
      <c r="L9" s="2">
        <f ca="1">_xlfn.COVARIANCE.S(INDIRECT(L$6),INDIRECT($H9))</f>
        <v>2.6150507627195753E-3</v>
      </c>
    </row>
    <row r="10" spans="1:14" x14ac:dyDescent="0.25">
      <c r="A10" s="4">
        <v>8.0112483368418919E-2</v>
      </c>
      <c r="B10" s="4">
        <v>0.1228697299635142</v>
      </c>
      <c r="C10" s="4">
        <v>4.8393443637496932E-2</v>
      </c>
      <c r="D10" s="5">
        <v>-0.18265978790886164</v>
      </c>
      <c r="G10" s="6">
        <f ca="1">AVERAGE(INDIRECT(H10))</f>
        <v>1.1681109714111855E-2</v>
      </c>
      <c r="H10" s="1" t="s">
        <v>7</v>
      </c>
      <c r="I10" s="2">
        <f ca="1">_xlfn.COVARIANCE.S(INDIRECT(I$6),INDIRECT($H10))</f>
        <v>1.976878200364273E-3</v>
      </c>
      <c r="J10" s="2">
        <f ca="1">_xlfn.COVARIANCE.S(INDIRECT(J$6),INDIRECT($H10))</f>
        <v>5.0104220483709958E-4</v>
      </c>
      <c r="K10" s="2">
        <f ca="1">_xlfn.COVARIANCE.S(INDIRECT(K$6),INDIRECT($H10))</f>
        <v>2.6150507627195753E-3</v>
      </c>
      <c r="L10" s="2">
        <f ca="1">_xlfn.COVARIANCE.S(INDIRECT(L$6),INDIRECT($H10))</f>
        <v>1.4364398234730548E-2</v>
      </c>
    </row>
    <row r="11" spans="1:14" x14ac:dyDescent="0.25">
      <c r="A11" s="4">
        <v>-1.0092505109613504E-2</v>
      </c>
      <c r="B11" s="4">
        <v>-1.7853170336255709E-2</v>
      </c>
      <c r="C11" s="4">
        <v>0.12922016333696709</v>
      </c>
      <c r="D11" s="5">
        <v>0.10682854553506231</v>
      </c>
    </row>
    <row r="12" spans="1:14" x14ac:dyDescent="0.25">
      <c r="A12" s="4">
        <v>-0.1125190918872174</v>
      </c>
      <c r="B12" s="4">
        <v>2.3401902311602748E-4</v>
      </c>
      <c r="C12" s="4">
        <v>-7.5337493535742886E-2</v>
      </c>
      <c r="D12" s="5">
        <v>4.1471484777226293E-2</v>
      </c>
      <c r="G12" s="2" t="s">
        <v>13</v>
      </c>
      <c r="L12" s="1" t="s">
        <v>31</v>
      </c>
      <c r="M12" s="1" t="s">
        <v>32</v>
      </c>
      <c r="N12" s="1" t="s">
        <v>34</v>
      </c>
    </row>
    <row r="13" spans="1:14" x14ac:dyDescent="0.25">
      <c r="A13" s="4">
        <v>-7.8223662984842832E-2</v>
      </c>
      <c r="B13" s="4">
        <v>-0.18532776443659921</v>
      </c>
      <c r="C13" s="4">
        <v>-0.21947832324155989</v>
      </c>
      <c r="D13" s="5">
        <v>-0.22736058338123682</v>
      </c>
      <c r="G13" s="2" t="s">
        <v>14</v>
      </c>
      <c r="H13" s="1" t="s">
        <v>0</v>
      </c>
      <c r="J13" s="6">
        <v>7.903123312781099E-2</v>
      </c>
      <c r="L13" s="4">
        <v>0.31567536847071592</v>
      </c>
      <c r="M13" s="4">
        <v>0.10243252945869533</v>
      </c>
      <c r="N13" s="6">
        <v>0.40657305465141302</v>
      </c>
    </row>
    <row r="14" spans="1:14" x14ac:dyDescent="0.25">
      <c r="A14" s="4">
        <v>-6.69959944827999E-3</v>
      </c>
      <c r="B14" s="4">
        <v>-1.6365647628098737E-2</v>
      </c>
      <c r="C14" s="4">
        <v>1.6950559689475671E-2</v>
      </c>
      <c r="D14" s="5">
        <v>3.8107008192315877E-3</v>
      </c>
      <c r="H14" s="1" t="s">
        <v>2</v>
      </c>
      <c r="J14" s="6">
        <v>0.23143908731020851</v>
      </c>
      <c r="L14" s="4">
        <v>0.37893629740006995</v>
      </c>
      <c r="M14" s="4">
        <v>0.24625032480133874</v>
      </c>
      <c r="N14" s="6">
        <v>0.44495721091838741</v>
      </c>
    </row>
    <row r="15" spans="1:14" x14ac:dyDescent="0.25">
      <c r="A15" s="4">
        <v>0.12515737283315895</v>
      </c>
      <c r="B15" s="4">
        <v>8.0716879966284863E-2</v>
      </c>
      <c r="C15" s="4">
        <v>9.0226757407791458E-2</v>
      </c>
      <c r="D15" s="5">
        <v>0.17994814025216907</v>
      </c>
      <c r="G15" s="2" t="s">
        <v>15</v>
      </c>
      <c r="H15" s="1" t="s">
        <v>1</v>
      </c>
      <c r="J15" s="6">
        <v>0.68952964264049876</v>
      </c>
      <c r="L15" s="4">
        <v>0.26419620440556957</v>
      </c>
      <c r="M15" s="4">
        <v>0.65131714576654653</v>
      </c>
      <c r="N15" s="6">
        <v>3.8313593849052339E-3</v>
      </c>
    </row>
    <row r="16" spans="1:14" x14ac:dyDescent="0.25">
      <c r="A16" s="4">
        <v>-0.15073116250448157</v>
      </c>
      <c r="B16" s="4">
        <v>6.007767712566553E-2</v>
      </c>
      <c r="C16" s="4">
        <v>-0.12708226910153878</v>
      </c>
      <c r="D16" s="5">
        <v>4.672173991367571E-2</v>
      </c>
      <c r="G16" s="2" t="s">
        <v>16</v>
      </c>
      <c r="H16" s="1" t="s">
        <v>7</v>
      </c>
      <c r="J16" s="6">
        <v>0</v>
      </c>
      <c r="L16" s="4">
        <v>4.1192129723644805E-2</v>
      </c>
      <c r="M16" s="4">
        <v>0</v>
      </c>
      <c r="N16" s="6">
        <v>0.14463835207684286</v>
      </c>
    </row>
    <row r="17" spans="1:14" x14ac:dyDescent="0.25">
      <c r="A17" s="4">
        <v>6.3244337952172616E-2</v>
      </c>
      <c r="B17" s="4">
        <v>-6.6320497302101281E-2</v>
      </c>
      <c r="C17" s="4">
        <v>0.13040255530634279</v>
      </c>
      <c r="D17" s="5">
        <v>-7.5597953753459568E-2</v>
      </c>
      <c r="J17" s="6">
        <f>SUM(J13:J16)</f>
        <v>0.99999996307851824</v>
      </c>
      <c r="L17" s="4">
        <v>1.0000000000000002</v>
      </c>
      <c r="M17" s="4">
        <v>1.0000000000265805</v>
      </c>
      <c r="N17" s="6">
        <v>0.99999997703154853</v>
      </c>
    </row>
    <row r="18" spans="1:14" x14ac:dyDescent="0.25">
      <c r="A18" s="4">
        <v>-3.7526337324329168E-2</v>
      </c>
      <c r="B18" s="4">
        <v>3.7186013710169816E-2</v>
      </c>
      <c r="C18" s="4">
        <v>-0.11442509037068635</v>
      </c>
      <c r="D18" s="5">
        <v>-5.0296458909606073E-2</v>
      </c>
      <c r="G18" s="2" t="s">
        <v>19</v>
      </c>
      <c r="L18" s="4"/>
      <c r="M18" s="4"/>
    </row>
    <row r="19" spans="1:14" x14ac:dyDescent="0.25">
      <c r="A19" s="4">
        <v>8.6235333524354418E-2</v>
      </c>
      <c r="B19" s="4">
        <v>2.8765408011773994E-2</v>
      </c>
      <c r="C19" s="4">
        <v>-2.5174094860322192E-3</v>
      </c>
      <c r="D19" s="5">
        <v>0.10078531454635455</v>
      </c>
      <c r="I19" s="1" t="s">
        <v>17</v>
      </c>
      <c r="J19" s="1" t="s">
        <v>22</v>
      </c>
      <c r="K19" s="1"/>
      <c r="L19" s="9" t="s">
        <v>22</v>
      </c>
      <c r="M19" s="9" t="s">
        <v>22</v>
      </c>
      <c r="N19" s="1" t="s">
        <v>22</v>
      </c>
    </row>
    <row r="20" spans="1:14" x14ac:dyDescent="0.25">
      <c r="A20" s="4">
        <v>1.7973770062317478E-2</v>
      </c>
      <c r="B20" s="4">
        <v>-3.2004663978231304E-2</v>
      </c>
      <c r="C20" s="4">
        <v>6.5736402705950367E-2</v>
      </c>
      <c r="D20" s="5">
        <v>-0.10205804800821031</v>
      </c>
      <c r="H20" s="1" t="s">
        <v>18</v>
      </c>
      <c r="I20" s="4" cm="1">
        <f t="array" aca="1" ref="I20" ca="1">MMULT(TRANSPOSE(J13:J16),G7:G10)</f>
        <v>2.3333349039056761E-2</v>
      </c>
      <c r="J20" s="6">
        <f ca="1">I20*12</f>
        <v>0.28000018846868113</v>
      </c>
      <c r="L20" s="4">
        <v>0.22600216784408289</v>
      </c>
      <c r="M20" s="4">
        <v>0.27535139060798558</v>
      </c>
      <c r="N20" s="6">
        <v>0.18880760648127703</v>
      </c>
    </row>
    <row r="21" spans="1:14" x14ac:dyDescent="0.25">
      <c r="A21" s="4">
        <v>6.8850818136702505E-2</v>
      </c>
      <c r="B21" s="4">
        <v>2.5788535133954578E-2</v>
      </c>
      <c r="C21" s="4">
        <v>1.1224668871577687E-2</v>
      </c>
      <c r="D21" s="5">
        <v>-3.836638283266218E-2</v>
      </c>
      <c r="H21" s="1" t="s">
        <v>20</v>
      </c>
      <c r="I21" s="2" cm="1">
        <f t="array" aca="1" ref="I21" ca="1">MMULT(TRANSPOSE(J13:J16),MMULT(I7:L10,J13:J16))</f>
        <v>8.0141275232288034E-3</v>
      </c>
      <c r="J21" s="6"/>
      <c r="L21" s="4"/>
      <c r="M21" s="4"/>
      <c r="N21" s="6"/>
    </row>
    <row r="22" spans="1:14" x14ac:dyDescent="0.25">
      <c r="A22" s="4">
        <v>4.3248854529117659E-3</v>
      </c>
      <c r="B22" s="4">
        <v>7.8020462200110011E-2</v>
      </c>
      <c r="C22" s="4">
        <v>0.23670915611191026</v>
      </c>
      <c r="D22" s="5">
        <v>-3.1364593451284964E-2</v>
      </c>
      <c r="H22" s="1" t="s">
        <v>21</v>
      </c>
      <c r="I22" s="2">
        <f ca="1">SQRT(I21)</f>
        <v>8.9521659520078178E-2</v>
      </c>
      <c r="J22" s="6">
        <f ca="1">I22*SQRT(12)</f>
        <v>0.31011212533331495</v>
      </c>
      <c r="L22" s="4">
        <v>0.21613302526333261</v>
      </c>
      <c r="M22" s="4">
        <v>0.30000007588695576</v>
      </c>
      <c r="N22" s="6">
        <v>0.19331904260101559</v>
      </c>
    </row>
    <row r="23" spans="1:14" x14ac:dyDescent="0.25">
      <c r="A23" s="4">
        <v>-2.695866021075484E-2</v>
      </c>
      <c r="B23" s="4">
        <v>5.5510788892629941E-2</v>
      </c>
      <c r="C23" s="4">
        <v>-6.5099285354283332E-2</v>
      </c>
      <c r="D23" s="5">
        <v>-4.3041294430140965E-2</v>
      </c>
      <c r="H23" s="1"/>
      <c r="L23" s="4"/>
      <c r="M23" s="4"/>
    </row>
    <row r="24" spans="1:14" x14ac:dyDescent="0.25">
      <c r="A24" s="4">
        <v>5.1961807288254377E-2</v>
      </c>
      <c r="B24" s="4">
        <v>4.8785703669677737E-2</v>
      </c>
      <c r="C24" s="4">
        <v>5.6493449685372711E-2</v>
      </c>
      <c r="D24" s="5">
        <v>0.12066522694473326</v>
      </c>
      <c r="H24" s="1" t="s">
        <v>23</v>
      </c>
      <c r="J24" s="7">
        <v>0.04</v>
      </c>
      <c r="L24" s="4">
        <v>0.04</v>
      </c>
      <c r="M24" s="4">
        <v>0.04</v>
      </c>
      <c r="N24" s="7">
        <v>0.04</v>
      </c>
    </row>
    <row r="25" spans="1:14" x14ac:dyDescent="0.25">
      <c r="A25" s="4">
        <v>4.6641614218242776E-2</v>
      </c>
      <c r="B25" s="4">
        <v>4.8521135700089806E-2</v>
      </c>
      <c r="C25" s="4">
        <v>0.12803370006474243</v>
      </c>
      <c r="D25" s="5">
        <v>0.16462486734303189</v>
      </c>
      <c r="G25" s="2" t="s">
        <v>28</v>
      </c>
      <c r="H25" s="1"/>
      <c r="L25" s="4"/>
      <c r="M25" s="4"/>
    </row>
    <row r="26" spans="1:14" x14ac:dyDescent="0.25">
      <c r="A26" s="4">
        <v>0.12122930163164757</v>
      </c>
      <c r="B26" s="4">
        <v>9.7910073279157656E-2</v>
      </c>
      <c r="C26" s="4">
        <v>1.0041082382110308E-2</v>
      </c>
      <c r="D26" s="5">
        <v>-7.7303062977313068E-3</v>
      </c>
      <c r="G26" s="2" t="s">
        <v>29</v>
      </c>
      <c r="H26" s="1" t="s">
        <v>24</v>
      </c>
      <c r="J26" s="8">
        <f ca="1">(J20-J24)/J22</f>
        <v>0.77391423573239504</v>
      </c>
      <c r="L26" s="4">
        <v>0.86059114574212414</v>
      </c>
      <c r="M26" s="4">
        <v>0.78450443691444027</v>
      </c>
      <c r="N26" s="8">
        <v>0.76975141444495898</v>
      </c>
    </row>
    <row r="27" spans="1:14" x14ac:dyDescent="0.25">
      <c r="A27" s="4">
        <v>5.1867587173864131E-2</v>
      </c>
      <c r="B27" s="4">
        <v>-1.0310362446855476E-2</v>
      </c>
      <c r="C27" s="4">
        <v>3.9185484763115806E-2</v>
      </c>
      <c r="D27" s="5">
        <v>0.10727868834988286</v>
      </c>
      <c r="G27" s="2" t="s">
        <v>25</v>
      </c>
      <c r="L27" s="4"/>
      <c r="M27" s="4"/>
    </row>
    <row r="28" spans="1:14" x14ac:dyDescent="0.25">
      <c r="A28" s="4">
        <v>-6.9748696375025756E-5</v>
      </c>
      <c r="B28" s="4">
        <v>4.4078221016358728E-2</v>
      </c>
      <c r="C28" s="4">
        <v>2.9267774023581432E-2</v>
      </c>
      <c r="D28" s="5">
        <v>0.1209162878744902</v>
      </c>
      <c r="G28" s="2" t="s">
        <v>26</v>
      </c>
    </row>
    <row r="29" spans="1:14" x14ac:dyDescent="0.25">
      <c r="A29" s="4">
        <v>6.1488321714835675E-2</v>
      </c>
      <c r="B29" s="4">
        <v>1.5035546182646459E-2</v>
      </c>
      <c r="C29" s="4">
        <v>6.8984173682856934E-2</v>
      </c>
      <c r="D29" s="5">
        <v>8.229591840398387E-2</v>
      </c>
    </row>
    <row r="30" spans="1:14" ht="45" x14ac:dyDescent="0.25">
      <c r="A30" s="4">
        <v>-5.4796585800468242E-2</v>
      </c>
      <c r="B30" s="4">
        <v>6.0157810517692402E-2</v>
      </c>
      <c r="C30" s="4">
        <v>-8.7485367764572872E-2</v>
      </c>
      <c r="D30" s="5">
        <v>5.8654409830352937E-2</v>
      </c>
      <c r="G30" s="2" t="s">
        <v>27</v>
      </c>
    </row>
    <row r="31" spans="1:14" x14ac:dyDescent="0.25">
      <c r="A31" s="4">
        <v>3.2180148760804043E-2</v>
      </c>
      <c r="B31" s="4">
        <v>0.20383315012677539</v>
      </c>
      <c r="C31" s="4">
        <v>0.19544259845826109</v>
      </c>
      <c r="D31" s="5">
        <v>-0.11145986449276946</v>
      </c>
    </row>
    <row r="32" spans="1:14" x14ac:dyDescent="0.25">
      <c r="A32" s="4">
        <v>9.7734035487460569E-2</v>
      </c>
      <c r="B32" s="4">
        <v>-1.1615471875063507E-2</v>
      </c>
      <c r="C32" s="4">
        <v>-3.9009333540475817E-2</v>
      </c>
      <c r="D32" s="5">
        <v>9.5543398628513479E-2</v>
      </c>
      <c r="G32" s="2" t="s">
        <v>30</v>
      </c>
    </row>
    <row r="33" spans="1:7" x14ac:dyDescent="0.25">
      <c r="A33" s="4">
        <v>-5.8215830871516022E-2</v>
      </c>
      <c r="B33" s="4">
        <v>6.488607827992518E-2</v>
      </c>
      <c r="C33" s="4">
        <v>3.730140226135728E-2</v>
      </c>
      <c r="D33" s="5">
        <v>-4.2474068642729235E-2</v>
      </c>
    </row>
    <row r="34" spans="1:7" x14ac:dyDescent="0.25">
      <c r="A34" s="4">
        <v>9.2403865638787261E-2</v>
      </c>
      <c r="B34" s="4">
        <v>1.4721421564366953E-2</v>
      </c>
      <c r="C34" s="4">
        <v>7.9877199295974657E-2</v>
      </c>
      <c r="D34" s="5">
        <v>-2.8457406762267295E-2</v>
      </c>
      <c r="G34" s="2" t="s">
        <v>33</v>
      </c>
    </row>
    <row r="35" spans="1:7" x14ac:dyDescent="0.25">
      <c r="A35" s="4">
        <v>1.6486787451588231E-2</v>
      </c>
      <c r="B35" s="4">
        <v>7.0413010098419729E-2</v>
      </c>
      <c r="C35" s="4">
        <v>-4.6945946718208098E-3</v>
      </c>
      <c r="D35" s="5">
        <v>-7.0862558683667878E-2</v>
      </c>
    </row>
    <row r="36" spans="1:7" x14ac:dyDescent="0.25">
      <c r="A36" s="4">
        <v>-1.1774948095694848E-2</v>
      </c>
      <c r="B36" s="4">
        <v>6.8736426073116821E-2</v>
      </c>
      <c r="C36" s="4">
        <v>-1.8324449982284507E-2</v>
      </c>
      <c r="D36" s="5">
        <v>8.0619590205634768E-3</v>
      </c>
      <c r="G36" s="2" t="s">
        <v>35</v>
      </c>
    </row>
    <row r="37" spans="1:7" x14ac:dyDescent="0.25">
      <c r="A37" s="4">
        <v>-1.0693325787424983E-2</v>
      </c>
      <c r="B37" s="4">
        <v>0.18367128213221923</v>
      </c>
      <c r="C37" s="4">
        <v>0.34224535543130985</v>
      </c>
      <c r="D37" s="5">
        <v>0.12925452990732594</v>
      </c>
      <c r="G37" s="2" t="s">
        <v>36</v>
      </c>
    </row>
    <row r="38" spans="1:7" x14ac:dyDescent="0.25">
      <c r="A38" s="4">
        <v>6.1892262538447242E-2</v>
      </c>
      <c r="B38" s="4">
        <v>2.1882717187656803E-2</v>
      </c>
      <c r="C38" s="4">
        <v>7.509586549828802E-2</v>
      </c>
      <c r="D38" s="5">
        <v>-3.2266877344908684E-2</v>
      </c>
    </row>
    <row r="39" spans="1:7" x14ac:dyDescent="0.25">
      <c r="A39" s="4">
        <v>-5.5735229893339948E-2</v>
      </c>
      <c r="B39" s="4">
        <v>-9.4652194579319962E-2</v>
      </c>
      <c r="C39" s="4">
        <v>1.3532839682552355E-2</v>
      </c>
      <c r="D39" s="5">
        <v>-0.25392042316337954</v>
      </c>
    </row>
    <row r="40" spans="1:7" x14ac:dyDescent="0.25">
      <c r="A40" s="4">
        <v>-1.5133606285733469E-2</v>
      </c>
      <c r="B40" s="4">
        <v>1.7174949069141545E-2</v>
      </c>
      <c r="C40" s="4">
        <v>5.631531811194506E-2</v>
      </c>
      <c r="D40" s="5">
        <v>9.9254623021348756E-2</v>
      </c>
    </row>
    <row r="41" spans="1:7" x14ac:dyDescent="0.25">
      <c r="A41" s="4">
        <v>0.12289320497784863</v>
      </c>
      <c r="B41" s="4">
        <v>5.4262883772094664E-2</v>
      </c>
      <c r="C41" s="4">
        <v>0.11801775069579845</v>
      </c>
      <c r="D41" s="5">
        <v>-3.169815156616352E-2</v>
      </c>
    </row>
    <row r="42" spans="1:7" x14ac:dyDescent="0.25">
      <c r="A42" s="4">
        <v>-5.6141852924638247E-3</v>
      </c>
      <c r="B42" s="4">
        <v>-4.3457843901122957E-2</v>
      </c>
      <c r="C42" s="4">
        <v>0.10731249919616447</v>
      </c>
      <c r="D42" s="5">
        <v>0.1860432974922524</v>
      </c>
    </row>
    <row r="43" spans="1:7" x14ac:dyDescent="0.25">
      <c r="A43" s="4">
        <v>2.759884798650853E-2</v>
      </c>
      <c r="B43" s="4">
        <v>6.0121419802784189E-2</v>
      </c>
      <c r="C43" s="4">
        <v>-0.14838929532179396</v>
      </c>
      <c r="D43" s="5">
        <v>-0.14002147378163621</v>
      </c>
    </row>
    <row r="44" spans="1:7" x14ac:dyDescent="0.25">
      <c r="A44" s="4">
        <v>0.17917233839927957</v>
      </c>
      <c r="B44" s="4">
        <v>-3.8655198723933026E-2</v>
      </c>
      <c r="C44" s="4">
        <v>8.5795588871857884E-2</v>
      </c>
      <c r="D44" s="5">
        <v>1.1737343445850732E-2</v>
      </c>
    </row>
    <row r="45" spans="1:7" x14ac:dyDescent="0.25">
      <c r="A45" s="4">
        <v>-4.8366014492811291E-3</v>
      </c>
      <c r="B45" s="4">
        <v>8.6436026044799247E-2</v>
      </c>
      <c r="C45" s="4">
        <v>1.7390368343007438E-2</v>
      </c>
      <c r="D45" s="5">
        <v>-0.13043908555220973</v>
      </c>
    </row>
    <row r="46" spans="1:7" x14ac:dyDescent="0.25">
      <c r="A46" s="4">
        <v>-3.0951582499117E-2</v>
      </c>
      <c r="B46" s="4">
        <v>-4.6901699864094613E-2</v>
      </c>
      <c r="C46" s="4">
        <v>-0.21490507219327085</v>
      </c>
      <c r="D46" s="5">
        <v>0.24217057241039092</v>
      </c>
    </row>
    <row r="47" spans="1:7" x14ac:dyDescent="0.25">
      <c r="A47" s="4">
        <v>-0.20339560639670554</v>
      </c>
      <c r="B47" s="4">
        <v>-2.3090406744797169E-2</v>
      </c>
      <c r="C47" s="4">
        <v>-5.3252001297351706E-2</v>
      </c>
      <c r="D47" s="5">
        <v>3.8271619432922052E-2</v>
      </c>
    </row>
    <row r="48" spans="1:7" x14ac:dyDescent="0.25">
      <c r="A48" s="4">
        <v>-0.12060543152143947</v>
      </c>
      <c r="B48" s="4">
        <v>-6.792249264496783E-2</v>
      </c>
      <c r="C48" s="4">
        <v>-6.6728737161920584E-2</v>
      </c>
      <c r="D48" s="5">
        <v>-5.1762002001810373E-2</v>
      </c>
    </row>
    <row r="49" spans="1:4" x14ac:dyDescent="0.25">
      <c r="A49" s="4">
        <v>5.3686649462421063E-2</v>
      </c>
      <c r="B49" s="4">
        <v>0.17874921262571958</v>
      </c>
      <c r="C49" s="4">
        <v>0.23775641368619019</v>
      </c>
      <c r="D49" s="5">
        <v>-8.0628816672590531E-2</v>
      </c>
    </row>
    <row r="50" spans="1:4" x14ac:dyDescent="0.25">
      <c r="A50" s="4">
        <v>3.9523462826354147E-2</v>
      </c>
      <c r="B50" s="4">
        <v>0.13183135699094481</v>
      </c>
      <c r="C50" s="4">
        <v>5.3338346760732409E-2</v>
      </c>
      <c r="D50" s="5">
        <v>4.1033084877780457E-2</v>
      </c>
    </row>
    <row r="51" spans="1:4" x14ac:dyDescent="0.25">
      <c r="A51" s="4">
        <v>9.688222879530059E-2</v>
      </c>
      <c r="B51" s="4">
        <v>-0.13777144787391263</v>
      </c>
      <c r="C51" s="4">
        <v>-4.3097707303370219E-3</v>
      </c>
      <c r="D51" s="5">
        <v>-0.13365651656521232</v>
      </c>
    </row>
    <row r="52" spans="1:4" x14ac:dyDescent="0.25">
      <c r="A52" s="4">
        <v>5.4900896466994288E-2</v>
      </c>
      <c r="B52" s="4">
        <v>-9.8273656767579199E-3</v>
      </c>
      <c r="C52" s="4">
        <v>3.8458902381595876E-2</v>
      </c>
      <c r="D52" s="5">
        <v>-0.15912377727332636</v>
      </c>
    </row>
    <row r="53" spans="1:4" x14ac:dyDescent="0.25">
      <c r="A53" s="4">
        <v>-0.13647588916096604</v>
      </c>
      <c r="B53" s="4">
        <v>-0.10040408776157718</v>
      </c>
      <c r="C53" s="4">
        <v>-7.6414987640546717E-2</v>
      </c>
      <c r="D53" s="5">
        <v>-0.25394530949000438</v>
      </c>
    </row>
    <row r="54" spans="1:4" x14ac:dyDescent="0.25">
      <c r="A54" s="4">
        <v>0.12652056996649538</v>
      </c>
      <c r="B54" s="4">
        <v>6.9240308089633926E-2</v>
      </c>
      <c r="C54" s="4">
        <v>6.7686984032078998E-2</v>
      </c>
      <c r="D54" s="5">
        <v>0.18801212067870077</v>
      </c>
    </row>
    <row r="55" spans="1:4" x14ac:dyDescent="0.25">
      <c r="A55" s="4">
        <v>7.3617119659003097E-2</v>
      </c>
      <c r="B55" s="4">
        <v>-6.477116264903042E-2</v>
      </c>
      <c r="C55" s="4">
        <v>-0.1286120897719141</v>
      </c>
      <c r="D55" s="5">
        <v>7.8092401626757499E-2</v>
      </c>
    </row>
    <row r="56" spans="1:4" x14ac:dyDescent="0.25">
      <c r="A56" s="4">
        <v>-2.0390493273828667E-2</v>
      </c>
      <c r="B56" s="4">
        <v>6.4990908195160138E-2</v>
      </c>
      <c r="C56" s="4">
        <v>-9.489226657199136E-2</v>
      </c>
      <c r="D56" s="5">
        <v>-6.8517010756378185E-2</v>
      </c>
    </row>
    <row r="57" spans="1:4" x14ac:dyDescent="0.25">
      <c r="A57" s="4">
        <v>7.421488047195389E-2</v>
      </c>
      <c r="B57" s="4">
        <v>5.0226844311437202E-2</v>
      </c>
      <c r="C57" s="4">
        <v>-9.3161020264733635E-2</v>
      </c>
      <c r="D57" s="5">
        <v>6.5449498791529323E-2</v>
      </c>
    </row>
    <row r="58" spans="1:4" x14ac:dyDescent="0.25">
      <c r="A58" s="4">
        <v>0.10497643717532618</v>
      </c>
      <c r="B58" s="4">
        <v>-0.11272638059092412</v>
      </c>
      <c r="C58" s="4">
        <v>7.134173647457151E-2</v>
      </c>
      <c r="D58" s="5">
        <v>0.26806133148997396</v>
      </c>
    </row>
    <row r="59" spans="1:4" x14ac:dyDescent="0.25">
      <c r="A59" s="4">
        <v>7.1696005720798595E-2</v>
      </c>
      <c r="B59" s="4">
        <v>7.4444058612580147E-2</v>
      </c>
      <c r="C59" s="4">
        <v>9.0582921856204271E-2</v>
      </c>
      <c r="D59" s="5">
        <v>4.6592146212895827E-2</v>
      </c>
    </row>
    <row r="60" spans="1:4" x14ac:dyDescent="0.25">
      <c r="A60" s="4">
        <v>1.8627995591862272E-2</v>
      </c>
      <c r="B60" s="4">
        <v>-5.0029508510012782E-2</v>
      </c>
      <c r="C60" s="4">
        <v>-5.2923789219582781E-2</v>
      </c>
      <c r="D60" s="5">
        <v>0.20643196146902829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MonthlyReturn</vt:lpstr>
      <vt:lpstr>AAPL</vt:lpstr>
      <vt:lpstr>BA</vt:lpstr>
      <vt:lpstr>NFLX</vt:lpstr>
      <vt:lpstr>NLFX</vt:lpstr>
      <vt:lpstr>TSLA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 x FM</dc:creator>
  <cp:lastModifiedBy>Akash</cp:lastModifiedBy>
  <dcterms:created xsi:type="dcterms:W3CDTF">2019-12-13T14:56:58Z</dcterms:created>
  <dcterms:modified xsi:type="dcterms:W3CDTF">2024-09-05T15:41:05Z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2024-09-05T14:24:49Z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b456da2b-ce49-4bde-a1a3-872c4c13df08</vt:lpwstr>
  </property>
  <property fmtid="{D5CDD505-2E9C-101B-9397-08002B2CF9AE}" pid="7" name="MSIP_Label_defa4170-0d19-0005-0004-bc88714345d2_ActionId">
    <vt:lpwstr>7f9d5592-4f0c-42b5-9f04-ef5a2c08acfc</vt:lpwstr>
  </property>
  <property fmtid="{D5CDD505-2E9C-101B-9397-08002B2CF9AE}" pid="8" name="MSIP_Label_defa4170-0d19-0005-0004-bc88714345d2_ContentBits">
    <vt:lpwstr>0</vt:lpwstr>
  </property>
</Properties>
</file>