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kash\EXCEL\A WEEKS\"/>
    </mc:Choice>
  </mc:AlternateContent>
  <xr:revisionPtr revIDLastSave="0" documentId="13_ncr:1_{F1B32FD4-C96B-48C4-A6E6-45B62FC44806}" xr6:coauthVersionLast="47" xr6:coauthVersionMax="47" xr10:uidLastSave="{00000000-0000-0000-0000-000000000000}"/>
  <bookViews>
    <workbookView xWindow="-108" yWindow="-108" windowWidth="23256" windowHeight="12456" activeTab="3" xr2:uid="{0A0D8D68-EFC2-4074-BDCA-85DAF874A3F1}"/>
  </bookViews>
  <sheets>
    <sheet name="Master Data" sheetId="1" r:id="rId1"/>
    <sheet name="Input Data" sheetId="2" r:id="rId2"/>
    <sheet name="Processing Data" sheetId="3" r:id="rId3"/>
    <sheet name="DASHBOARD" sheetId="4" r:id="rId4"/>
  </sheets>
  <definedNames>
    <definedName name="Category">OFFSET(#REF!,1,0,COUNT(#REF!))</definedName>
    <definedName name="CategoryRange">OFFSET(#REF!,1,1,COUNT(#REF!))</definedName>
    <definedName name="CategoryRangeRupee">OFFSET('Processing Data'!$AE$2,1,1,COUNT('Processing Data'!$AF:$AF))</definedName>
    <definedName name="Categoryslicer">OFFSET('Processing Data'!$AE$2,1,0,COUNT('Processing Data'!$AF:$AF))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3" l="1"/>
  <c r="AD1" i="3" s="1"/>
  <c r="AC3" i="3" s="1" a="1"/>
  <c r="AC3" i="3" s="1"/>
  <c r="W3" i="3" a="1"/>
  <c r="W3" i="3" s="1"/>
  <c r="Z3" i="3" a="1"/>
  <c r="Z3" i="3" s="1"/>
  <c r="Y3" i="3" a="1"/>
  <c r="Y3" i="3" s="1"/>
  <c r="V3" i="3" s="1" a="1"/>
  <c r="V3" i="3" s="1"/>
  <c r="X3" i="3" a="1"/>
  <c r="X3" i="3" s="1"/>
  <c r="AJ3" i="3" a="1"/>
  <c r="AJ3" i="3" s="1"/>
  <c r="AH3" i="3" s="1" a="1"/>
  <c r="AH3" i="3" s="1"/>
  <c r="AJ1" i="3" s="1"/>
  <c r="AI3" i="3" a="1"/>
  <c r="AI3" i="3" s="1"/>
  <c r="M5" i="3"/>
  <c r="N5" i="3" s="1"/>
  <c r="M6" i="3"/>
  <c r="N6" i="3" s="1"/>
  <c r="M7" i="3"/>
  <c r="N7" i="3" s="1"/>
  <c r="M8" i="3"/>
  <c r="N8" i="3" s="1"/>
  <c r="M9" i="3"/>
  <c r="N9" i="3" s="1"/>
  <c r="M10" i="3"/>
  <c r="N10" i="3" s="1"/>
  <c r="M11" i="3"/>
  <c r="N11" i="3" s="1"/>
  <c r="M12" i="3"/>
  <c r="N12" i="3" s="1"/>
  <c r="M13" i="3"/>
  <c r="N13" i="3" s="1"/>
  <c r="M14" i="3"/>
  <c r="N14" i="3" s="1"/>
  <c r="M15" i="3"/>
  <c r="N15" i="3" s="1"/>
  <c r="M4" i="3"/>
  <c r="N4" i="3" s="1"/>
  <c r="L5" i="3"/>
  <c r="L6" i="3"/>
  <c r="L7" i="3"/>
  <c r="L8" i="3"/>
  <c r="L9" i="3"/>
  <c r="L10" i="3"/>
  <c r="L11" i="3"/>
  <c r="L12" i="3"/>
  <c r="L13" i="3"/>
  <c r="L14" i="3"/>
  <c r="L15" i="3"/>
  <c r="L4" i="3"/>
  <c r="E6" i="3"/>
  <c r="E7" i="3" s="1"/>
  <c r="E5"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56" i="2"/>
  <c r="M177" i="2"/>
  <c r="M209" i="2"/>
  <c r="M225" i="2"/>
  <c r="M229" i="2"/>
  <c r="M328" i="2"/>
  <c r="M488" i="2"/>
  <c r="M497" i="2"/>
  <c r="M513" i="2"/>
  <c r="M520" i="2"/>
  <c r="L2" i="2"/>
  <c r="L201" i="2"/>
  <c r="L297" i="2"/>
  <c r="L322" i="2"/>
  <c r="L334" i="2"/>
  <c r="L370" i="2"/>
  <c r="L393" i="2"/>
  <c r="L473" i="2"/>
  <c r="L505"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K226" i="2"/>
  <c r="M226" i="2" s="1"/>
  <c r="K227" i="2"/>
  <c r="M227" i="2" s="1"/>
  <c r="K228" i="2"/>
  <c r="M228" i="2" s="1"/>
  <c r="K229" i="2"/>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K489" i="2"/>
  <c r="M489" i="2" s="1"/>
  <c r="K490" i="2"/>
  <c r="M490" i="2" s="1"/>
  <c r="K491" i="2"/>
  <c r="M491" i="2" s="1"/>
  <c r="K492" i="2"/>
  <c r="M492" i="2" s="1"/>
  <c r="K493" i="2"/>
  <c r="M493" i="2" s="1"/>
  <c r="K494" i="2"/>
  <c r="M494" i="2" s="1"/>
  <c r="K495" i="2"/>
  <c r="M495" i="2" s="1"/>
  <c r="K496" i="2"/>
  <c r="M496" i="2" s="1"/>
  <c r="K497" i="2"/>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K514" i="2"/>
  <c r="M514" i="2" s="1"/>
  <c r="K515" i="2"/>
  <c r="M515" i="2" s="1"/>
  <c r="K516" i="2"/>
  <c r="M516" i="2" s="1"/>
  <c r="K517" i="2"/>
  <c r="M517" i="2" s="1"/>
  <c r="K518" i="2"/>
  <c r="M518" i="2" s="1"/>
  <c r="K519" i="2"/>
  <c r="M519" i="2" s="1"/>
  <c r="K520" i="2"/>
  <c r="K521" i="2"/>
  <c r="M521" i="2" s="1"/>
  <c r="K522" i="2"/>
  <c r="M522" i="2" s="1"/>
  <c r="K523" i="2"/>
  <c r="M523" i="2" s="1"/>
  <c r="K524" i="2"/>
  <c r="M524" i="2" s="1"/>
  <c r="K525" i="2"/>
  <c r="M525" i="2" s="1"/>
  <c r="K526" i="2"/>
  <c r="M526" i="2" s="1"/>
  <c r="K527" i="2"/>
  <c r="M527" i="2" s="1"/>
  <c r="K528" i="2"/>
  <c r="M528" i="2" s="1"/>
  <c r="J2" i="2"/>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B3" i="3" l="1" a="1"/>
  <c r="AB3" i="3" s="1"/>
  <c r="Z1" i="3"/>
  <c r="W1" i="3"/>
  <c r="Y1" i="3"/>
  <c r="X1" i="3"/>
  <c r="AI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<sst xmlns="http://schemas.openxmlformats.org/spreadsheetml/2006/main" count="1929" uniqueCount="141">
  <si>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</si>
  <si>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</si>
  <si>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</si>
  <si>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</si>
  <si>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</si>
  <si>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</si>
  <si>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</si>
  <si>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</si>
  <si>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</si>
  <si>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</si>
  <si>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</si>
  <si>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</si>
  <si>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</si>
  <si>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</si>
  <si>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</si>
  <si>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</si>
  <si>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</si>
  <si>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</si>
  <si>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</si>
  <si>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</si>
  <si>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</si>
  <si>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</si>
  <si>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</si>
  <si>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</si>
  <si>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</si>
  <si>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</si>
  <si>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</si>
  <si>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</si>
  <si>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</si>
  <si>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</si>
  <si>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</si>
  <si>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</si>
  <si>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</si>
  <si>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</si>
  <si>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</si>
  <si>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</si>
  <si>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</si>
  <si>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</si>
  <si>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</si>
  <si>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</si>
  <si>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</si>
  <si>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</si>
  <si>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</si>
  <si>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</si>
  <si>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</si>
  <si>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</si>
  <si>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</si>
  <si>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</si>
  <si>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</si>
  <si>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</si>
  <si>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</si>
  <si>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</si>
  <si>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</si>
  <si>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</si>
  <si>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</si>
  <si>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</si>
  <si>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</si>
  <si>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</si>
  <si>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</si>
  <si>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</si>
  <si>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</si>
  <si>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</si>
  <si>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</si>
  <si>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</si>
  <si>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</si>
  <si>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</si>
  <si>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</si>
  <si>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</si>
  <si>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</si>
  <si>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</si>
  <si>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</si>
  <si>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</si>
  <si>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</si>
  <si>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</si>
  <si>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</si>
  <si>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</si>
  <si>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</si>
  <si>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</si>
  <si>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</si>
  <si>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</si>
  <si>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</si>
  <si>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</si>
  <si>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</si>
  <si>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</si>
  <si>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</si>
  <si>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</si>
  <si>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</si>
  <si>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</si>
  <si>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</si>
  <si>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</si>
  <si>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</si>
  <si>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</si>
  <si>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</si>
  <si>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</si>
  <si>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</si>
  <si>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</si>
  <si>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</si>
  <si>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</si>
  <si>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</si>
  <si>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</si>
  <si>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</si>
  <si>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</si>
  <si>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</si>
  <si>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</si>
  <si>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</si>
  <si>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</si>
  <si>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</si>
  <si>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</si>
  <si>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</si>
  <si>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</si>
  <si>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</si>
  <si>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</si>
  <si>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</si>
  <si>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</si>
  <si>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</si>
  <si>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 xml:space="preserve"> TOTAL SELLING VALUE</t>
  </si>
  <si>
    <t xml:space="preserve"> DAY</t>
  </si>
  <si>
    <t>MONTH</t>
  </si>
  <si>
    <t>YEAR</t>
  </si>
  <si>
    <t>Sum of  TOTAL SELLING VALUE</t>
  </si>
  <si>
    <t>DAYS</t>
  </si>
  <si>
    <t>Sum of TOTAL BUYING VALUE</t>
  </si>
  <si>
    <t>Jan</t>
  </si>
  <si>
    <t>Feb</t>
  </si>
  <si>
    <t>Mar</t>
  </si>
  <si>
    <t>Apr</t>
  </si>
  <si>
    <t>May</t>
  </si>
  <si>
    <t>Jun</t>
  </si>
  <si>
    <t>Jul</t>
  </si>
  <si>
    <t>Aug</t>
  </si>
  <si>
    <t>Sep</t>
  </si>
  <si>
    <t>Oct</t>
  </si>
  <si>
    <t>Nov</t>
  </si>
  <si>
    <t>Dec</t>
  </si>
  <si>
    <t>Sum of QUANTITY</t>
  </si>
  <si>
    <t>TOTAL SALE</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</si>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</sst>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 #,##0.00"/>
    <numFmt numFmtId="166" formatCode="&quot;₹&quot;\ #,##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cellXfs>
  <cellStyles count="2">
    <cellStyle name="Normal" xfId="0" builtinId="0"/>
    <cellStyle name="Percent" xfId="1" builtinId="5"/>
  </cellStyles>
  <dxfs count="32">
    <dxf>
      <numFmt numFmtId="165" formatCode="&quot;₹&quot;\ #,##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9"/>
        <color theme="0"/>
        <name val="Calibri Light"/>
        <family val="2"/>
        <scheme val="major"/>
      </font>
      <fill>
        <patternFill>
          <bgColor rgb="FF002060"/>
        </patternFill>
      </fill>
      <border diagonalUp="0" diagonalDown="0">
        <left/>
        <right/>
        <top/>
        <bottom/>
        <vertical/>
        <horizontal/>
      </border>
    </dxf>
    <dxf>
      <font>
        <sz val="9"/>
        <color rgb="FF002060"/>
        <name val="Poppins"/>
      </font>
      <fill>
        <patternFill>
          <bgColor theme="8"/>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1"/>
      <tableStyleElement type="headerRow" dxfId="30"/>
    </tableStyle>
    <tableStyle name="SLICER 2" pivot="0" table="0" count="10" xr9:uid="{ECDA1E81-9DBE-4AD1-8604-3987B0359757}">
      <tableStyleElement type="wholeTable" dxfId="29"/>
      <tableStyleElement type="headerRow" dxfId="28"/>
    </tableStyle>
  </tableStyles>
  <colors>
    <mruColors>
      <color rgb="FFFF00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[Sales-Dashboard-practice-file.xlsx]Processing Data!DAILY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'Processing Data'!$B$2</c:f>
              <c:strCache>
                <c:ptCount val="1"/>
                <c:pt idx="0">
                  <c:v>Total</c:v>
                </c:pt>
              </c:strCache>
            </c:strRef>
          </c:tx>
          <c:spPr>
            <a:solidFill>
              <a:schemeClr val="accent1"/>
            </a:solidFill>
            <a:ln>
              <a:noFill/>
            </a:ln>
            <a:effectLst/>
          </c:spPr>
          <c:cat>
            <c:strRef>
              <c:f>'Processing Data'!$A$3:$A$33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'Processing Data'!$B$3:$B$33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8C8-4141-A2FD-D89FCD24817D}"/>
            </c:ext>
          </c:extLst>
        </c:ser>
        <c:dLbls>
          <c:showLegendKey val="0"/>
          <c:showVal val="0"/>
          <c:showCatName val="0"/>
          <c:showSerName val="0"/>
          <c:showPercent val="0"/>
          <c:showBubbleSize val="0"/>
        </c:dLbls>
        <c:axId val="1400319855"/>
        <c:axId val="109698191"/>
      </c:areaChart>
      <c:catAx>
        <c:axId val="1400319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9698191"/>
        <c:crosses val="autoZero"/>
        <c:auto val="1"/>
        <c:lblAlgn val="ctr"/>
        <c:lblOffset val="100"/>
        <c:noMultiLvlLbl val="0"/>
      </c:catAx>
      <c:valAx>
        <c:axId val="109698191"/>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03198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94772624787541"/>
          <c:y val="0.10081915563957151"/>
          <c:w val="0.76705227375212459"/>
          <c:h val="0.78450997028017999"/>
        </c:manualLayout>
      </c:layout>
      <c:barChart>
        <c:barDir val="col"/>
        <c:grouping val="clustered"/>
        <c:varyColors val="0"/>
        <c:ser>
          <c:idx val="0"/>
          <c:order val="0"/>
          <c:tx>
            <c:strRef>
              <c:f>'Processing Data'!$L$3</c:f>
              <c:strCache>
                <c:ptCount val="1"/>
                <c:pt idx="0">
                  <c:v>SALES</c:v>
                </c:pt>
              </c:strCache>
            </c:strRef>
          </c:tx>
          <c:spPr>
            <a:solidFill>
              <a:schemeClr val="accent1"/>
            </a:solidFill>
            <a:ln>
              <a:noFill/>
            </a:ln>
            <a:effectLst/>
          </c:spPr>
          <c:invertIfNegative val="0"/>
          <c:cat>
            <c:strRef>
              <c:f>'Processing Data'!$K$4:$K$15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 Data'!$L$4:$L$15</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868-4722-93FF-207813808A1E}"/>
            </c:ext>
          </c:extLst>
        </c:ser>
        <c:ser>
          <c:idx val="1"/>
          <c:order val="1"/>
          <c:tx>
            <c:strRef>
              <c:f>'Processing Data'!$M$3</c:f>
              <c:strCache>
                <c:ptCount val="1"/>
                <c:pt idx="0">
                  <c:v>PROFIT</c:v>
                </c:pt>
              </c:strCache>
            </c:strRef>
          </c:tx>
          <c:spPr>
            <a:solidFill>
              <a:schemeClr val="accent2"/>
            </a:solidFill>
            <a:ln>
              <a:noFill/>
            </a:ln>
            <a:effectLst/>
          </c:spPr>
          <c:invertIfNegative val="0"/>
          <c:dLbls>
            <c:dLbl>
              <c:idx val="0"/>
              <c:tx>
                <c:rich>
                  <a:bodyPr/>
                  <a:lstStyle/>
                  <a:p>
                    <a:fld id="{BBA7AA39-A092-43D4-AB7E-9ECF3607DBF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868-4722-93FF-207813808A1E}"/>
                </c:ext>
              </c:extLst>
            </c:dLbl>
            <c:dLbl>
              <c:idx val="1"/>
              <c:tx>
                <c:rich>
                  <a:bodyPr/>
                  <a:lstStyle/>
                  <a:p>
                    <a:fld id="{D57F7AC6-3380-401E-8ADE-BF705FBBFF7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868-4722-93FF-207813808A1E}"/>
                </c:ext>
              </c:extLst>
            </c:dLbl>
            <c:dLbl>
              <c:idx val="2"/>
              <c:tx>
                <c:rich>
                  <a:bodyPr/>
                  <a:lstStyle/>
                  <a:p>
                    <a:fld id="{610C2702-94C7-45AF-8833-7C917F8D783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868-4722-93FF-207813808A1E}"/>
                </c:ext>
              </c:extLst>
            </c:dLbl>
            <c:dLbl>
              <c:idx val="3"/>
              <c:tx>
                <c:rich>
                  <a:bodyPr/>
                  <a:lstStyle/>
                  <a:p>
                    <a:fld id="{61F80F2A-AB97-4BA6-AD02-3B468A7F6E0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868-4722-93FF-207813808A1E}"/>
                </c:ext>
              </c:extLst>
            </c:dLbl>
            <c:dLbl>
              <c:idx val="4"/>
              <c:tx>
                <c:rich>
                  <a:bodyPr/>
                  <a:lstStyle/>
                  <a:p>
                    <a:fld id="{0BF9BA2E-84E6-4D97-8840-9D7CB08E567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868-4722-93FF-207813808A1E}"/>
                </c:ext>
              </c:extLst>
            </c:dLbl>
            <c:dLbl>
              <c:idx val="5"/>
              <c:tx>
                <c:rich>
                  <a:bodyPr/>
                  <a:lstStyle/>
                  <a:p>
                    <a:fld id="{F28842D5-8C92-41BB-AF7F-30FAAA0CDFC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868-4722-93FF-207813808A1E}"/>
                </c:ext>
              </c:extLst>
            </c:dLbl>
            <c:dLbl>
              <c:idx val="6"/>
              <c:tx>
                <c:rich>
                  <a:bodyPr/>
                  <a:lstStyle/>
                  <a:p>
                    <a:fld id="{BF6D1BEE-C8D7-4698-BEF1-E0464E127AC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868-4722-93FF-207813808A1E}"/>
                </c:ext>
              </c:extLst>
            </c:dLbl>
            <c:dLbl>
              <c:idx val="7"/>
              <c:tx>
                <c:rich>
                  <a:bodyPr/>
                  <a:lstStyle/>
                  <a:p>
                    <a:fld id="{1902C82B-2989-4633-A68D-38C559AD464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868-4722-93FF-207813808A1E}"/>
                </c:ext>
              </c:extLst>
            </c:dLbl>
            <c:dLbl>
              <c:idx val="8"/>
              <c:tx>
                <c:rich>
                  <a:bodyPr/>
                  <a:lstStyle/>
                  <a:p>
                    <a:fld id="{D291D351-4D00-4C9F-9192-44ED2C86704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868-4722-93FF-207813808A1E}"/>
                </c:ext>
              </c:extLst>
            </c:dLbl>
            <c:dLbl>
              <c:idx val="9"/>
              <c:tx>
                <c:rich>
                  <a:bodyPr/>
                  <a:lstStyle/>
                  <a:p>
                    <a:fld id="{E6DA86DF-F439-4319-87B5-D83E4CF13AE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868-4722-93FF-207813808A1E}"/>
                </c:ext>
              </c:extLst>
            </c:dLbl>
            <c:dLbl>
              <c:idx val="10"/>
              <c:tx>
                <c:rich>
                  <a:bodyPr/>
                  <a:lstStyle/>
                  <a:p>
                    <a:fld id="{B4B110AB-318C-4A97-9722-2DAC2198EE7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868-4722-93FF-207813808A1E}"/>
                </c:ext>
              </c:extLst>
            </c:dLbl>
            <c:dLbl>
              <c:idx val="11"/>
              <c:tx>
                <c:rich>
                  <a:bodyPr/>
                  <a:lstStyle/>
                  <a:p>
                    <a:fld id="{6AD277C0-7F93-46E8-8B98-242C159576A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868-4722-93FF-207813808A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 Data'!$K$4:$K$15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 Data'!$M$4:$M$15</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'Processing Data'!$N$4:$N$15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E868-4722-93FF-207813808A1E}"/>
            </c:ext>
          </c:extLst>
        </c:ser>
        <c:dLbls>
          <c:showLegendKey val="0"/>
          <c:showVal val="0"/>
          <c:showCatName val="0"/>
          <c:showSerName val="0"/>
          <c:showPercent val="0"/>
          <c:showBubbleSize val="0"/>
        </c:dLbls>
        <c:gapWidth val="50"/>
        <c:overlap val="100"/>
        <c:axId val="78445983"/>
        <c:axId val="73968143"/>
      </c:barChart>
      <c:catAx>
        <c:axId val="7844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73968143"/>
        <c:crosses val="autoZero"/>
        <c:auto val="1"/>
        <c:lblAlgn val="ctr"/>
        <c:lblOffset val="100"/>
        <c:noMultiLvlLbl val="0"/>
      </c:catAx>
      <c:valAx>
        <c:axId val="73968143"/>
        <c:scaling>
          <c:orientation val="minMax"/>
        </c:scaling>
        <c:delete val="0"/>
        <c:axPos val="l"/>
        <c:numFmt formatCode="&quot;₹&quot;\ #,##0.00"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7844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[Sales-Dashboard-practice-file.xlsx]Processing Data!SALES-TYPE </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6775411596277734"/>
          <c:y val="8.35635268234734E-2"/>
          <c:w val="0.64934025292293007"/>
          <c:h val="0.65113393971223521"/>
        </c:manualLayout>
      </c:layout>
      <c:pieChart>
        <c:varyColors val="1"/>
        <c:ser>
          <c:idx val="0"/>
          <c:order val="0"/>
          <c:tx>
            <c:strRef>
              <c:f>'Processing Data'!$AM$2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A0-467C-9314-251C950ED1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A0-467C-9314-251C950ED1B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A0-467C-9314-251C950ED1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'Processing Data'!$AL$3:$AL$5</c:f>
              <c:strCache>
                <c:ptCount val="3"/>
                <c:pt idx="0">
                  <c:v>Direct Sales</c:v>
                </c:pt>
                <c:pt idx="1">
                  <c:v>Online</c:v>
                </c:pt>
                <c:pt idx="2">
                  <c:v>Wholesaler</c:v>
                </c:pt>
              </c:strCache>
            </c:strRef>
          </c:cat>
          <c:val>
            <c:numRef>
              <c:f>'Processing Data'!$AM$3:$AM$5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BEA0-467C-9314-251C950ED1B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4.1880219518014794E-2"/>
          <c:y val="0.75500513822974524"/>
          <c:w val="0.93139107611548555"/>
          <c:h val="0.244994861770254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[Sales-Dashboard-practice-file.xlsx]Processing Data!PAYMENT-MODE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'Processing Data'!$AP$2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5-48D5-8156-FCA3A529BC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E5-48D5-8156-FCA3A529B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'Processing Data'!$AO$3:$AO$4</c:f>
              <c:strCache>
                <c:ptCount val="2"/>
                <c:pt idx="0">
                  <c:v>Cash</c:v>
                </c:pt>
                <c:pt idx="1">
                  <c:v>Online</c:v>
                </c:pt>
              </c:strCache>
            </c:strRef>
          </c:cat>
          <c:val>
            <c:numRef>
              <c:f>'Processing Data'!$AP$3:$AP$4</c:f>
              <c:numCache>
                <c:formatCode>General</c:formatCode>
                <c:ptCount val="2"/>
                <c:pt idx="0">
                  <c:v>199516.90000000008</c:v>
                </c:pt>
                <c:pt idx="1">
                  <c:v>201895.01999999993</c:v>
                </c:pt>
              </c:numCache>
            </c:numRef>
          </c:val>
          <c:extLst>
            <c:ext xmlns:c16="http://schemas.microsoft.com/office/drawing/2014/chart" uri="{C3380CC4-5D6E-409C-BE32-E72D297353CC}">
              <c16:uniqueId val="{00000004-B6E5-48D5-8156-FCA3A529BC8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37371578552680917"/>
          <c:y val="7.7788512134618112E-2"/>
          <c:w val="0.62033183352080989"/>
          <c:h val="0.84442297573076375"/>
        </c:manualLayout>
      </c:layout>
      <c:barChart>
        <c:barDir val="bar"/>
        <c:grouping val="clustered"/>
        <c:varyColors val="0"/>
        <c:ser>
          <c:idx val="0"/>
          <c:order val="0"/>
          <c:spPr>
            <a:solidFill>
              <a:schemeClr val="accent3"/>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268533043335996"/>
                      <c:h val="8.5058156841066296E-2"/>
                    </c:manualLayout>
                  </c15:layout>
                </c:ext>
                <c:ext xmlns:c16="http://schemas.microsoft.com/office/drawing/2014/chart" uri="{C3380CC4-5D6E-409C-BE32-E72D297353CC}">
                  <c16:uniqueId val="{00000000-8A2A-4C5C-9224-9A0617D7F7EA}"/>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249549605905167"/>
                      <c:h val="9.9270046037568629E-2"/>
                    </c:manualLayout>
                  </c15:layout>
                </c:ext>
                <c:ext xmlns:c16="http://schemas.microsoft.com/office/drawing/2014/chart" uri="{C3380CC4-5D6E-409C-BE32-E72D297353CC}">
                  <c16:uniqueId val="{00000001-8A2A-4C5C-9224-9A0617D7F7EA}"/>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5740888662194803"/>
                      <c:h val="7.795221224281515E-2"/>
                    </c:manualLayout>
                  </c15:layout>
                </c:ext>
                <c:ext xmlns:c16="http://schemas.microsoft.com/office/drawing/2014/chart" uri="{C3380CC4-5D6E-409C-BE32-E72D297353CC}">
                  <c16:uniqueId val="{00000002-8A2A-4C5C-9224-9A0617D7F7EA}"/>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1240893474097529"/>
                      <c:h val="7.795221224281515E-2"/>
                    </c:manualLayout>
                  </c15:layout>
                </c:ext>
                <c:ext xmlns:c16="http://schemas.microsoft.com/office/drawing/2014/chart" uri="{C3380CC4-5D6E-409C-BE32-E72D297353CC}">
                  <c16:uniqueId val="{00000003-8A2A-4C5C-9224-9A0617D7F7EA}"/>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3638664600756429"/>
                      <c:h val="8.5058156841066296E-2"/>
                    </c:manualLayout>
                  </c15:layout>
                </c:ext>
                <c:ext xmlns:c16="http://schemas.microsoft.com/office/drawing/2014/chart" uri="{C3380CC4-5D6E-409C-BE32-E72D297353CC}">
                  <c16:uniqueId val="{00000004-8A2A-4C5C-9224-9A0617D7F7EA}"/>
                </c:ext>
              </c:extLst>
            </c:dLbl>
            <c:dLbl>
              <c:idx val="5"/>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29629772204525107"/>
                      <c:h val="7.795221224281515E-2"/>
                    </c:manualLayout>
                  </c15:layout>
                </c:ext>
                <c:ext xmlns:c16="http://schemas.microsoft.com/office/drawing/2014/chart" uri="{C3380CC4-5D6E-409C-BE32-E72D297353CC}">
                  <c16:uniqueId val="{00000005-8A2A-4C5C-9224-9A0617D7F7EA}"/>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6963111953728744"/>
                      <c:h val="7.795221224281515E-2"/>
                    </c:manualLayout>
                  </c15:layout>
                </c:ext>
                <c:ext xmlns:c16="http://schemas.microsoft.com/office/drawing/2014/chart" uri="{C3380CC4-5D6E-409C-BE32-E72D297353CC}">
                  <c16:uniqueId val="{00000006-8A2A-4C5C-9224-9A0617D7F7EA}"/>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0583106371921587"/>
                      <c:h val="7.795221224281515E-2"/>
                    </c:manualLayout>
                  </c15:layout>
                </c:ext>
                <c:ext xmlns:c16="http://schemas.microsoft.com/office/drawing/2014/chart" uri="{C3380CC4-5D6E-409C-BE32-E72D297353CC}">
                  <c16:uniqueId val="{00000007-8A2A-4C5C-9224-9A0617D7F7EA}"/>
                </c:ext>
              </c:extLst>
            </c:dLbl>
            <c:dLbl>
              <c:idx val="8"/>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1945837222954698"/>
                      <c:h val="7.8059081173387293E-2"/>
                    </c:manualLayout>
                  </c15:layout>
                </c:ext>
                <c:ext xmlns:c16="http://schemas.microsoft.com/office/drawing/2014/chart" uri="{C3380CC4-5D6E-409C-BE32-E72D297353CC}">
                  <c16:uniqueId val="{00000008-8A2A-4C5C-9224-9A0617D7F7EA}"/>
                </c:ext>
              </c:extLst>
            </c:dLbl>
            <c:dLbl>
              <c:idx val="9"/>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4860887892290371"/>
                      <c:h val="9.9270046037568629E-2"/>
                    </c:manualLayout>
                  </c15:layout>
                </c:ext>
                <c:ext xmlns:c16="http://schemas.microsoft.com/office/drawing/2014/chart" uri="{C3380CC4-5D6E-409C-BE32-E72D297353CC}">
                  <c16:uniqueId val="{00000009-8A2A-4C5C-9224-9A0617D7F7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 Data'!$AB$3:$AB$12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'Processing Data'!$AC$3:$AC$12</c:f>
              <c:numCache>
                <c:formatCode>"₹"\ #,##0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A-8A2A-4C5C-9224-9A0617D7F7EA}"/>
            </c:ext>
          </c:extLst>
        </c:ser>
        <c:dLbls>
          <c:dLblPos val="outEnd"/>
          <c:showLegendKey val="0"/>
          <c:showVal val="1"/>
          <c:showCatName val="0"/>
          <c:showSerName val="0"/>
          <c:showPercent val="0"/>
          <c:showBubbleSize val="0"/>
        </c:dLbls>
        <c:gapWidth val="30"/>
        <c:overlap val="4"/>
        <c:axId val="265439183"/>
        <c:axId val="303803951"/>
      </c:barChart>
      <c:catAx>
        <c:axId val="2654391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03803951"/>
        <c:crosses val="autoZero"/>
        <c:auto val="1"/>
        <c:lblAlgn val="ctr"/>
        <c:lblOffset val="100"/>
        <c:noMultiLvlLbl val="0"/>
      </c:catAx>
      <c:valAx>
        <c:axId val="303803951"/>
        <c:scaling>
          <c:orientation val="minMax"/>
        </c:scaling>
        <c:delete val="1"/>
        <c:axPos val="b"/>
        <c:numFmt formatCode="&quot;₹&quot;\ #,##0" sourceLinked="1"/>
        <c:majorTickMark val="none"/>
        <c:minorTickMark val="none"/>
        <c:tickLblPos val="nextTo"/>
        <c:crossAx val="26543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[0]!Categoryslicer</cx:f>
      </cx:strDim>
      <cx:numDim type="size">
        <cx:f>[0]!CategoryRangeRupee</cx:f>
      </cx:numDim>
    </cx:data>
  </cx:chartData>
  <cx:chart>
    <cx:plotArea>
      <cx:plotAreaRegion>
        <cx:series layoutId="treemap" uniqueId="{62F1780C-43AF-4921-9879-EBF9DD27F3AA}">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Processing Data'!$N$2" lockText="1" noThreeD="1"/>
</file>

<file path=xl/ctrlProps/ctrlProp2.xml><?xml version="1.0" encoding="utf-8"?>
<formControlPr xmlns="http://schemas.microsoft.com/office/spreadsheetml/2009/9/main" objectType="CheckBox" checked="Checked" fmlaLink="'Processing Data'!$M$2" lockText="1" noThreeD="1"/>
</file>

<file path=xl/ctrlProps/ctrlProp3.xml><?xml version="1.0" encoding="utf-8"?>
<formControlPr xmlns="http://schemas.microsoft.com/office/spreadsheetml/2009/9/main" objectType="CheckBox" checked="Checked" fmlaLink="'Processing Data'!$L$2" lockText="1" noThreeD="1"/>
</file>

<file path=xl/ctrlProps/ctrlProp4.xml><?xml version="1.0" encoding="utf-8"?>
<formControlPr xmlns="http://schemas.microsoft.com/office/spreadsheetml/2009/9/main" objectType="Scroll" dx="26" fmlaLink="'Processing Data'!$AB$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microsoft.com/office/2014/relationships/chartEx" Target="../charts/chartEx1.xml"/><Relationship Id="rId2" Type="http://schemas.openxmlformats.org/officeDocument/2006/relationships/image" Target="../media/image2.svg"/><Relationship Id="rId16" Type="http://schemas.openxmlformats.org/officeDocument/2006/relationships/chart" Target="../charts/chart2.xml"/><Relationship Id="rId20"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1.xml"/><Relationship Id="rId10" Type="http://schemas.openxmlformats.org/officeDocument/2006/relationships/image" Target="../media/image10.svg"/><Relationship Id="rId19"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0</xdr:col>
      <xdr:colOff>26670</xdr:colOff>
      <xdr:row>0</xdr:row>
      <xdr:rowOff>0</xdr:rowOff>
    </xdr:from>
    <xdr:to>
      <xdr:col>20</xdr:col>
      <xdr:colOff>26670</xdr:colOff>
      <xdr:row>37</xdr:row>
      <xdr:rowOff>91439</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26670" y="0"/>
          <a:ext cx="12192000" cy="6787514"/>
        </a:xfrm>
        <a:prstGeom prst="roundRect">
          <a:avLst>
            <a:gd name="adj" fmla="val 0"/>
          </a:avLst>
        </a:prstGeom>
        <a:gradFill flip="none" rotWithShape="1">
          <a:gsLst>
            <a:gs pos="100000">
              <a:srgbClr val="2D497B"/>
            </a:gs>
            <a:gs pos="81000">
              <a:srgbClr val="213E74"/>
            </a:gs>
            <a:gs pos="12000">
              <a:srgbClr val="002060"/>
            </a:gs>
          </a:gsLst>
          <a:lin ang="5400000" scaled="0"/>
          <a:tileRec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17</xdr:col>
      <xdr:colOff>304800</xdr:colOff>
      <xdr:row>5</xdr:row>
      <xdr:rowOff>68748</xdr:rowOff>
    </xdr:from>
    <xdr:to>
      <xdr:col>19</xdr:col>
      <xdr:colOff>517582</xdr:colOff>
      <xdr:row>6</xdr:row>
      <xdr:rowOff>149612</xdr:rowOff>
    </xdr:to>
    <xdr:sp macro="" textlink="">
      <xdr:nvSpPr>
        <xdr:cNvPr id="3" name="Trapezoid 2">
          <a:extLst>
            <a:ext uri="{FF2B5EF4-FFF2-40B4-BE49-F238E27FC236}">
              <a16:creationId xmlns:a16="http://schemas.microsoft.com/office/drawing/2014/main" id="{00000000-0008-0000-0300-000003000000}"/>
            </a:ext>
          </a:extLst>
        </xdr:cNvPr>
        <xdr:cNvSpPr/>
      </xdr:nvSpPr>
      <xdr:spPr>
        <a:xfrm>
          <a:off x="10668000" y="983148"/>
          <a:ext cx="1431982" cy="263744"/>
        </a:xfrm>
        <a:prstGeom prst="trapezoid">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15</xdr:col>
      <xdr:colOff>32641</xdr:colOff>
      <xdr:row>5</xdr:row>
      <xdr:rowOff>100543</xdr:rowOff>
    </xdr:from>
    <xdr:to>
      <xdr:col>17</xdr:col>
      <xdr:colOff>245423</xdr:colOff>
      <xdr:row>6</xdr:row>
      <xdr:rowOff>181407</xdr:rowOff>
    </xdr:to>
    <xdr:sp macro="" textlink="">
      <xdr:nvSpPr>
        <xdr:cNvPr id="4" name="Trapezoid 3">
          <a:extLst>
            <a:ext uri="{FF2B5EF4-FFF2-40B4-BE49-F238E27FC236}">
              <a16:creationId xmlns:a16="http://schemas.microsoft.com/office/drawing/2014/main" id="{00000000-0008-0000-0300-000004000000}"/>
            </a:ext>
          </a:extLst>
        </xdr:cNvPr>
        <xdr:cNvSpPr/>
      </xdr:nvSpPr>
      <xdr:spPr>
        <a:xfrm>
          <a:off x="9176641" y="1014943"/>
          <a:ext cx="1431982" cy="263744"/>
        </a:xfrm>
        <a:prstGeom prst="trapezoid">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0</xdr:col>
      <xdr:colOff>213358</xdr:colOff>
      <xdr:row>0</xdr:row>
      <xdr:rowOff>144261</xdr:rowOff>
    </xdr:from>
    <xdr:to>
      <xdr:col>8</xdr:col>
      <xdr:colOff>583821</xdr:colOff>
      <xdr:row>3</xdr:row>
      <xdr:rowOff>179280</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213358" y="144261"/>
          <a:ext cx="5247263" cy="583659"/>
        </a:xfrm>
        <a:prstGeom prst="roundRect">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9</xdr:col>
      <xdr:colOff>113894</xdr:colOff>
      <xdr:row>0</xdr:row>
      <xdr:rowOff>144261</xdr:rowOff>
    </xdr:from>
    <xdr:to>
      <xdr:col>19</xdr:col>
      <xdr:colOff>395703</xdr:colOff>
      <xdr:row>3</xdr:row>
      <xdr:rowOff>179280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5600294" y="144261"/>
          <a:ext cx="6377809" cy="583659"/>
        </a:xfrm>
        <a:prstGeom prst="roundRect">
          <a:avLst/>
        </a:prstGeom>
        <a:gradFill>
          <a:gsLst>
            <a:gs pos="90000">
              <a:srgbClr val="2D497B"/>
            </a:gs>
            <a:gs pos="81000">
              <a:srgbClr val="213E74"/>
            </a:gs>
            <a:gs pos="12000">
              <a:srgbClr val="002060"/>
            </a:gs>
          </a:gsLst>
        </a:gra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0</xdr:col>
      <xdr:colOff>190499</xdr:colOff>
      <xdr:row>4</xdr:row>
      <xdr:rowOff>104993</xdr:rowOff>
    </xdr:from>
    <xdr:to>
      <xdr:col>2</xdr:col>
      <xdr:colOff>54310</xdr:colOff>
      <xdr:row>11</xdr:row>
      <xdr:rowOff>12433</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190499" y="836513"/>
          <a:ext cx="1083011" cy="1187600"/>
        </a:xfrm>
        <a:prstGeom prst="roundRect">
          <a:avLst>
            <a:gd name="adj" fmla="val 17964"/>
          </a:avLst>
        </a:prstGeom>
        <a:gradFill>
          <a:gsLst>
            <a:gs pos="90000">
              <a:srgbClr val="2D497B"/>
            </a:gs>
            <a:gs pos="81000">
              <a:srgbClr val="213E74"/>
            </a:gs>
            <a:gs pos="12000">
              <a:srgbClr val="002060"/>
            </a:gs>
          </a:gsLst>
        </a:gra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0</xdr:col>
      <xdr:colOff>136190</xdr:colOff>
      <xdr:row>11</xdr:row>
      <xdr:rowOff>121026</xdr:rowOff>
    </xdr:from>
    <xdr:to>
      <xdr:col>2</xdr:col>
      <xdr:colOff>2</xdr:colOff>
      <xdr:row>32</xdr:row>
      <xdr:rowOff>12700</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rot="16200000">
          <a:off x="-1135041" y="3348057"/>
          <a:ext cx="3625474" cy="1083012"/>
        </a:xfrm>
        <a:prstGeom prst="roundRect">
          <a:avLst/>
        </a:prstGeom>
        <a:gradFill>
          <a:gsLst>
            <a:gs pos="90000">
              <a:srgbClr val="2D497B"/>
            </a:gs>
            <a:gs pos="81000">
              <a:srgbClr val="213E74"/>
            </a:gs>
            <a:gs pos="12000">
              <a:srgbClr val="002060"/>
            </a:gs>
          </a:gsLst>
        </a:gra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0</xdr:col>
      <xdr:colOff>60389</xdr:colOff>
      <xdr:row>32</xdr:row>
      <xdr:rowOff>141513</xdr:rowOff>
    </xdr:from>
    <xdr:to>
      <xdr:col>2</xdr:col>
      <xdr:colOff>0</xdr:colOff>
      <xdr:row>37</xdr:row>
      <xdr:rowOff>25399</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60389" y="6063342"/>
          <a:ext cx="1158811" cy="809171"/>
        </a:xfrm>
        <a:prstGeom prst="roundRect">
          <a:avLst>
            <a:gd name="adj" fmla="val 48128"/>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2</xdr:col>
      <xdr:colOff>304800</xdr:colOff>
      <xdr:row>4</xdr:row>
      <xdr:rowOff>178202</xdr:rowOff>
    </xdr:from>
    <xdr:to>
      <xdr:col>6</xdr:col>
      <xdr:colOff>145915</xdr:colOff>
      <xdr:row>8</xdr:row>
      <xdr:rowOff>30341</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524000" y="909722"/>
          <a:ext cx="2279515" cy="583659"/>
        </a:xfrm>
        <a:prstGeom prst="roundRect">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6</xdr:col>
      <xdr:colOff>366410</xdr:colOff>
      <xdr:row>4</xdr:row>
      <xdr:rowOff>178201</xdr:rowOff>
    </xdr:from>
    <xdr:to>
      <xdr:col>10</xdr:col>
      <xdr:colOff>207525</xdr:colOff>
      <xdr:row>8</xdr:row>
      <xdr:rowOff>30340</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4024010" y="909721"/>
          <a:ext cx="2279515" cy="583659"/>
        </a:xfrm>
        <a:prstGeom prst="roundRect">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10</xdr:col>
      <xdr:colOff>428630</xdr:colOff>
      <xdr:row>4</xdr:row>
      <xdr:rowOff>178201</xdr:rowOff>
    </xdr:from>
    <xdr:to>
      <xdr:col>14</xdr:col>
      <xdr:colOff>558737</xdr:colOff>
      <xdr:row>8</xdr:row>
      <xdr:rowOff>30340</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524630" y="909721"/>
          <a:ext cx="2568507" cy="583659"/>
        </a:xfrm>
        <a:prstGeom prst="roundRect">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2</xdr:col>
      <xdr:colOff>260844</xdr:colOff>
      <xdr:row>9</xdr:row>
      <xdr:rowOff>116155</xdr:rowOff>
    </xdr:from>
    <xdr:to>
      <xdr:col>7</xdr:col>
      <xdr:colOff>304413</xdr:colOff>
      <xdr:row>21</xdr:row>
      <xdr:rowOff>91176</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1480044" y="1762075"/>
          <a:ext cx="3091569" cy="2169581"/>
        </a:xfrm>
        <a:prstGeom prst="roundRect">
          <a:avLst>
            <a:gd name="adj" fmla="val 6423"/>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7</xdr:col>
      <xdr:colOff>400541</xdr:colOff>
      <xdr:row>9</xdr:row>
      <xdr:rowOff>126879</xdr:rowOff>
    </xdr:from>
    <xdr:to>
      <xdr:col>11</xdr:col>
      <xdr:colOff>415636</xdr:colOff>
      <xdr:row>21</xdr:row>
      <xdr:rowOff>101900</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4667741" y="1747861"/>
          <a:ext cx="2453495" cy="2136330"/>
        </a:xfrm>
        <a:prstGeom prst="roundRect">
          <a:avLst>
            <a:gd name="adj" fmla="val 6423"/>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11</xdr:col>
      <xdr:colOff>542927</xdr:colOff>
      <xdr:row>9</xdr:row>
      <xdr:rowOff>171449</xdr:rowOff>
    </xdr:from>
    <xdr:to>
      <xdr:col>15</xdr:col>
      <xdr:colOff>2</xdr:colOff>
      <xdr:row>21</xdr:row>
      <xdr:rowOff>94277</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rot="16200000">
          <a:off x="7149001" y="1899750"/>
          <a:ext cx="2094528" cy="1895475"/>
        </a:xfrm>
        <a:prstGeom prst="roundRect">
          <a:avLst>
            <a:gd name="adj" fmla="val 7792"/>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2</xdr:col>
      <xdr:colOff>229978</xdr:colOff>
      <xdr:row>22</xdr:row>
      <xdr:rowOff>71901</xdr:rowOff>
    </xdr:from>
    <xdr:to>
      <xdr:col>11</xdr:col>
      <xdr:colOff>301020</xdr:colOff>
      <xdr:row>36</xdr:row>
      <xdr:rowOff>141681</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1449178" y="4034301"/>
          <a:ext cx="5557442" cy="2591307"/>
        </a:xfrm>
        <a:prstGeom prst="roundRect">
          <a:avLst>
            <a:gd name="adj" fmla="val 6423"/>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11</xdr:col>
      <xdr:colOff>438700</xdr:colOff>
      <xdr:row>22</xdr:row>
      <xdr:rowOff>94757</xdr:rowOff>
    </xdr:from>
    <xdr:to>
      <xdr:col>14</xdr:col>
      <xdr:colOff>531721</xdr:colOff>
      <xdr:row>36</xdr:row>
      <xdr:rowOff>164536</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rot="16200000">
          <a:off x="6790161" y="4472256"/>
          <a:ext cx="2630099" cy="1921821"/>
        </a:xfrm>
        <a:prstGeom prst="roundRect">
          <a:avLst>
            <a:gd name="adj" fmla="val 7792"/>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15</xdr:col>
      <xdr:colOff>126062</xdr:colOff>
      <xdr:row>5</xdr:row>
      <xdr:rowOff>100543</xdr:rowOff>
    </xdr:from>
    <xdr:to>
      <xdr:col>17</xdr:col>
      <xdr:colOff>152003</xdr:colOff>
      <xdr:row>19</xdr:row>
      <xdr:rowOff>30504</xdr:rowOff>
    </xdr:to>
    <xdr:sp macro="" textlink="">
      <xdr:nvSpPr>
        <xdr:cNvPr id="18" name="Arrow: Pentagon 17">
          <a:extLst>
            <a:ext uri="{FF2B5EF4-FFF2-40B4-BE49-F238E27FC236}">
              <a16:creationId xmlns:a16="http://schemas.microsoft.com/office/drawing/2014/main" id="{00000000-0008-0000-0300-000012000000}"/>
            </a:ext>
          </a:extLst>
        </xdr:cNvPr>
        <xdr:cNvSpPr/>
      </xdr:nvSpPr>
      <xdr:spPr>
        <a:xfrm rot="5400000">
          <a:off x="8647492" y="1637513"/>
          <a:ext cx="2490281" cy="1245141"/>
        </a:xfrm>
        <a:prstGeom prst="homePlate">
          <a:avLst/>
        </a:prstGeom>
        <a:gradFill>
          <a:gsLst>
            <a:gs pos="90000">
              <a:srgbClr val="2D497B"/>
            </a:gs>
            <a:gs pos="81000">
              <a:srgbClr val="213E74"/>
            </a:gs>
            <a:gs pos="12000">
              <a:srgbClr val="002060"/>
            </a:gs>
          </a:gsLst>
        </a:gra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17</xdr:col>
      <xdr:colOff>410096</xdr:colOff>
      <xdr:row>5</xdr:row>
      <xdr:rowOff>100543</xdr:rowOff>
    </xdr:from>
    <xdr:to>
      <xdr:col>19</xdr:col>
      <xdr:colOff>436037</xdr:colOff>
      <xdr:row>19</xdr:row>
      <xdr:rowOff>30504</xdr:rowOff>
    </xdr:to>
    <xdr:sp macro="" textlink="">
      <xdr:nvSpPr>
        <xdr:cNvPr id="19" name="Arrow: Pentagon 18">
          <a:extLst>
            <a:ext uri="{FF2B5EF4-FFF2-40B4-BE49-F238E27FC236}">
              <a16:creationId xmlns:a16="http://schemas.microsoft.com/office/drawing/2014/main" id="{00000000-0008-0000-0300-000013000000}"/>
            </a:ext>
          </a:extLst>
        </xdr:cNvPr>
        <xdr:cNvSpPr/>
      </xdr:nvSpPr>
      <xdr:spPr>
        <a:xfrm rot="5400000">
          <a:off x="10150726" y="1637513"/>
          <a:ext cx="2490281" cy="1245141"/>
        </a:xfrm>
        <a:prstGeom prst="homePlate">
          <a:avLst/>
        </a:prstGeom>
        <a:gradFill>
          <a:gsLst>
            <a:gs pos="90000">
              <a:srgbClr val="2D497B"/>
            </a:gs>
            <a:gs pos="81000">
              <a:srgbClr val="213E74"/>
            </a:gs>
            <a:gs pos="12000">
              <a:srgbClr val="002060"/>
            </a:gs>
          </a:gsLst>
        </a:gradFill>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15</xdr:col>
      <xdr:colOff>156428</xdr:colOff>
      <xdr:row>19</xdr:row>
      <xdr:rowOff>133349</xdr:rowOff>
    </xdr:from>
    <xdr:to>
      <xdr:col>19</xdr:col>
      <xdr:colOff>453174</xdr:colOff>
      <xdr:row>36</xdr:row>
      <xdr:rowOff>141679</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rot="16200000">
          <a:off x="9090850" y="3859013"/>
          <a:ext cx="3154301" cy="2735146"/>
        </a:xfrm>
        <a:prstGeom prst="roundRect">
          <a:avLst>
            <a:gd name="adj" fmla="val 7792"/>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15</xdr:col>
      <xdr:colOff>290125</xdr:colOff>
      <xdr:row>7</xdr:row>
      <xdr:rowOff>53188</xdr:rowOff>
    </xdr:from>
    <xdr:to>
      <xdr:col>17</xdr:col>
      <xdr:colOff>6996</xdr:colOff>
      <xdr:row>17</xdr:row>
      <xdr:rowOff>75092</xdr:rowOff>
    </xdr:to>
    <xdr:sp macro="" textlink="">
      <xdr:nvSpPr>
        <xdr:cNvPr id="21" name="Arrow: Pentagon 20">
          <a:extLst>
            <a:ext uri="{FF2B5EF4-FFF2-40B4-BE49-F238E27FC236}">
              <a16:creationId xmlns:a16="http://schemas.microsoft.com/office/drawing/2014/main" id="{00000000-0008-0000-0300-000015000000}"/>
            </a:ext>
          </a:extLst>
        </xdr:cNvPr>
        <xdr:cNvSpPr/>
      </xdr:nvSpPr>
      <xdr:spPr>
        <a:xfrm rot="5400000">
          <a:off x="8990663" y="1757414"/>
          <a:ext cx="1822995" cy="936071"/>
        </a:xfrm>
        <a:prstGeom prst="homePlate">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17</xdr:col>
      <xdr:colOff>572786</xdr:colOff>
      <xdr:row>7</xdr:row>
      <xdr:rowOff>116920</xdr:rowOff>
    </xdr:from>
    <xdr:to>
      <xdr:col>19</xdr:col>
      <xdr:colOff>289657</xdr:colOff>
      <xdr:row>17</xdr:row>
      <xdr:rowOff>138824</xdr:rowOff>
    </xdr:to>
    <xdr:sp macro="" textlink="">
      <xdr:nvSpPr>
        <xdr:cNvPr id="22" name="Arrow: Pentagon 21">
          <a:extLst>
            <a:ext uri="{FF2B5EF4-FFF2-40B4-BE49-F238E27FC236}">
              <a16:creationId xmlns:a16="http://schemas.microsoft.com/office/drawing/2014/main" id="{00000000-0008-0000-0300-000016000000}"/>
            </a:ext>
          </a:extLst>
        </xdr:cNvPr>
        <xdr:cNvSpPr/>
      </xdr:nvSpPr>
      <xdr:spPr>
        <a:xfrm rot="5400000">
          <a:off x="10492524" y="1821146"/>
          <a:ext cx="1822995" cy="936071"/>
        </a:xfrm>
        <a:prstGeom prst="homePlate">
          <a:avLst/>
        </a:prstGeom>
        <a:gradFill>
          <a:gsLst>
            <a:gs pos="90000">
              <a:srgbClr val="2D497B"/>
            </a:gs>
            <a:gs pos="81000">
              <a:srgbClr val="213E74"/>
            </a:gs>
            <a:gs pos="12000">
              <a:srgbClr val="002060"/>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2</xdr:col>
      <xdr:colOff>460228</xdr:colOff>
      <xdr:row>11</xdr:row>
      <xdr:rowOff>12433</xdr:rowOff>
    </xdr:from>
    <xdr:to>
      <xdr:col>7</xdr:col>
      <xdr:colOff>13587</xdr:colOff>
      <xdr:row>11</xdr:row>
      <xdr:rowOff>12433</xdr:rowOff>
    </xdr:to>
    <xdr:cxnSp macro="">
      <xdr:nvCxnSpPr>
        <xdr:cNvPr id="23" name="Straight Connector 22">
          <a:extLst>
            <a:ext uri="{FF2B5EF4-FFF2-40B4-BE49-F238E27FC236}">
              <a16:creationId xmlns:a16="http://schemas.microsoft.com/office/drawing/2014/main" id="{00000000-0008-0000-0300-000017000000}"/>
            </a:ext>
          </a:extLst>
        </xdr:cNvPr>
        <xdr:cNvCxnSpPr/>
      </xdr:nvCxnSpPr>
      <xdr:spPr>
        <a:xfrm>
          <a:off x="1679428" y="2024113"/>
          <a:ext cx="260135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567447</xdr:colOff>
      <xdr:row>10</xdr:row>
      <xdr:rowOff>164833</xdr:rowOff>
    </xdr:from>
    <xdr:to>
      <xdr:col>10</xdr:col>
      <xdr:colOff>589749</xdr:colOff>
      <xdr:row>10</xdr:row>
      <xdr:rowOff>164833</xdr:rowOff>
    </xdr:to>
    <xdr:cxnSp macro="">
      <xdr:nvCxnSpPr>
        <xdr:cNvPr id="24" name="Straight Connector 23">
          <a:extLst>
            <a:ext uri="{FF2B5EF4-FFF2-40B4-BE49-F238E27FC236}">
              <a16:creationId xmlns:a16="http://schemas.microsoft.com/office/drawing/2014/main" id="{00000000-0008-0000-0300-000018000000}"/>
            </a:ext>
          </a:extLst>
        </xdr:cNvPr>
        <xdr:cNvCxnSpPr/>
      </xdr:nvCxnSpPr>
      <xdr:spPr>
        <a:xfrm>
          <a:off x="4834647" y="1965924"/>
          <a:ext cx="185110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46424</xdr:colOff>
      <xdr:row>11</xdr:row>
      <xdr:rowOff>50533</xdr:rowOff>
    </xdr:from>
    <xdr:to>
      <xdr:col>14</xdr:col>
      <xdr:colOff>369098</xdr:colOff>
      <xdr:row>11</xdr:row>
      <xdr:rowOff>50533</xdr:rowOff>
    </xdr:to>
    <xdr:cxnSp macro="">
      <xdr:nvCxnSpPr>
        <xdr:cNvPr id="25" name="Straight Connector 24">
          <a:extLst>
            <a:ext uri="{FF2B5EF4-FFF2-40B4-BE49-F238E27FC236}">
              <a16:creationId xmlns:a16="http://schemas.microsoft.com/office/drawing/2014/main" id="{00000000-0008-0000-0300-000019000000}"/>
            </a:ext>
          </a:extLst>
        </xdr:cNvPr>
        <xdr:cNvCxnSpPr/>
      </xdr:nvCxnSpPr>
      <xdr:spPr>
        <a:xfrm>
          <a:off x="7361624" y="2041258"/>
          <a:ext cx="154187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444215</xdr:colOff>
      <xdr:row>23</xdr:row>
      <xdr:rowOff>161391</xdr:rowOff>
    </xdr:from>
    <xdr:to>
      <xdr:col>10</xdr:col>
      <xdr:colOff>428630</xdr:colOff>
      <xdr:row>23</xdr:row>
      <xdr:rowOff>161391</xdr:rowOff>
    </xdr:to>
    <xdr:cxnSp macro="">
      <xdr:nvCxnSpPr>
        <xdr:cNvPr id="26" name="Straight Connector 25">
          <a:extLst>
            <a:ext uri="{FF2B5EF4-FFF2-40B4-BE49-F238E27FC236}">
              <a16:creationId xmlns:a16="http://schemas.microsoft.com/office/drawing/2014/main" id="{00000000-0008-0000-0300-00001A000000}"/>
            </a:ext>
          </a:extLst>
        </xdr:cNvPr>
        <xdr:cNvCxnSpPr>
          <a:cxnSpLocks/>
        </xdr:cNvCxnSpPr>
      </xdr:nvCxnSpPr>
      <xdr:spPr>
        <a:xfrm>
          <a:off x="1663415" y="4367631"/>
          <a:ext cx="486121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46077</xdr:colOff>
      <xdr:row>24</xdr:row>
      <xdr:rowOff>25558</xdr:rowOff>
    </xdr:from>
    <xdr:to>
      <xdr:col>14</xdr:col>
      <xdr:colOff>368751</xdr:colOff>
      <xdr:row>24</xdr:row>
      <xdr:rowOff>25558</xdr:rowOff>
    </xdr:to>
    <xdr:cxnSp macro="">
      <xdr:nvCxnSpPr>
        <xdr:cNvPr id="27" name="Straight Connector 26">
          <a:extLst>
            <a:ext uri="{FF2B5EF4-FFF2-40B4-BE49-F238E27FC236}">
              <a16:creationId xmlns:a16="http://schemas.microsoft.com/office/drawing/2014/main" id="{00000000-0008-0000-0300-00001B000000}"/>
            </a:ext>
          </a:extLst>
        </xdr:cNvPr>
        <xdr:cNvCxnSpPr/>
      </xdr:nvCxnSpPr>
      <xdr:spPr>
        <a:xfrm>
          <a:off x="7361277" y="4368958"/>
          <a:ext cx="154187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353917</xdr:colOff>
      <xdr:row>21</xdr:row>
      <xdr:rowOff>84936</xdr:rowOff>
    </xdr:from>
    <xdr:to>
      <xdr:col>19</xdr:col>
      <xdr:colOff>250692</xdr:colOff>
      <xdr:row>21</xdr:row>
      <xdr:rowOff>84936</xdr:rowOff>
    </xdr:to>
    <xdr:cxnSp macro="">
      <xdr:nvCxnSpPr>
        <xdr:cNvPr id="28" name="Straight Connector 27">
          <a:extLst>
            <a:ext uri="{FF2B5EF4-FFF2-40B4-BE49-F238E27FC236}">
              <a16:creationId xmlns:a16="http://schemas.microsoft.com/office/drawing/2014/main" id="{00000000-0008-0000-0300-00001C000000}"/>
            </a:ext>
          </a:extLst>
        </xdr:cNvPr>
        <xdr:cNvCxnSpPr>
          <a:cxnSpLocks/>
        </xdr:cNvCxnSpPr>
      </xdr:nvCxnSpPr>
      <xdr:spPr>
        <a:xfrm>
          <a:off x="9497917" y="3885411"/>
          <a:ext cx="2335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541020</xdr:colOff>
      <xdr:row>5</xdr:row>
      <xdr:rowOff>30480</xdr:rowOff>
    </xdr:from>
    <xdr:to>
      <xdr:col>10</xdr:col>
      <xdr:colOff>236220</xdr:colOff>
      <xdr:row>7</xdr:row>
      <xdr:rowOff>137160</xdr:rowOff>
    </xdr:to>
    <xdr:pic>
      <xdr:nvPicPr>
        <xdr:cNvPr id="30" name="Graphic 29" descr="Bar graph with upward trend with solid fill">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17820" y="944880"/>
          <a:ext cx="914400" cy="472440"/>
        </a:xfrm>
        <a:prstGeom prst="rect">
          <a:avLst/>
        </a:prstGeom>
      </xdr:spPr>
    </xdr:pic>
    <xdr:clientData/>
  </xdr:twoCellAnchor>
  <xdr:twoCellAnchor editAs="oneCell">
    <xdr:from>
      <xdr:col>13</xdr:col>
      <xdr:colOff>401460</xdr:colOff>
      <xdr:row>4</xdr:row>
      <xdr:rowOff>96660</xdr:rowOff>
    </xdr:from>
    <xdr:to>
      <xdr:col>14</xdr:col>
      <xdr:colOff>495300</xdr:colOff>
      <xdr:row>8</xdr:row>
      <xdr:rowOff>68580</xdr:rowOff>
    </xdr:to>
    <xdr:pic>
      <xdr:nvPicPr>
        <xdr:cNvPr id="32" name="Graphic 31" descr="Piggy Bank with solid fill">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326260" y="828180"/>
          <a:ext cx="703440" cy="703440"/>
        </a:xfrm>
        <a:prstGeom prst="rect">
          <a:avLst/>
        </a:prstGeom>
      </xdr:spPr>
    </xdr:pic>
    <xdr:clientData/>
  </xdr:twoCellAnchor>
  <xdr:twoCellAnchor editAs="oneCell">
    <xdr:from>
      <xdr:col>0</xdr:col>
      <xdr:colOff>433004</xdr:colOff>
      <xdr:row>0</xdr:row>
      <xdr:rowOff>99753</xdr:rowOff>
    </xdr:from>
    <xdr:to>
      <xdr:col>1</xdr:col>
      <xdr:colOff>506384</xdr:colOff>
      <xdr:row>4</xdr:row>
      <xdr:rowOff>51213</xdr:rowOff>
    </xdr:to>
    <xdr:pic>
      <xdr:nvPicPr>
        <xdr:cNvPr id="34" name="Graphic 33" descr="Presentation with bar chart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33004" y="99753"/>
          <a:ext cx="682980" cy="671896"/>
        </a:xfrm>
        <a:prstGeom prst="rect">
          <a:avLst/>
        </a:prstGeom>
      </xdr:spPr>
    </xdr:pic>
    <xdr:clientData/>
  </xdr:twoCellAnchor>
  <xdr:twoCellAnchor editAs="oneCell">
    <xdr:from>
      <xdr:col>18</xdr:col>
      <xdr:colOff>117491</xdr:colOff>
      <xdr:row>12</xdr:row>
      <xdr:rowOff>138966</xdr:rowOff>
    </xdr:from>
    <xdr:to>
      <xdr:col>19</xdr:col>
      <xdr:colOff>193271</xdr:colOff>
      <xdr:row>16</xdr:row>
      <xdr:rowOff>92826</xdr:rowOff>
    </xdr:to>
    <xdr:pic>
      <xdr:nvPicPr>
        <xdr:cNvPr id="36" name="Graphic 35" descr="Ribbon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090291" y="2300275"/>
          <a:ext cx="685380" cy="674296"/>
        </a:xfrm>
        <a:prstGeom prst="rect">
          <a:avLst/>
        </a:prstGeom>
      </xdr:spPr>
    </xdr:pic>
    <xdr:clientData/>
  </xdr:twoCellAnchor>
  <xdr:twoCellAnchor editAs="oneCell">
    <xdr:from>
      <xdr:col>0</xdr:col>
      <xdr:colOff>264720</xdr:colOff>
      <xdr:row>33</xdr:row>
      <xdr:rowOff>14545</xdr:rowOff>
    </xdr:from>
    <xdr:to>
      <xdr:col>1</xdr:col>
      <xdr:colOff>424543</xdr:colOff>
      <xdr:row>36</xdr:row>
      <xdr:rowOff>114299</xdr:rowOff>
    </xdr:to>
    <xdr:pic>
      <xdr:nvPicPr>
        <xdr:cNvPr id="38" name="Graphic 37" descr="Shopping cart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64720" y="6121431"/>
          <a:ext cx="769423" cy="654925"/>
        </a:xfrm>
        <a:prstGeom prst="rect">
          <a:avLst/>
        </a:prstGeom>
      </xdr:spPr>
    </xdr:pic>
    <xdr:clientData/>
  </xdr:twoCellAnchor>
  <xdr:twoCellAnchor editAs="oneCell">
    <xdr:from>
      <xdr:col>15</xdr:col>
      <xdr:colOff>459575</xdr:colOff>
      <xdr:row>13</xdr:row>
      <xdr:rowOff>12764</xdr:rowOff>
    </xdr:from>
    <xdr:to>
      <xdr:col>16</xdr:col>
      <xdr:colOff>454311</xdr:colOff>
      <xdr:row>16</xdr:row>
      <xdr:rowOff>66675</xdr:rowOff>
    </xdr:to>
    <xdr:pic>
      <xdr:nvPicPr>
        <xdr:cNvPr id="40" name="Graphic 39" descr="Trophy with solid fill">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603575" y="2365439"/>
          <a:ext cx="604336" cy="596836"/>
        </a:xfrm>
        <a:prstGeom prst="rect">
          <a:avLst/>
        </a:prstGeom>
      </xdr:spPr>
    </xdr:pic>
    <xdr:clientData/>
  </xdr:twoCellAnchor>
  <xdr:twoCellAnchor editAs="oneCell">
    <xdr:from>
      <xdr:col>4</xdr:col>
      <xdr:colOff>548640</xdr:colOff>
      <xdr:row>4</xdr:row>
      <xdr:rowOff>91440</xdr:rowOff>
    </xdr:from>
    <xdr:to>
      <xdr:col>6</xdr:col>
      <xdr:colOff>91440</xdr:colOff>
      <xdr:row>7</xdr:row>
      <xdr:rowOff>144780</xdr:rowOff>
    </xdr:to>
    <xdr:pic>
      <xdr:nvPicPr>
        <xdr:cNvPr id="42" name="Graphic 41" descr="Money with solid fill">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87040" y="822960"/>
          <a:ext cx="762000" cy="601980"/>
        </a:xfrm>
        <a:prstGeom prst="rect">
          <a:avLst/>
        </a:prstGeom>
      </xdr:spPr>
    </xdr:pic>
    <xdr:clientData/>
  </xdr:twoCellAnchor>
  <xdr:twoCellAnchor>
    <xdr:from>
      <xdr:col>2</xdr:col>
      <xdr:colOff>455122</xdr:colOff>
      <xdr:row>0</xdr:row>
      <xdr:rowOff>178723</xdr:rowOff>
    </xdr:from>
    <xdr:to>
      <xdr:col>6</xdr:col>
      <xdr:colOff>462742</xdr:colOff>
      <xdr:row>3</xdr:row>
      <xdr:rowOff>64423</xdr:rowOff>
    </xdr:to>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1674322" y="178723"/>
          <a:ext cx="2446020" cy="426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i="0">
              <a:solidFill>
                <a:schemeClr val="accent1">
                  <a:lumMod val="60000"/>
                  <a:lumOff val="40000"/>
                </a:schemeClr>
              </a:solidFill>
              <a:latin typeface="+mn-lt"/>
            </a:rPr>
            <a:t>SALES</a:t>
          </a:r>
          <a:r>
            <a:rPr lang="en-IN" sz="2000" i="0" baseline="0">
              <a:latin typeface="+mn-lt"/>
            </a:rPr>
            <a:t> </a:t>
          </a:r>
          <a:r>
            <a:rPr lang="en-IN" sz="2000" b="1" i="0" baseline="0">
              <a:solidFill>
                <a:schemeClr val="accent1">
                  <a:lumMod val="60000"/>
                  <a:lumOff val="40000"/>
                </a:schemeClr>
              </a:solidFill>
              <a:latin typeface="+mn-lt"/>
            </a:rPr>
            <a:t>DASHBOARD</a:t>
          </a:r>
          <a:endParaRPr lang="en-IN" sz="2000" b="1" i="0">
            <a:solidFill>
              <a:schemeClr val="accent1">
                <a:lumMod val="60000"/>
                <a:lumOff val="40000"/>
              </a:schemeClr>
            </a:solidFill>
            <a:latin typeface="+mn-lt"/>
          </a:endParaRPr>
        </a:p>
      </xdr:txBody>
    </xdr:sp>
    <xdr:clientData/>
  </xdr:twoCellAnchor>
  <xdr:twoCellAnchor>
    <xdr:from>
      <xdr:col>6</xdr:col>
      <xdr:colOff>451658</xdr:colOff>
      <xdr:row>2</xdr:row>
      <xdr:rowOff>79664</xdr:rowOff>
    </xdr:from>
    <xdr:to>
      <xdr:col>8</xdr:col>
      <xdr:colOff>565958</xdr:colOff>
      <xdr:row>3</xdr:row>
      <xdr:rowOff>94904</xdr:rowOff>
    </xdr:to>
    <xdr:sp macro="" textlink="">
      <xdr:nvSpPr>
        <xdr:cNvPr id="46" name="TextBox 45">
          <a:extLst>
            <a:ext uri="{FF2B5EF4-FFF2-40B4-BE49-F238E27FC236}">
              <a16:creationId xmlns:a16="http://schemas.microsoft.com/office/drawing/2014/main" id="{00000000-0008-0000-0300-00002E000000}"/>
            </a:ext>
          </a:extLst>
        </xdr:cNvPr>
        <xdr:cNvSpPr txBox="1"/>
      </xdr:nvSpPr>
      <xdr:spPr>
        <a:xfrm>
          <a:off x="4109258" y="439882"/>
          <a:ext cx="1333500" cy="19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60000"/>
                  <a:lumOff val="40000"/>
                </a:schemeClr>
              </a:solidFill>
            </a:rPr>
            <a:t>SUPPLEMENT</a:t>
          </a:r>
          <a:r>
            <a:rPr lang="en-IN" sz="1100" baseline="0"/>
            <a:t> </a:t>
          </a:r>
          <a:r>
            <a:rPr lang="en-IN" sz="1100" b="1" baseline="0">
              <a:solidFill>
                <a:schemeClr val="accent2">
                  <a:lumMod val="60000"/>
                  <a:lumOff val="40000"/>
                </a:schemeClr>
              </a:solidFill>
            </a:rPr>
            <a:t>SHOP</a:t>
          </a:r>
          <a:endParaRPr lang="en-IN" sz="1100" b="1">
            <a:solidFill>
              <a:schemeClr val="accent2">
                <a:lumMod val="60000"/>
                <a:lumOff val="40000"/>
              </a:schemeClr>
            </a:solidFill>
          </a:endParaRPr>
        </a:p>
      </xdr:txBody>
    </xdr:sp>
    <xdr:clientData/>
  </xdr:twoCellAnchor>
  <xdr:twoCellAnchor>
    <xdr:from>
      <xdr:col>7</xdr:col>
      <xdr:colOff>20955</xdr:colOff>
      <xdr:row>4</xdr:row>
      <xdr:rowOff>167640</xdr:rowOff>
    </xdr:from>
    <xdr:to>
      <xdr:col>9</xdr:col>
      <xdr:colOff>135255</xdr:colOff>
      <xdr:row>6</xdr:row>
      <xdr:rowOff>0</xdr:rowOff>
    </xdr:to>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4288155" y="891540"/>
          <a:ext cx="1333500" cy="194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60000"/>
                  <a:lumOff val="40000"/>
                </a:schemeClr>
              </a:solidFill>
            </a:rPr>
            <a:t>TOTAL</a:t>
          </a:r>
          <a:r>
            <a:rPr lang="en-IN" sz="1100" b="1" baseline="0">
              <a:solidFill>
                <a:schemeClr val="accent2">
                  <a:lumMod val="60000"/>
                  <a:lumOff val="40000"/>
                </a:schemeClr>
              </a:solidFill>
            </a:rPr>
            <a:t> </a:t>
          </a:r>
          <a:r>
            <a:rPr lang="en-IN" sz="1200" b="1" baseline="0">
              <a:solidFill>
                <a:schemeClr val="accent2">
                  <a:lumMod val="60000"/>
                  <a:lumOff val="40000"/>
                </a:schemeClr>
              </a:solidFill>
            </a:rPr>
            <a:t>PROFIT</a:t>
          </a:r>
          <a:endParaRPr lang="en-IN" sz="1100" b="1">
            <a:solidFill>
              <a:schemeClr val="accent2">
                <a:lumMod val="60000"/>
                <a:lumOff val="40000"/>
              </a:schemeClr>
            </a:solidFill>
          </a:endParaRPr>
        </a:p>
      </xdr:txBody>
    </xdr:sp>
    <xdr:clientData/>
  </xdr:twoCellAnchor>
  <xdr:twoCellAnchor>
    <xdr:from>
      <xdr:col>2</xdr:col>
      <xdr:colOff>592455</xdr:colOff>
      <xdr:row>5</xdr:row>
      <xdr:rowOff>1905</xdr:rowOff>
    </xdr:from>
    <xdr:to>
      <xdr:col>5</xdr:col>
      <xdr:colOff>97155</xdr:colOff>
      <xdr:row>6</xdr:row>
      <xdr:rowOff>17145</xdr:rowOff>
    </xdr:to>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1811655" y="906780"/>
          <a:ext cx="1333500" cy="196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60000"/>
                  <a:lumOff val="40000"/>
                </a:schemeClr>
              </a:solidFill>
            </a:rPr>
            <a:t>TOTAL</a:t>
          </a:r>
          <a:r>
            <a:rPr lang="en-IN" sz="1100" b="1" baseline="0">
              <a:solidFill>
                <a:schemeClr val="accent2">
                  <a:lumMod val="60000"/>
                  <a:lumOff val="40000"/>
                </a:schemeClr>
              </a:solidFill>
            </a:rPr>
            <a:t> </a:t>
          </a:r>
          <a:r>
            <a:rPr lang="en-IN" sz="1200" b="1" baseline="0">
              <a:solidFill>
                <a:schemeClr val="accent2">
                  <a:lumMod val="60000"/>
                  <a:lumOff val="40000"/>
                </a:schemeClr>
              </a:solidFill>
            </a:rPr>
            <a:t>SALES</a:t>
          </a:r>
          <a:endParaRPr lang="en-IN" sz="1100" b="1">
            <a:solidFill>
              <a:schemeClr val="accent2">
                <a:lumMod val="60000"/>
                <a:lumOff val="40000"/>
              </a:schemeClr>
            </a:solidFill>
          </a:endParaRPr>
        </a:p>
      </xdr:txBody>
    </xdr:sp>
    <xdr:clientData/>
  </xdr:twoCellAnchor>
  <xdr:twoCellAnchor>
    <xdr:from>
      <xdr:col>10</xdr:col>
      <xdr:colOff>457200</xdr:colOff>
      <xdr:row>5</xdr:row>
      <xdr:rowOff>0</xdr:rowOff>
    </xdr:from>
    <xdr:to>
      <xdr:col>12</xdr:col>
      <xdr:colOff>571500</xdr:colOff>
      <xdr:row>6</xdr:row>
      <xdr:rowOff>15240</xdr:rowOff>
    </xdr:to>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6553200" y="914400"/>
          <a:ext cx="13335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60000"/>
                  <a:lumOff val="40000"/>
                </a:schemeClr>
              </a:solidFill>
            </a:rPr>
            <a:t>PROFIT</a:t>
          </a:r>
          <a:r>
            <a:rPr lang="en-IN" sz="1100" b="1" baseline="0">
              <a:solidFill>
                <a:schemeClr val="accent2">
                  <a:lumMod val="60000"/>
                  <a:lumOff val="40000"/>
                </a:schemeClr>
              </a:solidFill>
            </a:rPr>
            <a:t> %</a:t>
          </a:r>
          <a:endParaRPr lang="en-IN" sz="1100" b="1">
            <a:solidFill>
              <a:schemeClr val="accent2">
                <a:lumMod val="60000"/>
                <a:lumOff val="40000"/>
              </a:schemeClr>
            </a:solidFill>
          </a:endParaRPr>
        </a:p>
      </xdr:txBody>
    </xdr:sp>
    <xdr:clientData/>
  </xdr:twoCellAnchor>
  <xdr:twoCellAnchor>
    <xdr:from>
      <xdr:col>15</xdr:col>
      <xdr:colOff>215264</xdr:colOff>
      <xdr:row>5</xdr:row>
      <xdr:rowOff>127635</xdr:rowOff>
    </xdr:from>
    <xdr:to>
      <xdr:col>17</xdr:col>
      <xdr:colOff>228599</xdr:colOff>
      <xdr:row>7</xdr:row>
      <xdr:rowOff>66675</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9359264" y="1032510"/>
          <a:ext cx="1232535" cy="300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60000"/>
                  <a:lumOff val="40000"/>
                </a:schemeClr>
              </a:solidFill>
              <a:latin typeface="+mn-lt"/>
              <a:ea typeface="+mn-ea"/>
              <a:cs typeface="+mn-cs"/>
            </a:rPr>
            <a:t>TOP</a:t>
          </a:r>
          <a:r>
            <a:rPr lang="en-IN" sz="1100" b="1">
              <a:solidFill>
                <a:schemeClr val="accent2">
                  <a:lumMod val="60000"/>
                  <a:lumOff val="40000"/>
                </a:schemeClr>
              </a:solidFill>
            </a:rPr>
            <a:t> </a:t>
          </a:r>
          <a:r>
            <a:rPr lang="en-IN" sz="1200" b="1">
              <a:solidFill>
                <a:schemeClr val="accent2">
                  <a:lumMod val="60000"/>
                  <a:lumOff val="40000"/>
                </a:schemeClr>
              </a:solidFill>
              <a:latin typeface="+mn-lt"/>
              <a:ea typeface="+mn-ea"/>
              <a:cs typeface="+mn-cs"/>
            </a:rPr>
            <a:t>PRODUCT</a:t>
          </a:r>
        </a:p>
      </xdr:txBody>
    </xdr:sp>
    <xdr:clientData/>
  </xdr:twoCellAnchor>
  <xdr:twoCellAnchor>
    <xdr:from>
      <xdr:col>17</xdr:col>
      <xdr:colOff>432435</xdr:colOff>
      <xdr:row>5</xdr:row>
      <xdr:rowOff>144780</xdr:rowOff>
    </xdr:from>
    <xdr:to>
      <xdr:col>19</xdr:col>
      <xdr:colOff>485775</xdr:colOff>
      <xdr:row>7</xdr:row>
      <xdr:rowOff>38100</xdr:rowOff>
    </xdr:to>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10795635" y="1049655"/>
          <a:ext cx="1272540" cy="255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accent2">
                  <a:lumMod val="60000"/>
                  <a:lumOff val="40000"/>
                </a:schemeClr>
              </a:solidFill>
              <a:latin typeface="+mn-lt"/>
              <a:ea typeface="+mn-ea"/>
              <a:cs typeface="+mn-cs"/>
            </a:rPr>
            <a:t>TOP CATAGORY</a:t>
          </a:r>
        </a:p>
      </xdr:txBody>
    </xdr:sp>
    <xdr:clientData/>
  </xdr:twoCellAnchor>
  <xdr:twoCellAnchor>
    <xdr:from>
      <xdr:col>3</xdr:col>
      <xdr:colOff>0</xdr:colOff>
      <xdr:row>9</xdr:row>
      <xdr:rowOff>144780</xdr:rowOff>
    </xdr:from>
    <xdr:to>
      <xdr:col>5</xdr:col>
      <xdr:colOff>114300</xdr:colOff>
      <xdr:row>10</xdr:row>
      <xdr:rowOff>160020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1828800" y="1790700"/>
          <a:ext cx="13335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lumMod val="85000"/>
                </a:schemeClr>
              </a:solidFill>
            </a:rPr>
            <a:t>MONTHLY</a:t>
          </a:r>
        </a:p>
      </xdr:txBody>
    </xdr:sp>
    <xdr:clientData/>
  </xdr:twoCellAnchor>
  <xdr:twoCellAnchor>
    <xdr:from>
      <xdr:col>7</xdr:col>
      <xdr:colOff>593667</xdr:colOff>
      <xdr:row>9</xdr:row>
      <xdr:rowOff>110144</xdr:rowOff>
    </xdr:from>
    <xdr:to>
      <xdr:col>10</xdr:col>
      <xdr:colOff>98367</xdr:colOff>
      <xdr:row>10</xdr:row>
      <xdr:rowOff>125384</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4860867" y="1731126"/>
          <a:ext cx="1333500" cy="19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lumMod val="85000"/>
                </a:schemeClr>
              </a:solidFill>
              <a:latin typeface="+mn-lt"/>
              <a:ea typeface="+mn-ea"/>
              <a:cs typeface="+mn-cs"/>
            </a:rPr>
            <a:t>PRODUCT</a:t>
          </a:r>
        </a:p>
      </xdr:txBody>
    </xdr:sp>
    <xdr:clientData/>
  </xdr:twoCellAnchor>
  <xdr:twoCellAnchor>
    <xdr:from>
      <xdr:col>12</xdr:col>
      <xdr:colOff>62865</xdr:colOff>
      <xdr:row>9</xdr:row>
      <xdr:rowOff>163830</xdr:rowOff>
    </xdr:from>
    <xdr:to>
      <xdr:col>14</xdr:col>
      <xdr:colOff>177165</xdr:colOff>
      <xdr:row>10</xdr:row>
      <xdr:rowOff>179070</xdr:rowOff>
    </xdr:to>
    <xdr:sp macro="" textlink="">
      <xdr:nvSpPr>
        <xdr:cNvPr id="54" name="TextBox 53">
          <a:extLst>
            <a:ext uri="{FF2B5EF4-FFF2-40B4-BE49-F238E27FC236}">
              <a16:creationId xmlns:a16="http://schemas.microsoft.com/office/drawing/2014/main" id="{00000000-0008-0000-0300-000036000000}"/>
            </a:ext>
          </a:extLst>
        </xdr:cNvPr>
        <xdr:cNvSpPr txBox="1"/>
      </xdr:nvSpPr>
      <xdr:spPr>
        <a:xfrm>
          <a:off x="7378065" y="1792605"/>
          <a:ext cx="1333500" cy="196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bg1">
                  <a:lumMod val="85000"/>
                </a:schemeClr>
              </a:solidFill>
              <a:latin typeface="+mn-lt"/>
              <a:ea typeface="+mn-ea"/>
              <a:cs typeface="+mn-cs"/>
            </a:rPr>
            <a:t>SALES TYPE</a:t>
          </a:r>
        </a:p>
      </xdr:txBody>
    </xdr:sp>
    <xdr:clientData/>
  </xdr:twoCellAnchor>
  <xdr:twoCellAnchor>
    <xdr:from>
      <xdr:col>15</xdr:col>
      <xdr:colOff>320040</xdr:colOff>
      <xdr:row>19</xdr:row>
      <xdr:rowOff>163830</xdr:rowOff>
    </xdr:from>
    <xdr:to>
      <xdr:col>17</xdr:col>
      <xdr:colOff>434340</xdr:colOff>
      <xdr:row>20</xdr:row>
      <xdr:rowOff>179070</xdr:rowOff>
    </xdr:to>
    <xdr:sp macro="" textlink="">
      <xdr:nvSpPr>
        <xdr:cNvPr id="57" name="TextBox 56">
          <a:extLst>
            <a:ext uri="{FF2B5EF4-FFF2-40B4-BE49-F238E27FC236}">
              <a16:creationId xmlns:a16="http://schemas.microsoft.com/office/drawing/2014/main" id="{00000000-0008-0000-0300-000039000000}"/>
            </a:ext>
          </a:extLst>
        </xdr:cNvPr>
        <xdr:cNvSpPr txBox="1"/>
      </xdr:nvSpPr>
      <xdr:spPr>
        <a:xfrm>
          <a:off x="9464040" y="3602355"/>
          <a:ext cx="1333500" cy="196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lumMod val="85000"/>
                </a:schemeClr>
              </a:solidFill>
              <a:latin typeface="+mn-lt"/>
              <a:ea typeface="+mn-ea"/>
              <a:cs typeface="+mn-cs"/>
            </a:rPr>
            <a:t>CATAGORY</a:t>
          </a:r>
        </a:p>
      </xdr:txBody>
    </xdr:sp>
    <xdr:clientData/>
  </xdr:twoCellAnchor>
  <xdr:twoCellAnchor>
    <xdr:from>
      <xdr:col>12</xdr:col>
      <xdr:colOff>5714</xdr:colOff>
      <xdr:row>22</xdr:row>
      <xdr:rowOff>104775</xdr:rowOff>
    </xdr:from>
    <xdr:to>
      <xdr:col>14</xdr:col>
      <xdr:colOff>209549</xdr:colOff>
      <xdr:row>24</xdr:row>
      <xdr:rowOff>19050</xdr:rowOff>
    </xdr:to>
    <xdr:sp macro="" textlink="">
      <xdr:nvSpPr>
        <xdr:cNvPr id="58" name="TextBox 57">
          <a:extLst>
            <a:ext uri="{FF2B5EF4-FFF2-40B4-BE49-F238E27FC236}">
              <a16:creationId xmlns:a16="http://schemas.microsoft.com/office/drawing/2014/main" id="{00000000-0008-0000-0300-00003A000000}"/>
            </a:ext>
          </a:extLst>
        </xdr:cNvPr>
        <xdr:cNvSpPr txBox="1"/>
      </xdr:nvSpPr>
      <xdr:spPr>
        <a:xfrm>
          <a:off x="7320914" y="4086225"/>
          <a:ext cx="142303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bg1">
                  <a:lumMod val="85000"/>
                </a:schemeClr>
              </a:solidFill>
              <a:latin typeface="+mn-lt"/>
              <a:ea typeface="+mn-ea"/>
              <a:cs typeface="+mn-cs"/>
            </a:rPr>
            <a:t>PAYMENT MODE</a:t>
          </a:r>
        </a:p>
      </xdr:txBody>
    </xdr:sp>
    <xdr:clientData/>
  </xdr:twoCellAnchor>
  <xdr:twoCellAnchor>
    <xdr:from>
      <xdr:col>3</xdr:col>
      <xdr:colOff>20955</xdr:colOff>
      <xdr:row>22</xdr:row>
      <xdr:rowOff>70485</xdr:rowOff>
    </xdr:from>
    <xdr:to>
      <xdr:col>4</xdr:col>
      <xdr:colOff>104775</xdr:colOff>
      <xdr:row>23</xdr:row>
      <xdr:rowOff>104775</xdr:rowOff>
    </xdr:to>
    <xdr:sp macro="" textlink="">
      <xdr:nvSpPr>
        <xdr:cNvPr id="62" name="TextBox 61">
          <a:extLst>
            <a:ext uri="{FF2B5EF4-FFF2-40B4-BE49-F238E27FC236}">
              <a16:creationId xmlns:a16="http://schemas.microsoft.com/office/drawing/2014/main" id="{00000000-0008-0000-0300-00003E000000}"/>
            </a:ext>
          </a:extLst>
        </xdr:cNvPr>
        <xdr:cNvSpPr txBox="1"/>
      </xdr:nvSpPr>
      <xdr:spPr>
        <a:xfrm>
          <a:off x="1849755" y="4051935"/>
          <a:ext cx="693420" cy="215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lumMod val="85000"/>
                </a:schemeClr>
              </a:solidFill>
              <a:latin typeface="+mn-lt"/>
              <a:ea typeface="+mn-ea"/>
              <a:cs typeface="+mn-cs"/>
            </a:rPr>
            <a:t>DAILY</a:t>
          </a:r>
          <a:endParaRPr lang="en-IN" sz="1100" b="1">
            <a:solidFill>
              <a:schemeClr val="bg1">
                <a:lumMod val="85000"/>
              </a:schemeClr>
            </a:solidFill>
            <a:latin typeface="+mn-lt"/>
            <a:ea typeface="+mn-ea"/>
            <a:cs typeface="+mn-cs"/>
          </a:endParaRPr>
        </a:p>
      </xdr:txBody>
    </xdr:sp>
    <xdr:clientData/>
  </xdr:twoCellAnchor>
  <xdr:twoCellAnchor editAs="oneCell">
    <xdr:from>
      <xdr:col>14</xdr:col>
      <xdr:colOff>121920</xdr:colOff>
      <xdr:row>22</xdr:row>
      <xdr:rowOff>68580</xdr:rowOff>
    </xdr:from>
    <xdr:to>
      <xdr:col>14</xdr:col>
      <xdr:colOff>449869</xdr:colOff>
      <xdr:row>23</xdr:row>
      <xdr:rowOff>144780</xdr:rowOff>
    </xdr:to>
    <xdr:pic>
      <xdr:nvPicPr>
        <xdr:cNvPr id="63" name="Graphic 62" descr="Money with solid fill">
          <a:extLst>
            <a:ext uri="{FF2B5EF4-FFF2-40B4-BE49-F238E27FC236}">
              <a16:creationId xmlns:a16="http://schemas.microsoft.com/office/drawing/2014/main" id="{00000000-0008-0000-0300-00003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6320" y="4091940"/>
          <a:ext cx="327949" cy="259080"/>
        </a:xfrm>
        <a:prstGeom prst="rect">
          <a:avLst/>
        </a:prstGeom>
      </xdr:spPr>
    </xdr:pic>
    <xdr:clientData/>
  </xdr:twoCellAnchor>
  <xdr:twoCellAnchor>
    <xdr:from>
      <xdr:col>16</xdr:col>
      <xdr:colOff>241761</xdr:colOff>
      <xdr:row>9</xdr:row>
      <xdr:rowOff>13162</xdr:rowOff>
    </xdr:from>
    <xdr:to>
      <xdr:col>16</xdr:col>
      <xdr:colOff>609599</xdr:colOff>
      <xdr:row>10</xdr:row>
      <xdr:rowOff>145473</xdr:rowOff>
    </xdr:to>
    <xdr:sp macro="" textlink="'Processing Data'!X1">
      <xdr:nvSpPr>
        <xdr:cNvPr id="67" name="TextBox 66">
          <a:extLst>
            <a:ext uri="{FF2B5EF4-FFF2-40B4-BE49-F238E27FC236}">
              <a16:creationId xmlns:a16="http://schemas.microsoft.com/office/drawing/2014/main" id="{00000000-0008-0000-0300-000043000000}"/>
            </a:ext>
          </a:extLst>
        </xdr:cNvPr>
        <xdr:cNvSpPr txBox="1"/>
      </xdr:nvSpPr>
      <xdr:spPr>
        <a:xfrm>
          <a:off x="9995361" y="1634144"/>
          <a:ext cx="367838"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7400A2-4E4A-4DC9-8FAF-D64DDF64DF03}" type="TxLink">
            <a:rPr lang="en-US" sz="1400" b="0" i="0" u="none" strike="noStrike">
              <a:solidFill>
                <a:schemeClr val="bg1"/>
              </a:solidFill>
              <a:latin typeface="Calibri"/>
              <a:ea typeface="Calibri"/>
              <a:cs typeface="Calibri"/>
            </a:rPr>
            <a:pPr marL="0" indent="0"/>
            <a:t>Ft</a:t>
          </a:fld>
          <a:endParaRPr lang="en-IN" sz="1400" b="0" i="0" u="none" strike="noStrike">
            <a:solidFill>
              <a:schemeClr val="bg1"/>
            </a:solidFill>
            <a:latin typeface="Calibri"/>
            <a:ea typeface="Calibri"/>
            <a:cs typeface="Calibri"/>
          </a:endParaRPr>
        </a:p>
      </xdr:txBody>
    </xdr:sp>
    <xdr:clientData/>
  </xdr:twoCellAnchor>
  <xdr:twoCellAnchor>
    <xdr:from>
      <xdr:col>15</xdr:col>
      <xdr:colOff>315883</xdr:colOff>
      <xdr:row>7</xdr:row>
      <xdr:rowOff>96983</xdr:rowOff>
    </xdr:from>
    <xdr:to>
      <xdr:col>17</xdr:col>
      <xdr:colOff>96982</xdr:colOff>
      <xdr:row>9</xdr:row>
      <xdr:rowOff>62346</xdr:rowOff>
    </xdr:to>
    <xdr:sp macro="" textlink="'Processing Data'!W1">
      <xdr:nvSpPr>
        <xdr:cNvPr id="68" name="TextBox 67">
          <a:extLst>
            <a:ext uri="{FF2B5EF4-FFF2-40B4-BE49-F238E27FC236}">
              <a16:creationId xmlns:a16="http://schemas.microsoft.com/office/drawing/2014/main" id="{00000000-0008-0000-0300-000044000000}"/>
            </a:ext>
          </a:extLst>
        </xdr:cNvPr>
        <xdr:cNvSpPr txBox="1"/>
      </xdr:nvSpPr>
      <xdr:spPr>
        <a:xfrm>
          <a:off x="9459883" y="1357747"/>
          <a:ext cx="1000299" cy="325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20A409E-2444-4F2B-BEB4-02896BE81F7E}" type="TxLink">
            <a:rPr lang="en-US" sz="1400" b="1" i="0" u="none" strike="noStrike">
              <a:solidFill>
                <a:srgbClr val="FF0000"/>
              </a:solidFill>
              <a:latin typeface="Calibri"/>
              <a:ea typeface="Calibri"/>
              <a:cs typeface="Calibri"/>
            </a:rPr>
            <a:pPr marL="0" indent="0"/>
            <a:t>Product41</a:t>
          </a:fld>
          <a:endParaRPr lang="en-IN" sz="1400" b="1" i="0" u="none" strike="noStrike">
            <a:solidFill>
              <a:srgbClr val="FF0000"/>
            </a:solidFill>
            <a:latin typeface="Calibri"/>
            <a:ea typeface="Calibri"/>
            <a:cs typeface="Calibri"/>
          </a:endParaRPr>
        </a:p>
      </xdr:txBody>
    </xdr:sp>
    <xdr:clientData/>
  </xdr:twoCellAnchor>
  <xdr:twoCellAnchor>
    <xdr:from>
      <xdr:col>15</xdr:col>
      <xdr:colOff>322811</xdr:colOff>
      <xdr:row>9</xdr:row>
      <xdr:rowOff>15239</xdr:rowOff>
    </xdr:from>
    <xdr:to>
      <xdr:col>16</xdr:col>
      <xdr:colOff>185651</xdr:colOff>
      <xdr:row>10</xdr:row>
      <xdr:rowOff>76199</xdr:rowOff>
    </xdr:to>
    <xdr:sp macro="" textlink="'Processing Data'!Z1">
      <xdr:nvSpPr>
        <xdr:cNvPr id="69" name="TextBox 68">
          <a:extLst>
            <a:ext uri="{FF2B5EF4-FFF2-40B4-BE49-F238E27FC236}">
              <a16:creationId xmlns:a16="http://schemas.microsoft.com/office/drawing/2014/main" id="{00000000-0008-0000-0300-000045000000}"/>
            </a:ext>
          </a:extLst>
        </xdr:cNvPr>
        <xdr:cNvSpPr txBox="1"/>
      </xdr:nvSpPr>
      <xdr:spPr>
        <a:xfrm>
          <a:off x="9466811" y="1636221"/>
          <a:ext cx="472440" cy="241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9207250-8112-4B59-866E-15591966FDF4}" type="TxLink">
            <a:rPr lang="en-US" sz="1400" b="0" i="0" u="none" strike="noStrike">
              <a:solidFill>
                <a:schemeClr val="bg1"/>
              </a:solidFill>
              <a:latin typeface="Calibri"/>
              <a:ea typeface="Calibri"/>
              <a:cs typeface="Calibri"/>
            </a:rPr>
            <a:pPr marL="0" indent="0"/>
            <a:t>132</a:t>
          </a:fld>
          <a:endParaRPr lang="en-IN" sz="1400" b="0" i="0" u="none" strike="noStrike">
            <a:solidFill>
              <a:schemeClr val="bg1"/>
            </a:solidFill>
            <a:latin typeface="Calibri"/>
            <a:ea typeface="Calibri"/>
            <a:cs typeface="Calibri"/>
          </a:endParaRPr>
        </a:p>
      </xdr:txBody>
    </xdr:sp>
    <xdr:clientData/>
  </xdr:twoCellAnchor>
  <xdr:twoCellAnchor>
    <xdr:from>
      <xdr:col>2</xdr:col>
      <xdr:colOff>464820</xdr:colOff>
      <xdr:row>5</xdr:row>
      <xdr:rowOff>160020</xdr:rowOff>
    </xdr:from>
    <xdr:to>
      <xdr:col>4</xdr:col>
      <xdr:colOff>83820</xdr:colOff>
      <xdr:row>7</xdr:row>
      <xdr:rowOff>167640</xdr:rowOff>
    </xdr:to>
    <xdr:sp macro="" textlink="DASHBOARD!$E$5">
      <xdr:nvSpPr>
        <xdr:cNvPr id="70" name="TextBox 69">
          <a:extLst>
            <a:ext uri="{FF2B5EF4-FFF2-40B4-BE49-F238E27FC236}">
              <a16:creationId xmlns:a16="http://schemas.microsoft.com/office/drawing/2014/main" id="{00000000-0008-0000-0300-000046000000}"/>
            </a:ext>
          </a:extLst>
        </xdr:cNvPr>
        <xdr:cNvSpPr txBox="1"/>
      </xdr:nvSpPr>
      <xdr:spPr>
        <a:xfrm>
          <a:off x="1684020" y="1074420"/>
          <a:ext cx="8382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49E6EE-320B-4DF2-9896-30E545FE5604}" type="TxLink">
            <a:rPr lang="en-US" sz="1100" b="0" i="0" u="none" strike="noStrike">
              <a:solidFill>
                <a:srgbClr val="000000"/>
              </a:solidFill>
              <a:latin typeface="Calibri"/>
              <a:ea typeface="Calibri"/>
              <a:cs typeface="Calibri"/>
            </a:rPr>
            <a:pPr/>
            <a:t> </a:t>
          </a:fld>
          <a:r>
            <a:rPr lang="en-US" sz="1100" b="0" i="0" u="none" strike="noStrike">
              <a:solidFill>
                <a:srgbClr val="000000"/>
              </a:solidFill>
              <a:latin typeface="+mn-lt"/>
              <a:ea typeface="Calibri"/>
              <a:cs typeface="Calibri"/>
            </a:rPr>
            <a:t>=Sheet2!$E$5</a:t>
          </a:r>
          <a:endParaRPr lang="en-IN" sz="1100"/>
        </a:p>
      </xdr:txBody>
    </xdr:sp>
    <xdr:clientData/>
  </xdr:twoCellAnchor>
  <xdr:twoCellAnchor>
    <xdr:from>
      <xdr:col>3</xdr:col>
      <xdr:colOff>3810</xdr:colOff>
      <xdr:row>6</xdr:row>
      <xdr:rowOff>26670</xdr:rowOff>
    </xdr:from>
    <xdr:to>
      <xdr:col>4</xdr:col>
      <xdr:colOff>598170</xdr:colOff>
      <xdr:row>8</xdr:row>
      <xdr:rowOff>64770</xdr:rowOff>
    </xdr:to>
    <xdr:sp macro="" textlink="'Processing Data'!E5">
      <xdr:nvSpPr>
        <xdr:cNvPr id="71" name="TextBox 70">
          <a:extLst>
            <a:ext uri="{FF2B5EF4-FFF2-40B4-BE49-F238E27FC236}">
              <a16:creationId xmlns:a16="http://schemas.microsoft.com/office/drawing/2014/main" id="{00000000-0008-0000-0300-000047000000}"/>
            </a:ext>
          </a:extLst>
        </xdr:cNvPr>
        <xdr:cNvSpPr txBox="1"/>
      </xdr:nvSpPr>
      <xdr:spPr>
        <a:xfrm>
          <a:off x="1832610" y="1112520"/>
          <a:ext cx="120396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7B44592-BA9B-4041-88A2-D1297C55AFEE}" type="TxLink">
            <a:rPr lang="en-US" sz="1800" b="0" i="0" u="none" strike="noStrike">
              <a:solidFill>
                <a:schemeClr val="accent3">
                  <a:lumMod val="60000"/>
                  <a:lumOff val="40000"/>
                </a:schemeClr>
              </a:solidFill>
              <a:latin typeface="Calibri"/>
              <a:ea typeface="Calibri"/>
              <a:cs typeface="Calibri"/>
            </a:rPr>
            <a:pPr marL="0" indent="0"/>
            <a:t>₹ 4,01,412</a:t>
          </a:fld>
          <a:endParaRPr lang="en-IN" sz="1800" b="0" i="0" u="none" strike="noStrike">
            <a:solidFill>
              <a:schemeClr val="accent3">
                <a:lumMod val="60000"/>
                <a:lumOff val="40000"/>
              </a:schemeClr>
            </a:solidFill>
            <a:latin typeface="Calibri"/>
            <a:ea typeface="Calibri"/>
            <a:cs typeface="Calibri"/>
          </a:endParaRPr>
        </a:p>
      </xdr:txBody>
    </xdr:sp>
    <xdr:clientData/>
  </xdr:twoCellAnchor>
  <xdr:twoCellAnchor>
    <xdr:from>
      <xdr:col>12</xdr:col>
      <xdr:colOff>114301</xdr:colOff>
      <xdr:row>5</xdr:row>
      <xdr:rowOff>57150</xdr:rowOff>
    </xdr:from>
    <xdr:to>
      <xdr:col>13</xdr:col>
      <xdr:colOff>256309</xdr:colOff>
      <xdr:row>8</xdr:row>
      <xdr:rowOff>13854</xdr:rowOff>
    </xdr:to>
    <xdr:sp macro="" textlink="'Processing Data'!E7">
      <xdr:nvSpPr>
        <xdr:cNvPr id="72" name="TextBox 71">
          <a:extLst>
            <a:ext uri="{FF2B5EF4-FFF2-40B4-BE49-F238E27FC236}">
              <a16:creationId xmlns:a16="http://schemas.microsoft.com/office/drawing/2014/main" id="{00000000-0008-0000-0300-000048000000}"/>
            </a:ext>
          </a:extLst>
        </xdr:cNvPr>
        <xdr:cNvSpPr txBox="1"/>
      </xdr:nvSpPr>
      <xdr:spPr>
        <a:xfrm>
          <a:off x="7429501" y="962025"/>
          <a:ext cx="751608" cy="499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15D99F4-0639-4D0C-A9D8-0CAE7FBDFA52}" type="TxLink">
            <a:rPr lang="en-US" sz="2000" b="0" i="0" u="none" strike="noStrike">
              <a:solidFill>
                <a:schemeClr val="accent3">
                  <a:lumMod val="60000"/>
                  <a:lumOff val="40000"/>
                </a:schemeClr>
              </a:solidFill>
              <a:latin typeface="Calibri"/>
              <a:ea typeface="Calibri"/>
              <a:cs typeface="Calibri"/>
            </a:rPr>
            <a:pPr marL="0" indent="0"/>
            <a:t>21%</a:t>
          </a:fld>
          <a:endParaRPr lang="en-IN" sz="2000" b="0" i="0" u="none" strike="noStrike">
            <a:solidFill>
              <a:schemeClr val="accent3">
                <a:lumMod val="60000"/>
                <a:lumOff val="40000"/>
              </a:schemeClr>
            </a:solidFill>
            <a:latin typeface="Calibri"/>
            <a:ea typeface="Calibri"/>
            <a:cs typeface="Calibri"/>
          </a:endParaRPr>
        </a:p>
      </xdr:txBody>
    </xdr:sp>
    <xdr:clientData/>
  </xdr:twoCellAnchor>
  <xdr:twoCellAnchor>
    <xdr:from>
      <xdr:col>7</xdr:col>
      <xdr:colOff>116205</xdr:colOff>
      <xdr:row>5</xdr:row>
      <xdr:rowOff>177165</xdr:rowOff>
    </xdr:from>
    <xdr:to>
      <xdr:col>8</xdr:col>
      <xdr:colOff>581025</xdr:colOff>
      <xdr:row>7</xdr:row>
      <xdr:rowOff>118110</xdr:rowOff>
    </xdr:to>
    <xdr:sp macro="" textlink="'Processing Data'!E6">
      <xdr:nvSpPr>
        <xdr:cNvPr id="74" name="TextBox 73">
          <a:extLst>
            <a:ext uri="{FF2B5EF4-FFF2-40B4-BE49-F238E27FC236}">
              <a16:creationId xmlns:a16="http://schemas.microsoft.com/office/drawing/2014/main" id="{00000000-0008-0000-0300-00004A000000}"/>
            </a:ext>
          </a:extLst>
        </xdr:cNvPr>
        <xdr:cNvSpPr txBox="1"/>
      </xdr:nvSpPr>
      <xdr:spPr>
        <a:xfrm>
          <a:off x="4383405" y="1082040"/>
          <a:ext cx="1074420"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C45201-4191-49BB-B277-4D5A274DF63C}" type="TxLink">
            <a:rPr lang="en-US" sz="1800" b="0" i="0" u="none" strike="noStrike">
              <a:solidFill>
                <a:schemeClr val="accent3">
                  <a:lumMod val="60000"/>
                  <a:lumOff val="40000"/>
                </a:schemeClr>
              </a:solidFill>
              <a:latin typeface="Calibri"/>
              <a:ea typeface="Calibri"/>
              <a:cs typeface="Calibri"/>
            </a:rPr>
            <a:pPr/>
            <a:t>₹ 68,908</a:t>
          </a:fld>
          <a:endParaRPr lang="en-IN" sz="1800">
            <a:solidFill>
              <a:schemeClr val="accent3">
                <a:lumMod val="60000"/>
                <a:lumOff val="40000"/>
              </a:schemeClr>
            </a:solidFill>
          </a:endParaRPr>
        </a:p>
      </xdr:txBody>
    </xdr:sp>
    <xdr:clientData/>
  </xdr:twoCellAnchor>
  <xdr:twoCellAnchor>
    <xdr:from>
      <xdr:col>18</xdr:col>
      <xdr:colOff>434340</xdr:colOff>
      <xdr:row>10</xdr:row>
      <xdr:rowOff>137160</xdr:rowOff>
    </xdr:from>
    <xdr:to>
      <xdr:col>19</xdr:col>
      <xdr:colOff>236220</xdr:colOff>
      <xdr:row>10</xdr:row>
      <xdr:rowOff>182879</xdr:rowOff>
    </xdr:to>
    <xdr:sp macro="" textlink="'Processing Data'!X1">
      <xdr:nvSpPr>
        <xdr:cNvPr id="75" name="TextBox 74">
          <a:extLst>
            <a:ext uri="{FF2B5EF4-FFF2-40B4-BE49-F238E27FC236}">
              <a16:creationId xmlns:a16="http://schemas.microsoft.com/office/drawing/2014/main" id="{00000000-0008-0000-0300-00004B000000}"/>
            </a:ext>
          </a:extLst>
        </xdr:cNvPr>
        <xdr:cNvSpPr txBox="1"/>
      </xdr:nvSpPr>
      <xdr:spPr>
        <a:xfrm>
          <a:off x="11407140" y="1965960"/>
          <a:ext cx="411480" cy="45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9A28D8-DB1A-413E-9A28-0AB6335820CF}" type="TxLink">
            <a:rPr lang="en-US" sz="1100" b="0" i="0" u="none" strike="noStrike">
              <a:solidFill>
                <a:srgbClr val="000000"/>
              </a:solidFill>
              <a:latin typeface="Calibri"/>
              <a:ea typeface="Calibri"/>
              <a:cs typeface="Calibri"/>
            </a:rPr>
            <a:pPr/>
            <a:t>Ft</a:t>
          </a:fld>
          <a:endParaRPr lang="en-IN" sz="1100"/>
        </a:p>
      </xdr:txBody>
    </xdr:sp>
    <xdr:clientData/>
  </xdr:twoCellAnchor>
  <xdr:twoCellAnchor>
    <xdr:from>
      <xdr:col>17</xdr:col>
      <xdr:colOff>568729</xdr:colOff>
      <xdr:row>7</xdr:row>
      <xdr:rowOff>167640</xdr:rowOff>
    </xdr:from>
    <xdr:to>
      <xdr:col>19</xdr:col>
      <xdr:colOff>317269</xdr:colOff>
      <xdr:row>9</xdr:row>
      <xdr:rowOff>106680</xdr:rowOff>
    </xdr:to>
    <xdr:sp macro="" textlink="'Processing Data'!AI1">
      <xdr:nvSpPr>
        <xdr:cNvPr id="76" name="TextBox 75">
          <a:extLst>
            <a:ext uri="{FF2B5EF4-FFF2-40B4-BE49-F238E27FC236}">
              <a16:creationId xmlns:a16="http://schemas.microsoft.com/office/drawing/2014/main" id="{00000000-0008-0000-0300-00004C000000}"/>
            </a:ext>
          </a:extLst>
        </xdr:cNvPr>
        <xdr:cNvSpPr txBox="1"/>
      </xdr:nvSpPr>
      <xdr:spPr>
        <a:xfrm>
          <a:off x="10931929" y="1428404"/>
          <a:ext cx="967740" cy="299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966DD58-FC38-439D-AEED-1089F7700E72}" type="TxLink">
            <a:rPr lang="en-US" sz="1600" b="0" i="0" u="none" strike="noStrike">
              <a:solidFill>
                <a:schemeClr val="accent3">
                  <a:lumMod val="60000"/>
                  <a:lumOff val="40000"/>
                </a:schemeClr>
              </a:solidFill>
              <a:latin typeface="Calibri"/>
              <a:ea typeface="Calibri"/>
              <a:cs typeface="Calibri"/>
            </a:rPr>
            <a:pPr marL="0" indent="0"/>
            <a:t>Category04</a:t>
          </a:fld>
          <a:endParaRPr lang="en-IN" sz="1600" b="0" i="0" u="none" strike="noStrike">
            <a:solidFill>
              <a:schemeClr val="accent3">
                <a:lumMod val="60000"/>
                <a:lumOff val="40000"/>
              </a:schemeClr>
            </a:solidFill>
            <a:latin typeface="Calibri"/>
            <a:ea typeface="Calibri"/>
            <a:cs typeface="Calibri"/>
          </a:endParaRPr>
        </a:p>
      </xdr:txBody>
    </xdr:sp>
    <xdr:clientData/>
  </xdr:twoCellAnchor>
  <xdr:twoCellAnchor>
    <xdr:from>
      <xdr:col>17</xdr:col>
      <xdr:colOff>552449</xdr:colOff>
      <xdr:row>10</xdr:row>
      <xdr:rowOff>116205</xdr:rowOff>
    </xdr:from>
    <xdr:to>
      <xdr:col>19</xdr:col>
      <xdr:colOff>238124</xdr:colOff>
      <xdr:row>12</xdr:row>
      <xdr:rowOff>76200</xdr:rowOff>
    </xdr:to>
    <xdr:sp macro="" textlink="'Processing Data'!AJ1">
      <xdr:nvSpPr>
        <xdr:cNvPr id="77" name="TextBox 76">
          <a:extLst>
            <a:ext uri="{FF2B5EF4-FFF2-40B4-BE49-F238E27FC236}">
              <a16:creationId xmlns:a16="http://schemas.microsoft.com/office/drawing/2014/main" id="{00000000-0008-0000-0300-00004D000000}"/>
            </a:ext>
          </a:extLst>
        </xdr:cNvPr>
        <xdr:cNvSpPr txBox="1"/>
      </xdr:nvSpPr>
      <xdr:spPr>
        <a:xfrm>
          <a:off x="10915649" y="1925955"/>
          <a:ext cx="904875" cy="321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B3C3B5C-5FF0-4C4A-BBF9-1C2B88CE5885}" type="TxLink">
            <a:rPr lang="en-US" sz="1600" b="0" i="0" u="none" strike="noStrike">
              <a:solidFill>
                <a:schemeClr val="accent3">
                  <a:lumMod val="60000"/>
                  <a:lumOff val="40000"/>
                </a:schemeClr>
              </a:solidFill>
              <a:latin typeface="Calibri"/>
              <a:ea typeface="Calibri"/>
              <a:cs typeface="Calibri"/>
            </a:rPr>
            <a:pPr marL="0" indent="0"/>
            <a:t>₹ 95,269</a:t>
          </a:fld>
          <a:endParaRPr lang="en-IN" sz="1600" b="0" i="0" u="none" strike="noStrike">
            <a:solidFill>
              <a:schemeClr val="accent3">
                <a:lumMod val="60000"/>
                <a:lumOff val="40000"/>
              </a:schemeClr>
            </a:solidFill>
            <a:latin typeface="Calibri"/>
            <a:ea typeface="Calibri"/>
            <a:cs typeface="Calibri"/>
          </a:endParaRPr>
        </a:p>
      </xdr:txBody>
    </xdr:sp>
    <xdr:clientData/>
  </xdr:twoCellAnchor>
  <xdr:twoCellAnchor editAs="oneCell">
    <xdr:from>
      <xdr:col>10</xdr:col>
      <xdr:colOff>58882</xdr:colOff>
      <xdr:row>0</xdr:row>
      <xdr:rowOff>124691</xdr:rowOff>
    </xdr:from>
    <xdr:to>
      <xdr:col>14</xdr:col>
      <xdr:colOff>236682</xdr:colOff>
      <xdr:row>3</xdr:row>
      <xdr:rowOff>153554</xdr:rowOff>
    </xdr:to>
    <mc:AlternateContent xmlns:mc="http://schemas.openxmlformats.org/markup-compatibility/2006" xmlns:a14="http://schemas.microsoft.com/office/drawing/2010/main">
      <mc:Choice Requires="a14">
        <xdr:graphicFrame macro="">
          <xdr:nvGraphicFramePr>
            <xdr:cNvPr id="78" name="SALE TYPE">
              <a:extLst>
                <a:ext uri="{FF2B5EF4-FFF2-40B4-BE49-F238E27FC236}">
                  <a16:creationId xmlns:a16="http://schemas.microsoft.com/office/drawing/2014/main" id="{00000000-0008-0000-0300-00004E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154882" y="124691"/>
              <a:ext cx="2616200" cy="5717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272242</xdr:colOff>
      <xdr:row>0</xdr:row>
      <xdr:rowOff>105295</xdr:rowOff>
    </xdr:from>
    <xdr:to>
      <xdr:col>18</xdr:col>
      <xdr:colOff>350982</xdr:colOff>
      <xdr:row>3</xdr:row>
      <xdr:rowOff>159327</xdr:rowOff>
    </xdr:to>
    <mc:AlternateContent xmlns:mc="http://schemas.openxmlformats.org/markup-compatibility/2006" xmlns:a14="http://schemas.microsoft.com/office/drawing/2010/main">
      <mc:Choice Requires="a14">
        <xdr:graphicFrame macro="">
          <xdr:nvGraphicFramePr>
            <xdr:cNvPr id="79" name="PAYMENT MODE">
              <a:extLst>
                <a:ext uri="{FF2B5EF4-FFF2-40B4-BE49-F238E27FC236}">
                  <a16:creationId xmlns:a16="http://schemas.microsoft.com/office/drawing/2014/main" id="{00000000-0008-0000-0300-00004F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416242" y="105295"/>
              <a:ext cx="1907540" cy="596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226984</xdr:colOff>
      <xdr:row>11</xdr:row>
      <xdr:rowOff>154709</xdr:rowOff>
    </xdr:from>
    <xdr:to>
      <xdr:col>1</xdr:col>
      <xdr:colOff>549564</xdr:colOff>
      <xdr:row>31</xdr:row>
      <xdr:rowOff>154708</xdr:rowOff>
    </xdr:to>
    <mc:AlternateContent xmlns:mc="http://schemas.openxmlformats.org/markup-compatibility/2006" xmlns:a14="http://schemas.microsoft.com/office/drawing/2010/main">
      <mc:Choice Requires="a14">
        <xdr:graphicFrame macro="">
          <xdr:nvGraphicFramePr>
            <xdr:cNvPr id="80" name="MONTH">
              <a:extLst>
                <a:ext uri="{FF2B5EF4-FFF2-40B4-BE49-F238E27FC236}">
                  <a16:creationId xmlns:a16="http://schemas.microsoft.com/office/drawing/2014/main" id="{00000000-0008-0000-0300-000050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6984" y="2145434"/>
              <a:ext cx="932180" cy="3619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317038</xdr:colOff>
      <xdr:row>5</xdr:row>
      <xdr:rowOff>47337</xdr:rowOff>
    </xdr:from>
    <xdr:to>
      <xdr:col>1</xdr:col>
      <xdr:colOff>563418</xdr:colOff>
      <xdr:row>10</xdr:row>
      <xdr:rowOff>113145</xdr:rowOff>
    </xdr:to>
    <mc:AlternateContent xmlns:mc="http://schemas.openxmlformats.org/markup-compatibility/2006" xmlns:a14="http://schemas.microsoft.com/office/drawing/2010/main">
      <mc:Choice Requires="a14">
        <xdr:graphicFrame macro="">
          <xdr:nvGraphicFramePr>
            <xdr:cNvPr id="81" name="YEAR">
              <a:extLst>
                <a:ext uri="{FF2B5EF4-FFF2-40B4-BE49-F238E27FC236}">
                  <a16:creationId xmlns:a16="http://schemas.microsoft.com/office/drawing/2014/main" id="{00000000-0008-0000-0300-000051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17038" y="952212"/>
              <a:ext cx="855980" cy="9706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600075</xdr:colOff>
      <xdr:row>24</xdr:row>
      <xdr:rowOff>107026</xdr:rowOff>
    </xdr:from>
    <xdr:to>
      <xdr:col>10</xdr:col>
      <xdr:colOff>581024</xdr:colOff>
      <xdr:row>36</xdr:row>
      <xdr:rowOff>50799</xdr:rowOff>
    </xdr:to>
    <xdr:graphicFrame macro="">
      <xdr:nvGraphicFramePr>
        <xdr:cNvPr id="82" name="Chart 81">
          <a:extLst>
            <a:ext uri="{FF2B5EF4-FFF2-40B4-BE49-F238E27FC236}">
              <a16:creationId xmlns:a16="http://schemas.microsoft.com/office/drawing/2014/main" id="{00000000-0008-0000-03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360218</xdr:colOff>
      <xdr:row>11</xdr:row>
      <xdr:rowOff>148936</xdr:rowOff>
    </xdr:from>
    <xdr:to>
      <xdr:col>7</xdr:col>
      <xdr:colOff>195118</xdr:colOff>
      <xdr:row>21</xdr:row>
      <xdr:rowOff>32327</xdr:rowOff>
    </xdr:to>
    <xdr:graphicFrame macro="">
      <xdr:nvGraphicFramePr>
        <xdr:cNvPr id="83" name="Chart 82">
          <a:extLst>
            <a:ext uri="{FF2B5EF4-FFF2-40B4-BE49-F238E27FC236}">
              <a16:creationId xmlns:a16="http://schemas.microsoft.com/office/drawing/2014/main" id="{00000000-0008-0000-03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342900</xdr:colOff>
          <xdr:row>9</xdr:row>
          <xdr:rowOff>99060</xdr:rowOff>
        </xdr:from>
        <xdr:to>
          <xdr:col>7</xdr:col>
          <xdr:colOff>60960</xdr:colOff>
          <xdr:row>11</xdr:row>
          <xdr:rowOff>60960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9</xdr:row>
          <xdr:rowOff>137160</xdr:rowOff>
        </xdr:from>
        <xdr:to>
          <xdr:col>6</xdr:col>
          <xdr:colOff>335280</xdr:colOff>
          <xdr:row>11</xdr:row>
          <xdr:rowOff>22860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434340</xdr:colOff>
          <xdr:row>9</xdr:row>
          <xdr:rowOff>83820</xdr:rowOff>
        </xdr:from>
        <xdr:to>
          <xdr:col>6</xdr:col>
          <xdr:colOff>129540</xdr:colOff>
          <xdr:row>11</xdr:row>
          <xdr:rowOff>53340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325813</xdr:colOff>
      <xdr:row>22</xdr:row>
      <xdr:rowOff>111298</xdr:rowOff>
    </xdr:from>
    <xdr:to>
      <xdr:col>19</xdr:col>
      <xdr:colOff>318193</xdr:colOff>
      <xdr:row>36</xdr:row>
      <xdr:rowOff>41448</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00000000-0008-0000-0300-00005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469813" y="4134658"/>
              <a:ext cx="2430780" cy="2490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66675</xdr:colOff>
      <xdr:row>11</xdr:row>
      <xdr:rowOff>114586</xdr:rowOff>
    </xdr:from>
    <xdr:to>
      <xdr:col>14</xdr:col>
      <xdr:colOff>466725</xdr:colOff>
      <xdr:row>20</xdr:row>
      <xdr:rowOff>165386</xdr:rowOff>
    </xdr:to>
    <xdr:graphicFrame macro="">
      <xdr:nvGraphicFramePr>
        <xdr:cNvPr id="88" name="Chart 87">
          <a:extLst>
            <a:ext uri="{FF2B5EF4-FFF2-40B4-BE49-F238E27FC236}">
              <a16:creationId xmlns:a16="http://schemas.microsoft.com/office/drawing/2014/main" id="{00000000-0008-0000-03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556260</xdr:colOff>
      <xdr:row>24</xdr:row>
      <xdr:rowOff>139700</xdr:rowOff>
    </xdr:from>
    <xdr:to>
      <xdr:col>14</xdr:col>
      <xdr:colOff>482600</xdr:colOff>
      <xdr:row>35</xdr:row>
      <xdr:rowOff>101600</xdr:rowOff>
    </xdr:to>
    <xdr:graphicFrame macro="">
      <xdr:nvGraphicFramePr>
        <xdr:cNvPr id="89" name="Chart 88">
          <a:extLst>
            <a:ext uri="{FF2B5EF4-FFF2-40B4-BE49-F238E27FC236}">
              <a16:creationId xmlns:a16="http://schemas.microsoft.com/office/drawing/2014/main" id="{00000000-0008-0000-03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274492</xdr:colOff>
      <xdr:row>11</xdr:row>
      <xdr:rowOff>15760</xdr:rowOff>
    </xdr:from>
    <xdr:to>
      <xdr:col>17</xdr:col>
      <xdr:colOff>9525</xdr:colOff>
      <xdr:row>12</xdr:row>
      <xdr:rowOff>161925</xdr:rowOff>
    </xdr:to>
    <xdr:sp macro="" textlink="'Processing Data'!Y1">
      <xdr:nvSpPr>
        <xdr:cNvPr id="29" name="TextBox 28">
          <a:extLst>
            <a:ext uri="{FF2B5EF4-FFF2-40B4-BE49-F238E27FC236}">
              <a16:creationId xmlns:a16="http://schemas.microsoft.com/office/drawing/2014/main" id="{00000000-0008-0000-0300-00001D000000}"/>
            </a:ext>
          </a:extLst>
        </xdr:cNvPr>
        <xdr:cNvSpPr txBox="1"/>
      </xdr:nvSpPr>
      <xdr:spPr>
        <a:xfrm>
          <a:off x="9418492" y="2006485"/>
          <a:ext cx="954233" cy="327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B43290F-7C25-4CF9-9A47-11B9B4AE65A3}" type="TxLink">
            <a:rPr lang="en-US" sz="1600" b="0" i="0" u="none" strike="noStrike">
              <a:solidFill>
                <a:schemeClr val="accent3">
                  <a:lumMod val="60000"/>
                  <a:lumOff val="40000"/>
                </a:schemeClr>
              </a:solidFill>
              <a:latin typeface="Calibri"/>
              <a:ea typeface="Calibri"/>
              <a:cs typeface="Calibri"/>
            </a:rPr>
            <a:pPr marL="0" indent="0"/>
            <a:t>₹ 22,952</a:t>
          </a:fld>
          <a:endParaRPr lang="en-IN" sz="1600" b="0" i="0" u="none" strike="noStrike">
            <a:solidFill>
              <a:schemeClr val="accent3">
                <a:lumMod val="60000"/>
                <a:lumOff val="40000"/>
              </a:schemeClr>
            </a:solidFill>
            <a:latin typeface="Calibri"/>
            <a:ea typeface="Calibri"/>
            <a:cs typeface="Calibri"/>
          </a:endParaRPr>
        </a:p>
      </xdr:txBody>
    </xdr:sp>
    <xdr:clientData/>
  </xdr:twoCellAnchor>
  <xdr:twoCellAnchor>
    <xdr:from>
      <xdr:col>7</xdr:col>
      <xdr:colOff>514350</xdr:colOff>
      <xdr:row>11</xdr:row>
      <xdr:rowOff>38100</xdr:rowOff>
    </xdr:from>
    <xdr:to>
      <xdr:col>11</xdr:col>
      <xdr:colOff>333375</xdr:colOff>
      <xdr:row>21</xdr:row>
      <xdr:rowOff>24245</xdr:rowOff>
    </xdr:to>
    <xdr:graphicFrame macro="">
      <xdr:nvGraphicFramePr>
        <xdr:cNvPr id="33" name="Chart 32">
          <a:extLst>
            <a:ext uri="{FF2B5EF4-FFF2-40B4-BE49-F238E27FC236}">
              <a16:creationId xmlns:a16="http://schemas.microsoft.com/office/drawing/2014/main" id="{00000000-0008-0000-03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419100</xdr:colOff>
          <xdr:row>11</xdr:row>
          <xdr:rowOff>30480</xdr:rowOff>
        </xdr:from>
        <xdr:to>
          <xdr:col>8</xdr:col>
          <xdr:colOff>7620</xdr:colOff>
          <xdr:row>21</xdr:row>
          <xdr:rowOff>38100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refreshedDate="45188.455400925923" createdVersion="8" refreshedVersion="8" minRefreshableVersion="3" recordCount="527" xr:uid="{433A02D6-75D0-4288-B3E4-5000CB19011D}">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0">
      <sharedItems containsSemiMixedTypes="0" containsString="0" containsNumber="1" containsInteger="1" minValue="5" maxValue="2250"/>
    </cacheField>
    <cacheField name=" TOTAL SELLING VALUE" numFmtId="0">
      <sharedItems containsSemiMixedTypes="0" containsString="0" containsNumber="1" minValue="6.7" maxValue="3150"/>
    </cacheField>
    <cacheField name=" 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10058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EEC4BA-753C-4E53-A922-036E215E51DD}"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SALE TYPE">
  <location ref="AO2:AP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showAll="0"/>
    <pivotField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9CF670-DB09-4C26-8C95-14CD6A968357}"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PRODUCT">
  <location ref="Q2:T46"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defaultSubtotal="0">
      <items count="4">
        <item x="0"/>
        <item x="1"/>
        <item x="2"/>
        <item x="3"/>
      </items>
    </pivotField>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2448C8-9E87-4290-AFE0-4DBA8A57E550}"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7B5E17-6C5B-41B1-A5CF-3BC4DA2A3AB6}" name="SALES-TYPE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SALE TYPE">
  <location ref="AL2:AM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showAll="0"/>
    <pivotField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844BCC-FDBA-4CDA-BE7F-E06E74B04841}"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DAYS">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284336-B215-438C-8F2D-E60098D31FFB}" name="CATA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AE2:AF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845C71-4620-49A4-9538-BBAADB9254ED}"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AYS">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3AFC253-F6FA-43A6-AAE9-CD6ABCF0C266}" sourceName="SALE TYPE">
  <pivotTables>
    <pivotTable tabId="3" name="DAILY"/>
    <pivotTable tabId="3" name="CATAGORYWISE"/>
    <pivotTable tabId="3" name="MONTHLY"/>
    <pivotTable tabId="3" name="PAYMENT-MODE"/>
    <pivotTable tabId="3" name="PRODUCTWISE"/>
    <pivotTable tabId="3" name="TOTAL SALES"/>
  </pivotTables>
  <data>
    <tabular pivotCacheId="61005818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11041CC-E397-4538-8337-D7C08FCDB6CD}" sourceName="PAYMENT MODE">
  <pivotTables>
    <pivotTable tabId="3" name="DAILY"/>
    <pivotTable tabId="3" name="CATAGORYWISE"/>
    <pivotTable tabId="3" name="MONTHLY"/>
    <pivotTable tabId="3" name="PRODUCTWISE"/>
    <pivotTable tabId="3" name="SALES-TYPE "/>
    <pivotTable tabId="3" name="TOTAL SALES"/>
  </pivotTables>
  <data>
    <tabular pivotCacheId="61005818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2F10E3E-0452-47D9-9AC8-5B15952EBE04}" sourceName="MONTH">
  <pivotTables>
    <pivotTable tabId="3" name="DAILY"/>
    <pivotTable tabId="3" name="CATAGORYWISE"/>
    <pivotTable tabId="3" name="PAYMENT-MODE"/>
    <pivotTable tabId="3" name="PRODUCTWISE"/>
    <pivotTable tabId="3" name="SALES-TYPE "/>
    <pivotTable tabId="3" name="TOTAL SALES"/>
  </pivotTables>
  <data>
    <tabular pivotCacheId="61005818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9F1F099-B2FF-4304-8871-81FF8C9BF4B5}" sourceName="YEAR">
  <pivotTables>
    <pivotTable tabId="3" name="DAILY"/>
    <pivotTable tabId="3" name="CATAGORYWISE"/>
    <pivotTable tabId="3" name="MONTHLY"/>
    <pivotTable tabId="3" name="PAYMENT-MODE"/>
    <pivotTable tabId="3" name="PRODUCTWISE"/>
    <pivotTable tabId="3" name="SALES-TYPE "/>
    <pivotTable tabId="3" name="TOTAL SALES"/>
  </pivotTables>
  <data>
    <tabular pivotCacheId="61005818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001706B-15EF-4190-9A4A-F175B2CED7BA}" cache="Slicer_SALE_TYPE" caption="SALE TYPE" columnCount="3" style="SLICER 2" rowHeight="234950"/>
  <slicer name="PAYMENT MODE" xr10:uid="{EEFEEA76-5EBC-45D7-B2EC-8A8CABF9BCCE}" cache="Slicer_PAYMENT_MODE" caption="PAYMENT MODE" columnCount="2" style="SLICER 2" rowHeight="234950"/>
  <slicer name="MONTH" xr10:uid="{173965E3-A385-4D1B-AB00-3CFDF3F89556}" cache="Slicer_MONTH" caption="MONTH" style="SLICER 2" rowHeight="234950"/>
  <slicer name="YEAR" xr10:uid="{CDC076D3-57D0-48AF-95CC-685D7F4AA8DA}" cache="Slicer_YEAR" caption="YEAR" style="SLICER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7" dataDxfId="25" headerRowBorderDxfId="26">
  <autoFilter ref="A1:F46" xr:uid="{DE6FA1E2-6EE8-430A-AF62-020400F3E926}"/>
  <tableColumns count="6">
    <tableColumn id="1" xr3:uid="{106E50BA-9FFB-484D-AC75-176578AFED44}" name="PRODUCT ID" dataDxfId="24"/>
    <tableColumn id="2" xr3:uid="{C6063C4C-22AC-43C3-B630-5C0916CFA263}" name="PRODUCT" dataDxfId="23"/>
    <tableColumn id="3" xr3:uid="{FEA9A0A4-A0D7-45FA-BD75-4D9EBBD09441}" name="CATEGORY" dataDxfId="22"/>
    <tableColumn id="4" xr3:uid="{3BDFD3DA-79CD-4B0E-9F98-1F406523093B}" name="UOM" dataDxfId="21"/>
    <tableColumn id="5" xr3:uid="{C286276F-25D5-4D9D-9759-32EF67A133BE}" name="BUYING PRIZE" dataDxfId="20"/>
    <tableColumn id="6" xr3:uid="{BFC92544-6510-4B40-ABEE-FD6A4B0302D7}" name="SELLING PRICE" dataDxfId="1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8" headerRowBorderDxfId="17">
  <autoFilter ref="A1:P528" xr:uid="{60351B27-4213-4B50-AF1E-6DD234ED1CD8}"/>
  <sortState xmlns:xlrd2="http://schemas.microsoft.com/office/spreadsheetml/2017/richdata2" ref="A2:E527">
    <sortCondition ref="A1:A527"/>
  </sortState>
  <tableColumns count="16">
    <tableColumn id="1" xr3:uid="{7E2D9722-C99A-4D79-AD8A-A4AF24D31B15}" name="DATE" dataDxfId="16"/>
    <tableColumn id="3" xr3:uid="{1B687DA1-746A-409E-8132-464ADA2D65F7}" name="PRODUCT ID" dataDxfId="15"/>
    <tableColumn id="2" xr3:uid="{3D21C161-3520-4EEB-95C2-BC89A67F811B}" name="QUANTITY" dataDxfId="14"/>
    <tableColumn id="4" xr3:uid="{51AFA112-3989-4C7A-B537-003512753602}" name="SALE TYPE" dataDxfId="13"/>
    <tableColumn id="5" xr3:uid="{057B8FDA-60FB-4816-999C-2030B688B9CF}" name="PAYMENT MODE" dataDxfId="12"/>
    <tableColumn id="6" xr3:uid="{A77A9445-20AF-4122-92EB-C3706E536AB4}" name="DISCOUNT %" dataDxfId="11"/>
    <tableColumn id="8" xr3:uid="{3AB5C34D-75AC-4BB9-8010-733E35352077}" name="PRODUCT" dataDxfId="10">
      <calculatedColumnFormula>VLOOKUP(InputData[[#This Row],[PRODUCT ID]],MasterData[],2,0)</calculatedColumnFormula>
    </tableColumn>
    <tableColumn id="9" xr3:uid="{7130E818-80D9-482F-A799-79ABD679724D}" name="CATEGORY" dataDxfId="9">
      <calculatedColumnFormula>VLOOKUP(InputData[[#This Row],[PRODUCT ID]],MasterData[],3,0)</calculatedColumnFormula>
    </tableColumn>
    <tableColumn id="10" xr3:uid="{850C5F0F-4B38-4F6C-B619-2998410CD5F6}" name="UOM" dataDxfId="8">
      <calculatedColumnFormula>VLOOKUP(InputData[[#This Row],[PRODUCT ID]],MasterData[],4,0)</calculatedColumnFormula>
    </tableColumn>
    <tableColumn id="11" xr3:uid="{933738CD-BEBF-4452-93C3-EC0329EF7A9B}" name="BUYING PRIZE" dataDxfId="7">
      <calculatedColumnFormula>VLOOKUP(InputData[[#This Row],[PRODUCT ID]],MasterData[],5,0)</calculatedColumnFormula>
    </tableColumn>
    <tableColumn id="12" xr3:uid="{2E39F2FE-8114-4974-BBFD-0C9EDF1BEDCE}" name="SELLING PRICE" dataDxfId="6">
      <calculatedColumnFormula>VLOOKUP(InputData[[#This Row],[PRODUCT ID]],MasterData[],6,0)</calculatedColumnFormula>
    </tableColumn>
    <tableColumn id="13" xr3:uid="{ED53F213-A179-4268-90C3-1E7839F4FCA6}" name="TOTAL BUYING VALUE" dataDxfId="5">
      <calculatedColumnFormula>InputData[[#This Row],[BUYING PRIZE]]*InputData[[#This Row],[QUANTITY]]</calculatedColumnFormula>
    </tableColumn>
    <tableColumn id="14" xr3:uid="{1C073B1A-83AC-4636-9892-3FA24AB35F7D}" name=" TOTAL SELLING VALUE" dataDxfId="4">
      <calculatedColumnFormula>InputData[[#This Row],[SELLING PRICE]]*InputData[[#This Row],[QUANTITY]]*(1-InputData[[#This Row],[DISCOUNT %]])</calculatedColumnFormula>
    </tableColumn>
    <tableColumn id="15" xr3:uid="{76989559-5C85-4A17-8DFA-DEC88DF36B83}" name=" DAY" dataDxfId="3">
      <calculatedColumnFormula>DAY(InputData[[#This Row],[DATE]])</calculatedColumnFormula>
    </tableColumn>
    <tableColumn id="16" xr3:uid="{19E8869D-14BC-406E-BCFC-D965EAA635B1}" name="MONTH" dataDxfId="2">
      <calculatedColumnFormula>TEXT(InputData[[#This Row],[DATE]],"mmm")</calculatedColumnFormula>
    </tableColumn>
    <tableColumn id="17" xr3:uid="{B85BF459-606F-4AE5-A1B3-A7F19733F31E}" name="YEAR" dataDxfId="1">
      <calculatedColumnFormula>YEAR(InputData[[#This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5" workbookViewId="0">
      <selection sqref="A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E1" workbookViewId="0">
      <selection activeCell="I524" sqref="I524"/>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4.44140625" bestFit="1" customWidth="1"/>
    <col min="8" max="8" width="9.88671875" bestFit="1" customWidth="1"/>
    <col min="9" max="9" width="17.21875" bestFit="1" customWidth="1"/>
    <col min="10" max="10" width="17.77734375" bestFit="1" customWidth="1"/>
    <col min="11" max="11" width="24.21875" bestFit="1" customWidth="1"/>
    <col min="12" max="12" width="24.5546875" bestFit="1" customWidth="1"/>
    <col min="13" max="13" width="25" bestFit="1"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f>VLOOKUP(InputData[[#This Row],[PRODUCT ID]],MasterData[],5,0)</f>
        <v>144</v>
      </c>
      <c r="K2">
        <f>VLOOKUP(InputData[[#This Row],[PRODUCT ID]],MasterData[],6,0)</f>
        <v>156.96</v>
      </c>
      <c r="L2">
        <f>InputData[[#This Row],[BUYING PRIZE]]*InputData[[#This Row],[QUANTITY]]</f>
        <v>1296</v>
      </c>
      <c r="M2">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f>VLOOKUP(InputData[[#This Row],[PRODUCT ID]],MasterData[],5,0)</f>
        <v>72</v>
      </c>
      <c r="K3">
        <f>VLOOKUP(InputData[[#This Row],[PRODUCT ID]],MasterData[],6,0)</f>
        <v>79.92</v>
      </c>
      <c r="L3">
        <f>InputData[[#This Row],[BUYING PRIZE]]*InputData[[#This Row],[QUANTITY]]</f>
        <v>1080</v>
      </c>
      <c r="M3">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f>VLOOKUP(InputData[[#This Row],[PRODUCT ID]],MasterData[],5,0)</f>
        <v>112</v>
      </c>
      <c r="K4">
        <f>VLOOKUP(InputData[[#This Row],[PRODUCT ID]],MasterData[],6,0)</f>
        <v>122.08</v>
      </c>
      <c r="L4">
        <f>InputData[[#This Row],[BUYING PRIZE]]*InputData[[#This Row],[QUANTITY]]</f>
        <v>672</v>
      </c>
      <c r="M4">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f>VLOOKUP(InputData[[#This Row],[PRODUCT ID]],MasterData[],5,0)</f>
        <v>44</v>
      </c>
      <c r="K5">
        <f>VLOOKUP(InputData[[#This Row],[PRODUCT ID]],MasterData[],6,0)</f>
        <v>48.84</v>
      </c>
      <c r="L5">
        <f>InputData[[#This Row],[BUYING PRIZE]]*InputData[[#This Row],[QUANTITY]]</f>
        <v>220</v>
      </c>
      <c r="M5">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f>VLOOKUP(InputData[[#This Row],[PRODUCT ID]],MasterData[],5,0)</f>
        <v>5</v>
      </c>
      <c r="K6">
        <f>VLOOKUP(InputData[[#This Row],[PRODUCT ID]],MasterData[],6,0)</f>
        <v>6.7</v>
      </c>
      <c r="L6">
        <f>InputData[[#This Row],[BUYING PRIZE]]*InputData[[#This Row],[QUANTITY]]</f>
        <v>60</v>
      </c>
      <c r="M6">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f>VLOOKUP(InputData[[#This Row],[PRODUCT ID]],MasterData[],5,0)</f>
        <v>93</v>
      </c>
      <c r="K7">
        <f>VLOOKUP(InputData[[#This Row],[PRODUCT ID]],MasterData[],6,0)</f>
        <v>104.16</v>
      </c>
      <c r="L7">
        <f>InputData[[#This Row],[BUYING PRIZE]]*InputData[[#This Row],[QUANTITY]]</f>
        <v>93</v>
      </c>
      <c r="M7">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f>VLOOKUP(InputData[[#This Row],[PRODUCT ID]],MasterData[],5,0)</f>
        <v>71</v>
      </c>
      <c r="K8">
        <f>VLOOKUP(InputData[[#This Row],[PRODUCT ID]],MasterData[],6,0)</f>
        <v>80.94</v>
      </c>
      <c r="L8">
        <f>InputData[[#This Row],[BUYING PRIZE]]*InputData[[#This Row],[QUANTITY]]</f>
        <v>568</v>
      </c>
      <c r="M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f>VLOOKUP(InputData[[#This Row],[PRODUCT ID]],MasterData[],5,0)</f>
        <v>7</v>
      </c>
      <c r="K9">
        <f>VLOOKUP(InputData[[#This Row],[PRODUCT ID]],MasterData[],6,0)</f>
        <v>8.33</v>
      </c>
      <c r="L9">
        <f>InputData[[#This Row],[BUYING PRIZE]]*InputData[[#This Row],[QUANTITY]]</f>
        <v>28</v>
      </c>
      <c r="M9">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f>VLOOKUP(InputData[[#This Row],[PRODUCT ID]],MasterData[],5,0)</f>
        <v>67</v>
      </c>
      <c r="K10">
        <f>VLOOKUP(InputData[[#This Row],[PRODUCT ID]],MasterData[],6,0)</f>
        <v>85.76</v>
      </c>
      <c r="L10">
        <f>InputData[[#This Row],[BUYING PRIZE]]*InputData[[#This Row],[QUANTITY]]</f>
        <v>201</v>
      </c>
      <c r="M10">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f>VLOOKUP(InputData[[#This Row],[PRODUCT ID]],MasterData[],5,0)</f>
        <v>112</v>
      </c>
      <c r="K11">
        <f>VLOOKUP(InputData[[#This Row],[PRODUCT ID]],MasterData[],6,0)</f>
        <v>146.72</v>
      </c>
      <c r="L11">
        <f>InputData[[#This Row],[BUYING PRIZE]]*InputData[[#This Row],[QUANTITY]]</f>
        <v>448</v>
      </c>
      <c r="M11">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f>VLOOKUP(InputData[[#This Row],[PRODUCT ID]],MasterData[],5,0)</f>
        <v>120</v>
      </c>
      <c r="K12">
        <f>VLOOKUP(InputData[[#This Row],[PRODUCT ID]],MasterData[],6,0)</f>
        <v>162</v>
      </c>
      <c r="L12">
        <f>InputData[[#This Row],[BUYING PRIZE]]*InputData[[#This Row],[QUANTITY]]</f>
        <v>480</v>
      </c>
      <c r="M12">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f>VLOOKUP(InputData[[#This Row],[PRODUCT ID]],MasterData[],5,0)</f>
        <v>120</v>
      </c>
      <c r="K13">
        <f>VLOOKUP(InputData[[#This Row],[PRODUCT ID]],MasterData[],6,0)</f>
        <v>162</v>
      </c>
      <c r="L13">
        <f>InputData[[#This Row],[BUYING PRIZE]]*InputData[[#This Row],[QUANTITY]]</f>
        <v>1200</v>
      </c>
      <c r="M13">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f>VLOOKUP(InputData[[#This Row],[PRODUCT ID]],MasterData[],5,0)</f>
        <v>76</v>
      </c>
      <c r="K14">
        <f>VLOOKUP(InputData[[#This Row],[PRODUCT ID]],MasterData[],6,0)</f>
        <v>82.08</v>
      </c>
      <c r="L14">
        <f>InputData[[#This Row],[BUYING PRIZE]]*InputData[[#This Row],[QUANTITY]]</f>
        <v>988</v>
      </c>
      <c r="M14">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f>VLOOKUP(InputData[[#This Row],[PRODUCT ID]],MasterData[],5,0)</f>
        <v>141</v>
      </c>
      <c r="K15">
        <f>VLOOKUP(InputData[[#This Row],[PRODUCT ID]],MasterData[],6,0)</f>
        <v>149.46</v>
      </c>
      <c r="L15">
        <f>InputData[[#This Row],[BUYING PRIZE]]*InputData[[#This Row],[QUANTITY]]</f>
        <v>423</v>
      </c>
      <c r="M15">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f>VLOOKUP(InputData[[#This Row],[PRODUCT ID]],MasterData[],5,0)</f>
        <v>5</v>
      </c>
      <c r="K16">
        <f>VLOOKUP(InputData[[#This Row],[PRODUCT ID]],MasterData[],6,0)</f>
        <v>6.7</v>
      </c>
      <c r="L16">
        <f>InputData[[#This Row],[BUYING PRIZE]]*InputData[[#This Row],[QUANTITY]]</f>
        <v>30</v>
      </c>
      <c r="M16">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f>VLOOKUP(InputData[[#This Row],[PRODUCT ID]],MasterData[],5,0)</f>
        <v>55</v>
      </c>
      <c r="K17">
        <f>VLOOKUP(InputData[[#This Row],[PRODUCT ID]],MasterData[],6,0)</f>
        <v>58.3</v>
      </c>
      <c r="L17">
        <f>InputData[[#This Row],[BUYING PRIZE]]*InputData[[#This Row],[QUANTITY]]</f>
        <v>220</v>
      </c>
      <c r="M17">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f>VLOOKUP(InputData[[#This Row],[PRODUCT ID]],MasterData[],5,0)</f>
        <v>61</v>
      </c>
      <c r="K18">
        <f>VLOOKUP(InputData[[#This Row],[PRODUCT ID]],MasterData[],6,0)</f>
        <v>76.25</v>
      </c>
      <c r="L18">
        <f>InputData[[#This Row],[BUYING PRIZE]]*InputData[[#This Row],[QUANTITY]]</f>
        <v>244</v>
      </c>
      <c r="M1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f>VLOOKUP(InputData[[#This Row],[PRODUCT ID]],MasterData[],5,0)</f>
        <v>44</v>
      </c>
      <c r="K19">
        <f>VLOOKUP(InputData[[#This Row],[PRODUCT ID]],MasterData[],6,0)</f>
        <v>48.84</v>
      </c>
      <c r="L19">
        <f>InputData[[#This Row],[BUYING PRIZE]]*InputData[[#This Row],[QUANTITY]]</f>
        <v>660</v>
      </c>
      <c r="M19">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f>VLOOKUP(InputData[[#This Row],[PRODUCT ID]],MasterData[],5,0)</f>
        <v>71</v>
      </c>
      <c r="K20">
        <f>VLOOKUP(InputData[[#This Row],[PRODUCT ID]],MasterData[],6,0)</f>
        <v>80.94</v>
      </c>
      <c r="L20">
        <f>InputData[[#This Row],[BUYING PRIZE]]*InputData[[#This Row],[QUANTITY]]</f>
        <v>639</v>
      </c>
      <c r="M20">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f>VLOOKUP(InputData[[#This Row],[PRODUCT ID]],MasterData[],5,0)</f>
        <v>120</v>
      </c>
      <c r="K21">
        <f>VLOOKUP(InputData[[#This Row],[PRODUCT ID]],MasterData[],6,0)</f>
        <v>162</v>
      </c>
      <c r="L21">
        <f>InputData[[#This Row],[BUYING PRIZE]]*InputData[[#This Row],[QUANTITY]]</f>
        <v>720</v>
      </c>
      <c r="M21">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f>VLOOKUP(InputData[[#This Row],[PRODUCT ID]],MasterData[],5,0)</f>
        <v>55</v>
      </c>
      <c r="K22">
        <f>VLOOKUP(InputData[[#This Row],[PRODUCT ID]],MasterData[],6,0)</f>
        <v>58.3</v>
      </c>
      <c r="L22">
        <f>InputData[[#This Row],[BUYING PRIZE]]*InputData[[#This Row],[QUANTITY]]</f>
        <v>330</v>
      </c>
      <c r="M22">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f>VLOOKUP(InputData[[#This Row],[PRODUCT ID]],MasterData[],5,0)</f>
        <v>5</v>
      </c>
      <c r="K23">
        <f>VLOOKUP(InputData[[#This Row],[PRODUCT ID]],MasterData[],6,0)</f>
        <v>6.7</v>
      </c>
      <c r="L23">
        <f>InputData[[#This Row],[BUYING PRIZE]]*InputData[[#This Row],[QUANTITY]]</f>
        <v>35</v>
      </c>
      <c r="M23">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f>VLOOKUP(InputData[[#This Row],[PRODUCT ID]],MasterData[],5,0)</f>
        <v>93</v>
      </c>
      <c r="K24">
        <f>VLOOKUP(InputData[[#This Row],[PRODUCT ID]],MasterData[],6,0)</f>
        <v>104.16</v>
      </c>
      <c r="L24">
        <f>InputData[[#This Row],[BUYING PRIZE]]*InputData[[#This Row],[QUANTITY]]</f>
        <v>1302</v>
      </c>
      <c r="M24">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f>VLOOKUP(InputData[[#This Row],[PRODUCT ID]],MasterData[],5,0)</f>
        <v>76</v>
      </c>
      <c r="K25">
        <f>VLOOKUP(InputData[[#This Row],[PRODUCT ID]],MasterData[],6,0)</f>
        <v>82.08</v>
      </c>
      <c r="L25">
        <f>InputData[[#This Row],[BUYING PRIZE]]*InputData[[#This Row],[QUANTITY]]</f>
        <v>684</v>
      </c>
      <c r="M25">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f>VLOOKUP(InputData[[#This Row],[PRODUCT ID]],MasterData[],5,0)</f>
        <v>75</v>
      </c>
      <c r="K26">
        <f>VLOOKUP(InputData[[#This Row],[PRODUCT ID]],MasterData[],6,0)</f>
        <v>85.5</v>
      </c>
      <c r="L26">
        <f>InputData[[#This Row],[BUYING PRIZE]]*InputData[[#This Row],[QUANTITY]]</f>
        <v>525</v>
      </c>
      <c r="M26">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f>VLOOKUP(InputData[[#This Row],[PRODUCT ID]],MasterData[],5,0)</f>
        <v>98</v>
      </c>
      <c r="K27">
        <f>VLOOKUP(InputData[[#This Row],[PRODUCT ID]],MasterData[],6,0)</f>
        <v>103.88</v>
      </c>
      <c r="L27">
        <f>InputData[[#This Row],[BUYING PRIZE]]*InputData[[#This Row],[QUANTITY]]</f>
        <v>686</v>
      </c>
      <c r="M27">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f>VLOOKUP(InputData[[#This Row],[PRODUCT ID]],MasterData[],5,0)</f>
        <v>90</v>
      </c>
      <c r="K28">
        <f>VLOOKUP(InputData[[#This Row],[PRODUCT ID]],MasterData[],6,0)</f>
        <v>115.2</v>
      </c>
      <c r="L28">
        <f>InputData[[#This Row],[BUYING PRIZE]]*InputData[[#This Row],[QUANTITY]]</f>
        <v>630</v>
      </c>
      <c r="M2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f>VLOOKUP(InputData[[#This Row],[PRODUCT ID]],MasterData[],5,0)</f>
        <v>89</v>
      </c>
      <c r="K29">
        <f>VLOOKUP(InputData[[#This Row],[PRODUCT ID]],MasterData[],6,0)</f>
        <v>117.48</v>
      </c>
      <c r="L29">
        <f>InputData[[#This Row],[BUYING PRIZE]]*InputData[[#This Row],[QUANTITY]]</f>
        <v>267</v>
      </c>
      <c r="M29">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f>VLOOKUP(InputData[[#This Row],[PRODUCT ID]],MasterData[],5,0)</f>
        <v>44</v>
      </c>
      <c r="K30">
        <f>VLOOKUP(InputData[[#This Row],[PRODUCT ID]],MasterData[],6,0)</f>
        <v>48.84</v>
      </c>
      <c r="L30">
        <f>InputData[[#This Row],[BUYING PRIZE]]*InputData[[#This Row],[QUANTITY]]</f>
        <v>440</v>
      </c>
      <c r="M30">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f>VLOOKUP(InputData[[#This Row],[PRODUCT ID]],MasterData[],5,0)</f>
        <v>47</v>
      </c>
      <c r="K31">
        <f>VLOOKUP(InputData[[#This Row],[PRODUCT ID]],MasterData[],6,0)</f>
        <v>53.11</v>
      </c>
      <c r="L31">
        <f>InputData[[#This Row],[BUYING PRIZE]]*InputData[[#This Row],[QUANTITY]]</f>
        <v>94</v>
      </c>
      <c r="M31">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f>VLOOKUP(InputData[[#This Row],[PRODUCT ID]],MasterData[],5,0)</f>
        <v>148</v>
      </c>
      <c r="K32">
        <f>VLOOKUP(InputData[[#This Row],[PRODUCT ID]],MasterData[],6,0)</f>
        <v>164.28</v>
      </c>
      <c r="L32">
        <f>InputData[[#This Row],[BUYING PRIZE]]*InputData[[#This Row],[QUANTITY]]</f>
        <v>1036</v>
      </c>
      <c r="M32">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f>VLOOKUP(InputData[[#This Row],[PRODUCT ID]],MasterData[],5,0)</f>
        <v>13</v>
      </c>
      <c r="K33">
        <f>VLOOKUP(InputData[[#This Row],[PRODUCT ID]],MasterData[],6,0)</f>
        <v>16.64</v>
      </c>
      <c r="L33">
        <f>InputData[[#This Row],[BUYING PRIZE]]*InputData[[#This Row],[QUANTITY]]</f>
        <v>169</v>
      </c>
      <c r="M33">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f>VLOOKUP(InputData[[#This Row],[PRODUCT ID]],MasterData[],5,0)</f>
        <v>121</v>
      </c>
      <c r="K34">
        <f>VLOOKUP(InputData[[#This Row],[PRODUCT ID]],MasterData[],6,0)</f>
        <v>141.57</v>
      </c>
      <c r="L34">
        <f>InputData[[#This Row],[BUYING PRIZE]]*InputData[[#This Row],[QUANTITY]]</f>
        <v>242</v>
      </c>
      <c r="M34">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f>VLOOKUP(InputData[[#This Row],[PRODUCT ID]],MasterData[],5,0)</f>
        <v>67</v>
      </c>
      <c r="K35">
        <f>VLOOKUP(InputData[[#This Row],[PRODUCT ID]],MasterData[],6,0)</f>
        <v>85.76</v>
      </c>
      <c r="L35">
        <f>InputData[[#This Row],[BUYING PRIZE]]*InputData[[#This Row],[QUANTITY]]</f>
        <v>268</v>
      </c>
      <c r="M35">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f>VLOOKUP(InputData[[#This Row],[PRODUCT ID]],MasterData[],5,0)</f>
        <v>67</v>
      </c>
      <c r="K36">
        <f>VLOOKUP(InputData[[#This Row],[PRODUCT ID]],MasterData[],6,0)</f>
        <v>83.08</v>
      </c>
      <c r="L36">
        <f>InputData[[#This Row],[BUYING PRIZE]]*InputData[[#This Row],[QUANTITY]]</f>
        <v>469</v>
      </c>
      <c r="M36">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f>VLOOKUP(InputData[[#This Row],[PRODUCT ID]],MasterData[],5,0)</f>
        <v>133</v>
      </c>
      <c r="K37">
        <f>VLOOKUP(InputData[[#This Row],[PRODUCT ID]],MasterData[],6,0)</f>
        <v>155.61000000000001</v>
      </c>
      <c r="L37">
        <f>InputData[[#This Row],[BUYING PRIZE]]*InputData[[#This Row],[QUANTITY]]</f>
        <v>133</v>
      </c>
      <c r="M3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f>VLOOKUP(InputData[[#This Row],[PRODUCT ID]],MasterData[],5,0)</f>
        <v>67</v>
      </c>
      <c r="K38">
        <f>VLOOKUP(InputData[[#This Row],[PRODUCT ID]],MasterData[],6,0)</f>
        <v>83.08</v>
      </c>
      <c r="L38">
        <f>InputData[[#This Row],[BUYING PRIZE]]*InputData[[#This Row],[QUANTITY]]</f>
        <v>603</v>
      </c>
      <c r="M3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f>VLOOKUP(InputData[[#This Row],[PRODUCT ID]],MasterData[],5,0)</f>
        <v>5</v>
      </c>
      <c r="K39">
        <f>VLOOKUP(InputData[[#This Row],[PRODUCT ID]],MasterData[],6,0)</f>
        <v>6.7</v>
      </c>
      <c r="L39">
        <f>InputData[[#This Row],[BUYING PRIZE]]*InputData[[#This Row],[QUANTITY]]</f>
        <v>5</v>
      </c>
      <c r="M39">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f>VLOOKUP(InputData[[#This Row],[PRODUCT ID]],MasterData[],5,0)</f>
        <v>55</v>
      </c>
      <c r="K40">
        <f>VLOOKUP(InputData[[#This Row],[PRODUCT ID]],MasterData[],6,0)</f>
        <v>58.3</v>
      </c>
      <c r="L40">
        <f>InputData[[#This Row],[BUYING PRIZE]]*InputData[[#This Row],[QUANTITY]]</f>
        <v>770</v>
      </c>
      <c r="M40">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f>VLOOKUP(InputData[[#This Row],[PRODUCT ID]],MasterData[],5,0)</f>
        <v>83</v>
      </c>
      <c r="K41">
        <f>VLOOKUP(InputData[[#This Row],[PRODUCT ID]],MasterData[],6,0)</f>
        <v>94.62</v>
      </c>
      <c r="L41">
        <f>InputData[[#This Row],[BUYING PRIZE]]*InputData[[#This Row],[QUANTITY]]</f>
        <v>581</v>
      </c>
      <c r="M41">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f>VLOOKUP(InputData[[#This Row],[PRODUCT ID]],MasterData[],5,0)</f>
        <v>141</v>
      </c>
      <c r="K42">
        <f>VLOOKUP(InputData[[#This Row],[PRODUCT ID]],MasterData[],6,0)</f>
        <v>149.46</v>
      </c>
      <c r="L42">
        <f>InputData[[#This Row],[BUYING PRIZE]]*InputData[[#This Row],[QUANTITY]]</f>
        <v>1269</v>
      </c>
      <c r="M42">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f>VLOOKUP(InputData[[#This Row],[PRODUCT ID]],MasterData[],5,0)</f>
        <v>48</v>
      </c>
      <c r="K43">
        <f>VLOOKUP(InputData[[#This Row],[PRODUCT ID]],MasterData[],6,0)</f>
        <v>57.120000000000005</v>
      </c>
      <c r="L43">
        <f>InputData[[#This Row],[BUYING PRIZE]]*InputData[[#This Row],[QUANTITY]]</f>
        <v>192</v>
      </c>
      <c r="M43">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f>VLOOKUP(InputData[[#This Row],[PRODUCT ID]],MasterData[],5,0)</f>
        <v>12</v>
      </c>
      <c r="K44">
        <f>VLOOKUP(InputData[[#This Row],[PRODUCT ID]],MasterData[],6,0)</f>
        <v>15.719999999999999</v>
      </c>
      <c r="L44">
        <f>InputData[[#This Row],[BUYING PRIZE]]*InputData[[#This Row],[QUANTITY]]</f>
        <v>72</v>
      </c>
      <c r="M44">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f>VLOOKUP(InputData[[#This Row],[PRODUCT ID]],MasterData[],5,0)</f>
        <v>148</v>
      </c>
      <c r="K45">
        <f>VLOOKUP(InputData[[#This Row],[PRODUCT ID]],MasterData[],6,0)</f>
        <v>201.28</v>
      </c>
      <c r="L45">
        <f>InputData[[#This Row],[BUYING PRIZE]]*InputData[[#This Row],[QUANTITY]]</f>
        <v>1628</v>
      </c>
      <c r="M45">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f>VLOOKUP(InputData[[#This Row],[PRODUCT ID]],MasterData[],5,0)</f>
        <v>112</v>
      </c>
      <c r="K46">
        <f>VLOOKUP(InputData[[#This Row],[PRODUCT ID]],MasterData[],6,0)</f>
        <v>122.08</v>
      </c>
      <c r="L46">
        <f>InputData[[#This Row],[BUYING PRIZE]]*InputData[[#This Row],[QUANTITY]]</f>
        <v>560</v>
      </c>
      <c r="M46">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f>VLOOKUP(InputData[[#This Row],[PRODUCT ID]],MasterData[],5,0)</f>
        <v>7</v>
      </c>
      <c r="K47">
        <f>VLOOKUP(InputData[[#This Row],[PRODUCT ID]],MasterData[],6,0)</f>
        <v>8.33</v>
      </c>
      <c r="L47">
        <f>InputData[[#This Row],[BUYING PRIZE]]*InputData[[#This Row],[QUANTITY]]</f>
        <v>21</v>
      </c>
      <c r="M4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f>VLOOKUP(InputData[[#This Row],[PRODUCT ID]],MasterData[],5,0)</f>
        <v>133</v>
      </c>
      <c r="K48">
        <f>VLOOKUP(InputData[[#This Row],[PRODUCT ID]],MasterData[],6,0)</f>
        <v>155.61000000000001</v>
      </c>
      <c r="L48">
        <f>InputData[[#This Row],[BUYING PRIZE]]*InputData[[#This Row],[QUANTITY]]</f>
        <v>266</v>
      </c>
      <c r="M4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f>VLOOKUP(InputData[[#This Row],[PRODUCT ID]],MasterData[],5,0)</f>
        <v>105</v>
      </c>
      <c r="K49">
        <f>VLOOKUP(InputData[[#This Row],[PRODUCT ID]],MasterData[],6,0)</f>
        <v>142.80000000000001</v>
      </c>
      <c r="L49">
        <f>InputData[[#This Row],[BUYING PRIZE]]*InputData[[#This Row],[QUANTITY]]</f>
        <v>420</v>
      </c>
      <c r="M49">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f>VLOOKUP(InputData[[#This Row],[PRODUCT ID]],MasterData[],5,0)</f>
        <v>89</v>
      </c>
      <c r="K50">
        <f>VLOOKUP(InputData[[#This Row],[PRODUCT ID]],MasterData[],6,0)</f>
        <v>117.48</v>
      </c>
      <c r="L50">
        <f>InputData[[#This Row],[BUYING PRIZE]]*InputData[[#This Row],[QUANTITY]]</f>
        <v>979</v>
      </c>
      <c r="M50">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f>VLOOKUP(InputData[[#This Row],[PRODUCT ID]],MasterData[],5,0)</f>
        <v>148</v>
      </c>
      <c r="K51">
        <f>VLOOKUP(InputData[[#This Row],[PRODUCT ID]],MasterData[],6,0)</f>
        <v>201.28</v>
      </c>
      <c r="L51">
        <f>InputData[[#This Row],[BUYING PRIZE]]*InputData[[#This Row],[QUANTITY]]</f>
        <v>296</v>
      </c>
      <c r="M51">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f>VLOOKUP(InputData[[#This Row],[PRODUCT ID]],MasterData[],5,0)</f>
        <v>37</v>
      </c>
      <c r="K52">
        <f>VLOOKUP(InputData[[#This Row],[PRODUCT ID]],MasterData[],6,0)</f>
        <v>49.21</v>
      </c>
      <c r="L52">
        <f>InputData[[#This Row],[BUYING PRIZE]]*InputData[[#This Row],[QUANTITY]]</f>
        <v>407</v>
      </c>
      <c r="M52">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f>VLOOKUP(InputData[[#This Row],[PRODUCT ID]],MasterData[],5,0)</f>
        <v>44</v>
      </c>
      <c r="K53">
        <f>VLOOKUP(InputData[[#This Row],[PRODUCT ID]],MasterData[],6,0)</f>
        <v>48.4</v>
      </c>
      <c r="L53">
        <f>InputData[[#This Row],[BUYING PRIZE]]*InputData[[#This Row],[QUANTITY]]</f>
        <v>44</v>
      </c>
      <c r="M53">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f>VLOOKUP(InputData[[#This Row],[PRODUCT ID]],MasterData[],5,0)</f>
        <v>126</v>
      </c>
      <c r="K54">
        <f>VLOOKUP(InputData[[#This Row],[PRODUCT ID]],MasterData[],6,0)</f>
        <v>162.54</v>
      </c>
      <c r="L54">
        <f>InputData[[#This Row],[BUYING PRIZE]]*InputData[[#This Row],[QUANTITY]]</f>
        <v>1134</v>
      </c>
      <c r="M54">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f>VLOOKUP(InputData[[#This Row],[PRODUCT ID]],MasterData[],5,0)</f>
        <v>48</v>
      </c>
      <c r="K55">
        <f>VLOOKUP(InputData[[#This Row],[PRODUCT ID]],MasterData[],6,0)</f>
        <v>57.120000000000005</v>
      </c>
      <c r="L55">
        <f>InputData[[#This Row],[BUYING PRIZE]]*InputData[[#This Row],[QUANTITY]]</f>
        <v>288</v>
      </c>
      <c r="M55">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f>VLOOKUP(InputData[[#This Row],[PRODUCT ID]],MasterData[],5,0)</f>
        <v>76</v>
      </c>
      <c r="K56">
        <f>VLOOKUP(InputData[[#This Row],[PRODUCT ID]],MasterData[],6,0)</f>
        <v>82.08</v>
      </c>
      <c r="L56">
        <f>InputData[[#This Row],[BUYING PRIZE]]*InputData[[#This Row],[QUANTITY]]</f>
        <v>684</v>
      </c>
      <c r="M56">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f>VLOOKUP(InputData[[#This Row],[PRODUCT ID]],MasterData[],5,0)</f>
        <v>47</v>
      </c>
      <c r="K57">
        <f>VLOOKUP(InputData[[#This Row],[PRODUCT ID]],MasterData[],6,0)</f>
        <v>53.11</v>
      </c>
      <c r="L57">
        <f>InputData[[#This Row],[BUYING PRIZE]]*InputData[[#This Row],[QUANTITY]]</f>
        <v>282</v>
      </c>
      <c r="M5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f>VLOOKUP(InputData[[#This Row],[PRODUCT ID]],MasterData[],5,0)</f>
        <v>7</v>
      </c>
      <c r="K58">
        <f>VLOOKUP(InputData[[#This Row],[PRODUCT ID]],MasterData[],6,0)</f>
        <v>8.33</v>
      </c>
      <c r="L58">
        <f>InputData[[#This Row],[BUYING PRIZE]]*InputData[[#This Row],[QUANTITY]]</f>
        <v>77</v>
      </c>
      <c r="M5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f>VLOOKUP(InputData[[#This Row],[PRODUCT ID]],MasterData[],5,0)</f>
        <v>37</v>
      </c>
      <c r="K59">
        <f>VLOOKUP(InputData[[#This Row],[PRODUCT ID]],MasterData[],6,0)</f>
        <v>41.81</v>
      </c>
      <c r="L59">
        <f>InputData[[#This Row],[BUYING PRIZE]]*InputData[[#This Row],[QUANTITY]]</f>
        <v>370</v>
      </c>
      <c r="M59">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f>VLOOKUP(InputData[[#This Row],[PRODUCT ID]],MasterData[],5,0)</f>
        <v>37</v>
      </c>
      <c r="K60">
        <f>VLOOKUP(InputData[[#This Row],[PRODUCT ID]],MasterData[],6,0)</f>
        <v>42.55</v>
      </c>
      <c r="L60">
        <f>InputData[[#This Row],[BUYING PRIZE]]*InputData[[#This Row],[QUANTITY]]</f>
        <v>407</v>
      </c>
      <c r="M60">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f>VLOOKUP(InputData[[#This Row],[PRODUCT ID]],MasterData[],5,0)</f>
        <v>73</v>
      </c>
      <c r="K61">
        <f>VLOOKUP(InputData[[#This Row],[PRODUCT ID]],MasterData[],6,0)</f>
        <v>94.17</v>
      </c>
      <c r="L61">
        <f>InputData[[#This Row],[BUYING PRIZE]]*InputData[[#This Row],[QUANTITY]]</f>
        <v>1022</v>
      </c>
      <c r="M61">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f>VLOOKUP(InputData[[#This Row],[PRODUCT ID]],MasterData[],5,0)</f>
        <v>120</v>
      </c>
      <c r="K62">
        <f>VLOOKUP(InputData[[#This Row],[PRODUCT ID]],MasterData[],6,0)</f>
        <v>162</v>
      </c>
      <c r="L62">
        <f>InputData[[#This Row],[BUYING PRIZE]]*InputData[[#This Row],[QUANTITY]]</f>
        <v>960</v>
      </c>
      <c r="M62">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f>VLOOKUP(InputData[[#This Row],[PRODUCT ID]],MasterData[],5,0)</f>
        <v>37</v>
      </c>
      <c r="K63">
        <f>VLOOKUP(InputData[[#This Row],[PRODUCT ID]],MasterData[],6,0)</f>
        <v>41.81</v>
      </c>
      <c r="L63">
        <f>InputData[[#This Row],[BUYING PRIZE]]*InputData[[#This Row],[QUANTITY]]</f>
        <v>333</v>
      </c>
      <c r="M63">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f>VLOOKUP(InputData[[#This Row],[PRODUCT ID]],MasterData[],5,0)</f>
        <v>61</v>
      </c>
      <c r="K64">
        <f>VLOOKUP(InputData[[#This Row],[PRODUCT ID]],MasterData[],6,0)</f>
        <v>76.25</v>
      </c>
      <c r="L64">
        <f>InputData[[#This Row],[BUYING PRIZE]]*InputData[[#This Row],[QUANTITY]]</f>
        <v>793</v>
      </c>
      <c r="M64">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f>VLOOKUP(InputData[[#This Row],[PRODUCT ID]],MasterData[],5,0)</f>
        <v>37</v>
      </c>
      <c r="K65">
        <f>VLOOKUP(InputData[[#This Row],[PRODUCT ID]],MasterData[],6,0)</f>
        <v>42.55</v>
      </c>
      <c r="L65">
        <f>InputData[[#This Row],[BUYING PRIZE]]*InputData[[#This Row],[QUANTITY]]</f>
        <v>259</v>
      </c>
      <c r="M65">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f>VLOOKUP(InputData[[#This Row],[PRODUCT ID]],MasterData[],5,0)</f>
        <v>105</v>
      </c>
      <c r="K66">
        <f>VLOOKUP(InputData[[#This Row],[PRODUCT ID]],MasterData[],6,0)</f>
        <v>142.80000000000001</v>
      </c>
      <c r="L66">
        <f>InputData[[#This Row],[BUYING PRIZE]]*InputData[[#This Row],[QUANTITY]]</f>
        <v>840</v>
      </c>
      <c r="M66">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f>VLOOKUP(InputData[[#This Row],[PRODUCT ID]],MasterData[],5,0)</f>
        <v>73</v>
      </c>
      <c r="K67">
        <f>VLOOKUP(InputData[[#This Row],[PRODUCT ID]],MasterData[],6,0)</f>
        <v>94.17</v>
      </c>
      <c r="L67">
        <f>InputData[[#This Row],[BUYING PRIZE]]*InputData[[#This Row],[QUANTITY]]</f>
        <v>292</v>
      </c>
      <c r="M67">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f>VLOOKUP(InputData[[#This Row],[PRODUCT ID]],MasterData[],5,0)</f>
        <v>144</v>
      </c>
      <c r="K68">
        <f>VLOOKUP(InputData[[#This Row],[PRODUCT ID]],MasterData[],6,0)</f>
        <v>156.96</v>
      </c>
      <c r="L68">
        <f>InputData[[#This Row],[BUYING PRIZE]]*InputData[[#This Row],[QUANTITY]]</f>
        <v>2016</v>
      </c>
      <c r="M6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f>VLOOKUP(InputData[[#This Row],[PRODUCT ID]],MasterData[],5,0)</f>
        <v>75</v>
      </c>
      <c r="K69">
        <f>VLOOKUP(InputData[[#This Row],[PRODUCT ID]],MasterData[],6,0)</f>
        <v>85.5</v>
      </c>
      <c r="L69">
        <f>InputData[[#This Row],[BUYING PRIZE]]*InputData[[#This Row],[QUANTITY]]</f>
        <v>300</v>
      </c>
      <c r="M69">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f>VLOOKUP(InputData[[#This Row],[PRODUCT ID]],MasterData[],5,0)</f>
        <v>47</v>
      </c>
      <c r="K70">
        <f>VLOOKUP(InputData[[#This Row],[PRODUCT ID]],MasterData[],6,0)</f>
        <v>53.11</v>
      </c>
      <c r="L70">
        <f>InputData[[#This Row],[BUYING PRIZE]]*InputData[[#This Row],[QUANTITY]]</f>
        <v>376</v>
      </c>
      <c r="M70">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f>VLOOKUP(InputData[[#This Row],[PRODUCT ID]],MasterData[],5,0)</f>
        <v>72</v>
      </c>
      <c r="K71">
        <f>VLOOKUP(InputData[[#This Row],[PRODUCT ID]],MasterData[],6,0)</f>
        <v>79.92</v>
      </c>
      <c r="L71">
        <f>InputData[[#This Row],[BUYING PRIZE]]*InputData[[#This Row],[QUANTITY]]</f>
        <v>144</v>
      </c>
      <c r="M71">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f>VLOOKUP(InputData[[#This Row],[PRODUCT ID]],MasterData[],5,0)</f>
        <v>98</v>
      </c>
      <c r="K72">
        <f>VLOOKUP(InputData[[#This Row],[PRODUCT ID]],MasterData[],6,0)</f>
        <v>103.88</v>
      </c>
      <c r="L72">
        <f>InputData[[#This Row],[BUYING PRIZE]]*InputData[[#This Row],[QUANTITY]]</f>
        <v>392</v>
      </c>
      <c r="M72">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f>VLOOKUP(InputData[[#This Row],[PRODUCT ID]],MasterData[],5,0)</f>
        <v>120</v>
      </c>
      <c r="K73">
        <f>VLOOKUP(InputData[[#This Row],[PRODUCT ID]],MasterData[],6,0)</f>
        <v>162</v>
      </c>
      <c r="L73">
        <f>InputData[[#This Row],[BUYING PRIZE]]*InputData[[#This Row],[QUANTITY]]</f>
        <v>120</v>
      </c>
      <c r="M73">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f>VLOOKUP(InputData[[#This Row],[PRODUCT ID]],MasterData[],5,0)</f>
        <v>148</v>
      </c>
      <c r="K74">
        <f>VLOOKUP(InputData[[#This Row],[PRODUCT ID]],MasterData[],6,0)</f>
        <v>164.28</v>
      </c>
      <c r="L74">
        <f>InputData[[#This Row],[BUYING PRIZE]]*InputData[[#This Row],[QUANTITY]]</f>
        <v>1332</v>
      </c>
      <c r="M74">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f>VLOOKUP(InputData[[#This Row],[PRODUCT ID]],MasterData[],5,0)</f>
        <v>148</v>
      </c>
      <c r="K75">
        <f>VLOOKUP(InputData[[#This Row],[PRODUCT ID]],MasterData[],6,0)</f>
        <v>201.28</v>
      </c>
      <c r="L75">
        <f>InputData[[#This Row],[BUYING PRIZE]]*InputData[[#This Row],[QUANTITY]]</f>
        <v>444</v>
      </c>
      <c r="M75">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f>VLOOKUP(InputData[[#This Row],[PRODUCT ID]],MasterData[],5,0)</f>
        <v>43</v>
      </c>
      <c r="K76">
        <f>VLOOKUP(InputData[[#This Row],[PRODUCT ID]],MasterData[],6,0)</f>
        <v>47.730000000000004</v>
      </c>
      <c r="L76">
        <f>InputData[[#This Row],[BUYING PRIZE]]*InputData[[#This Row],[QUANTITY]]</f>
        <v>344</v>
      </c>
      <c r="M76">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f>VLOOKUP(InputData[[#This Row],[PRODUCT ID]],MasterData[],5,0)</f>
        <v>72</v>
      </c>
      <c r="K77">
        <f>VLOOKUP(InputData[[#This Row],[PRODUCT ID]],MasterData[],6,0)</f>
        <v>79.92</v>
      </c>
      <c r="L77">
        <f>InputData[[#This Row],[BUYING PRIZE]]*InputData[[#This Row],[QUANTITY]]</f>
        <v>72</v>
      </c>
      <c r="M77">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f>VLOOKUP(InputData[[#This Row],[PRODUCT ID]],MasterData[],5,0)</f>
        <v>120</v>
      </c>
      <c r="K78">
        <f>VLOOKUP(InputData[[#This Row],[PRODUCT ID]],MasterData[],6,0)</f>
        <v>162</v>
      </c>
      <c r="L78">
        <f>InputData[[#This Row],[BUYING PRIZE]]*InputData[[#This Row],[QUANTITY]]</f>
        <v>360</v>
      </c>
      <c r="M7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f>VLOOKUP(InputData[[#This Row],[PRODUCT ID]],MasterData[],5,0)</f>
        <v>90</v>
      </c>
      <c r="K79">
        <f>VLOOKUP(InputData[[#This Row],[PRODUCT ID]],MasterData[],6,0)</f>
        <v>115.2</v>
      </c>
      <c r="L79">
        <f>InputData[[#This Row],[BUYING PRIZE]]*InputData[[#This Row],[QUANTITY]]</f>
        <v>360</v>
      </c>
      <c r="M79">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f>VLOOKUP(InputData[[#This Row],[PRODUCT ID]],MasterData[],5,0)</f>
        <v>6</v>
      </c>
      <c r="K80">
        <f>VLOOKUP(InputData[[#This Row],[PRODUCT ID]],MasterData[],6,0)</f>
        <v>7.8599999999999994</v>
      </c>
      <c r="L80">
        <f>InputData[[#This Row],[BUYING PRIZE]]*InputData[[#This Row],[QUANTITY]]</f>
        <v>54</v>
      </c>
      <c r="M80">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f>VLOOKUP(InputData[[#This Row],[PRODUCT ID]],MasterData[],5,0)</f>
        <v>93</v>
      </c>
      <c r="K81">
        <f>VLOOKUP(InputData[[#This Row],[PRODUCT ID]],MasterData[],6,0)</f>
        <v>104.16</v>
      </c>
      <c r="L81">
        <f>InputData[[#This Row],[BUYING PRIZE]]*InputData[[#This Row],[QUANTITY]]</f>
        <v>1395</v>
      </c>
      <c r="M81">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f>VLOOKUP(InputData[[#This Row],[PRODUCT ID]],MasterData[],5,0)</f>
        <v>133</v>
      </c>
      <c r="K82">
        <f>VLOOKUP(InputData[[#This Row],[PRODUCT ID]],MasterData[],6,0)</f>
        <v>155.61000000000001</v>
      </c>
      <c r="L82">
        <f>InputData[[#This Row],[BUYING PRIZE]]*InputData[[#This Row],[QUANTITY]]</f>
        <v>399</v>
      </c>
      <c r="M82">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f>VLOOKUP(InputData[[#This Row],[PRODUCT ID]],MasterData[],5,0)</f>
        <v>121</v>
      </c>
      <c r="K83">
        <f>VLOOKUP(InputData[[#This Row],[PRODUCT ID]],MasterData[],6,0)</f>
        <v>141.57</v>
      </c>
      <c r="L83">
        <f>InputData[[#This Row],[BUYING PRIZE]]*InputData[[#This Row],[QUANTITY]]</f>
        <v>1694</v>
      </c>
      <c r="M83">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f>VLOOKUP(InputData[[#This Row],[PRODUCT ID]],MasterData[],5,0)</f>
        <v>67</v>
      </c>
      <c r="K84">
        <f>VLOOKUP(InputData[[#This Row],[PRODUCT ID]],MasterData[],6,0)</f>
        <v>85.76</v>
      </c>
      <c r="L84">
        <f>InputData[[#This Row],[BUYING PRIZE]]*InputData[[#This Row],[QUANTITY]]</f>
        <v>201</v>
      </c>
      <c r="M84">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f>VLOOKUP(InputData[[#This Row],[PRODUCT ID]],MasterData[],5,0)</f>
        <v>47</v>
      </c>
      <c r="K85">
        <f>VLOOKUP(InputData[[#This Row],[PRODUCT ID]],MasterData[],6,0)</f>
        <v>53.11</v>
      </c>
      <c r="L85">
        <f>InputData[[#This Row],[BUYING PRIZE]]*InputData[[#This Row],[QUANTITY]]</f>
        <v>188</v>
      </c>
      <c r="M85">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f>VLOOKUP(InputData[[#This Row],[PRODUCT ID]],MasterData[],5,0)</f>
        <v>48</v>
      </c>
      <c r="K86">
        <f>VLOOKUP(InputData[[#This Row],[PRODUCT ID]],MasterData[],6,0)</f>
        <v>57.120000000000005</v>
      </c>
      <c r="L86">
        <f>InputData[[#This Row],[BUYING PRIZE]]*InputData[[#This Row],[QUANTITY]]</f>
        <v>432</v>
      </c>
      <c r="M86">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f>VLOOKUP(InputData[[#This Row],[PRODUCT ID]],MasterData[],5,0)</f>
        <v>95</v>
      </c>
      <c r="K87">
        <f>VLOOKUP(InputData[[#This Row],[PRODUCT ID]],MasterData[],6,0)</f>
        <v>119.7</v>
      </c>
      <c r="L87">
        <f>InputData[[#This Row],[BUYING PRIZE]]*InputData[[#This Row],[QUANTITY]]</f>
        <v>1235</v>
      </c>
      <c r="M8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f>VLOOKUP(InputData[[#This Row],[PRODUCT ID]],MasterData[],5,0)</f>
        <v>134</v>
      </c>
      <c r="K88">
        <f>VLOOKUP(InputData[[#This Row],[PRODUCT ID]],MasterData[],6,0)</f>
        <v>156.78</v>
      </c>
      <c r="L88">
        <f>InputData[[#This Row],[BUYING PRIZE]]*InputData[[#This Row],[QUANTITY]]</f>
        <v>402</v>
      </c>
      <c r="M8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f>VLOOKUP(InputData[[#This Row],[PRODUCT ID]],MasterData[],5,0)</f>
        <v>37</v>
      </c>
      <c r="K89">
        <f>VLOOKUP(InputData[[#This Row],[PRODUCT ID]],MasterData[],6,0)</f>
        <v>49.21</v>
      </c>
      <c r="L89">
        <f>InputData[[#This Row],[BUYING PRIZE]]*InputData[[#This Row],[QUANTITY]]</f>
        <v>555</v>
      </c>
      <c r="M89">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f>VLOOKUP(InputData[[#This Row],[PRODUCT ID]],MasterData[],5,0)</f>
        <v>72</v>
      </c>
      <c r="K90">
        <f>VLOOKUP(InputData[[#This Row],[PRODUCT ID]],MasterData[],6,0)</f>
        <v>79.92</v>
      </c>
      <c r="L90">
        <f>InputData[[#This Row],[BUYING PRIZE]]*InputData[[#This Row],[QUANTITY]]</f>
        <v>648</v>
      </c>
      <c r="M90">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f>VLOOKUP(InputData[[#This Row],[PRODUCT ID]],MasterData[],5,0)</f>
        <v>150</v>
      </c>
      <c r="K91">
        <f>VLOOKUP(InputData[[#This Row],[PRODUCT ID]],MasterData[],6,0)</f>
        <v>210</v>
      </c>
      <c r="L91">
        <f>InputData[[#This Row],[BUYING PRIZE]]*InputData[[#This Row],[QUANTITY]]</f>
        <v>1950</v>
      </c>
      <c r="M91">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f>VLOOKUP(InputData[[#This Row],[PRODUCT ID]],MasterData[],5,0)</f>
        <v>120</v>
      </c>
      <c r="K92">
        <f>VLOOKUP(InputData[[#This Row],[PRODUCT ID]],MasterData[],6,0)</f>
        <v>162</v>
      </c>
      <c r="L92">
        <f>InputData[[#This Row],[BUYING PRIZE]]*InputData[[#This Row],[QUANTITY]]</f>
        <v>720</v>
      </c>
      <c r="M92">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f>VLOOKUP(InputData[[#This Row],[PRODUCT ID]],MasterData[],5,0)</f>
        <v>37</v>
      </c>
      <c r="K93">
        <f>VLOOKUP(InputData[[#This Row],[PRODUCT ID]],MasterData[],6,0)</f>
        <v>41.81</v>
      </c>
      <c r="L93">
        <f>InputData[[#This Row],[BUYING PRIZE]]*InputData[[#This Row],[QUANTITY]]</f>
        <v>370</v>
      </c>
      <c r="M93">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f>VLOOKUP(InputData[[#This Row],[PRODUCT ID]],MasterData[],5,0)</f>
        <v>148</v>
      </c>
      <c r="K94">
        <f>VLOOKUP(InputData[[#This Row],[PRODUCT ID]],MasterData[],6,0)</f>
        <v>201.28</v>
      </c>
      <c r="L94">
        <f>InputData[[#This Row],[BUYING PRIZE]]*InputData[[#This Row],[QUANTITY]]</f>
        <v>296</v>
      </c>
      <c r="M94">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f>VLOOKUP(InputData[[#This Row],[PRODUCT ID]],MasterData[],5,0)</f>
        <v>67</v>
      </c>
      <c r="K95">
        <f>VLOOKUP(InputData[[#This Row],[PRODUCT ID]],MasterData[],6,0)</f>
        <v>85.76</v>
      </c>
      <c r="L95">
        <f>InputData[[#This Row],[BUYING PRIZE]]*InputData[[#This Row],[QUANTITY]]</f>
        <v>201</v>
      </c>
      <c r="M95">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f>VLOOKUP(InputData[[#This Row],[PRODUCT ID]],MasterData[],5,0)</f>
        <v>148</v>
      </c>
      <c r="K96">
        <f>VLOOKUP(InputData[[#This Row],[PRODUCT ID]],MasterData[],6,0)</f>
        <v>201.28</v>
      </c>
      <c r="L96">
        <f>InputData[[#This Row],[BUYING PRIZE]]*InputData[[#This Row],[QUANTITY]]</f>
        <v>1036</v>
      </c>
      <c r="M96">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f>VLOOKUP(InputData[[#This Row],[PRODUCT ID]],MasterData[],5,0)</f>
        <v>47</v>
      </c>
      <c r="K97">
        <f>VLOOKUP(InputData[[#This Row],[PRODUCT ID]],MasterData[],6,0)</f>
        <v>53.11</v>
      </c>
      <c r="L97">
        <f>InputData[[#This Row],[BUYING PRIZE]]*InputData[[#This Row],[QUANTITY]]</f>
        <v>47</v>
      </c>
      <c r="M97">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f>VLOOKUP(InputData[[#This Row],[PRODUCT ID]],MasterData[],5,0)</f>
        <v>37</v>
      </c>
      <c r="K98">
        <f>VLOOKUP(InputData[[#This Row],[PRODUCT ID]],MasterData[],6,0)</f>
        <v>49.21</v>
      </c>
      <c r="L98">
        <f>InputData[[#This Row],[BUYING PRIZE]]*InputData[[#This Row],[QUANTITY]]</f>
        <v>111</v>
      </c>
      <c r="M9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f>VLOOKUP(InputData[[#This Row],[PRODUCT ID]],MasterData[],5,0)</f>
        <v>120</v>
      </c>
      <c r="K99">
        <f>VLOOKUP(InputData[[#This Row],[PRODUCT ID]],MasterData[],6,0)</f>
        <v>162</v>
      </c>
      <c r="L99">
        <f>InputData[[#This Row],[BUYING PRIZE]]*InputData[[#This Row],[QUANTITY]]</f>
        <v>120</v>
      </c>
      <c r="M99">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f>VLOOKUP(InputData[[#This Row],[PRODUCT ID]],MasterData[],5,0)</f>
        <v>55</v>
      </c>
      <c r="K100">
        <f>VLOOKUP(InputData[[#This Row],[PRODUCT ID]],MasterData[],6,0)</f>
        <v>58.3</v>
      </c>
      <c r="L100">
        <f>InputData[[#This Row],[BUYING PRIZE]]*InputData[[#This Row],[QUANTITY]]</f>
        <v>165</v>
      </c>
      <c r="M100">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f>VLOOKUP(InputData[[#This Row],[PRODUCT ID]],MasterData[],5,0)</f>
        <v>12</v>
      </c>
      <c r="K101">
        <f>VLOOKUP(InputData[[#This Row],[PRODUCT ID]],MasterData[],6,0)</f>
        <v>15.719999999999999</v>
      </c>
      <c r="L101">
        <f>InputData[[#This Row],[BUYING PRIZE]]*InputData[[#This Row],[QUANTITY]]</f>
        <v>156</v>
      </c>
      <c r="M101">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f>VLOOKUP(InputData[[#This Row],[PRODUCT ID]],MasterData[],5,0)</f>
        <v>112</v>
      </c>
      <c r="K102">
        <f>VLOOKUP(InputData[[#This Row],[PRODUCT ID]],MasterData[],6,0)</f>
        <v>146.72</v>
      </c>
      <c r="L102">
        <f>InputData[[#This Row],[BUYING PRIZE]]*InputData[[#This Row],[QUANTITY]]</f>
        <v>448</v>
      </c>
      <c r="M102">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f>VLOOKUP(InputData[[#This Row],[PRODUCT ID]],MasterData[],5,0)</f>
        <v>6</v>
      </c>
      <c r="K103">
        <f>VLOOKUP(InputData[[#This Row],[PRODUCT ID]],MasterData[],6,0)</f>
        <v>7.8599999999999994</v>
      </c>
      <c r="L103">
        <f>InputData[[#This Row],[BUYING PRIZE]]*InputData[[#This Row],[QUANTITY]]</f>
        <v>78</v>
      </c>
      <c r="M103">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f>VLOOKUP(InputData[[#This Row],[PRODUCT ID]],MasterData[],5,0)</f>
        <v>83</v>
      </c>
      <c r="K104">
        <f>VLOOKUP(InputData[[#This Row],[PRODUCT ID]],MasterData[],6,0)</f>
        <v>94.62</v>
      </c>
      <c r="L104">
        <f>InputData[[#This Row],[BUYING PRIZE]]*InputData[[#This Row],[QUANTITY]]</f>
        <v>1245</v>
      </c>
      <c r="M104">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f>VLOOKUP(InputData[[#This Row],[PRODUCT ID]],MasterData[],5,0)</f>
        <v>6</v>
      </c>
      <c r="K105">
        <f>VLOOKUP(InputData[[#This Row],[PRODUCT ID]],MasterData[],6,0)</f>
        <v>7.8599999999999994</v>
      </c>
      <c r="L105">
        <f>InputData[[#This Row],[BUYING PRIZE]]*InputData[[#This Row],[QUANTITY]]</f>
        <v>36</v>
      </c>
      <c r="M105">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f>VLOOKUP(InputData[[#This Row],[PRODUCT ID]],MasterData[],5,0)</f>
        <v>37</v>
      </c>
      <c r="K106">
        <f>VLOOKUP(InputData[[#This Row],[PRODUCT ID]],MasterData[],6,0)</f>
        <v>49.21</v>
      </c>
      <c r="L106">
        <f>InputData[[#This Row],[BUYING PRIZE]]*InputData[[#This Row],[QUANTITY]]</f>
        <v>37</v>
      </c>
      <c r="M106">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f>VLOOKUP(InputData[[#This Row],[PRODUCT ID]],MasterData[],5,0)</f>
        <v>13</v>
      </c>
      <c r="K107">
        <f>VLOOKUP(InputData[[#This Row],[PRODUCT ID]],MasterData[],6,0)</f>
        <v>16.64</v>
      </c>
      <c r="L107">
        <f>InputData[[#This Row],[BUYING PRIZE]]*InputData[[#This Row],[QUANTITY]]</f>
        <v>78</v>
      </c>
      <c r="M107">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f>VLOOKUP(InputData[[#This Row],[PRODUCT ID]],MasterData[],5,0)</f>
        <v>37</v>
      </c>
      <c r="K108">
        <f>VLOOKUP(InputData[[#This Row],[PRODUCT ID]],MasterData[],6,0)</f>
        <v>41.81</v>
      </c>
      <c r="L108">
        <f>InputData[[#This Row],[BUYING PRIZE]]*InputData[[#This Row],[QUANTITY]]</f>
        <v>296</v>
      </c>
      <c r="M10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f>VLOOKUP(InputData[[#This Row],[PRODUCT ID]],MasterData[],5,0)</f>
        <v>13</v>
      </c>
      <c r="K109">
        <f>VLOOKUP(InputData[[#This Row],[PRODUCT ID]],MasterData[],6,0)</f>
        <v>16.64</v>
      </c>
      <c r="L109">
        <f>InputData[[#This Row],[BUYING PRIZE]]*InputData[[#This Row],[QUANTITY]]</f>
        <v>39</v>
      </c>
      <c r="M109">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f>VLOOKUP(InputData[[#This Row],[PRODUCT ID]],MasterData[],5,0)</f>
        <v>5</v>
      </c>
      <c r="K110">
        <f>VLOOKUP(InputData[[#This Row],[PRODUCT ID]],MasterData[],6,0)</f>
        <v>6.7</v>
      </c>
      <c r="L110">
        <f>InputData[[#This Row],[BUYING PRIZE]]*InputData[[#This Row],[QUANTITY]]</f>
        <v>75</v>
      </c>
      <c r="M110">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f>VLOOKUP(InputData[[#This Row],[PRODUCT ID]],MasterData[],5,0)</f>
        <v>47</v>
      </c>
      <c r="K111">
        <f>VLOOKUP(InputData[[#This Row],[PRODUCT ID]],MasterData[],6,0)</f>
        <v>53.11</v>
      </c>
      <c r="L111">
        <f>InputData[[#This Row],[BUYING PRIZE]]*InputData[[#This Row],[QUANTITY]]</f>
        <v>188</v>
      </c>
      <c r="M111">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f>VLOOKUP(InputData[[#This Row],[PRODUCT ID]],MasterData[],5,0)</f>
        <v>120</v>
      </c>
      <c r="K112">
        <f>VLOOKUP(InputData[[#This Row],[PRODUCT ID]],MasterData[],6,0)</f>
        <v>162</v>
      </c>
      <c r="L112">
        <f>InputData[[#This Row],[BUYING PRIZE]]*InputData[[#This Row],[QUANTITY]]</f>
        <v>240</v>
      </c>
      <c r="M112">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f>VLOOKUP(InputData[[#This Row],[PRODUCT ID]],MasterData[],5,0)</f>
        <v>90</v>
      </c>
      <c r="K113">
        <f>VLOOKUP(InputData[[#This Row],[PRODUCT ID]],MasterData[],6,0)</f>
        <v>115.2</v>
      </c>
      <c r="L113">
        <f>InputData[[#This Row],[BUYING PRIZE]]*InputData[[#This Row],[QUANTITY]]</f>
        <v>990</v>
      </c>
      <c r="M113">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f>VLOOKUP(InputData[[#This Row],[PRODUCT ID]],MasterData[],5,0)</f>
        <v>141</v>
      </c>
      <c r="K114">
        <f>VLOOKUP(InputData[[#This Row],[PRODUCT ID]],MasterData[],6,0)</f>
        <v>149.46</v>
      </c>
      <c r="L114">
        <f>InputData[[#This Row],[BUYING PRIZE]]*InputData[[#This Row],[QUANTITY]]</f>
        <v>1833</v>
      </c>
      <c r="M114">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f>VLOOKUP(InputData[[#This Row],[PRODUCT ID]],MasterData[],5,0)</f>
        <v>112</v>
      </c>
      <c r="K115">
        <f>VLOOKUP(InputData[[#This Row],[PRODUCT ID]],MasterData[],6,0)</f>
        <v>122.08</v>
      </c>
      <c r="L115">
        <f>InputData[[#This Row],[BUYING PRIZE]]*InputData[[#This Row],[QUANTITY]]</f>
        <v>672</v>
      </c>
      <c r="M115">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f>VLOOKUP(InputData[[#This Row],[PRODUCT ID]],MasterData[],5,0)</f>
        <v>126</v>
      </c>
      <c r="K116">
        <f>VLOOKUP(InputData[[#This Row],[PRODUCT ID]],MasterData[],6,0)</f>
        <v>162.54</v>
      </c>
      <c r="L116">
        <f>InputData[[#This Row],[BUYING PRIZE]]*InputData[[#This Row],[QUANTITY]]</f>
        <v>1260</v>
      </c>
      <c r="M116">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f>VLOOKUP(InputData[[#This Row],[PRODUCT ID]],MasterData[],5,0)</f>
        <v>61</v>
      </c>
      <c r="K117">
        <f>VLOOKUP(InputData[[#This Row],[PRODUCT ID]],MasterData[],6,0)</f>
        <v>76.25</v>
      </c>
      <c r="L117">
        <f>InputData[[#This Row],[BUYING PRIZE]]*InputData[[#This Row],[QUANTITY]]</f>
        <v>488</v>
      </c>
      <c r="M117">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f>VLOOKUP(InputData[[#This Row],[PRODUCT ID]],MasterData[],5,0)</f>
        <v>61</v>
      </c>
      <c r="K118">
        <f>VLOOKUP(InputData[[#This Row],[PRODUCT ID]],MasterData[],6,0)</f>
        <v>76.25</v>
      </c>
      <c r="L118">
        <f>InputData[[#This Row],[BUYING PRIZE]]*InputData[[#This Row],[QUANTITY]]</f>
        <v>732</v>
      </c>
      <c r="M11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f>VLOOKUP(InputData[[#This Row],[PRODUCT ID]],MasterData[],5,0)</f>
        <v>121</v>
      </c>
      <c r="K119">
        <f>VLOOKUP(InputData[[#This Row],[PRODUCT ID]],MasterData[],6,0)</f>
        <v>141.57</v>
      </c>
      <c r="L119">
        <f>InputData[[#This Row],[BUYING PRIZE]]*InputData[[#This Row],[QUANTITY]]</f>
        <v>1815</v>
      </c>
      <c r="M119">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f>VLOOKUP(InputData[[#This Row],[PRODUCT ID]],MasterData[],5,0)</f>
        <v>5</v>
      </c>
      <c r="K120">
        <f>VLOOKUP(InputData[[#This Row],[PRODUCT ID]],MasterData[],6,0)</f>
        <v>6.7</v>
      </c>
      <c r="L120">
        <f>InputData[[#This Row],[BUYING PRIZE]]*InputData[[#This Row],[QUANTITY]]</f>
        <v>50</v>
      </c>
      <c r="M120">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f>VLOOKUP(InputData[[#This Row],[PRODUCT ID]],MasterData[],5,0)</f>
        <v>95</v>
      </c>
      <c r="K121">
        <f>VLOOKUP(InputData[[#This Row],[PRODUCT ID]],MasterData[],6,0)</f>
        <v>119.7</v>
      </c>
      <c r="L121">
        <f>InputData[[#This Row],[BUYING PRIZE]]*InputData[[#This Row],[QUANTITY]]</f>
        <v>570</v>
      </c>
      <c r="M121">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f>VLOOKUP(InputData[[#This Row],[PRODUCT ID]],MasterData[],5,0)</f>
        <v>37</v>
      </c>
      <c r="K122">
        <f>VLOOKUP(InputData[[#This Row],[PRODUCT ID]],MasterData[],6,0)</f>
        <v>41.81</v>
      </c>
      <c r="L122">
        <f>InputData[[#This Row],[BUYING PRIZE]]*InputData[[#This Row],[QUANTITY]]</f>
        <v>407</v>
      </c>
      <c r="M122">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f>VLOOKUP(InputData[[#This Row],[PRODUCT ID]],MasterData[],5,0)</f>
        <v>44</v>
      </c>
      <c r="K123">
        <f>VLOOKUP(InputData[[#This Row],[PRODUCT ID]],MasterData[],6,0)</f>
        <v>48.84</v>
      </c>
      <c r="L123">
        <f>InputData[[#This Row],[BUYING PRIZE]]*InputData[[#This Row],[QUANTITY]]</f>
        <v>484</v>
      </c>
      <c r="M123">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f>VLOOKUP(InputData[[#This Row],[PRODUCT ID]],MasterData[],5,0)</f>
        <v>98</v>
      </c>
      <c r="K124">
        <f>VLOOKUP(InputData[[#This Row],[PRODUCT ID]],MasterData[],6,0)</f>
        <v>103.88</v>
      </c>
      <c r="L124">
        <f>InputData[[#This Row],[BUYING PRIZE]]*InputData[[#This Row],[QUANTITY]]</f>
        <v>686</v>
      </c>
      <c r="M124">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f>VLOOKUP(InputData[[#This Row],[PRODUCT ID]],MasterData[],5,0)</f>
        <v>89</v>
      </c>
      <c r="K125">
        <f>VLOOKUP(InputData[[#This Row],[PRODUCT ID]],MasterData[],6,0)</f>
        <v>117.48</v>
      </c>
      <c r="L125">
        <f>InputData[[#This Row],[BUYING PRIZE]]*InputData[[#This Row],[QUANTITY]]</f>
        <v>1068</v>
      </c>
      <c r="M125">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f>VLOOKUP(InputData[[#This Row],[PRODUCT ID]],MasterData[],5,0)</f>
        <v>138</v>
      </c>
      <c r="K126">
        <f>VLOOKUP(InputData[[#This Row],[PRODUCT ID]],MasterData[],6,0)</f>
        <v>173.88</v>
      </c>
      <c r="L126">
        <f>InputData[[#This Row],[BUYING PRIZE]]*InputData[[#This Row],[QUANTITY]]</f>
        <v>828</v>
      </c>
      <c r="M126">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f>VLOOKUP(InputData[[#This Row],[PRODUCT ID]],MasterData[],5,0)</f>
        <v>7</v>
      </c>
      <c r="K127">
        <f>VLOOKUP(InputData[[#This Row],[PRODUCT ID]],MasterData[],6,0)</f>
        <v>8.33</v>
      </c>
      <c r="L127">
        <f>InputData[[#This Row],[BUYING PRIZE]]*InputData[[#This Row],[QUANTITY]]</f>
        <v>70</v>
      </c>
      <c r="M127">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f>VLOOKUP(InputData[[#This Row],[PRODUCT ID]],MasterData[],5,0)</f>
        <v>150</v>
      </c>
      <c r="K128">
        <f>VLOOKUP(InputData[[#This Row],[PRODUCT ID]],MasterData[],6,0)</f>
        <v>210</v>
      </c>
      <c r="L128">
        <f>InputData[[#This Row],[BUYING PRIZE]]*InputData[[#This Row],[QUANTITY]]</f>
        <v>750</v>
      </c>
      <c r="M12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f>VLOOKUP(InputData[[#This Row],[PRODUCT ID]],MasterData[],5,0)</f>
        <v>12</v>
      </c>
      <c r="K129">
        <f>VLOOKUP(InputData[[#This Row],[PRODUCT ID]],MasterData[],6,0)</f>
        <v>15.719999999999999</v>
      </c>
      <c r="L129">
        <f>InputData[[#This Row],[BUYING PRIZE]]*InputData[[#This Row],[QUANTITY]]</f>
        <v>144</v>
      </c>
      <c r="M129">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f>VLOOKUP(InputData[[#This Row],[PRODUCT ID]],MasterData[],5,0)</f>
        <v>37</v>
      </c>
      <c r="K130">
        <f>VLOOKUP(InputData[[#This Row],[PRODUCT ID]],MasterData[],6,0)</f>
        <v>42.55</v>
      </c>
      <c r="L130">
        <f>InputData[[#This Row],[BUYING PRIZE]]*InputData[[#This Row],[QUANTITY]]</f>
        <v>407</v>
      </c>
      <c r="M130">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f>VLOOKUP(InputData[[#This Row],[PRODUCT ID]],MasterData[],5,0)</f>
        <v>7</v>
      </c>
      <c r="K131">
        <f>VLOOKUP(InputData[[#This Row],[PRODUCT ID]],MasterData[],6,0)</f>
        <v>8.33</v>
      </c>
      <c r="L131">
        <f>InputData[[#This Row],[BUYING PRIZE]]*InputData[[#This Row],[QUANTITY]]</f>
        <v>91</v>
      </c>
      <c r="M131">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f>VLOOKUP(InputData[[#This Row],[PRODUCT ID]],MasterData[],5,0)</f>
        <v>138</v>
      </c>
      <c r="K132">
        <f>VLOOKUP(InputData[[#This Row],[PRODUCT ID]],MasterData[],6,0)</f>
        <v>173.88</v>
      </c>
      <c r="L132">
        <f>InputData[[#This Row],[BUYING PRIZE]]*InputData[[#This Row],[QUANTITY]]</f>
        <v>690</v>
      </c>
      <c r="M132">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f>VLOOKUP(InputData[[#This Row],[PRODUCT ID]],MasterData[],5,0)</f>
        <v>13</v>
      </c>
      <c r="K133">
        <f>VLOOKUP(InputData[[#This Row],[PRODUCT ID]],MasterData[],6,0)</f>
        <v>16.64</v>
      </c>
      <c r="L133">
        <f>InputData[[#This Row],[BUYING PRIZE]]*InputData[[#This Row],[QUANTITY]]</f>
        <v>13</v>
      </c>
      <c r="M133">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f>VLOOKUP(InputData[[#This Row],[PRODUCT ID]],MasterData[],5,0)</f>
        <v>13</v>
      </c>
      <c r="K134">
        <f>VLOOKUP(InputData[[#This Row],[PRODUCT ID]],MasterData[],6,0)</f>
        <v>16.64</v>
      </c>
      <c r="L134">
        <f>InputData[[#This Row],[BUYING PRIZE]]*InputData[[#This Row],[QUANTITY]]</f>
        <v>52</v>
      </c>
      <c r="M134">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f>VLOOKUP(InputData[[#This Row],[PRODUCT ID]],MasterData[],5,0)</f>
        <v>44</v>
      </c>
      <c r="K135">
        <f>VLOOKUP(InputData[[#This Row],[PRODUCT ID]],MasterData[],6,0)</f>
        <v>48.4</v>
      </c>
      <c r="L135">
        <f>InputData[[#This Row],[BUYING PRIZE]]*InputData[[#This Row],[QUANTITY]]</f>
        <v>572</v>
      </c>
      <c r="M135">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f>VLOOKUP(InputData[[#This Row],[PRODUCT ID]],MasterData[],5,0)</f>
        <v>6</v>
      </c>
      <c r="K136">
        <f>VLOOKUP(InputData[[#This Row],[PRODUCT ID]],MasterData[],6,0)</f>
        <v>7.8599999999999994</v>
      </c>
      <c r="L136">
        <f>InputData[[#This Row],[BUYING PRIZE]]*InputData[[#This Row],[QUANTITY]]</f>
        <v>42</v>
      </c>
      <c r="M136">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f>VLOOKUP(InputData[[#This Row],[PRODUCT ID]],MasterData[],5,0)</f>
        <v>133</v>
      </c>
      <c r="K137">
        <f>VLOOKUP(InputData[[#This Row],[PRODUCT ID]],MasterData[],6,0)</f>
        <v>155.61000000000001</v>
      </c>
      <c r="L137">
        <f>InputData[[#This Row],[BUYING PRIZE]]*InputData[[#This Row],[QUANTITY]]</f>
        <v>1463</v>
      </c>
      <c r="M137">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f>VLOOKUP(InputData[[#This Row],[PRODUCT ID]],MasterData[],5,0)</f>
        <v>126</v>
      </c>
      <c r="K138">
        <f>VLOOKUP(InputData[[#This Row],[PRODUCT ID]],MasterData[],6,0)</f>
        <v>162.54</v>
      </c>
      <c r="L138">
        <f>InputData[[#This Row],[BUYING PRIZE]]*InputData[[#This Row],[QUANTITY]]</f>
        <v>252</v>
      </c>
      <c r="M13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f>VLOOKUP(InputData[[#This Row],[PRODUCT ID]],MasterData[],5,0)</f>
        <v>5</v>
      </c>
      <c r="K139">
        <f>VLOOKUP(InputData[[#This Row],[PRODUCT ID]],MasterData[],6,0)</f>
        <v>6.7</v>
      </c>
      <c r="L139">
        <f>InputData[[#This Row],[BUYING PRIZE]]*InputData[[#This Row],[QUANTITY]]</f>
        <v>35</v>
      </c>
      <c r="M139">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f>VLOOKUP(InputData[[#This Row],[PRODUCT ID]],MasterData[],5,0)</f>
        <v>112</v>
      </c>
      <c r="K140">
        <f>VLOOKUP(InputData[[#This Row],[PRODUCT ID]],MasterData[],6,0)</f>
        <v>146.72</v>
      </c>
      <c r="L140">
        <f>InputData[[#This Row],[BUYING PRIZE]]*InputData[[#This Row],[QUANTITY]]</f>
        <v>448</v>
      </c>
      <c r="M140">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f>VLOOKUP(InputData[[#This Row],[PRODUCT ID]],MasterData[],5,0)</f>
        <v>133</v>
      </c>
      <c r="K141">
        <f>VLOOKUP(InputData[[#This Row],[PRODUCT ID]],MasterData[],6,0)</f>
        <v>155.61000000000001</v>
      </c>
      <c r="L141">
        <f>InputData[[#This Row],[BUYING PRIZE]]*InputData[[#This Row],[QUANTITY]]</f>
        <v>1463</v>
      </c>
      <c r="M141">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f>VLOOKUP(InputData[[#This Row],[PRODUCT ID]],MasterData[],5,0)</f>
        <v>148</v>
      </c>
      <c r="K142">
        <f>VLOOKUP(InputData[[#This Row],[PRODUCT ID]],MasterData[],6,0)</f>
        <v>164.28</v>
      </c>
      <c r="L142">
        <f>InputData[[#This Row],[BUYING PRIZE]]*InputData[[#This Row],[QUANTITY]]</f>
        <v>1628</v>
      </c>
      <c r="M142">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f>VLOOKUP(InputData[[#This Row],[PRODUCT ID]],MasterData[],5,0)</f>
        <v>95</v>
      </c>
      <c r="K143">
        <f>VLOOKUP(InputData[[#This Row],[PRODUCT ID]],MasterData[],6,0)</f>
        <v>119.7</v>
      </c>
      <c r="L143">
        <f>InputData[[#This Row],[BUYING PRIZE]]*InputData[[#This Row],[QUANTITY]]</f>
        <v>855</v>
      </c>
      <c r="M143">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f>VLOOKUP(InputData[[#This Row],[PRODUCT ID]],MasterData[],5,0)</f>
        <v>71</v>
      </c>
      <c r="K144">
        <f>VLOOKUP(InputData[[#This Row],[PRODUCT ID]],MasterData[],6,0)</f>
        <v>80.94</v>
      </c>
      <c r="L144">
        <f>InputData[[#This Row],[BUYING PRIZE]]*InputData[[#This Row],[QUANTITY]]</f>
        <v>568</v>
      </c>
      <c r="M144">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f>VLOOKUP(InputData[[#This Row],[PRODUCT ID]],MasterData[],5,0)</f>
        <v>105</v>
      </c>
      <c r="K145">
        <f>VLOOKUP(InputData[[#This Row],[PRODUCT ID]],MasterData[],6,0)</f>
        <v>142.80000000000001</v>
      </c>
      <c r="L145">
        <f>InputData[[#This Row],[BUYING PRIZE]]*InputData[[#This Row],[QUANTITY]]</f>
        <v>840</v>
      </c>
      <c r="M145">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f>VLOOKUP(InputData[[#This Row],[PRODUCT ID]],MasterData[],5,0)</f>
        <v>138</v>
      </c>
      <c r="K146">
        <f>VLOOKUP(InputData[[#This Row],[PRODUCT ID]],MasterData[],6,0)</f>
        <v>173.88</v>
      </c>
      <c r="L146">
        <f>InputData[[#This Row],[BUYING PRIZE]]*InputData[[#This Row],[QUANTITY]]</f>
        <v>2070</v>
      </c>
      <c r="M146">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f>VLOOKUP(InputData[[#This Row],[PRODUCT ID]],MasterData[],5,0)</f>
        <v>44</v>
      </c>
      <c r="K147">
        <f>VLOOKUP(InputData[[#This Row],[PRODUCT ID]],MasterData[],6,0)</f>
        <v>48.84</v>
      </c>
      <c r="L147">
        <f>InputData[[#This Row],[BUYING PRIZE]]*InputData[[#This Row],[QUANTITY]]</f>
        <v>440</v>
      </c>
      <c r="M14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f>VLOOKUP(InputData[[#This Row],[PRODUCT ID]],MasterData[],5,0)</f>
        <v>55</v>
      </c>
      <c r="K148">
        <f>VLOOKUP(InputData[[#This Row],[PRODUCT ID]],MasterData[],6,0)</f>
        <v>58.3</v>
      </c>
      <c r="L148">
        <f>InputData[[#This Row],[BUYING PRIZE]]*InputData[[#This Row],[QUANTITY]]</f>
        <v>330</v>
      </c>
      <c r="M14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f>VLOOKUP(InputData[[#This Row],[PRODUCT ID]],MasterData[],5,0)</f>
        <v>6</v>
      </c>
      <c r="K149">
        <f>VLOOKUP(InputData[[#This Row],[PRODUCT ID]],MasterData[],6,0)</f>
        <v>7.8599999999999994</v>
      </c>
      <c r="L149">
        <f>InputData[[#This Row],[BUYING PRIZE]]*InputData[[#This Row],[QUANTITY]]</f>
        <v>24</v>
      </c>
      <c r="M149">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f>VLOOKUP(InputData[[#This Row],[PRODUCT ID]],MasterData[],5,0)</f>
        <v>150</v>
      </c>
      <c r="K150">
        <f>VLOOKUP(InputData[[#This Row],[PRODUCT ID]],MasterData[],6,0)</f>
        <v>210</v>
      </c>
      <c r="L150">
        <f>InputData[[#This Row],[BUYING PRIZE]]*InputData[[#This Row],[QUANTITY]]</f>
        <v>150</v>
      </c>
      <c r="M150">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f>VLOOKUP(InputData[[#This Row],[PRODUCT ID]],MasterData[],5,0)</f>
        <v>141</v>
      </c>
      <c r="K151">
        <f>VLOOKUP(InputData[[#This Row],[PRODUCT ID]],MasterData[],6,0)</f>
        <v>149.46</v>
      </c>
      <c r="L151">
        <f>InputData[[#This Row],[BUYING PRIZE]]*InputData[[#This Row],[QUANTITY]]</f>
        <v>1128</v>
      </c>
      <c r="M151">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f>VLOOKUP(InputData[[#This Row],[PRODUCT ID]],MasterData[],5,0)</f>
        <v>48</v>
      </c>
      <c r="K152">
        <f>VLOOKUP(InputData[[#This Row],[PRODUCT ID]],MasterData[],6,0)</f>
        <v>57.120000000000005</v>
      </c>
      <c r="L152">
        <f>InputData[[#This Row],[BUYING PRIZE]]*InputData[[#This Row],[QUANTITY]]</f>
        <v>672</v>
      </c>
      <c r="M152">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f>VLOOKUP(InputData[[#This Row],[PRODUCT ID]],MasterData[],5,0)</f>
        <v>72</v>
      </c>
      <c r="K153">
        <f>VLOOKUP(InputData[[#This Row],[PRODUCT ID]],MasterData[],6,0)</f>
        <v>79.92</v>
      </c>
      <c r="L153">
        <f>InputData[[#This Row],[BUYING PRIZE]]*InputData[[#This Row],[QUANTITY]]</f>
        <v>792</v>
      </c>
      <c r="M153">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f>VLOOKUP(InputData[[#This Row],[PRODUCT ID]],MasterData[],5,0)</f>
        <v>67</v>
      </c>
      <c r="K154">
        <f>VLOOKUP(InputData[[#This Row],[PRODUCT ID]],MasterData[],6,0)</f>
        <v>83.08</v>
      </c>
      <c r="L154">
        <f>InputData[[#This Row],[BUYING PRIZE]]*InputData[[#This Row],[QUANTITY]]</f>
        <v>335</v>
      </c>
      <c r="M154">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f>VLOOKUP(InputData[[#This Row],[PRODUCT ID]],MasterData[],5,0)</f>
        <v>47</v>
      </c>
      <c r="K155">
        <f>VLOOKUP(InputData[[#This Row],[PRODUCT ID]],MasterData[],6,0)</f>
        <v>53.11</v>
      </c>
      <c r="L155">
        <f>InputData[[#This Row],[BUYING PRIZE]]*InputData[[#This Row],[QUANTITY]]</f>
        <v>705</v>
      </c>
      <c r="M155">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f>VLOOKUP(InputData[[#This Row],[PRODUCT ID]],MasterData[],5,0)</f>
        <v>18</v>
      </c>
      <c r="K156">
        <f>VLOOKUP(InputData[[#This Row],[PRODUCT ID]],MasterData[],6,0)</f>
        <v>24.66</v>
      </c>
      <c r="L156">
        <f>InputData[[#This Row],[BUYING PRIZE]]*InputData[[#This Row],[QUANTITY]]</f>
        <v>54</v>
      </c>
      <c r="M156">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f>VLOOKUP(InputData[[#This Row],[PRODUCT ID]],MasterData[],5,0)</f>
        <v>144</v>
      </c>
      <c r="K157">
        <f>VLOOKUP(InputData[[#This Row],[PRODUCT ID]],MasterData[],6,0)</f>
        <v>156.96</v>
      </c>
      <c r="L157">
        <f>InputData[[#This Row],[BUYING PRIZE]]*InputData[[#This Row],[QUANTITY]]</f>
        <v>2016</v>
      </c>
      <c r="M157">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f>VLOOKUP(InputData[[#This Row],[PRODUCT ID]],MasterData[],5,0)</f>
        <v>90</v>
      </c>
      <c r="K158">
        <f>VLOOKUP(InputData[[#This Row],[PRODUCT ID]],MasterData[],6,0)</f>
        <v>96.3</v>
      </c>
      <c r="L158">
        <f>InputData[[#This Row],[BUYING PRIZE]]*InputData[[#This Row],[QUANTITY]]</f>
        <v>630</v>
      </c>
      <c r="M15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f>VLOOKUP(InputData[[#This Row],[PRODUCT ID]],MasterData[],5,0)</f>
        <v>67</v>
      </c>
      <c r="K159">
        <f>VLOOKUP(InputData[[#This Row],[PRODUCT ID]],MasterData[],6,0)</f>
        <v>85.76</v>
      </c>
      <c r="L159">
        <f>InputData[[#This Row],[BUYING PRIZE]]*InputData[[#This Row],[QUANTITY]]</f>
        <v>536</v>
      </c>
      <c r="M159">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f>VLOOKUP(InputData[[#This Row],[PRODUCT ID]],MasterData[],5,0)</f>
        <v>6</v>
      </c>
      <c r="K160">
        <f>VLOOKUP(InputData[[#This Row],[PRODUCT ID]],MasterData[],6,0)</f>
        <v>7.8599999999999994</v>
      </c>
      <c r="L160">
        <f>InputData[[#This Row],[BUYING PRIZE]]*InputData[[#This Row],[QUANTITY]]</f>
        <v>24</v>
      </c>
      <c r="M160">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f>VLOOKUP(InputData[[#This Row],[PRODUCT ID]],MasterData[],5,0)</f>
        <v>76</v>
      </c>
      <c r="K161">
        <f>VLOOKUP(InputData[[#This Row],[PRODUCT ID]],MasterData[],6,0)</f>
        <v>82.08</v>
      </c>
      <c r="L161">
        <f>InputData[[#This Row],[BUYING PRIZE]]*InputData[[#This Row],[QUANTITY]]</f>
        <v>1140</v>
      </c>
      <c r="M161">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f>VLOOKUP(InputData[[#This Row],[PRODUCT ID]],MasterData[],5,0)</f>
        <v>98</v>
      </c>
      <c r="K162">
        <f>VLOOKUP(InputData[[#This Row],[PRODUCT ID]],MasterData[],6,0)</f>
        <v>103.88</v>
      </c>
      <c r="L162">
        <f>InputData[[#This Row],[BUYING PRIZE]]*InputData[[#This Row],[QUANTITY]]</f>
        <v>1078</v>
      </c>
      <c r="M162">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f>VLOOKUP(InputData[[#This Row],[PRODUCT ID]],MasterData[],5,0)</f>
        <v>141</v>
      </c>
      <c r="K163">
        <f>VLOOKUP(InputData[[#This Row],[PRODUCT ID]],MasterData[],6,0)</f>
        <v>149.46</v>
      </c>
      <c r="L163">
        <f>InputData[[#This Row],[BUYING PRIZE]]*InputData[[#This Row],[QUANTITY]]</f>
        <v>423</v>
      </c>
      <c r="M163">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f>VLOOKUP(InputData[[#This Row],[PRODUCT ID]],MasterData[],5,0)</f>
        <v>121</v>
      </c>
      <c r="K164">
        <f>VLOOKUP(InputData[[#This Row],[PRODUCT ID]],MasterData[],6,0)</f>
        <v>141.57</v>
      </c>
      <c r="L164">
        <f>InputData[[#This Row],[BUYING PRIZE]]*InputData[[#This Row],[QUANTITY]]</f>
        <v>1573</v>
      </c>
      <c r="M164">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f>VLOOKUP(InputData[[#This Row],[PRODUCT ID]],MasterData[],5,0)</f>
        <v>55</v>
      </c>
      <c r="K165">
        <f>VLOOKUP(InputData[[#This Row],[PRODUCT ID]],MasterData[],6,0)</f>
        <v>58.3</v>
      </c>
      <c r="L165">
        <f>InputData[[#This Row],[BUYING PRIZE]]*InputData[[#This Row],[QUANTITY]]</f>
        <v>660</v>
      </c>
      <c r="M165">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f>VLOOKUP(InputData[[#This Row],[PRODUCT ID]],MasterData[],5,0)</f>
        <v>37</v>
      </c>
      <c r="K166">
        <f>VLOOKUP(InputData[[#This Row],[PRODUCT ID]],MasterData[],6,0)</f>
        <v>41.81</v>
      </c>
      <c r="L166">
        <f>InputData[[#This Row],[BUYING PRIZE]]*InputData[[#This Row],[QUANTITY]]</f>
        <v>518</v>
      </c>
      <c r="M166">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f>VLOOKUP(InputData[[#This Row],[PRODUCT ID]],MasterData[],5,0)</f>
        <v>67</v>
      </c>
      <c r="K167">
        <f>VLOOKUP(InputData[[#This Row],[PRODUCT ID]],MasterData[],6,0)</f>
        <v>85.76</v>
      </c>
      <c r="L167">
        <f>InputData[[#This Row],[BUYING PRIZE]]*InputData[[#This Row],[QUANTITY]]</f>
        <v>67</v>
      </c>
      <c r="M167">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f>VLOOKUP(InputData[[#This Row],[PRODUCT ID]],MasterData[],5,0)</f>
        <v>133</v>
      </c>
      <c r="K168">
        <f>VLOOKUP(InputData[[#This Row],[PRODUCT ID]],MasterData[],6,0)</f>
        <v>155.61000000000001</v>
      </c>
      <c r="L168">
        <f>InputData[[#This Row],[BUYING PRIZE]]*InputData[[#This Row],[QUANTITY]]</f>
        <v>532</v>
      </c>
      <c r="M16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f>VLOOKUP(InputData[[#This Row],[PRODUCT ID]],MasterData[],5,0)</f>
        <v>76</v>
      </c>
      <c r="K169">
        <f>VLOOKUP(InputData[[#This Row],[PRODUCT ID]],MasterData[],6,0)</f>
        <v>82.08</v>
      </c>
      <c r="L169">
        <f>InputData[[#This Row],[BUYING PRIZE]]*InputData[[#This Row],[QUANTITY]]</f>
        <v>760</v>
      </c>
      <c r="M169">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f>VLOOKUP(InputData[[#This Row],[PRODUCT ID]],MasterData[],5,0)</f>
        <v>75</v>
      </c>
      <c r="K170">
        <f>VLOOKUP(InputData[[#This Row],[PRODUCT ID]],MasterData[],6,0)</f>
        <v>85.5</v>
      </c>
      <c r="L170">
        <f>InputData[[#This Row],[BUYING PRIZE]]*InputData[[#This Row],[QUANTITY]]</f>
        <v>450</v>
      </c>
      <c r="M170">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f>VLOOKUP(InputData[[#This Row],[PRODUCT ID]],MasterData[],5,0)</f>
        <v>141</v>
      </c>
      <c r="K171">
        <f>VLOOKUP(InputData[[#This Row],[PRODUCT ID]],MasterData[],6,0)</f>
        <v>149.46</v>
      </c>
      <c r="L171">
        <f>InputData[[#This Row],[BUYING PRIZE]]*InputData[[#This Row],[QUANTITY]]</f>
        <v>564</v>
      </c>
      <c r="M171">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f>VLOOKUP(InputData[[#This Row],[PRODUCT ID]],MasterData[],5,0)</f>
        <v>44</v>
      </c>
      <c r="K172">
        <f>VLOOKUP(InputData[[#This Row],[PRODUCT ID]],MasterData[],6,0)</f>
        <v>48.4</v>
      </c>
      <c r="L172">
        <f>InputData[[#This Row],[BUYING PRIZE]]*InputData[[#This Row],[QUANTITY]]</f>
        <v>572</v>
      </c>
      <c r="M172">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f>VLOOKUP(InputData[[#This Row],[PRODUCT ID]],MasterData[],5,0)</f>
        <v>48</v>
      </c>
      <c r="K173">
        <f>VLOOKUP(InputData[[#This Row],[PRODUCT ID]],MasterData[],6,0)</f>
        <v>57.120000000000005</v>
      </c>
      <c r="L173">
        <f>InputData[[#This Row],[BUYING PRIZE]]*InputData[[#This Row],[QUANTITY]]</f>
        <v>432</v>
      </c>
      <c r="M173">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f>VLOOKUP(InputData[[#This Row],[PRODUCT ID]],MasterData[],5,0)</f>
        <v>71</v>
      </c>
      <c r="K174">
        <f>VLOOKUP(InputData[[#This Row],[PRODUCT ID]],MasterData[],6,0)</f>
        <v>80.94</v>
      </c>
      <c r="L174">
        <f>InputData[[#This Row],[BUYING PRIZE]]*InputData[[#This Row],[QUANTITY]]</f>
        <v>213</v>
      </c>
      <c r="M174">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f>VLOOKUP(InputData[[#This Row],[PRODUCT ID]],MasterData[],5,0)</f>
        <v>7</v>
      </c>
      <c r="K175">
        <f>VLOOKUP(InputData[[#This Row],[PRODUCT ID]],MasterData[],6,0)</f>
        <v>8.33</v>
      </c>
      <c r="L175">
        <f>InputData[[#This Row],[BUYING PRIZE]]*InputData[[#This Row],[QUANTITY]]</f>
        <v>42</v>
      </c>
      <c r="M175">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f>VLOOKUP(InputData[[#This Row],[PRODUCT ID]],MasterData[],5,0)</f>
        <v>61</v>
      </c>
      <c r="K176">
        <f>VLOOKUP(InputData[[#This Row],[PRODUCT ID]],MasterData[],6,0)</f>
        <v>76.25</v>
      </c>
      <c r="L176">
        <f>InputData[[#This Row],[BUYING PRIZE]]*InputData[[#This Row],[QUANTITY]]</f>
        <v>915</v>
      </c>
      <c r="M176">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f>VLOOKUP(InputData[[#This Row],[PRODUCT ID]],MasterData[],5,0)</f>
        <v>93</v>
      </c>
      <c r="K177">
        <f>VLOOKUP(InputData[[#This Row],[PRODUCT ID]],MasterData[],6,0)</f>
        <v>104.16</v>
      </c>
      <c r="L177">
        <f>InputData[[#This Row],[BUYING PRIZE]]*InputData[[#This Row],[QUANTITY]]</f>
        <v>837</v>
      </c>
      <c r="M17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f>VLOOKUP(InputData[[#This Row],[PRODUCT ID]],MasterData[],5,0)</f>
        <v>37</v>
      </c>
      <c r="K178">
        <f>VLOOKUP(InputData[[#This Row],[PRODUCT ID]],MasterData[],6,0)</f>
        <v>41.81</v>
      </c>
      <c r="L178">
        <f>InputData[[#This Row],[BUYING PRIZE]]*InputData[[#This Row],[QUANTITY]]</f>
        <v>481</v>
      </c>
      <c r="M17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f>VLOOKUP(InputData[[#This Row],[PRODUCT ID]],MasterData[],5,0)</f>
        <v>37</v>
      </c>
      <c r="K179">
        <f>VLOOKUP(InputData[[#This Row],[PRODUCT ID]],MasterData[],6,0)</f>
        <v>42.55</v>
      </c>
      <c r="L179">
        <f>InputData[[#This Row],[BUYING PRIZE]]*InputData[[#This Row],[QUANTITY]]</f>
        <v>148</v>
      </c>
      <c r="M179">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f>VLOOKUP(InputData[[#This Row],[PRODUCT ID]],MasterData[],5,0)</f>
        <v>55</v>
      </c>
      <c r="K180">
        <f>VLOOKUP(InputData[[#This Row],[PRODUCT ID]],MasterData[],6,0)</f>
        <v>58.3</v>
      </c>
      <c r="L180">
        <f>InputData[[#This Row],[BUYING PRIZE]]*InputData[[#This Row],[QUANTITY]]</f>
        <v>660</v>
      </c>
      <c r="M180">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f>VLOOKUP(InputData[[#This Row],[PRODUCT ID]],MasterData[],5,0)</f>
        <v>112</v>
      </c>
      <c r="K181">
        <f>VLOOKUP(InputData[[#This Row],[PRODUCT ID]],MasterData[],6,0)</f>
        <v>122.08</v>
      </c>
      <c r="L181">
        <f>InputData[[#This Row],[BUYING PRIZE]]*InputData[[#This Row],[QUANTITY]]</f>
        <v>1456</v>
      </c>
      <c r="M181">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f>VLOOKUP(InputData[[#This Row],[PRODUCT ID]],MasterData[],5,0)</f>
        <v>98</v>
      </c>
      <c r="K182">
        <f>VLOOKUP(InputData[[#This Row],[PRODUCT ID]],MasterData[],6,0)</f>
        <v>103.88</v>
      </c>
      <c r="L182">
        <f>InputData[[#This Row],[BUYING PRIZE]]*InputData[[#This Row],[QUANTITY]]</f>
        <v>196</v>
      </c>
      <c r="M182">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f>VLOOKUP(InputData[[#This Row],[PRODUCT ID]],MasterData[],5,0)</f>
        <v>5</v>
      </c>
      <c r="K183">
        <f>VLOOKUP(InputData[[#This Row],[PRODUCT ID]],MasterData[],6,0)</f>
        <v>6.7</v>
      </c>
      <c r="L183">
        <f>InputData[[#This Row],[BUYING PRIZE]]*InputData[[#This Row],[QUANTITY]]</f>
        <v>55</v>
      </c>
      <c r="M183">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f>VLOOKUP(InputData[[#This Row],[PRODUCT ID]],MasterData[],5,0)</f>
        <v>144</v>
      </c>
      <c r="K184">
        <f>VLOOKUP(InputData[[#This Row],[PRODUCT ID]],MasterData[],6,0)</f>
        <v>156.96</v>
      </c>
      <c r="L184">
        <f>InputData[[#This Row],[BUYING PRIZE]]*InputData[[#This Row],[QUANTITY]]</f>
        <v>144</v>
      </c>
      <c r="M184">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f>VLOOKUP(InputData[[#This Row],[PRODUCT ID]],MasterData[],5,0)</f>
        <v>71</v>
      </c>
      <c r="K185">
        <f>VLOOKUP(InputData[[#This Row],[PRODUCT ID]],MasterData[],6,0)</f>
        <v>80.94</v>
      </c>
      <c r="L185">
        <f>InputData[[#This Row],[BUYING PRIZE]]*InputData[[#This Row],[QUANTITY]]</f>
        <v>994</v>
      </c>
      <c r="M185">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f>VLOOKUP(InputData[[#This Row],[PRODUCT ID]],MasterData[],5,0)</f>
        <v>138</v>
      </c>
      <c r="K186">
        <f>VLOOKUP(InputData[[#This Row],[PRODUCT ID]],MasterData[],6,0)</f>
        <v>173.88</v>
      </c>
      <c r="L186">
        <f>InputData[[#This Row],[BUYING PRIZE]]*InputData[[#This Row],[QUANTITY]]</f>
        <v>1104</v>
      </c>
      <c r="M186">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f>VLOOKUP(InputData[[#This Row],[PRODUCT ID]],MasterData[],5,0)</f>
        <v>37</v>
      </c>
      <c r="K187">
        <f>VLOOKUP(InputData[[#This Row],[PRODUCT ID]],MasterData[],6,0)</f>
        <v>41.81</v>
      </c>
      <c r="L187">
        <f>InputData[[#This Row],[BUYING PRIZE]]*InputData[[#This Row],[QUANTITY]]</f>
        <v>259</v>
      </c>
      <c r="M187">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f>VLOOKUP(InputData[[#This Row],[PRODUCT ID]],MasterData[],5,0)</f>
        <v>141</v>
      </c>
      <c r="K188">
        <f>VLOOKUP(InputData[[#This Row],[PRODUCT ID]],MasterData[],6,0)</f>
        <v>149.46</v>
      </c>
      <c r="L188">
        <f>InputData[[#This Row],[BUYING PRIZE]]*InputData[[#This Row],[QUANTITY]]</f>
        <v>2115</v>
      </c>
      <c r="M18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f>VLOOKUP(InputData[[#This Row],[PRODUCT ID]],MasterData[],5,0)</f>
        <v>89</v>
      </c>
      <c r="K189">
        <f>VLOOKUP(InputData[[#This Row],[PRODUCT ID]],MasterData[],6,0)</f>
        <v>117.48</v>
      </c>
      <c r="L189">
        <f>InputData[[#This Row],[BUYING PRIZE]]*InputData[[#This Row],[QUANTITY]]</f>
        <v>89</v>
      </c>
      <c r="M189">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f>VLOOKUP(InputData[[#This Row],[PRODUCT ID]],MasterData[],5,0)</f>
        <v>150</v>
      </c>
      <c r="K190">
        <f>VLOOKUP(InputData[[#This Row],[PRODUCT ID]],MasterData[],6,0)</f>
        <v>210</v>
      </c>
      <c r="L190">
        <f>InputData[[#This Row],[BUYING PRIZE]]*InputData[[#This Row],[QUANTITY]]</f>
        <v>750</v>
      </c>
      <c r="M190">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f>VLOOKUP(InputData[[#This Row],[PRODUCT ID]],MasterData[],5,0)</f>
        <v>76</v>
      </c>
      <c r="K191">
        <f>VLOOKUP(InputData[[#This Row],[PRODUCT ID]],MasterData[],6,0)</f>
        <v>82.08</v>
      </c>
      <c r="L191">
        <f>InputData[[#This Row],[BUYING PRIZE]]*InputData[[#This Row],[QUANTITY]]</f>
        <v>304</v>
      </c>
      <c r="M191">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f>VLOOKUP(InputData[[#This Row],[PRODUCT ID]],MasterData[],5,0)</f>
        <v>148</v>
      </c>
      <c r="K192">
        <f>VLOOKUP(InputData[[#This Row],[PRODUCT ID]],MasterData[],6,0)</f>
        <v>201.28</v>
      </c>
      <c r="L192">
        <f>InputData[[#This Row],[BUYING PRIZE]]*InputData[[#This Row],[QUANTITY]]</f>
        <v>888</v>
      </c>
      <c r="M192">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f>VLOOKUP(InputData[[#This Row],[PRODUCT ID]],MasterData[],5,0)</f>
        <v>98</v>
      </c>
      <c r="K193">
        <f>VLOOKUP(InputData[[#This Row],[PRODUCT ID]],MasterData[],6,0)</f>
        <v>103.88</v>
      </c>
      <c r="L193">
        <f>InputData[[#This Row],[BUYING PRIZE]]*InputData[[#This Row],[QUANTITY]]</f>
        <v>882</v>
      </c>
      <c r="M193">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f>VLOOKUP(InputData[[#This Row],[PRODUCT ID]],MasterData[],5,0)</f>
        <v>18</v>
      </c>
      <c r="K194">
        <f>VLOOKUP(InputData[[#This Row],[PRODUCT ID]],MasterData[],6,0)</f>
        <v>24.66</v>
      </c>
      <c r="L194">
        <f>InputData[[#This Row],[BUYING PRIZE]]*InputData[[#This Row],[QUANTITY]]</f>
        <v>36</v>
      </c>
      <c r="M194">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f>VLOOKUP(InputData[[#This Row],[PRODUCT ID]],MasterData[],5,0)</f>
        <v>98</v>
      </c>
      <c r="K195">
        <f>VLOOKUP(InputData[[#This Row],[PRODUCT ID]],MasterData[],6,0)</f>
        <v>103.88</v>
      </c>
      <c r="L195">
        <f>InputData[[#This Row],[BUYING PRIZE]]*InputData[[#This Row],[QUANTITY]]</f>
        <v>588</v>
      </c>
      <c r="M195">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f>VLOOKUP(InputData[[#This Row],[PRODUCT ID]],MasterData[],5,0)</f>
        <v>138</v>
      </c>
      <c r="K196">
        <f>VLOOKUP(InputData[[#This Row],[PRODUCT ID]],MasterData[],6,0)</f>
        <v>173.88</v>
      </c>
      <c r="L196">
        <f>InputData[[#This Row],[BUYING PRIZE]]*InputData[[#This Row],[QUANTITY]]</f>
        <v>966</v>
      </c>
      <c r="M196">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f>VLOOKUP(InputData[[#This Row],[PRODUCT ID]],MasterData[],5,0)</f>
        <v>120</v>
      </c>
      <c r="K197">
        <f>VLOOKUP(InputData[[#This Row],[PRODUCT ID]],MasterData[],6,0)</f>
        <v>162</v>
      </c>
      <c r="L197">
        <f>InputData[[#This Row],[BUYING PRIZE]]*InputData[[#This Row],[QUANTITY]]</f>
        <v>720</v>
      </c>
      <c r="M197">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f>VLOOKUP(InputData[[#This Row],[PRODUCT ID]],MasterData[],5,0)</f>
        <v>120</v>
      </c>
      <c r="K198">
        <f>VLOOKUP(InputData[[#This Row],[PRODUCT ID]],MasterData[],6,0)</f>
        <v>162</v>
      </c>
      <c r="L198">
        <f>InputData[[#This Row],[BUYING PRIZE]]*InputData[[#This Row],[QUANTITY]]</f>
        <v>1680</v>
      </c>
      <c r="M19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f>VLOOKUP(InputData[[#This Row],[PRODUCT ID]],MasterData[],5,0)</f>
        <v>61</v>
      </c>
      <c r="K199">
        <f>VLOOKUP(InputData[[#This Row],[PRODUCT ID]],MasterData[],6,0)</f>
        <v>76.25</v>
      </c>
      <c r="L199">
        <f>InputData[[#This Row],[BUYING PRIZE]]*InputData[[#This Row],[QUANTITY]]</f>
        <v>427</v>
      </c>
      <c r="M199">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f>VLOOKUP(InputData[[#This Row],[PRODUCT ID]],MasterData[],5,0)</f>
        <v>90</v>
      </c>
      <c r="K200">
        <f>VLOOKUP(InputData[[#This Row],[PRODUCT ID]],MasterData[],6,0)</f>
        <v>115.2</v>
      </c>
      <c r="L200">
        <f>InputData[[#This Row],[BUYING PRIZE]]*InputData[[#This Row],[QUANTITY]]</f>
        <v>180</v>
      </c>
      <c r="M200">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f>VLOOKUP(InputData[[#This Row],[PRODUCT ID]],MasterData[],5,0)</f>
        <v>105</v>
      </c>
      <c r="K201">
        <f>VLOOKUP(InputData[[#This Row],[PRODUCT ID]],MasterData[],6,0)</f>
        <v>142.80000000000001</v>
      </c>
      <c r="L201">
        <f>InputData[[#This Row],[BUYING PRIZE]]*InputData[[#This Row],[QUANTITY]]</f>
        <v>420</v>
      </c>
      <c r="M201">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f>VLOOKUP(InputData[[#This Row],[PRODUCT ID]],MasterData[],5,0)</f>
        <v>37</v>
      </c>
      <c r="K202">
        <f>VLOOKUP(InputData[[#This Row],[PRODUCT ID]],MasterData[],6,0)</f>
        <v>49.21</v>
      </c>
      <c r="L202">
        <f>InputData[[#This Row],[BUYING PRIZE]]*InputData[[#This Row],[QUANTITY]]</f>
        <v>444</v>
      </c>
      <c r="M202">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f>VLOOKUP(InputData[[#This Row],[PRODUCT ID]],MasterData[],5,0)</f>
        <v>126</v>
      </c>
      <c r="K203">
        <f>VLOOKUP(InputData[[#This Row],[PRODUCT ID]],MasterData[],6,0)</f>
        <v>162.54</v>
      </c>
      <c r="L203">
        <f>InputData[[#This Row],[BUYING PRIZE]]*InputData[[#This Row],[QUANTITY]]</f>
        <v>882</v>
      </c>
      <c r="M203">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f>VLOOKUP(InputData[[#This Row],[PRODUCT ID]],MasterData[],5,0)</f>
        <v>55</v>
      </c>
      <c r="K204">
        <f>VLOOKUP(InputData[[#This Row],[PRODUCT ID]],MasterData[],6,0)</f>
        <v>58.3</v>
      </c>
      <c r="L204">
        <f>InputData[[#This Row],[BUYING PRIZE]]*InputData[[#This Row],[QUANTITY]]</f>
        <v>55</v>
      </c>
      <c r="M204">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f>VLOOKUP(InputData[[#This Row],[PRODUCT ID]],MasterData[],5,0)</f>
        <v>112</v>
      </c>
      <c r="K205">
        <f>VLOOKUP(InputData[[#This Row],[PRODUCT ID]],MasterData[],6,0)</f>
        <v>146.72</v>
      </c>
      <c r="L205">
        <f>InputData[[#This Row],[BUYING PRIZE]]*InputData[[#This Row],[QUANTITY]]</f>
        <v>1008</v>
      </c>
      <c r="M205">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f>VLOOKUP(InputData[[#This Row],[PRODUCT ID]],MasterData[],5,0)</f>
        <v>75</v>
      </c>
      <c r="K206">
        <f>VLOOKUP(InputData[[#This Row],[PRODUCT ID]],MasterData[],6,0)</f>
        <v>85.5</v>
      </c>
      <c r="L206">
        <f>InputData[[#This Row],[BUYING PRIZE]]*InputData[[#This Row],[QUANTITY]]</f>
        <v>375</v>
      </c>
      <c r="M206">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f>VLOOKUP(InputData[[#This Row],[PRODUCT ID]],MasterData[],5,0)</f>
        <v>148</v>
      </c>
      <c r="K207">
        <f>VLOOKUP(InputData[[#This Row],[PRODUCT ID]],MasterData[],6,0)</f>
        <v>201.28</v>
      </c>
      <c r="L207">
        <f>InputData[[#This Row],[BUYING PRIZE]]*InputData[[#This Row],[QUANTITY]]</f>
        <v>2072</v>
      </c>
      <c r="M207">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f>VLOOKUP(InputData[[#This Row],[PRODUCT ID]],MasterData[],5,0)</f>
        <v>112</v>
      </c>
      <c r="K208">
        <f>VLOOKUP(InputData[[#This Row],[PRODUCT ID]],MasterData[],6,0)</f>
        <v>146.72</v>
      </c>
      <c r="L208">
        <f>InputData[[#This Row],[BUYING PRIZE]]*InputData[[#This Row],[QUANTITY]]</f>
        <v>1680</v>
      </c>
      <c r="M20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f>VLOOKUP(InputData[[#This Row],[PRODUCT ID]],MasterData[],5,0)</f>
        <v>150</v>
      </c>
      <c r="K209">
        <f>VLOOKUP(InputData[[#This Row],[PRODUCT ID]],MasterData[],6,0)</f>
        <v>210</v>
      </c>
      <c r="L209">
        <f>InputData[[#This Row],[BUYING PRIZE]]*InputData[[#This Row],[QUANTITY]]</f>
        <v>1350</v>
      </c>
      <c r="M209">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f>VLOOKUP(InputData[[#This Row],[PRODUCT ID]],MasterData[],5,0)</f>
        <v>5</v>
      </c>
      <c r="K210">
        <f>VLOOKUP(InputData[[#This Row],[PRODUCT ID]],MasterData[],6,0)</f>
        <v>6.7</v>
      </c>
      <c r="L210">
        <f>InputData[[#This Row],[BUYING PRIZE]]*InputData[[#This Row],[QUANTITY]]</f>
        <v>5</v>
      </c>
      <c r="M210">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f>VLOOKUP(InputData[[#This Row],[PRODUCT ID]],MasterData[],5,0)</f>
        <v>90</v>
      </c>
      <c r="K211">
        <f>VLOOKUP(InputData[[#This Row],[PRODUCT ID]],MasterData[],6,0)</f>
        <v>96.3</v>
      </c>
      <c r="L211">
        <f>InputData[[#This Row],[BUYING PRIZE]]*InputData[[#This Row],[QUANTITY]]</f>
        <v>1080</v>
      </c>
      <c r="M211">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f>VLOOKUP(InputData[[#This Row],[PRODUCT ID]],MasterData[],5,0)</f>
        <v>18</v>
      </c>
      <c r="K212">
        <f>VLOOKUP(InputData[[#This Row],[PRODUCT ID]],MasterData[],6,0)</f>
        <v>24.66</v>
      </c>
      <c r="L212">
        <f>InputData[[#This Row],[BUYING PRIZE]]*InputData[[#This Row],[QUANTITY]]</f>
        <v>108</v>
      </c>
      <c r="M212">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f>VLOOKUP(InputData[[#This Row],[PRODUCT ID]],MasterData[],5,0)</f>
        <v>72</v>
      </c>
      <c r="K213">
        <f>VLOOKUP(InputData[[#This Row],[PRODUCT ID]],MasterData[],6,0)</f>
        <v>79.92</v>
      </c>
      <c r="L213">
        <f>InputData[[#This Row],[BUYING PRIZE]]*InputData[[#This Row],[QUANTITY]]</f>
        <v>360</v>
      </c>
      <c r="M213">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f>VLOOKUP(InputData[[#This Row],[PRODUCT ID]],MasterData[],5,0)</f>
        <v>89</v>
      </c>
      <c r="K214">
        <f>VLOOKUP(InputData[[#This Row],[PRODUCT ID]],MasterData[],6,0)</f>
        <v>117.48</v>
      </c>
      <c r="L214">
        <f>InputData[[#This Row],[BUYING PRIZE]]*InputData[[#This Row],[QUANTITY]]</f>
        <v>979</v>
      </c>
      <c r="M214">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f>VLOOKUP(InputData[[#This Row],[PRODUCT ID]],MasterData[],5,0)</f>
        <v>5</v>
      </c>
      <c r="K215">
        <f>VLOOKUP(InputData[[#This Row],[PRODUCT ID]],MasterData[],6,0)</f>
        <v>6.7</v>
      </c>
      <c r="L215">
        <f>InputData[[#This Row],[BUYING PRIZE]]*InputData[[#This Row],[QUANTITY]]</f>
        <v>70</v>
      </c>
      <c r="M215">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f>VLOOKUP(InputData[[#This Row],[PRODUCT ID]],MasterData[],5,0)</f>
        <v>44</v>
      </c>
      <c r="K216">
        <f>VLOOKUP(InputData[[#This Row],[PRODUCT ID]],MasterData[],6,0)</f>
        <v>48.4</v>
      </c>
      <c r="L216">
        <f>InputData[[#This Row],[BUYING PRIZE]]*InputData[[#This Row],[QUANTITY]]</f>
        <v>660</v>
      </c>
      <c r="M216">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f>VLOOKUP(InputData[[#This Row],[PRODUCT ID]],MasterData[],5,0)</f>
        <v>48</v>
      </c>
      <c r="K217">
        <f>VLOOKUP(InputData[[#This Row],[PRODUCT ID]],MasterData[],6,0)</f>
        <v>57.120000000000005</v>
      </c>
      <c r="L217">
        <f>InputData[[#This Row],[BUYING PRIZE]]*InputData[[#This Row],[QUANTITY]]</f>
        <v>384</v>
      </c>
      <c r="M21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f>VLOOKUP(InputData[[#This Row],[PRODUCT ID]],MasterData[],5,0)</f>
        <v>98</v>
      </c>
      <c r="K218">
        <f>VLOOKUP(InputData[[#This Row],[PRODUCT ID]],MasterData[],6,0)</f>
        <v>103.88</v>
      </c>
      <c r="L218">
        <f>InputData[[#This Row],[BUYING PRIZE]]*InputData[[#This Row],[QUANTITY]]</f>
        <v>1274</v>
      </c>
      <c r="M21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f>VLOOKUP(InputData[[#This Row],[PRODUCT ID]],MasterData[],5,0)</f>
        <v>7</v>
      </c>
      <c r="K219">
        <f>VLOOKUP(InputData[[#This Row],[PRODUCT ID]],MasterData[],6,0)</f>
        <v>8.33</v>
      </c>
      <c r="L219">
        <f>InputData[[#This Row],[BUYING PRIZE]]*InputData[[#This Row],[QUANTITY]]</f>
        <v>42</v>
      </c>
      <c r="M219">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f>VLOOKUP(InputData[[#This Row],[PRODUCT ID]],MasterData[],5,0)</f>
        <v>126</v>
      </c>
      <c r="K220">
        <f>VLOOKUP(InputData[[#This Row],[PRODUCT ID]],MasterData[],6,0)</f>
        <v>162.54</v>
      </c>
      <c r="L220">
        <f>InputData[[#This Row],[BUYING PRIZE]]*InputData[[#This Row],[QUANTITY]]</f>
        <v>1638</v>
      </c>
      <c r="M220">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f>VLOOKUP(InputData[[#This Row],[PRODUCT ID]],MasterData[],5,0)</f>
        <v>44</v>
      </c>
      <c r="K221">
        <f>VLOOKUP(InputData[[#This Row],[PRODUCT ID]],MasterData[],6,0)</f>
        <v>48.4</v>
      </c>
      <c r="L221">
        <f>InputData[[#This Row],[BUYING PRIZE]]*InputData[[#This Row],[QUANTITY]]</f>
        <v>308</v>
      </c>
      <c r="M221">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f>VLOOKUP(InputData[[#This Row],[PRODUCT ID]],MasterData[],5,0)</f>
        <v>144</v>
      </c>
      <c r="K222">
        <f>VLOOKUP(InputData[[#This Row],[PRODUCT ID]],MasterData[],6,0)</f>
        <v>156.96</v>
      </c>
      <c r="L222">
        <f>InputData[[#This Row],[BUYING PRIZE]]*InputData[[#This Row],[QUANTITY]]</f>
        <v>1872</v>
      </c>
      <c r="M222">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f>VLOOKUP(InputData[[#This Row],[PRODUCT ID]],MasterData[],5,0)</f>
        <v>6</v>
      </c>
      <c r="K223">
        <f>VLOOKUP(InputData[[#This Row],[PRODUCT ID]],MasterData[],6,0)</f>
        <v>7.8599999999999994</v>
      </c>
      <c r="L223">
        <f>InputData[[#This Row],[BUYING PRIZE]]*InputData[[#This Row],[QUANTITY]]</f>
        <v>6</v>
      </c>
      <c r="M223">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f>VLOOKUP(InputData[[#This Row],[PRODUCT ID]],MasterData[],5,0)</f>
        <v>44</v>
      </c>
      <c r="K224">
        <f>VLOOKUP(InputData[[#This Row],[PRODUCT ID]],MasterData[],6,0)</f>
        <v>48.4</v>
      </c>
      <c r="L224">
        <f>InputData[[#This Row],[BUYING PRIZE]]*InputData[[#This Row],[QUANTITY]]</f>
        <v>132</v>
      </c>
      <c r="M224">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f>VLOOKUP(InputData[[#This Row],[PRODUCT ID]],MasterData[],5,0)</f>
        <v>76</v>
      </c>
      <c r="K225">
        <f>VLOOKUP(InputData[[#This Row],[PRODUCT ID]],MasterData[],6,0)</f>
        <v>82.08</v>
      </c>
      <c r="L225">
        <f>InputData[[#This Row],[BUYING PRIZE]]*InputData[[#This Row],[QUANTITY]]</f>
        <v>684</v>
      </c>
      <c r="M225">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f>VLOOKUP(InputData[[#This Row],[PRODUCT ID]],MasterData[],5,0)</f>
        <v>44</v>
      </c>
      <c r="K226">
        <f>VLOOKUP(InputData[[#This Row],[PRODUCT ID]],MasterData[],6,0)</f>
        <v>48.84</v>
      </c>
      <c r="L226">
        <f>InputData[[#This Row],[BUYING PRIZE]]*InputData[[#This Row],[QUANTITY]]</f>
        <v>264</v>
      </c>
      <c r="M226">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f>VLOOKUP(InputData[[#This Row],[PRODUCT ID]],MasterData[],5,0)</f>
        <v>83</v>
      </c>
      <c r="K227">
        <f>VLOOKUP(InputData[[#This Row],[PRODUCT ID]],MasterData[],6,0)</f>
        <v>94.62</v>
      </c>
      <c r="L227">
        <f>InputData[[#This Row],[BUYING PRIZE]]*InputData[[#This Row],[QUANTITY]]</f>
        <v>83</v>
      </c>
      <c r="M227">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f>VLOOKUP(InputData[[#This Row],[PRODUCT ID]],MasterData[],5,0)</f>
        <v>72</v>
      </c>
      <c r="K228">
        <f>VLOOKUP(InputData[[#This Row],[PRODUCT ID]],MasterData[],6,0)</f>
        <v>79.92</v>
      </c>
      <c r="L228">
        <f>InputData[[#This Row],[BUYING PRIZE]]*InputData[[#This Row],[QUANTITY]]</f>
        <v>1008</v>
      </c>
      <c r="M22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f>VLOOKUP(InputData[[#This Row],[PRODUCT ID]],MasterData[],5,0)</f>
        <v>126</v>
      </c>
      <c r="K229">
        <f>VLOOKUP(InputData[[#This Row],[PRODUCT ID]],MasterData[],6,0)</f>
        <v>162.54</v>
      </c>
      <c r="L229">
        <f>InputData[[#This Row],[BUYING PRIZE]]*InputData[[#This Row],[QUANTITY]]</f>
        <v>756</v>
      </c>
      <c r="M229">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f>VLOOKUP(InputData[[#This Row],[PRODUCT ID]],MasterData[],5,0)</f>
        <v>112</v>
      </c>
      <c r="K230">
        <f>VLOOKUP(InputData[[#This Row],[PRODUCT ID]],MasterData[],6,0)</f>
        <v>122.08</v>
      </c>
      <c r="L230">
        <f>InputData[[#This Row],[BUYING PRIZE]]*InputData[[#This Row],[QUANTITY]]</f>
        <v>1344</v>
      </c>
      <c r="M230">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f>VLOOKUP(InputData[[#This Row],[PRODUCT ID]],MasterData[],5,0)</f>
        <v>90</v>
      </c>
      <c r="K231">
        <f>VLOOKUP(InputData[[#This Row],[PRODUCT ID]],MasterData[],6,0)</f>
        <v>96.3</v>
      </c>
      <c r="L231">
        <f>InputData[[#This Row],[BUYING PRIZE]]*InputData[[#This Row],[QUANTITY]]</f>
        <v>900</v>
      </c>
      <c r="M231">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f>VLOOKUP(InputData[[#This Row],[PRODUCT ID]],MasterData[],5,0)</f>
        <v>43</v>
      </c>
      <c r="K232">
        <f>VLOOKUP(InputData[[#This Row],[PRODUCT ID]],MasterData[],6,0)</f>
        <v>47.730000000000004</v>
      </c>
      <c r="L232">
        <f>InputData[[#This Row],[BUYING PRIZE]]*InputData[[#This Row],[QUANTITY]]</f>
        <v>645</v>
      </c>
      <c r="M232">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f>VLOOKUP(InputData[[#This Row],[PRODUCT ID]],MasterData[],5,0)</f>
        <v>120</v>
      </c>
      <c r="K233">
        <f>VLOOKUP(InputData[[#This Row],[PRODUCT ID]],MasterData[],6,0)</f>
        <v>162</v>
      </c>
      <c r="L233">
        <f>InputData[[#This Row],[BUYING PRIZE]]*InputData[[#This Row],[QUANTITY]]</f>
        <v>720</v>
      </c>
      <c r="M233">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f>VLOOKUP(InputData[[#This Row],[PRODUCT ID]],MasterData[],5,0)</f>
        <v>90</v>
      </c>
      <c r="K234">
        <f>VLOOKUP(InputData[[#This Row],[PRODUCT ID]],MasterData[],6,0)</f>
        <v>115.2</v>
      </c>
      <c r="L234">
        <f>InputData[[#This Row],[BUYING PRIZE]]*InputData[[#This Row],[QUANTITY]]</f>
        <v>1080</v>
      </c>
      <c r="M234">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f>VLOOKUP(InputData[[#This Row],[PRODUCT ID]],MasterData[],5,0)</f>
        <v>148</v>
      </c>
      <c r="K235">
        <f>VLOOKUP(InputData[[#This Row],[PRODUCT ID]],MasterData[],6,0)</f>
        <v>164.28</v>
      </c>
      <c r="L235">
        <f>InputData[[#This Row],[BUYING PRIZE]]*InputData[[#This Row],[QUANTITY]]</f>
        <v>444</v>
      </c>
      <c r="M235">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f>VLOOKUP(InputData[[#This Row],[PRODUCT ID]],MasterData[],5,0)</f>
        <v>55</v>
      </c>
      <c r="K236">
        <f>VLOOKUP(InputData[[#This Row],[PRODUCT ID]],MasterData[],6,0)</f>
        <v>58.3</v>
      </c>
      <c r="L236">
        <f>InputData[[#This Row],[BUYING PRIZE]]*InputData[[#This Row],[QUANTITY]]</f>
        <v>770</v>
      </c>
      <c r="M236">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f>VLOOKUP(InputData[[#This Row],[PRODUCT ID]],MasterData[],5,0)</f>
        <v>83</v>
      </c>
      <c r="K237">
        <f>VLOOKUP(InputData[[#This Row],[PRODUCT ID]],MasterData[],6,0)</f>
        <v>94.62</v>
      </c>
      <c r="L237">
        <f>InputData[[#This Row],[BUYING PRIZE]]*InputData[[#This Row],[QUANTITY]]</f>
        <v>913</v>
      </c>
      <c r="M23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f>VLOOKUP(InputData[[#This Row],[PRODUCT ID]],MasterData[],5,0)</f>
        <v>112</v>
      </c>
      <c r="K238">
        <f>VLOOKUP(InputData[[#This Row],[PRODUCT ID]],MasterData[],6,0)</f>
        <v>146.72</v>
      </c>
      <c r="L238">
        <f>InputData[[#This Row],[BUYING PRIZE]]*InputData[[#This Row],[QUANTITY]]</f>
        <v>112</v>
      </c>
      <c r="M23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f>VLOOKUP(InputData[[#This Row],[PRODUCT ID]],MasterData[],5,0)</f>
        <v>75</v>
      </c>
      <c r="K239">
        <f>VLOOKUP(InputData[[#This Row],[PRODUCT ID]],MasterData[],6,0)</f>
        <v>85.5</v>
      </c>
      <c r="L239">
        <f>InputData[[#This Row],[BUYING PRIZE]]*InputData[[#This Row],[QUANTITY]]</f>
        <v>75</v>
      </c>
      <c r="M239">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f>VLOOKUP(InputData[[#This Row],[PRODUCT ID]],MasterData[],5,0)</f>
        <v>73</v>
      </c>
      <c r="K240">
        <f>VLOOKUP(InputData[[#This Row],[PRODUCT ID]],MasterData[],6,0)</f>
        <v>94.17</v>
      </c>
      <c r="L240">
        <f>InputData[[#This Row],[BUYING PRIZE]]*InputData[[#This Row],[QUANTITY]]</f>
        <v>584</v>
      </c>
      <c r="M240">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f>VLOOKUP(InputData[[#This Row],[PRODUCT ID]],MasterData[],5,0)</f>
        <v>90</v>
      </c>
      <c r="K241">
        <f>VLOOKUP(InputData[[#This Row],[PRODUCT ID]],MasterData[],6,0)</f>
        <v>115.2</v>
      </c>
      <c r="L241">
        <f>InputData[[#This Row],[BUYING PRIZE]]*InputData[[#This Row],[QUANTITY]]</f>
        <v>180</v>
      </c>
      <c r="M241">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f>VLOOKUP(InputData[[#This Row],[PRODUCT ID]],MasterData[],5,0)</f>
        <v>37</v>
      </c>
      <c r="K242">
        <f>VLOOKUP(InputData[[#This Row],[PRODUCT ID]],MasterData[],6,0)</f>
        <v>42.55</v>
      </c>
      <c r="L242">
        <f>InputData[[#This Row],[BUYING PRIZE]]*InputData[[#This Row],[QUANTITY]]</f>
        <v>555</v>
      </c>
      <c r="M242">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f>VLOOKUP(InputData[[#This Row],[PRODUCT ID]],MasterData[],5,0)</f>
        <v>13</v>
      </c>
      <c r="K243">
        <f>VLOOKUP(InputData[[#This Row],[PRODUCT ID]],MasterData[],6,0)</f>
        <v>16.64</v>
      </c>
      <c r="L243">
        <f>InputData[[#This Row],[BUYING PRIZE]]*InputData[[#This Row],[QUANTITY]]</f>
        <v>130</v>
      </c>
      <c r="M243">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f>VLOOKUP(InputData[[#This Row],[PRODUCT ID]],MasterData[],5,0)</f>
        <v>55</v>
      </c>
      <c r="K244">
        <f>VLOOKUP(InputData[[#This Row],[PRODUCT ID]],MasterData[],6,0)</f>
        <v>58.3</v>
      </c>
      <c r="L244">
        <f>InputData[[#This Row],[BUYING PRIZE]]*InputData[[#This Row],[QUANTITY]]</f>
        <v>110</v>
      </c>
      <c r="M244">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f>VLOOKUP(InputData[[#This Row],[PRODUCT ID]],MasterData[],5,0)</f>
        <v>150</v>
      </c>
      <c r="K245">
        <f>VLOOKUP(InputData[[#This Row],[PRODUCT ID]],MasterData[],6,0)</f>
        <v>210</v>
      </c>
      <c r="L245">
        <f>InputData[[#This Row],[BUYING PRIZE]]*InputData[[#This Row],[QUANTITY]]</f>
        <v>1200</v>
      </c>
      <c r="M245">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f>VLOOKUP(InputData[[#This Row],[PRODUCT ID]],MasterData[],5,0)</f>
        <v>44</v>
      </c>
      <c r="K246">
        <f>VLOOKUP(InputData[[#This Row],[PRODUCT ID]],MasterData[],6,0)</f>
        <v>48.84</v>
      </c>
      <c r="L246">
        <f>InputData[[#This Row],[BUYING PRIZE]]*InputData[[#This Row],[QUANTITY]]</f>
        <v>660</v>
      </c>
      <c r="M246">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f>VLOOKUP(InputData[[#This Row],[PRODUCT ID]],MasterData[],5,0)</f>
        <v>148</v>
      </c>
      <c r="K247">
        <f>VLOOKUP(InputData[[#This Row],[PRODUCT ID]],MasterData[],6,0)</f>
        <v>164.28</v>
      </c>
      <c r="L247">
        <f>InputData[[#This Row],[BUYING PRIZE]]*InputData[[#This Row],[QUANTITY]]</f>
        <v>148</v>
      </c>
      <c r="M247">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f>VLOOKUP(InputData[[#This Row],[PRODUCT ID]],MasterData[],5,0)</f>
        <v>112</v>
      </c>
      <c r="K248">
        <f>VLOOKUP(InputData[[#This Row],[PRODUCT ID]],MasterData[],6,0)</f>
        <v>122.08</v>
      </c>
      <c r="L248">
        <f>InputData[[#This Row],[BUYING PRIZE]]*InputData[[#This Row],[QUANTITY]]</f>
        <v>896</v>
      </c>
      <c r="M24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f>VLOOKUP(InputData[[#This Row],[PRODUCT ID]],MasterData[],5,0)</f>
        <v>76</v>
      </c>
      <c r="K249">
        <f>VLOOKUP(InputData[[#This Row],[PRODUCT ID]],MasterData[],6,0)</f>
        <v>82.08</v>
      </c>
      <c r="L249">
        <f>InputData[[#This Row],[BUYING PRIZE]]*InputData[[#This Row],[QUANTITY]]</f>
        <v>1064</v>
      </c>
      <c r="M249">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f>VLOOKUP(InputData[[#This Row],[PRODUCT ID]],MasterData[],5,0)</f>
        <v>120</v>
      </c>
      <c r="K250">
        <f>VLOOKUP(InputData[[#This Row],[PRODUCT ID]],MasterData[],6,0)</f>
        <v>162</v>
      </c>
      <c r="L250">
        <f>InputData[[#This Row],[BUYING PRIZE]]*InputData[[#This Row],[QUANTITY]]</f>
        <v>480</v>
      </c>
      <c r="M250">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f>VLOOKUP(InputData[[#This Row],[PRODUCT ID]],MasterData[],5,0)</f>
        <v>71</v>
      </c>
      <c r="K251">
        <f>VLOOKUP(InputData[[#This Row],[PRODUCT ID]],MasterData[],6,0)</f>
        <v>80.94</v>
      </c>
      <c r="L251">
        <f>InputData[[#This Row],[BUYING PRIZE]]*InputData[[#This Row],[QUANTITY]]</f>
        <v>142</v>
      </c>
      <c r="M251">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f>VLOOKUP(InputData[[#This Row],[PRODUCT ID]],MasterData[],5,0)</f>
        <v>121</v>
      </c>
      <c r="K252">
        <f>VLOOKUP(InputData[[#This Row],[PRODUCT ID]],MasterData[],6,0)</f>
        <v>141.57</v>
      </c>
      <c r="L252">
        <f>InputData[[#This Row],[BUYING PRIZE]]*InputData[[#This Row],[QUANTITY]]</f>
        <v>968</v>
      </c>
      <c r="M252">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f>VLOOKUP(InputData[[#This Row],[PRODUCT ID]],MasterData[],5,0)</f>
        <v>141</v>
      </c>
      <c r="K253">
        <f>VLOOKUP(InputData[[#This Row],[PRODUCT ID]],MasterData[],6,0)</f>
        <v>149.46</v>
      </c>
      <c r="L253">
        <f>InputData[[#This Row],[BUYING PRIZE]]*InputData[[#This Row],[QUANTITY]]</f>
        <v>1692</v>
      </c>
      <c r="M253">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f>VLOOKUP(InputData[[#This Row],[PRODUCT ID]],MasterData[],5,0)</f>
        <v>47</v>
      </c>
      <c r="K254">
        <f>VLOOKUP(InputData[[#This Row],[PRODUCT ID]],MasterData[],6,0)</f>
        <v>53.11</v>
      </c>
      <c r="L254">
        <f>InputData[[#This Row],[BUYING PRIZE]]*InputData[[#This Row],[QUANTITY]]</f>
        <v>141</v>
      </c>
      <c r="M254">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f>VLOOKUP(InputData[[#This Row],[PRODUCT ID]],MasterData[],5,0)</f>
        <v>44</v>
      </c>
      <c r="K255">
        <f>VLOOKUP(InputData[[#This Row],[PRODUCT ID]],MasterData[],6,0)</f>
        <v>48.4</v>
      </c>
      <c r="L255">
        <f>InputData[[#This Row],[BUYING PRIZE]]*InputData[[#This Row],[QUANTITY]]</f>
        <v>440</v>
      </c>
      <c r="M255">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f>VLOOKUP(InputData[[#This Row],[PRODUCT ID]],MasterData[],5,0)</f>
        <v>73</v>
      </c>
      <c r="K256">
        <f>VLOOKUP(InputData[[#This Row],[PRODUCT ID]],MasterData[],6,0)</f>
        <v>94.17</v>
      </c>
      <c r="L256">
        <f>InputData[[#This Row],[BUYING PRIZE]]*InputData[[#This Row],[QUANTITY]]</f>
        <v>1022</v>
      </c>
      <c r="M256">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f>VLOOKUP(InputData[[#This Row],[PRODUCT ID]],MasterData[],5,0)</f>
        <v>18</v>
      </c>
      <c r="K257">
        <f>VLOOKUP(InputData[[#This Row],[PRODUCT ID]],MasterData[],6,0)</f>
        <v>24.66</v>
      </c>
      <c r="L257">
        <f>InputData[[#This Row],[BUYING PRIZE]]*InputData[[#This Row],[QUANTITY]]</f>
        <v>180</v>
      </c>
      <c r="M257">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f>VLOOKUP(InputData[[#This Row],[PRODUCT ID]],MasterData[],5,0)</f>
        <v>120</v>
      </c>
      <c r="K258">
        <f>VLOOKUP(InputData[[#This Row],[PRODUCT ID]],MasterData[],6,0)</f>
        <v>162</v>
      </c>
      <c r="L258">
        <f>InputData[[#This Row],[BUYING PRIZE]]*InputData[[#This Row],[QUANTITY]]</f>
        <v>960</v>
      </c>
      <c r="M25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f>VLOOKUP(InputData[[#This Row],[PRODUCT ID]],MasterData[],5,0)</f>
        <v>90</v>
      </c>
      <c r="K259">
        <f>VLOOKUP(InputData[[#This Row],[PRODUCT ID]],MasterData[],6,0)</f>
        <v>96.3</v>
      </c>
      <c r="L259">
        <f>InputData[[#This Row],[BUYING PRIZE]]*InputData[[#This Row],[QUANTITY]]</f>
        <v>720</v>
      </c>
      <c r="M259">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f>VLOOKUP(InputData[[#This Row],[PRODUCT ID]],MasterData[],5,0)</f>
        <v>138</v>
      </c>
      <c r="K260">
        <f>VLOOKUP(InputData[[#This Row],[PRODUCT ID]],MasterData[],6,0)</f>
        <v>173.88</v>
      </c>
      <c r="L260">
        <f>InputData[[#This Row],[BUYING PRIZE]]*InputData[[#This Row],[QUANTITY]]</f>
        <v>1932</v>
      </c>
      <c r="M260">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f>VLOOKUP(InputData[[#This Row],[PRODUCT ID]],MasterData[],5,0)</f>
        <v>47</v>
      </c>
      <c r="K261">
        <f>VLOOKUP(InputData[[#This Row],[PRODUCT ID]],MasterData[],6,0)</f>
        <v>53.11</v>
      </c>
      <c r="L261">
        <f>InputData[[#This Row],[BUYING PRIZE]]*InputData[[#This Row],[QUANTITY]]</f>
        <v>658</v>
      </c>
      <c r="M261">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f>VLOOKUP(InputData[[#This Row],[PRODUCT ID]],MasterData[],5,0)</f>
        <v>47</v>
      </c>
      <c r="K262">
        <f>VLOOKUP(InputData[[#This Row],[PRODUCT ID]],MasterData[],6,0)</f>
        <v>53.11</v>
      </c>
      <c r="L262">
        <f>InputData[[#This Row],[BUYING PRIZE]]*InputData[[#This Row],[QUANTITY]]</f>
        <v>282</v>
      </c>
      <c r="M262">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f>VLOOKUP(InputData[[#This Row],[PRODUCT ID]],MasterData[],5,0)</f>
        <v>148</v>
      </c>
      <c r="K263">
        <f>VLOOKUP(InputData[[#This Row],[PRODUCT ID]],MasterData[],6,0)</f>
        <v>164.28</v>
      </c>
      <c r="L263">
        <f>InputData[[#This Row],[BUYING PRIZE]]*InputData[[#This Row],[QUANTITY]]</f>
        <v>1924</v>
      </c>
      <c r="M263">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f>VLOOKUP(InputData[[#This Row],[PRODUCT ID]],MasterData[],5,0)</f>
        <v>121</v>
      </c>
      <c r="K264">
        <f>VLOOKUP(InputData[[#This Row],[PRODUCT ID]],MasterData[],6,0)</f>
        <v>141.57</v>
      </c>
      <c r="L264">
        <f>InputData[[#This Row],[BUYING PRIZE]]*InputData[[#This Row],[QUANTITY]]</f>
        <v>121</v>
      </c>
      <c r="M264">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f>VLOOKUP(InputData[[#This Row],[PRODUCT ID]],MasterData[],5,0)</f>
        <v>148</v>
      </c>
      <c r="K265">
        <f>VLOOKUP(InputData[[#This Row],[PRODUCT ID]],MasterData[],6,0)</f>
        <v>164.28</v>
      </c>
      <c r="L265">
        <f>InputData[[#This Row],[BUYING PRIZE]]*InputData[[#This Row],[QUANTITY]]</f>
        <v>1036</v>
      </c>
      <c r="M265">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f>VLOOKUP(InputData[[#This Row],[PRODUCT ID]],MasterData[],5,0)</f>
        <v>12</v>
      </c>
      <c r="K266">
        <f>VLOOKUP(InputData[[#This Row],[PRODUCT ID]],MasterData[],6,0)</f>
        <v>15.719999999999999</v>
      </c>
      <c r="L266">
        <f>InputData[[#This Row],[BUYING PRIZE]]*InputData[[#This Row],[QUANTITY]]</f>
        <v>24</v>
      </c>
      <c r="M266">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f>VLOOKUP(InputData[[#This Row],[PRODUCT ID]],MasterData[],5,0)</f>
        <v>95</v>
      </c>
      <c r="K267">
        <f>VLOOKUP(InputData[[#This Row],[PRODUCT ID]],MasterData[],6,0)</f>
        <v>119.7</v>
      </c>
      <c r="L267">
        <f>InputData[[#This Row],[BUYING PRIZE]]*InputData[[#This Row],[QUANTITY]]</f>
        <v>95</v>
      </c>
      <c r="M267">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f>VLOOKUP(InputData[[#This Row],[PRODUCT ID]],MasterData[],5,0)</f>
        <v>67</v>
      </c>
      <c r="K268">
        <f>VLOOKUP(InputData[[#This Row],[PRODUCT ID]],MasterData[],6,0)</f>
        <v>83.08</v>
      </c>
      <c r="L268">
        <f>InputData[[#This Row],[BUYING PRIZE]]*InputData[[#This Row],[QUANTITY]]</f>
        <v>603</v>
      </c>
      <c r="M26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f>VLOOKUP(InputData[[#This Row],[PRODUCT ID]],MasterData[],5,0)</f>
        <v>73</v>
      </c>
      <c r="K269">
        <f>VLOOKUP(InputData[[#This Row],[PRODUCT ID]],MasterData[],6,0)</f>
        <v>94.17</v>
      </c>
      <c r="L269">
        <f>InputData[[#This Row],[BUYING PRIZE]]*InputData[[#This Row],[QUANTITY]]</f>
        <v>584</v>
      </c>
      <c r="M269">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f>VLOOKUP(InputData[[#This Row],[PRODUCT ID]],MasterData[],5,0)</f>
        <v>47</v>
      </c>
      <c r="K270">
        <f>VLOOKUP(InputData[[#This Row],[PRODUCT ID]],MasterData[],6,0)</f>
        <v>53.11</v>
      </c>
      <c r="L270">
        <f>InputData[[#This Row],[BUYING PRIZE]]*InputData[[#This Row],[QUANTITY]]</f>
        <v>47</v>
      </c>
      <c r="M270">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f>VLOOKUP(InputData[[#This Row],[PRODUCT ID]],MasterData[],5,0)</f>
        <v>89</v>
      </c>
      <c r="K271">
        <f>VLOOKUP(InputData[[#This Row],[PRODUCT ID]],MasterData[],6,0)</f>
        <v>117.48</v>
      </c>
      <c r="L271">
        <f>InputData[[#This Row],[BUYING PRIZE]]*InputData[[#This Row],[QUANTITY]]</f>
        <v>1068</v>
      </c>
      <c r="M271">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f>VLOOKUP(InputData[[#This Row],[PRODUCT ID]],MasterData[],5,0)</f>
        <v>55</v>
      </c>
      <c r="K272">
        <f>VLOOKUP(InputData[[#This Row],[PRODUCT ID]],MasterData[],6,0)</f>
        <v>58.3</v>
      </c>
      <c r="L272">
        <f>InputData[[#This Row],[BUYING PRIZE]]*InputData[[#This Row],[QUANTITY]]</f>
        <v>770</v>
      </c>
      <c r="M272">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f>VLOOKUP(InputData[[#This Row],[PRODUCT ID]],MasterData[],5,0)</f>
        <v>89</v>
      </c>
      <c r="K273">
        <f>VLOOKUP(InputData[[#This Row],[PRODUCT ID]],MasterData[],6,0)</f>
        <v>117.48</v>
      </c>
      <c r="L273">
        <f>InputData[[#This Row],[BUYING PRIZE]]*InputData[[#This Row],[QUANTITY]]</f>
        <v>178</v>
      </c>
      <c r="M273">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f>VLOOKUP(InputData[[#This Row],[PRODUCT ID]],MasterData[],5,0)</f>
        <v>150</v>
      </c>
      <c r="K274">
        <f>VLOOKUP(InputData[[#This Row],[PRODUCT ID]],MasterData[],6,0)</f>
        <v>210</v>
      </c>
      <c r="L274">
        <f>InputData[[#This Row],[BUYING PRIZE]]*InputData[[#This Row],[QUANTITY]]</f>
        <v>900</v>
      </c>
      <c r="M274">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f>VLOOKUP(InputData[[#This Row],[PRODUCT ID]],MasterData[],5,0)</f>
        <v>44</v>
      </c>
      <c r="K275">
        <f>VLOOKUP(InputData[[#This Row],[PRODUCT ID]],MasterData[],6,0)</f>
        <v>48.4</v>
      </c>
      <c r="L275">
        <f>InputData[[#This Row],[BUYING PRIZE]]*InputData[[#This Row],[QUANTITY]]</f>
        <v>616</v>
      </c>
      <c r="M275">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f>VLOOKUP(InputData[[#This Row],[PRODUCT ID]],MasterData[],5,0)</f>
        <v>121</v>
      </c>
      <c r="K276">
        <f>VLOOKUP(InputData[[#This Row],[PRODUCT ID]],MasterData[],6,0)</f>
        <v>141.57</v>
      </c>
      <c r="L276">
        <f>InputData[[#This Row],[BUYING PRIZE]]*InputData[[#This Row],[QUANTITY]]</f>
        <v>1210</v>
      </c>
      <c r="M276">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f>VLOOKUP(InputData[[#This Row],[PRODUCT ID]],MasterData[],5,0)</f>
        <v>112</v>
      </c>
      <c r="K277">
        <f>VLOOKUP(InputData[[#This Row],[PRODUCT ID]],MasterData[],6,0)</f>
        <v>146.72</v>
      </c>
      <c r="L277">
        <f>InputData[[#This Row],[BUYING PRIZE]]*InputData[[#This Row],[QUANTITY]]</f>
        <v>1232</v>
      </c>
      <c r="M277">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f>VLOOKUP(InputData[[#This Row],[PRODUCT ID]],MasterData[],5,0)</f>
        <v>90</v>
      </c>
      <c r="K278">
        <f>VLOOKUP(InputData[[#This Row],[PRODUCT ID]],MasterData[],6,0)</f>
        <v>115.2</v>
      </c>
      <c r="L278">
        <f>InputData[[#This Row],[BUYING PRIZE]]*InputData[[#This Row],[QUANTITY]]</f>
        <v>360</v>
      </c>
      <c r="M27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f>VLOOKUP(InputData[[#This Row],[PRODUCT ID]],MasterData[],5,0)</f>
        <v>83</v>
      </c>
      <c r="K279">
        <f>VLOOKUP(InputData[[#This Row],[PRODUCT ID]],MasterData[],6,0)</f>
        <v>94.62</v>
      </c>
      <c r="L279">
        <f>InputData[[#This Row],[BUYING PRIZE]]*InputData[[#This Row],[QUANTITY]]</f>
        <v>747</v>
      </c>
      <c r="M279">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f>VLOOKUP(InputData[[#This Row],[PRODUCT ID]],MasterData[],5,0)</f>
        <v>126</v>
      </c>
      <c r="K280">
        <f>VLOOKUP(InputData[[#This Row],[PRODUCT ID]],MasterData[],6,0)</f>
        <v>162.54</v>
      </c>
      <c r="L280">
        <f>InputData[[#This Row],[BUYING PRIZE]]*InputData[[#This Row],[QUANTITY]]</f>
        <v>252</v>
      </c>
      <c r="M280">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f>VLOOKUP(InputData[[#This Row],[PRODUCT ID]],MasterData[],5,0)</f>
        <v>112</v>
      </c>
      <c r="K281">
        <f>VLOOKUP(InputData[[#This Row],[PRODUCT ID]],MasterData[],6,0)</f>
        <v>146.72</v>
      </c>
      <c r="L281">
        <f>InputData[[#This Row],[BUYING PRIZE]]*InputData[[#This Row],[QUANTITY]]</f>
        <v>784</v>
      </c>
      <c r="M281">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f>VLOOKUP(InputData[[#This Row],[PRODUCT ID]],MasterData[],5,0)</f>
        <v>98</v>
      </c>
      <c r="K282">
        <f>VLOOKUP(InputData[[#This Row],[PRODUCT ID]],MasterData[],6,0)</f>
        <v>103.88</v>
      </c>
      <c r="L282">
        <f>InputData[[#This Row],[BUYING PRIZE]]*InputData[[#This Row],[QUANTITY]]</f>
        <v>588</v>
      </c>
      <c r="M282">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f>VLOOKUP(InputData[[#This Row],[PRODUCT ID]],MasterData[],5,0)</f>
        <v>105</v>
      </c>
      <c r="K283">
        <f>VLOOKUP(InputData[[#This Row],[PRODUCT ID]],MasterData[],6,0)</f>
        <v>142.80000000000001</v>
      </c>
      <c r="L283">
        <f>InputData[[#This Row],[BUYING PRIZE]]*InputData[[#This Row],[QUANTITY]]</f>
        <v>525</v>
      </c>
      <c r="M283">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f>VLOOKUP(InputData[[#This Row],[PRODUCT ID]],MasterData[],5,0)</f>
        <v>120</v>
      </c>
      <c r="K284">
        <f>VLOOKUP(InputData[[#This Row],[PRODUCT ID]],MasterData[],6,0)</f>
        <v>162</v>
      </c>
      <c r="L284">
        <f>InputData[[#This Row],[BUYING PRIZE]]*InputData[[#This Row],[QUANTITY]]</f>
        <v>960</v>
      </c>
      <c r="M284">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f>VLOOKUP(InputData[[#This Row],[PRODUCT ID]],MasterData[],5,0)</f>
        <v>148</v>
      </c>
      <c r="K285">
        <f>VLOOKUP(InputData[[#This Row],[PRODUCT ID]],MasterData[],6,0)</f>
        <v>201.28</v>
      </c>
      <c r="L285">
        <f>InputData[[#This Row],[BUYING PRIZE]]*InputData[[#This Row],[QUANTITY]]</f>
        <v>2220</v>
      </c>
      <c r="M285">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f>VLOOKUP(InputData[[#This Row],[PRODUCT ID]],MasterData[],5,0)</f>
        <v>134</v>
      </c>
      <c r="K286">
        <f>VLOOKUP(InputData[[#This Row],[PRODUCT ID]],MasterData[],6,0)</f>
        <v>156.78</v>
      </c>
      <c r="L286">
        <f>InputData[[#This Row],[BUYING PRIZE]]*InputData[[#This Row],[QUANTITY]]</f>
        <v>1876</v>
      </c>
      <c r="M286">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f>VLOOKUP(InputData[[#This Row],[PRODUCT ID]],MasterData[],5,0)</f>
        <v>13</v>
      </c>
      <c r="K287">
        <f>VLOOKUP(InputData[[#This Row],[PRODUCT ID]],MasterData[],6,0)</f>
        <v>16.64</v>
      </c>
      <c r="L287">
        <f>InputData[[#This Row],[BUYING PRIZE]]*InputData[[#This Row],[QUANTITY]]</f>
        <v>143</v>
      </c>
      <c r="M28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f>VLOOKUP(InputData[[#This Row],[PRODUCT ID]],MasterData[],5,0)</f>
        <v>141</v>
      </c>
      <c r="K288">
        <f>VLOOKUP(InputData[[#This Row],[PRODUCT ID]],MasterData[],6,0)</f>
        <v>149.46</v>
      </c>
      <c r="L288">
        <f>InputData[[#This Row],[BUYING PRIZE]]*InputData[[#This Row],[QUANTITY]]</f>
        <v>846</v>
      </c>
      <c r="M28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f>VLOOKUP(InputData[[#This Row],[PRODUCT ID]],MasterData[],5,0)</f>
        <v>138</v>
      </c>
      <c r="K289">
        <f>VLOOKUP(InputData[[#This Row],[PRODUCT ID]],MasterData[],6,0)</f>
        <v>173.88</v>
      </c>
      <c r="L289">
        <f>InputData[[#This Row],[BUYING PRIZE]]*InputData[[#This Row],[QUANTITY]]</f>
        <v>1242</v>
      </c>
      <c r="M289">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f>VLOOKUP(InputData[[#This Row],[PRODUCT ID]],MasterData[],5,0)</f>
        <v>133</v>
      </c>
      <c r="K290">
        <f>VLOOKUP(InputData[[#This Row],[PRODUCT ID]],MasterData[],6,0)</f>
        <v>155.61000000000001</v>
      </c>
      <c r="L290">
        <f>InputData[[#This Row],[BUYING PRIZE]]*InputData[[#This Row],[QUANTITY]]</f>
        <v>1197</v>
      </c>
      <c r="M290">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f>VLOOKUP(InputData[[#This Row],[PRODUCT ID]],MasterData[],5,0)</f>
        <v>112</v>
      </c>
      <c r="K291">
        <f>VLOOKUP(InputData[[#This Row],[PRODUCT ID]],MasterData[],6,0)</f>
        <v>146.72</v>
      </c>
      <c r="L291">
        <f>InputData[[#This Row],[BUYING PRIZE]]*InputData[[#This Row],[QUANTITY]]</f>
        <v>896</v>
      </c>
      <c r="M291">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f>VLOOKUP(InputData[[#This Row],[PRODUCT ID]],MasterData[],5,0)</f>
        <v>37</v>
      </c>
      <c r="K292">
        <f>VLOOKUP(InputData[[#This Row],[PRODUCT ID]],MasterData[],6,0)</f>
        <v>49.21</v>
      </c>
      <c r="L292">
        <f>InputData[[#This Row],[BUYING PRIZE]]*InputData[[#This Row],[QUANTITY]]</f>
        <v>222</v>
      </c>
      <c r="M292">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f>VLOOKUP(InputData[[#This Row],[PRODUCT ID]],MasterData[],5,0)</f>
        <v>105</v>
      </c>
      <c r="K293">
        <f>VLOOKUP(InputData[[#This Row],[PRODUCT ID]],MasterData[],6,0)</f>
        <v>142.80000000000001</v>
      </c>
      <c r="L293">
        <f>InputData[[#This Row],[BUYING PRIZE]]*InputData[[#This Row],[QUANTITY]]</f>
        <v>630</v>
      </c>
      <c r="M293">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f>VLOOKUP(InputData[[#This Row],[PRODUCT ID]],MasterData[],5,0)</f>
        <v>133</v>
      </c>
      <c r="K294">
        <f>VLOOKUP(InputData[[#This Row],[PRODUCT ID]],MasterData[],6,0)</f>
        <v>155.61000000000001</v>
      </c>
      <c r="L294">
        <f>InputData[[#This Row],[BUYING PRIZE]]*InputData[[#This Row],[QUANTITY]]</f>
        <v>1463</v>
      </c>
      <c r="M294">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f>VLOOKUP(InputData[[#This Row],[PRODUCT ID]],MasterData[],5,0)</f>
        <v>44</v>
      </c>
      <c r="K295">
        <f>VLOOKUP(InputData[[#This Row],[PRODUCT ID]],MasterData[],6,0)</f>
        <v>48.84</v>
      </c>
      <c r="L295">
        <f>InputData[[#This Row],[BUYING PRIZE]]*InputData[[#This Row],[QUANTITY]]</f>
        <v>132</v>
      </c>
      <c r="M295">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f>VLOOKUP(InputData[[#This Row],[PRODUCT ID]],MasterData[],5,0)</f>
        <v>89</v>
      </c>
      <c r="K296">
        <f>VLOOKUP(InputData[[#This Row],[PRODUCT ID]],MasterData[],6,0)</f>
        <v>117.48</v>
      </c>
      <c r="L296">
        <f>InputData[[#This Row],[BUYING PRIZE]]*InputData[[#This Row],[QUANTITY]]</f>
        <v>1246</v>
      </c>
      <c r="M296">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f>VLOOKUP(InputData[[#This Row],[PRODUCT ID]],MasterData[],5,0)</f>
        <v>148</v>
      </c>
      <c r="K297">
        <f>VLOOKUP(InputData[[#This Row],[PRODUCT ID]],MasterData[],6,0)</f>
        <v>164.28</v>
      </c>
      <c r="L297">
        <f>InputData[[#This Row],[BUYING PRIZE]]*InputData[[#This Row],[QUANTITY]]</f>
        <v>1924</v>
      </c>
      <c r="M297">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f>VLOOKUP(InputData[[#This Row],[PRODUCT ID]],MasterData[],5,0)</f>
        <v>18</v>
      </c>
      <c r="K298">
        <f>VLOOKUP(InputData[[#This Row],[PRODUCT ID]],MasterData[],6,0)</f>
        <v>24.66</v>
      </c>
      <c r="L298">
        <f>InputData[[#This Row],[BUYING PRIZE]]*InputData[[#This Row],[QUANTITY]]</f>
        <v>144</v>
      </c>
      <c r="M29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f>VLOOKUP(InputData[[#This Row],[PRODUCT ID]],MasterData[],5,0)</f>
        <v>37</v>
      </c>
      <c r="K299">
        <f>VLOOKUP(InputData[[#This Row],[PRODUCT ID]],MasterData[],6,0)</f>
        <v>41.81</v>
      </c>
      <c r="L299">
        <f>InputData[[#This Row],[BUYING PRIZE]]*InputData[[#This Row],[QUANTITY]]</f>
        <v>111</v>
      </c>
      <c r="M299">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f>VLOOKUP(InputData[[#This Row],[PRODUCT ID]],MasterData[],5,0)</f>
        <v>89</v>
      </c>
      <c r="K300">
        <f>VLOOKUP(InputData[[#This Row],[PRODUCT ID]],MasterData[],6,0)</f>
        <v>117.48</v>
      </c>
      <c r="L300">
        <f>InputData[[#This Row],[BUYING PRIZE]]*InputData[[#This Row],[QUANTITY]]</f>
        <v>89</v>
      </c>
      <c r="M300">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f>VLOOKUP(InputData[[#This Row],[PRODUCT ID]],MasterData[],5,0)</f>
        <v>105</v>
      </c>
      <c r="K301">
        <f>VLOOKUP(InputData[[#This Row],[PRODUCT ID]],MasterData[],6,0)</f>
        <v>142.80000000000001</v>
      </c>
      <c r="L301">
        <f>InputData[[#This Row],[BUYING PRIZE]]*InputData[[#This Row],[QUANTITY]]</f>
        <v>1365</v>
      </c>
      <c r="M301">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f>VLOOKUP(InputData[[#This Row],[PRODUCT ID]],MasterData[],5,0)</f>
        <v>73</v>
      </c>
      <c r="K302">
        <f>VLOOKUP(InputData[[#This Row],[PRODUCT ID]],MasterData[],6,0)</f>
        <v>94.17</v>
      </c>
      <c r="L302">
        <f>InputData[[#This Row],[BUYING PRIZE]]*InputData[[#This Row],[QUANTITY]]</f>
        <v>438</v>
      </c>
      <c r="M302">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f>VLOOKUP(InputData[[#This Row],[PRODUCT ID]],MasterData[],5,0)</f>
        <v>112</v>
      </c>
      <c r="K303">
        <f>VLOOKUP(InputData[[#This Row],[PRODUCT ID]],MasterData[],6,0)</f>
        <v>122.08</v>
      </c>
      <c r="L303">
        <f>InputData[[#This Row],[BUYING PRIZE]]*InputData[[#This Row],[QUANTITY]]</f>
        <v>672</v>
      </c>
      <c r="M303">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f>VLOOKUP(InputData[[#This Row],[PRODUCT ID]],MasterData[],5,0)</f>
        <v>13</v>
      </c>
      <c r="K304">
        <f>VLOOKUP(InputData[[#This Row],[PRODUCT ID]],MasterData[],6,0)</f>
        <v>16.64</v>
      </c>
      <c r="L304">
        <f>InputData[[#This Row],[BUYING PRIZE]]*InputData[[#This Row],[QUANTITY]]</f>
        <v>195</v>
      </c>
      <c r="M304">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f>VLOOKUP(InputData[[#This Row],[PRODUCT ID]],MasterData[],5,0)</f>
        <v>90</v>
      </c>
      <c r="K305">
        <f>VLOOKUP(InputData[[#This Row],[PRODUCT ID]],MasterData[],6,0)</f>
        <v>96.3</v>
      </c>
      <c r="L305">
        <f>InputData[[#This Row],[BUYING PRIZE]]*InputData[[#This Row],[QUANTITY]]</f>
        <v>720</v>
      </c>
      <c r="M305">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f>VLOOKUP(InputData[[#This Row],[PRODUCT ID]],MasterData[],5,0)</f>
        <v>73</v>
      </c>
      <c r="K306">
        <f>VLOOKUP(InputData[[#This Row],[PRODUCT ID]],MasterData[],6,0)</f>
        <v>94.17</v>
      </c>
      <c r="L306">
        <f>InputData[[#This Row],[BUYING PRIZE]]*InputData[[#This Row],[QUANTITY]]</f>
        <v>511</v>
      </c>
      <c r="M306">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f>VLOOKUP(InputData[[#This Row],[PRODUCT ID]],MasterData[],5,0)</f>
        <v>133</v>
      </c>
      <c r="K307">
        <f>VLOOKUP(InputData[[#This Row],[PRODUCT ID]],MasterData[],6,0)</f>
        <v>155.61000000000001</v>
      </c>
      <c r="L307">
        <f>InputData[[#This Row],[BUYING PRIZE]]*InputData[[#This Row],[QUANTITY]]</f>
        <v>1995</v>
      </c>
      <c r="M307">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f>VLOOKUP(InputData[[#This Row],[PRODUCT ID]],MasterData[],5,0)</f>
        <v>67</v>
      </c>
      <c r="K308">
        <f>VLOOKUP(InputData[[#This Row],[PRODUCT ID]],MasterData[],6,0)</f>
        <v>85.76</v>
      </c>
      <c r="L308">
        <f>InputData[[#This Row],[BUYING PRIZE]]*InputData[[#This Row],[QUANTITY]]</f>
        <v>1005</v>
      </c>
      <c r="M30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f>VLOOKUP(InputData[[#This Row],[PRODUCT ID]],MasterData[],5,0)</f>
        <v>18</v>
      </c>
      <c r="K309">
        <f>VLOOKUP(InputData[[#This Row],[PRODUCT ID]],MasterData[],6,0)</f>
        <v>24.66</v>
      </c>
      <c r="L309">
        <f>InputData[[#This Row],[BUYING PRIZE]]*InputData[[#This Row],[QUANTITY]]</f>
        <v>234</v>
      </c>
      <c r="M309">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f>VLOOKUP(InputData[[#This Row],[PRODUCT ID]],MasterData[],5,0)</f>
        <v>44</v>
      </c>
      <c r="K310">
        <f>VLOOKUP(InputData[[#This Row],[PRODUCT ID]],MasterData[],6,0)</f>
        <v>48.84</v>
      </c>
      <c r="L310">
        <f>InputData[[#This Row],[BUYING PRIZE]]*InputData[[#This Row],[QUANTITY]]</f>
        <v>88</v>
      </c>
      <c r="M310">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f>VLOOKUP(InputData[[#This Row],[PRODUCT ID]],MasterData[],5,0)</f>
        <v>71</v>
      </c>
      <c r="K311">
        <f>VLOOKUP(InputData[[#This Row],[PRODUCT ID]],MasterData[],6,0)</f>
        <v>80.94</v>
      </c>
      <c r="L311">
        <f>InputData[[#This Row],[BUYING PRIZE]]*InputData[[#This Row],[QUANTITY]]</f>
        <v>71</v>
      </c>
      <c r="M311">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f>VLOOKUP(InputData[[#This Row],[PRODUCT ID]],MasterData[],5,0)</f>
        <v>76</v>
      </c>
      <c r="K312">
        <f>VLOOKUP(InputData[[#This Row],[PRODUCT ID]],MasterData[],6,0)</f>
        <v>82.08</v>
      </c>
      <c r="L312">
        <f>InputData[[#This Row],[BUYING PRIZE]]*InputData[[#This Row],[QUANTITY]]</f>
        <v>456</v>
      </c>
      <c r="M312">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f>VLOOKUP(InputData[[#This Row],[PRODUCT ID]],MasterData[],5,0)</f>
        <v>148</v>
      </c>
      <c r="K313">
        <f>VLOOKUP(InputData[[#This Row],[PRODUCT ID]],MasterData[],6,0)</f>
        <v>201.28</v>
      </c>
      <c r="L313">
        <f>InputData[[#This Row],[BUYING PRIZE]]*InputData[[#This Row],[QUANTITY]]</f>
        <v>444</v>
      </c>
      <c r="M313">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f>VLOOKUP(InputData[[#This Row],[PRODUCT ID]],MasterData[],5,0)</f>
        <v>44</v>
      </c>
      <c r="K314">
        <f>VLOOKUP(InputData[[#This Row],[PRODUCT ID]],MasterData[],6,0)</f>
        <v>48.84</v>
      </c>
      <c r="L314">
        <f>InputData[[#This Row],[BUYING PRIZE]]*InputData[[#This Row],[QUANTITY]]</f>
        <v>484</v>
      </c>
      <c r="M314">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f>VLOOKUP(InputData[[#This Row],[PRODUCT ID]],MasterData[],5,0)</f>
        <v>95</v>
      </c>
      <c r="K315">
        <f>VLOOKUP(InputData[[#This Row],[PRODUCT ID]],MasterData[],6,0)</f>
        <v>119.7</v>
      </c>
      <c r="L315">
        <f>InputData[[#This Row],[BUYING PRIZE]]*InputData[[#This Row],[QUANTITY]]</f>
        <v>1140</v>
      </c>
      <c r="M315">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f>VLOOKUP(InputData[[#This Row],[PRODUCT ID]],MasterData[],5,0)</f>
        <v>13</v>
      </c>
      <c r="K316">
        <f>VLOOKUP(InputData[[#This Row],[PRODUCT ID]],MasterData[],6,0)</f>
        <v>16.64</v>
      </c>
      <c r="L316">
        <f>InputData[[#This Row],[BUYING PRIZE]]*InputData[[#This Row],[QUANTITY]]</f>
        <v>26</v>
      </c>
      <c r="M316">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f>VLOOKUP(InputData[[#This Row],[PRODUCT ID]],MasterData[],5,0)</f>
        <v>18</v>
      </c>
      <c r="K317">
        <f>VLOOKUP(InputData[[#This Row],[PRODUCT ID]],MasterData[],6,0)</f>
        <v>24.66</v>
      </c>
      <c r="L317">
        <f>InputData[[#This Row],[BUYING PRIZE]]*InputData[[#This Row],[QUANTITY]]</f>
        <v>234</v>
      </c>
      <c r="M317">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f>VLOOKUP(InputData[[#This Row],[PRODUCT ID]],MasterData[],5,0)</f>
        <v>150</v>
      </c>
      <c r="K318">
        <f>VLOOKUP(InputData[[#This Row],[PRODUCT ID]],MasterData[],6,0)</f>
        <v>210</v>
      </c>
      <c r="L318">
        <f>InputData[[#This Row],[BUYING PRIZE]]*InputData[[#This Row],[QUANTITY]]</f>
        <v>300</v>
      </c>
      <c r="M31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f>VLOOKUP(InputData[[#This Row],[PRODUCT ID]],MasterData[],5,0)</f>
        <v>48</v>
      </c>
      <c r="K319">
        <f>VLOOKUP(InputData[[#This Row],[PRODUCT ID]],MasterData[],6,0)</f>
        <v>57.120000000000005</v>
      </c>
      <c r="L319">
        <f>InputData[[#This Row],[BUYING PRIZE]]*InputData[[#This Row],[QUANTITY]]</f>
        <v>480</v>
      </c>
      <c r="M319">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f>VLOOKUP(InputData[[#This Row],[PRODUCT ID]],MasterData[],5,0)</f>
        <v>138</v>
      </c>
      <c r="K320">
        <f>VLOOKUP(InputData[[#This Row],[PRODUCT ID]],MasterData[],6,0)</f>
        <v>173.88</v>
      </c>
      <c r="L320">
        <f>InputData[[#This Row],[BUYING PRIZE]]*InputData[[#This Row],[QUANTITY]]</f>
        <v>828</v>
      </c>
      <c r="M320">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f>VLOOKUP(InputData[[#This Row],[PRODUCT ID]],MasterData[],5,0)</f>
        <v>89</v>
      </c>
      <c r="K321">
        <f>VLOOKUP(InputData[[#This Row],[PRODUCT ID]],MasterData[],6,0)</f>
        <v>117.48</v>
      </c>
      <c r="L321">
        <f>InputData[[#This Row],[BUYING PRIZE]]*InputData[[#This Row],[QUANTITY]]</f>
        <v>801</v>
      </c>
      <c r="M321">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f>VLOOKUP(InputData[[#This Row],[PRODUCT ID]],MasterData[],5,0)</f>
        <v>98</v>
      </c>
      <c r="K322">
        <f>VLOOKUP(InputData[[#This Row],[PRODUCT ID]],MasterData[],6,0)</f>
        <v>103.88</v>
      </c>
      <c r="L322">
        <f>InputData[[#This Row],[BUYING PRIZE]]*InputData[[#This Row],[QUANTITY]]</f>
        <v>196</v>
      </c>
      <c r="M322">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f>VLOOKUP(InputData[[#This Row],[PRODUCT ID]],MasterData[],5,0)</f>
        <v>148</v>
      </c>
      <c r="K323">
        <f>VLOOKUP(InputData[[#This Row],[PRODUCT ID]],MasterData[],6,0)</f>
        <v>201.28</v>
      </c>
      <c r="L323">
        <f>InputData[[#This Row],[BUYING PRIZE]]*InputData[[#This Row],[QUANTITY]]</f>
        <v>1628</v>
      </c>
      <c r="M323">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f>VLOOKUP(InputData[[#This Row],[PRODUCT ID]],MasterData[],5,0)</f>
        <v>89</v>
      </c>
      <c r="K324">
        <f>VLOOKUP(InputData[[#This Row],[PRODUCT ID]],MasterData[],6,0)</f>
        <v>117.48</v>
      </c>
      <c r="L324">
        <f>InputData[[#This Row],[BUYING PRIZE]]*InputData[[#This Row],[QUANTITY]]</f>
        <v>1068</v>
      </c>
      <c r="M324">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f>VLOOKUP(InputData[[#This Row],[PRODUCT ID]],MasterData[],5,0)</f>
        <v>98</v>
      </c>
      <c r="K325">
        <f>VLOOKUP(InputData[[#This Row],[PRODUCT ID]],MasterData[],6,0)</f>
        <v>103.88</v>
      </c>
      <c r="L325">
        <f>InputData[[#This Row],[BUYING PRIZE]]*InputData[[#This Row],[QUANTITY]]</f>
        <v>1274</v>
      </c>
      <c r="M325">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f>VLOOKUP(InputData[[#This Row],[PRODUCT ID]],MasterData[],5,0)</f>
        <v>105</v>
      </c>
      <c r="K326">
        <f>VLOOKUP(InputData[[#This Row],[PRODUCT ID]],MasterData[],6,0)</f>
        <v>142.80000000000001</v>
      </c>
      <c r="L326">
        <f>InputData[[#This Row],[BUYING PRIZE]]*InputData[[#This Row],[QUANTITY]]</f>
        <v>210</v>
      </c>
      <c r="M326">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f>VLOOKUP(InputData[[#This Row],[PRODUCT ID]],MasterData[],5,0)</f>
        <v>105</v>
      </c>
      <c r="K327">
        <f>VLOOKUP(InputData[[#This Row],[PRODUCT ID]],MasterData[],6,0)</f>
        <v>142.80000000000001</v>
      </c>
      <c r="L327">
        <f>InputData[[#This Row],[BUYING PRIZE]]*InputData[[#This Row],[QUANTITY]]</f>
        <v>315</v>
      </c>
      <c r="M32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f>VLOOKUP(InputData[[#This Row],[PRODUCT ID]],MasterData[],5,0)</f>
        <v>90</v>
      </c>
      <c r="K328">
        <f>VLOOKUP(InputData[[#This Row],[PRODUCT ID]],MasterData[],6,0)</f>
        <v>115.2</v>
      </c>
      <c r="L328">
        <f>InputData[[#This Row],[BUYING PRIZE]]*InputData[[#This Row],[QUANTITY]]</f>
        <v>180</v>
      </c>
      <c r="M32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f>VLOOKUP(InputData[[#This Row],[PRODUCT ID]],MasterData[],5,0)</f>
        <v>18</v>
      </c>
      <c r="K329">
        <f>VLOOKUP(InputData[[#This Row],[PRODUCT ID]],MasterData[],6,0)</f>
        <v>24.66</v>
      </c>
      <c r="L329">
        <f>InputData[[#This Row],[BUYING PRIZE]]*InputData[[#This Row],[QUANTITY]]</f>
        <v>126</v>
      </c>
      <c r="M329">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f>VLOOKUP(InputData[[#This Row],[PRODUCT ID]],MasterData[],5,0)</f>
        <v>37</v>
      </c>
      <c r="K330">
        <f>VLOOKUP(InputData[[#This Row],[PRODUCT ID]],MasterData[],6,0)</f>
        <v>42.55</v>
      </c>
      <c r="L330">
        <f>InputData[[#This Row],[BUYING PRIZE]]*InputData[[#This Row],[QUANTITY]]</f>
        <v>444</v>
      </c>
      <c r="M330">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f>VLOOKUP(InputData[[#This Row],[PRODUCT ID]],MasterData[],5,0)</f>
        <v>105</v>
      </c>
      <c r="K331">
        <f>VLOOKUP(InputData[[#This Row],[PRODUCT ID]],MasterData[],6,0)</f>
        <v>142.80000000000001</v>
      </c>
      <c r="L331">
        <f>InputData[[#This Row],[BUYING PRIZE]]*InputData[[#This Row],[QUANTITY]]</f>
        <v>945</v>
      </c>
      <c r="M331">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f>VLOOKUP(InputData[[#This Row],[PRODUCT ID]],MasterData[],5,0)</f>
        <v>13</v>
      </c>
      <c r="K332">
        <f>VLOOKUP(InputData[[#This Row],[PRODUCT ID]],MasterData[],6,0)</f>
        <v>16.64</v>
      </c>
      <c r="L332">
        <f>InputData[[#This Row],[BUYING PRIZE]]*InputData[[#This Row],[QUANTITY]]</f>
        <v>182</v>
      </c>
      <c r="M332">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f>VLOOKUP(InputData[[#This Row],[PRODUCT ID]],MasterData[],5,0)</f>
        <v>138</v>
      </c>
      <c r="K333">
        <f>VLOOKUP(InputData[[#This Row],[PRODUCT ID]],MasterData[],6,0)</f>
        <v>173.88</v>
      </c>
      <c r="L333">
        <f>InputData[[#This Row],[BUYING PRIZE]]*InputData[[#This Row],[QUANTITY]]</f>
        <v>1242</v>
      </c>
      <c r="M333">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f>VLOOKUP(InputData[[#This Row],[PRODUCT ID]],MasterData[],5,0)</f>
        <v>37</v>
      </c>
      <c r="K334">
        <f>VLOOKUP(InputData[[#This Row],[PRODUCT ID]],MasterData[],6,0)</f>
        <v>49.21</v>
      </c>
      <c r="L334">
        <f>InputData[[#This Row],[BUYING PRIZE]]*InputData[[#This Row],[QUANTITY]]</f>
        <v>74</v>
      </c>
      <c r="M334">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f>VLOOKUP(InputData[[#This Row],[PRODUCT ID]],MasterData[],5,0)</f>
        <v>73</v>
      </c>
      <c r="K335">
        <f>VLOOKUP(InputData[[#This Row],[PRODUCT ID]],MasterData[],6,0)</f>
        <v>94.17</v>
      </c>
      <c r="L335">
        <f>InputData[[#This Row],[BUYING PRIZE]]*InputData[[#This Row],[QUANTITY]]</f>
        <v>292</v>
      </c>
      <c r="M335">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f>VLOOKUP(InputData[[#This Row],[PRODUCT ID]],MasterData[],5,0)</f>
        <v>148</v>
      </c>
      <c r="K336">
        <f>VLOOKUP(InputData[[#This Row],[PRODUCT ID]],MasterData[],6,0)</f>
        <v>201.28</v>
      </c>
      <c r="L336">
        <f>InputData[[#This Row],[BUYING PRIZE]]*InputData[[#This Row],[QUANTITY]]</f>
        <v>296</v>
      </c>
      <c r="M336">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f>VLOOKUP(InputData[[#This Row],[PRODUCT ID]],MasterData[],5,0)</f>
        <v>18</v>
      </c>
      <c r="K337">
        <f>VLOOKUP(InputData[[#This Row],[PRODUCT ID]],MasterData[],6,0)</f>
        <v>24.66</v>
      </c>
      <c r="L337">
        <f>InputData[[#This Row],[BUYING PRIZE]]*InputData[[#This Row],[QUANTITY]]</f>
        <v>252</v>
      </c>
      <c r="M337">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f>VLOOKUP(InputData[[#This Row],[PRODUCT ID]],MasterData[],5,0)</f>
        <v>76</v>
      </c>
      <c r="K338">
        <f>VLOOKUP(InputData[[#This Row],[PRODUCT ID]],MasterData[],6,0)</f>
        <v>82.08</v>
      </c>
      <c r="L338">
        <f>InputData[[#This Row],[BUYING PRIZE]]*InputData[[#This Row],[QUANTITY]]</f>
        <v>1140</v>
      </c>
      <c r="M33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f>VLOOKUP(InputData[[#This Row],[PRODUCT ID]],MasterData[],5,0)</f>
        <v>55</v>
      </c>
      <c r="K339">
        <f>VLOOKUP(InputData[[#This Row],[PRODUCT ID]],MasterData[],6,0)</f>
        <v>58.3</v>
      </c>
      <c r="L339">
        <f>InputData[[#This Row],[BUYING PRIZE]]*InputData[[#This Row],[QUANTITY]]</f>
        <v>220</v>
      </c>
      <c r="M339">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f>VLOOKUP(InputData[[#This Row],[PRODUCT ID]],MasterData[],5,0)</f>
        <v>44</v>
      </c>
      <c r="K340">
        <f>VLOOKUP(InputData[[#This Row],[PRODUCT ID]],MasterData[],6,0)</f>
        <v>48.84</v>
      </c>
      <c r="L340">
        <f>InputData[[#This Row],[BUYING PRIZE]]*InputData[[#This Row],[QUANTITY]]</f>
        <v>396</v>
      </c>
      <c r="M340">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f>VLOOKUP(InputData[[#This Row],[PRODUCT ID]],MasterData[],5,0)</f>
        <v>71</v>
      </c>
      <c r="K341">
        <f>VLOOKUP(InputData[[#This Row],[PRODUCT ID]],MasterData[],6,0)</f>
        <v>80.94</v>
      </c>
      <c r="L341">
        <f>InputData[[#This Row],[BUYING PRIZE]]*InputData[[#This Row],[QUANTITY]]</f>
        <v>568</v>
      </c>
      <c r="M341">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f>VLOOKUP(InputData[[#This Row],[PRODUCT ID]],MasterData[],5,0)</f>
        <v>48</v>
      </c>
      <c r="K342">
        <f>VLOOKUP(InputData[[#This Row],[PRODUCT ID]],MasterData[],6,0)</f>
        <v>57.120000000000005</v>
      </c>
      <c r="L342">
        <f>InputData[[#This Row],[BUYING PRIZE]]*InputData[[#This Row],[QUANTITY]]</f>
        <v>96</v>
      </c>
      <c r="M342">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f>VLOOKUP(InputData[[#This Row],[PRODUCT ID]],MasterData[],5,0)</f>
        <v>112</v>
      </c>
      <c r="K343">
        <f>VLOOKUP(InputData[[#This Row],[PRODUCT ID]],MasterData[],6,0)</f>
        <v>146.72</v>
      </c>
      <c r="L343">
        <f>InputData[[#This Row],[BUYING PRIZE]]*InputData[[#This Row],[QUANTITY]]</f>
        <v>1568</v>
      </c>
      <c r="M343">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f>VLOOKUP(InputData[[#This Row],[PRODUCT ID]],MasterData[],5,0)</f>
        <v>13</v>
      </c>
      <c r="K344">
        <f>VLOOKUP(InputData[[#This Row],[PRODUCT ID]],MasterData[],6,0)</f>
        <v>16.64</v>
      </c>
      <c r="L344">
        <f>InputData[[#This Row],[BUYING PRIZE]]*InputData[[#This Row],[QUANTITY]]</f>
        <v>169</v>
      </c>
      <c r="M344">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f>VLOOKUP(InputData[[#This Row],[PRODUCT ID]],MasterData[],5,0)</f>
        <v>48</v>
      </c>
      <c r="K345">
        <f>VLOOKUP(InputData[[#This Row],[PRODUCT ID]],MasterData[],6,0)</f>
        <v>57.120000000000005</v>
      </c>
      <c r="L345">
        <f>InputData[[#This Row],[BUYING PRIZE]]*InputData[[#This Row],[QUANTITY]]</f>
        <v>384</v>
      </c>
      <c r="M345">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f>VLOOKUP(InputData[[#This Row],[PRODUCT ID]],MasterData[],5,0)</f>
        <v>55</v>
      </c>
      <c r="K346">
        <f>VLOOKUP(InputData[[#This Row],[PRODUCT ID]],MasterData[],6,0)</f>
        <v>58.3</v>
      </c>
      <c r="L346">
        <f>InputData[[#This Row],[BUYING PRIZE]]*InputData[[#This Row],[QUANTITY]]</f>
        <v>495</v>
      </c>
      <c r="M346">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f>VLOOKUP(InputData[[#This Row],[PRODUCT ID]],MasterData[],5,0)</f>
        <v>95</v>
      </c>
      <c r="K347">
        <f>VLOOKUP(InputData[[#This Row],[PRODUCT ID]],MasterData[],6,0)</f>
        <v>119.7</v>
      </c>
      <c r="L347">
        <f>InputData[[#This Row],[BUYING PRIZE]]*InputData[[#This Row],[QUANTITY]]</f>
        <v>570</v>
      </c>
      <c r="M347">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f>VLOOKUP(InputData[[#This Row],[PRODUCT ID]],MasterData[],5,0)</f>
        <v>112</v>
      </c>
      <c r="K348">
        <f>VLOOKUP(InputData[[#This Row],[PRODUCT ID]],MasterData[],6,0)</f>
        <v>122.08</v>
      </c>
      <c r="L348">
        <f>InputData[[#This Row],[BUYING PRIZE]]*InputData[[#This Row],[QUANTITY]]</f>
        <v>448</v>
      </c>
      <c r="M34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f>VLOOKUP(InputData[[#This Row],[PRODUCT ID]],MasterData[],5,0)</f>
        <v>61</v>
      </c>
      <c r="K349">
        <f>VLOOKUP(InputData[[#This Row],[PRODUCT ID]],MasterData[],6,0)</f>
        <v>76.25</v>
      </c>
      <c r="L349">
        <f>InputData[[#This Row],[BUYING PRIZE]]*InputData[[#This Row],[QUANTITY]]</f>
        <v>610</v>
      </c>
      <c r="M349">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f>VLOOKUP(InputData[[#This Row],[PRODUCT ID]],MasterData[],5,0)</f>
        <v>55</v>
      </c>
      <c r="K350">
        <f>VLOOKUP(InputData[[#This Row],[PRODUCT ID]],MasterData[],6,0)</f>
        <v>58.3</v>
      </c>
      <c r="L350">
        <f>InputData[[#This Row],[BUYING PRIZE]]*InputData[[#This Row],[QUANTITY]]</f>
        <v>385</v>
      </c>
      <c r="M350">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f>VLOOKUP(InputData[[#This Row],[PRODUCT ID]],MasterData[],5,0)</f>
        <v>12</v>
      </c>
      <c r="K351">
        <f>VLOOKUP(InputData[[#This Row],[PRODUCT ID]],MasterData[],6,0)</f>
        <v>15.719999999999999</v>
      </c>
      <c r="L351">
        <f>InputData[[#This Row],[BUYING PRIZE]]*InputData[[#This Row],[QUANTITY]]</f>
        <v>48</v>
      </c>
      <c r="M351">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f>VLOOKUP(InputData[[#This Row],[PRODUCT ID]],MasterData[],5,0)</f>
        <v>48</v>
      </c>
      <c r="K352">
        <f>VLOOKUP(InputData[[#This Row],[PRODUCT ID]],MasterData[],6,0)</f>
        <v>57.120000000000005</v>
      </c>
      <c r="L352">
        <f>InputData[[#This Row],[BUYING PRIZE]]*InputData[[#This Row],[QUANTITY]]</f>
        <v>48</v>
      </c>
      <c r="M352">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f>VLOOKUP(InputData[[#This Row],[PRODUCT ID]],MasterData[],5,0)</f>
        <v>121</v>
      </c>
      <c r="K353">
        <f>VLOOKUP(InputData[[#This Row],[PRODUCT ID]],MasterData[],6,0)</f>
        <v>141.57</v>
      </c>
      <c r="L353">
        <f>InputData[[#This Row],[BUYING PRIZE]]*InputData[[#This Row],[QUANTITY]]</f>
        <v>847</v>
      </c>
      <c r="M353">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f>VLOOKUP(InputData[[#This Row],[PRODUCT ID]],MasterData[],5,0)</f>
        <v>134</v>
      </c>
      <c r="K354">
        <f>VLOOKUP(InputData[[#This Row],[PRODUCT ID]],MasterData[],6,0)</f>
        <v>156.78</v>
      </c>
      <c r="L354">
        <f>InputData[[#This Row],[BUYING PRIZE]]*InputData[[#This Row],[QUANTITY]]</f>
        <v>1608</v>
      </c>
      <c r="M354">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f>VLOOKUP(InputData[[#This Row],[PRODUCT ID]],MasterData[],5,0)</f>
        <v>6</v>
      </c>
      <c r="K355">
        <f>VLOOKUP(InputData[[#This Row],[PRODUCT ID]],MasterData[],6,0)</f>
        <v>7.8599999999999994</v>
      </c>
      <c r="L355">
        <f>InputData[[#This Row],[BUYING PRIZE]]*InputData[[#This Row],[QUANTITY]]</f>
        <v>36</v>
      </c>
      <c r="M355">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f>VLOOKUP(InputData[[#This Row],[PRODUCT ID]],MasterData[],5,0)</f>
        <v>44</v>
      </c>
      <c r="K356">
        <f>VLOOKUP(InputData[[#This Row],[PRODUCT ID]],MasterData[],6,0)</f>
        <v>48.4</v>
      </c>
      <c r="L356">
        <f>InputData[[#This Row],[BUYING PRIZE]]*InputData[[#This Row],[QUANTITY]]</f>
        <v>308</v>
      </c>
      <c r="M356">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f>VLOOKUP(InputData[[#This Row],[PRODUCT ID]],MasterData[],5,0)</f>
        <v>73</v>
      </c>
      <c r="K357">
        <f>VLOOKUP(InputData[[#This Row],[PRODUCT ID]],MasterData[],6,0)</f>
        <v>94.17</v>
      </c>
      <c r="L357">
        <f>InputData[[#This Row],[BUYING PRIZE]]*InputData[[#This Row],[QUANTITY]]</f>
        <v>365</v>
      </c>
      <c r="M357">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f>VLOOKUP(InputData[[#This Row],[PRODUCT ID]],MasterData[],5,0)</f>
        <v>83</v>
      </c>
      <c r="K358">
        <f>VLOOKUP(InputData[[#This Row],[PRODUCT ID]],MasterData[],6,0)</f>
        <v>94.62</v>
      </c>
      <c r="L358">
        <f>InputData[[#This Row],[BUYING PRIZE]]*InputData[[#This Row],[QUANTITY]]</f>
        <v>1162</v>
      </c>
      <c r="M35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f>VLOOKUP(InputData[[#This Row],[PRODUCT ID]],MasterData[],5,0)</f>
        <v>61</v>
      </c>
      <c r="K359">
        <f>VLOOKUP(InputData[[#This Row],[PRODUCT ID]],MasterData[],6,0)</f>
        <v>76.25</v>
      </c>
      <c r="L359">
        <f>InputData[[#This Row],[BUYING PRIZE]]*InputData[[#This Row],[QUANTITY]]</f>
        <v>305</v>
      </c>
      <c r="M359">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f>VLOOKUP(InputData[[#This Row],[PRODUCT ID]],MasterData[],5,0)</f>
        <v>148</v>
      </c>
      <c r="K360">
        <f>VLOOKUP(InputData[[#This Row],[PRODUCT ID]],MasterData[],6,0)</f>
        <v>164.28</v>
      </c>
      <c r="L360">
        <f>InputData[[#This Row],[BUYING PRIZE]]*InputData[[#This Row],[QUANTITY]]</f>
        <v>1924</v>
      </c>
      <c r="M360">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f>VLOOKUP(InputData[[#This Row],[PRODUCT ID]],MasterData[],5,0)</f>
        <v>93</v>
      </c>
      <c r="K361">
        <f>VLOOKUP(InputData[[#This Row],[PRODUCT ID]],MasterData[],6,0)</f>
        <v>104.16</v>
      </c>
      <c r="L361">
        <f>InputData[[#This Row],[BUYING PRIZE]]*InputData[[#This Row],[QUANTITY]]</f>
        <v>1209</v>
      </c>
      <c r="M361">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f>VLOOKUP(InputData[[#This Row],[PRODUCT ID]],MasterData[],5,0)</f>
        <v>48</v>
      </c>
      <c r="K362">
        <f>VLOOKUP(InputData[[#This Row],[PRODUCT ID]],MasterData[],6,0)</f>
        <v>57.120000000000005</v>
      </c>
      <c r="L362">
        <f>InputData[[#This Row],[BUYING PRIZE]]*InputData[[#This Row],[QUANTITY]]</f>
        <v>384</v>
      </c>
      <c r="M362">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f>VLOOKUP(InputData[[#This Row],[PRODUCT ID]],MasterData[],5,0)</f>
        <v>48</v>
      </c>
      <c r="K363">
        <f>VLOOKUP(InputData[[#This Row],[PRODUCT ID]],MasterData[],6,0)</f>
        <v>57.120000000000005</v>
      </c>
      <c r="L363">
        <f>InputData[[#This Row],[BUYING PRIZE]]*InputData[[#This Row],[QUANTITY]]</f>
        <v>192</v>
      </c>
      <c r="M363">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f>VLOOKUP(InputData[[#This Row],[PRODUCT ID]],MasterData[],5,0)</f>
        <v>72</v>
      </c>
      <c r="K364">
        <f>VLOOKUP(InputData[[#This Row],[PRODUCT ID]],MasterData[],6,0)</f>
        <v>79.92</v>
      </c>
      <c r="L364">
        <f>InputData[[#This Row],[BUYING PRIZE]]*InputData[[#This Row],[QUANTITY]]</f>
        <v>576</v>
      </c>
      <c r="M364">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f>VLOOKUP(InputData[[#This Row],[PRODUCT ID]],MasterData[],5,0)</f>
        <v>76</v>
      </c>
      <c r="K365">
        <f>VLOOKUP(InputData[[#This Row],[PRODUCT ID]],MasterData[],6,0)</f>
        <v>82.08</v>
      </c>
      <c r="L365">
        <f>InputData[[#This Row],[BUYING PRIZE]]*InputData[[#This Row],[QUANTITY]]</f>
        <v>1140</v>
      </c>
      <c r="M365">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f>VLOOKUP(InputData[[#This Row],[PRODUCT ID]],MasterData[],5,0)</f>
        <v>12</v>
      </c>
      <c r="K366">
        <f>VLOOKUP(InputData[[#This Row],[PRODUCT ID]],MasterData[],6,0)</f>
        <v>15.719999999999999</v>
      </c>
      <c r="L366">
        <f>InputData[[#This Row],[BUYING PRIZE]]*InputData[[#This Row],[QUANTITY]]</f>
        <v>144</v>
      </c>
      <c r="M366">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f>VLOOKUP(InputData[[#This Row],[PRODUCT ID]],MasterData[],5,0)</f>
        <v>105</v>
      </c>
      <c r="K367">
        <f>VLOOKUP(InputData[[#This Row],[PRODUCT ID]],MasterData[],6,0)</f>
        <v>142.80000000000001</v>
      </c>
      <c r="L367">
        <f>InputData[[#This Row],[BUYING PRIZE]]*InputData[[#This Row],[QUANTITY]]</f>
        <v>735</v>
      </c>
      <c r="M36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f>VLOOKUP(InputData[[#This Row],[PRODUCT ID]],MasterData[],5,0)</f>
        <v>37</v>
      </c>
      <c r="K368">
        <f>VLOOKUP(InputData[[#This Row],[PRODUCT ID]],MasterData[],6,0)</f>
        <v>41.81</v>
      </c>
      <c r="L368">
        <f>InputData[[#This Row],[BUYING PRIZE]]*InputData[[#This Row],[QUANTITY]]</f>
        <v>74</v>
      </c>
      <c r="M36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f>VLOOKUP(InputData[[#This Row],[PRODUCT ID]],MasterData[],5,0)</f>
        <v>48</v>
      </c>
      <c r="K369">
        <f>VLOOKUP(InputData[[#This Row],[PRODUCT ID]],MasterData[],6,0)</f>
        <v>57.120000000000005</v>
      </c>
      <c r="L369">
        <f>InputData[[#This Row],[BUYING PRIZE]]*InputData[[#This Row],[QUANTITY]]</f>
        <v>96</v>
      </c>
      <c r="M369">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f>VLOOKUP(InputData[[#This Row],[PRODUCT ID]],MasterData[],5,0)</f>
        <v>138</v>
      </c>
      <c r="K370">
        <f>VLOOKUP(InputData[[#This Row],[PRODUCT ID]],MasterData[],6,0)</f>
        <v>173.88</v>
      </c>
      <c r="L370">
        <f>InputData[[#This Row],[BUYING PRIZE]]*InputData[[#This Row],[QUANTITY]]</f>
        <v>1380</v>
      </c>
      <c r="M370">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f>VLOOKUP(InputData[[#This Row],[PRODUCT ID]],MasterData[],5,0)</f>
        <v>83</v>
      </c>
      <c r="K371">
        <f>VLOOKUP(InputData[[#This Row],[PRODUCT ID]],MasterData[],6,0)</f>
        <v>94.62</v>
      </c>
      <c r="L371">
        <f>InputData[[#This Row],[BUYING PRIZE]]*InputData[[#This Row],[QUANTITY]]</f>
        <v>415</v>
      </c>
      <c r="M371">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f>VLOOKUP(InputData[[#This Row],[PRODUCT ID]],MasterData[],5,0)</f>
        <v>148</v>
      </c>
      <c r="K372">
        <f>VLOOKUP(InputData[[#This Row],[PRODUCT ID]],MasterData[],6,0)</f>
        <v>164.28</v>
      </c>
      <c r="L372">
        <f>InputData[[#This Row],[BUYING PRIZE]]*InputData[[#This Row],[QUANTITY]]</f>
        <v>1332</v>
      </c>
      <c r="M372">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f>VLOOKUP(InputData[[#This Row],[PRODUCT ID]],MasterData[],5,0)</f>
        <v>44</v>
      </c>
      <c r="K373">
        <f>VLOOKUP(InputData[[#This Row],[PRODUCT ID]],MasterData[],6,0)</f>
        <v>48.84</v>
      </c>
      <c r="L373">
        <f>InputData[[#This Row],[BUYING PRIZE]]*InputData[[#This Row],[QUANTITY]]</f>
        <v>528</v>
      </c>
      <c r="M373">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f>VLOOKUP(InputData[[#This Row],[PRODUCT ID]],MasterData[],5,0)</f>
        <v>61</v>
      </c>
      <c r="K374">
        <f>VLOOKUP(InputData[[#This Row],[PRODUCT ID]],MasterData[],6,0)</f>
        <v>76.25</v>
      </c>
      <c r="L374">
        <f>InputData[[#This Row],[BUYING PRIZE]]*InputData[[#This Row],[QUANTITY]]</f>
        <v>854</v>
      </c>
      <c r="M374">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f>VLOOKUP(InputData[[#This Row],[PRODUCT ID]],MasterData[],5,0)</f>
        <v>76</v>
      </c>
      <c r="K375">
        <f>VLOOKUP(InputData[[#This Row],[PRODUCT ID]],MasterData[],6,0)</f>
        <v>82.08</v>
      </c>
      <c r="L375">
        <f>InputData[[#This Row],[BUYING PRIZE]]*InputData[[#This Row],[QUANTITY]]</f>
        <v>684</v>
      </c>
      <c r="M375">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f>VLOOKUP(InputData[[#This Row],[PRODUCT ID]],MasterData[],5,0)</f>
        <v>133</v>
      </c>
      <c r="K376">
        <f>VLOOKUP(InputData[[#This Row],[PRODUCT ID]],MasterData[],6,0)</f>
        <v>155.61000000000001</v>
      </c>
      <c r="L376">
        <f>InputData[[#This Row],[BUYING PRIZE]]*InputData[[#This Row],[QUANTITY]]</f>
        <v>532</v>
      </c>
      <c r="M376">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f>VLOOKUP(InputData[[#This Row],[PRODUCT ID]],MasterData[],5,0)</f>
        <v>95</v>
      </c>
      <c r="K377">
        <f>VLOOKUP(InputData[[#This Row],[PRODUCT ID]],MasterData[],6,0)</f>
        <v>119.7</v>
      </c>
      <c r="L377">
        <f>InputData[[#This Row],[BUYING PRIZE]]*InputData[[#This Row],[QUANTITY]]</f>
        <v>285</v>
      </c>
      <c r="M377">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f>VLOOKUP(InputData[[#This Row],[PRODUCT ID]],MasterData[],5,0)</f>
        <v>83</v>
      </c>
      <c r="K378">
        <f>VLOOKUP(InputData[[#This Row],[PRODUCT ID]],MasterData[],6,0)</f>
        <v>94.62</v>
      </c>
      <c r="L378">
        <f>InputData[[#This Row],[BUYING PRIZE]]*InputData[[#This Row],[QUANTITY]]</f>
        <v>1162</v>
      </c>
      <c r="M37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f>VLOOKUP(InputData[[#This Row],[PRODUCT ID]],MasterData[],5,0)</f>
        <v>37</v>
      </c>
      <c r="K379">
        <f>VLOOKUP(InputData[[#This Row],[PRODUCT ID]],MasterData[],6,0)</f>
        <v>41.81</v>
      </c>
      <c r="L379">
        <f>InputData[[#This Row],[BUYING PRIZE]]*InputData[[#This Row],[QUANTITY]]</f>
        <v>296</v>
      </c>
      <c r="M379">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f>VLOOKUP(InputData[[#This Row],[PRODUCT ID]],MasterData[],5,0)</f>
        <v>37</v>
      </c>
      <c r="K380">
        <f>VLOOKUP(InputData[[#This Row],[PRODUCT ID]],MasterData[],6,0)</f>
        <v>42.55</v>
      </c>
      <c r="L380">
        <f>InputData[[#This Row],[BUYING PRIZE]]*InputData[[#This Row],[QUANTITY]]</f>
        <v>481</v>
      </c>
      <c r="M380">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f>VLOOKUP(InputData[[#This Row],[PRODUCT ID]],MasterData[],5,0)</f>
        <v>126</v>
      </c>
      <c r="K381">
        <f>VLOOKUP(InputData[[#This Row],[PRODUCT ID]],MasterData[],6,0)</f>
        <v>162.54</v>
      </c>
      <c r="L381">
        <f>InputData[[#This Row],[BUYING PRIZE]]*InputData[[#This Row],[QUANTITY]]</f>
        <v>756</v>
      </c>
      <c r="M381">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f>VLOOKUP(InputData[[#This Row],[PRODUCT ID]],MasterData[],5,0)</f>
        <v>18</v>
      </c>
      <c r="K382">
        <f>VLOOKUP(InputData[[#This Row],[PRODUCT ID]],MasterData[],6,0)</f>
        <v>24.66</v>
      </c>
      <c r="L382">
        <f>InputData[[#This Row],[BUYING PRIZE]]*InputData[[#This Row],[QUANTITY]]</f>
        <v>108</v>
      </c>
      <c r="M382">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f>VLOOKUP(InputData[[#This Row],[PRODUCT ID]],MasterData[],5,0)</f>
        <v>120</v>
      </c>
      <c r="K383">
        <f>VLOOKUP(InputData[[#This Row],[PRODUCT ID]],MasterData[],6,0)</f>
        <v>162</v>
      </c>
      <c r="L383">
        <f>InputData[[#This Row],[BUYING PRIZE]]*InputData[[#This Row],[QUANTITY]]</f>
        <v>1800</v>
      </c>
      <c r="M383">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f>VLOOKUP(InputData[[#This Row],[PRODUCT ID]],MasterData[],5,0)</f>
        <v>47</v>
      </c>
      <c r="K384">
        <f>VLOOKUP(InputData[[#This Row],[PRODUCT ID]],MasterData[],6,0)</f>
        <v>53.11</v>
      </c>
      <c r="L384">
        <f>InputData[[#This Row],[BUYING PRIZE]]*InputData[[#This Row],[QUANTITY]]</f>
        <v>705</v>
      </c>
      <c r="M384">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f>VLOOKUP(InputData[[#This Row],[PRODUCT ID]],MasterData[],5,0)</f>
        <v>105</v>
      </c>
      <c r="K385">
        <f>VLOOKUP(InputData[[#This Row],[PRODUCT ID]],MasterData[],6,0)</f>
        <v>142.80000000000001</v>
      </c>
      <c r="L385">
        <f>InputData[[#This Row],[BUYING PRIZE]]*InputData[[#This Row],[QUANTITY]]</f>
        <v>840</v>
      </c>
      <c r="M385">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f>VLOOKUP(InputData[[#This Row],[PRODUCT ID]],MasterData[],5,0)</f>
        <v>134</v>
      </c>
      <c r="K386">
        <f>VLOOKUP(InputData[[#This Row],[PRODUCT ID]],MasterData[],6,0)</f>
        <v>156.78</v>
      </c>
      <c r="L386">
        <f>InputData[[#This Row],[BUYING PRIZE]]*InputData[[#This Row],[QUANTITY]]</f>
        <v>1876</v>
      </c>
      <c r="M386">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f>VLOOKUP(InputData[[#This Row],[PRODUCT ID]],MasterData[],5,0)</f>
        <v>90</v>
      </c>
      <c r="K387">
        <f>VLOOKUP(InputData[[#This Row],[PRODUCT ID]],MasterData[],6,0)</f>
        <v>115.2</v>
      </c>
      <c r="L387">
        <f>InputData[[#This Row],[BUYING PRIZE]]*InputData[[#This Row],[QUANTITY]]</f>
        <v>900</v>
      </c>
      <c r="M387">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f>VLOOKUP(InputData[[#This Row],[PRODUCT ID]],MasterData[],5,0)</f>
        <v>98</v>
      </c>
      <c r="K388">
        <f>VLOOKUP(InputData[[#This Row],[PRODUCT ID]],MasterData[],6,0)</f>
        <v>103.88</v>
      </c>
      <c r="L388">
        <f>InputData[[#This Row],[BUYING PRIZE]]*InputData[[#This Row],[QUANTITY]]</f>
        <v>392</v>
      </c>
      <c r="M38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f>VLOOKUP(InputData[[#This Row],[PRODUCT ID]],MasterData[],5,0)</f>
        <v>44</v>
      </c>
      <c r="K389">
        <f>VLOOKUP(InputData[[#This Row],[PRODUCT ID]],MasterData[],6,0)</f>
        <v>48.84</v>
      </c>
      <c r="L389">
        <f>InputData[[#This Row],[BUYING PRIZE]]*InputData[[#This Row],[QUANTITY]]</f>
        <v>352</v>
      </c>
      <c r="M389">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f>VLOOKUP(InputData[[#This Row],[PRODUCT ID]],MasterData[],5,0)</f>
        <v>37</v>
      </c>
      <c r="K390">
        <f>VLOOKUP(InputData[[#This Row],[PRODUCT ID]],MasterData[],6,0)</f>
        <v>49.21</v>
      </c>
      <c r="L390">
        <f>InputData[[#This Row],[BUYING PRIZE]]*InputData[[#This Row],[QUANTITY]]</f>
        <v>259</v>
      </c>
      <c r="M390">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f>VLOOKUP(InputData[[#This Row],[PRODUCT ID]],MasterData[],5,0)</f>
        <v>73</v>
      </c>
      <c r="K391">
        <f>VLOOKUP(InputData[[#This Row],[PRODUCT ID]],MasterData[],6,0)</f>
        <v>94.17</v>
      </c>
      <c r="L391">
        <f>InputData[[#This Row],[BUYING PRIZE]]*InputData[[#This Row],[QUANTITY]]</f>
        <v>511</v>
      </c>
      <c r="M391">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f>VLOOKUP(InputData[[#This Row],[PRODUCT ID]],MasterData[],5,0)</f>
        <v>55</v>
      </c>
      <c r="K392">
        <f>VLOOKUP(InputData[[#This Row],[PRODUCT ID]],MasterData[],6,0)</f>
        <v>58.3</v>
      </c>
      <c r="L392">
        <f>InputData[[#This Row],[BUYING PRIZE]]*InputData[[#This Row],[QUANTITY]]</f>
        <v>220</v>
      </c>
      <c r="M392">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f>VLOOKUP(InputData[[#This Row],[PRODUCT ID]],MasterData[],5,0)</f>
        <v>67</v>
      </c>
      <c r="K393">
        <f>VLOOKUP(InputData[[#This Row],[PRODUCT ID]],MasterData[],6,0)</f>
        <v>83.08</v>
      </c>
      <c r="L393">
        <f>InputData[[#This Row],[BUYING PRIZE]]*InputData[[#This Row],[QUANTITY]]</f>
        <v>804</v>
      </c>
      <c r="M393">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f>VLOOKUP(InputData[[#This Row],[PRODUCT ID]],MasterData[],5,0)</f>
        <v>95</v>
      </c>
      <c r="K394">
        <f>VLOOKUP(InputData[[#This Row],[PRODUCT ID]],MasterData[],6,0)</f>
        <v>119.7</v>
      </c>
      <c r="L394">
        <f>InputData[[#This Row],[BUYING PRIZE]]*InputData[[#This Row],[QUANTITY]]</f>
        <v>1425</v>
      </c>
      <c r="M394">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f>VLOOKUP(InputData[[#This Row],[PRODUCT ID]],MasterData[],5,0)</f>
        <v>43</v>
      </c>
      <c r="K395">
        <f>VLOOKUP(InputData[[#This Row],[PRODUCT ID]],MasterData[],6,0)</f>
        <v>47.730000000000004</v>
      </c>
      <c r="L395">
        <f>InputData[[#This Row],[BUYING PRIZE]]*InputData[[#This Row],[QUANTITY]]</f>
        <v>301</v>
      </c>
      <c r="M395">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f>VLOOKUP(InputData[[#This Row],[PRODUCT ID]],MasterData[],5,0)</f>
        <v>7</v>
      </c>
      <c r="K396">
        <f>VLOOKUP(InputData[[#This Row],[PRODUCT ID]],MasterData[],6,0)</f>
        <v>8.33</v>
      </c>
      <c r="L396">
        <f>InputData[[#This Row],[BUYING PRIZE]]*InputData[[#This Row],[QUANTITY]]</f>
        <v>49</v>
      </c>
      <c r="M396">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f>VLOOKUP(InputData[[#This Row],[PRODUCT ID]],MasterData[],5,0)</f>
        <v>12</v>
      </c>
      <c r="K397">
        <f>VLOOKUP(InputData[[#This Row],[PRODUCT ID]],MasterData[],6,0)</f>
        <v>15.719999999999999</v>
      </c>
      <c r="L397">
        <f>InputData[[#This Row],[BUYING PRIZE]]*InputData[[#This Row],[QUANTITY]]</f>
        <v>96</v>
      </c>
      <c r="M39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f>VLOOKUP(InputData[[#This Row],[PRODUCT ID]],MasterData[],5,0)</f>
        <v>138</v>
      </c>
      <c r="K398">
        <f>VLOOKUP(InputData[[#This Row],[PRODUCT ID]],MasterData[],6,0)</f>
        <v>173.88</v>
      </c>
      <c r="L398">
        <f>InputData[[#This Row],[BUYING PRIZE]]*InputData[[#This Row],[QUANTITY]]</f>
        <v>276</v>
      </c>
      <c r="M39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f>VLOOKUP(InputData[[#This Row],[PRODUCT ID]],MasterData[],5,0)</f>
        <v>37</v>
      </c>
      <c r="K399">
        <f>VLOOKUP(InputData[[#This Row],[PRODUCT ID]],MasterData[],6,0)</f>
        <v>49.21</v>
      </c>
      <c r="L399">
        <f>InputData[[#This Row],[BUYING PRIZE]]*InputData[[#This Row],[QUANTITY]]</f>
        <v>74</v>
      </c>
      <c r="M399">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f>VLOOKUP(InputData[[#This Row],[PRODUCT ID]],MasterData[],5,0)</f>
        <v>89</v>
      </c>
      <c r="K400">
        <f>VLOOKUP(InputData[[#This Row],[PRODUCT ID]],MasterData[],6,0)</f>
        <v>117.48</v>
      </c>
      <c r="L400">
        <f>InputData[[#This Row],[BUYING PRIZE]]*InputData[[#This Row],[QUANTITY]]</f>
        <v>1068</v>
      </c>
      <c r="M400">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f>VLOOKUP(InputData[[#This Row],[PRODUCT ID]],MasterData[],5,0)</f>
        <v>37</v>
      </c>
      <c r="K401">
        <f>VLOOKUP(InputData[[#This Row],[PRODUCT ID]],MasterData[],6,0)</f>
        <v>41.81</v>
      </c>
      <c r="L401">
        <f>InputData[[#This Row],[BUYING PRIZE]]*InputData[[#This Row],[QUANTITY]]</f>
        <v>444</v>
      </c>
      <c r="M401">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f>VLOOKUP(InputData[[#This Row],[PRODUCT ID]],MasterData[],5,0)</f>
        <v>7</v>
      </c>
      <c r="K402">
        <f>VLOOKUP(InputData[[#This Row],[PRODUCT ID]],MasterData[],6,0)</f>
        <v>8.33</v>
      </c>
      <c r="L402">
        <f>InputData[[#This Row],[BUYING PRIZE]]*InputData[[#This Row],[QUANTITY]]</f>
        <v>49</v>
      </c>
      <c r="M402">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f>VLOOKUP(InputData[[#This Row],[PRODUCT ID]],MasterData[],5,0)</f>
        <v>95</v>
      </c>
      <c r="K403">
        <f>VLOOKUP(InputData[[#This Row],[PRODUCT ID]],MasterData[],6,0)</f>
        <v>119.7</v>
      </c>
      <c r="L403">
        <f>InputData[[#This Row],[BUYING PRIZE]]*InputData[[#This Row],[QUANTITY]]</f>
        <v>855</v>
      </c>
      <c r="M403">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f>VLOOKUP(InputData[[#This Row],[PRODUCT ID]],MasterData[],5,0)</f>
        <v>44</v>
      </c>
      <c r="K404">
        <f>VLOOKUP(InputData[[#This Row],[PRODUCT ID]],MasterData[],6,0)</f>
        <v>48.84</v>
      </c>
      <c r="L404">
        <f>InputData[[#This Row],[BUYING PRIZE]]*InputData[[#This Row],[QUANTITY]]</f>
        <v>88</v>
      </c>
      <c r="M404">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f>VLOOKUP(InputData[[#This Row],[PRODUCT ID]],MasterData[],5,0)</f>
        <v>138</v>
      </c>
      <c r="K405">
        <f>VLOOKUP(InputData[[#This Row],[PRODUCT ID]],MasterData[],6,0)</f>
        <v>173.88</v>
      </c>
      <c r="L405">
        <f>InputData[[#This Row],[BUYING PRIZE]]*InputData[[#This Row],[QUANTITY]]</f>
        <v>1104</v>
      </c>
      <c r="M405">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f>VLOOKUP(InputData[[#This Row],[PRODUCT ID]],MasterData[],5,0)</f>
        <v>148</v>
      </c>
      <c r="K406">
        <f>VLOOKUP(InputData[[#This Row],[PRODUCT ID]],MasterData[],6,0)</f>
        <v>164.28</v>
      </c>
      <c r="L406">
        <f>InputData[[#This Row],[BUYING PRIZE]]*InputData[[#This Row],[QUANTITY]]</f>
        <v>1776</v>
      </c>
      <c r="M406">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f>VLOOKUP(InputData[[#This Row],[PRODUCT ID]],MasterData[],5,0)</f>
        <v>120</v>
      </c>
      <c r="K407">
        <f>VLOOKUP(InputData[[#This Row],[PRODUCT ID]],MasterData[],6,0)</f>
        <v>162</v>
      </c>
      <c r="L407">
        <f>InputData[[#This Row],[BUYING PRIZE]]*InputData[[#This Row],[QUANTITY]]</f>
        <v>960</v>
      </c>
      <c r="M407">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f>VLOOKUP(InputData[[#This Row],[PRODUCT ID]],MasterData[],5,0)</f>
        <v>55</v>
      </c>
      <c r="K408">
        <f>VLOOKUP(InputData[[#This Row],[PRODUCT ID]],MasterData[],6,0)</f>
        <v>58.3</v>
      </c>
      <c r="L408">
        <f>InputData[[#This Row],[BUYING PRIZE]]*InputData[[#This Row],[QUANTITY]]</f>
        <v>330</v>
      </c>
      <c r="M40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f>VLOOKUP(InputData[[#This Row],[PRODUCT ID]],MasterData[],5,0)</f>
        <v>37</v>
      </c>
      <c r="K409">
        <f>VLOOKUP(InputData[[#This Row],[PRODUCT ID]],MasterData[],6,0)</f>
        <v>49.21</v>
      </c>
      <c r="L409">
        <f>InputData[[#This Row],[BUYING PRIZE]]*InputData[[#This Row],[QUANTITY]]</f>
        <v>74</v>
      </c>
      <c r="M409">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f>VLOOKUP(InputData[[#This Row],[PRODUCT ID]],MasterData[],5,0)</f>
        <v>75</v>
      </c>
      <c r="K410">
        <f>VLOOKUP(InputData[[#This Row],[PRODUCT ID]],MasterData[],6,0)</f>
        <v>85.5</v>
      </c>
      <c r="L410">
        <f>InputData[[#This Row],[BUYING PRIZE]]*InputData[[#This Row],[QUANTITY]]</f>
        <v>1050</v>
      </c>
      <c r="M410">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f>VLOOKUP(InputData[[#This Row],[PRODUCT ID]],MasterData[],5,0)</f>
        <v>48</v>
      </c>
      <c r="K411">
        <f>VLOOKUP(InputData[[#This Row],[PRODUCT ID]],MasterData[],6,0)</f>
        <v>57.120000000000005</v>
      </c>
      <c r="L411">
        <f>InputData[[#This Row],[BUYING PRIZE]]*InputData[[#This Row],[QUANTITY]]</f>
        <v>48</v>
      </c>
      <c r="M411">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f>VLOOKUP(InputData[[#This Row],[PRODUCT ID]],MasterData[],5,0)</f>
        <v>76</v>
      </c>
      <c r="K412">
        <f>VLOOKUP(InputData[[#This Row],[PRODUCT ID]],MasterData[],6,0)</f>
        <v>82.08</v>
      </c>
      <c r="L412">
        <f>InputData[[#This Row],[BUYING PRIZE]]*InputData[[#This Row],[QUANTITY]]</f>
        <v>152</v>
      </c>
      <c r="M412">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f>VLOOKUP(InputData[[#This Row],[PRODUCT ID]],MasterData[],5,0)</f>
        <v>134</v>
      </c>
      <c r="K413">
        <f>VLOOKUP(InputData[[#This Row],[PRODUCT ID]],MasterData[],6,0)</f>
        <v>156.78</v>
      </c>
      <c r="L413">
        <f>InputData[[#This Row],[BUYING PRIZE]]*InputData[[#This Row],[QUANTITY]]</f>
        <v>1608</v>
      </c>
      <c r="M413">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f>VLOOKUP(InputData[[#This Row],[PRODUCT ID]],MasterData[],5,0)</f>
        <v>71</v>
      </c>
      <c r="K414">
        <f>VLOOKUP(InputData[[#This Row],[PRODUCT ID]],MasterData[],6,0)</f>
        <v>80.94</v>
      </c>
      <c r="L414">
        <f>InputData[[#This Row],[BUYING PRIZE]]*InputData[[#This Row],[QUANTITY]]</f>
        <v>923</v>
      </c>
      <c r="M414">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f>VLOOKUP(InputData[[#This Row],[PRODUCT ID]],MasterData[],5,0)</f>
        <v>71</v>
      </c>
      <c r="K415">
        <f>VLOOKUP(InputData[[#This Row],[PRODUCT ID]],MasterData[],6,0)</f>
        <v>80.94</v>
      </c>
      <c r="L415">
        <f>InputData[[#This Row],[BUYING PRIZE]]*InputData[[#This Row],[QUANTITY]]</f>
        <v>710</v>
      </c>
      <c r="M415">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f>VLOOKUP(InputData[[#This Row],[PRODUCT ID]],MasterData[],5,0)</f>
        <v>18</v>
      </c>
      <c r="K416">
        <f>VLOOKUP(InputData[[#This Row],[PRODUCT ID]],MasterData[],6,0)</f>
        <v>24.66</v>
      </c>
      <c r="L416">
        <f>InputData[[#This Row],[BUYING PRIZE]]*InputData[[#This Row],[QUANTITY]]</f>
        <v>18</v>
      </c>
      <c r="M416">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f>VLOOKUP(InputData[[#This Row],[PRODUCT ID]],MasterData[],5,0)</f>
        <v>73</v>
      </c>
      <c r="K417">
        <f>VLOOKUP(InputData[[#This Row],[PRODUCT ID]],MasterData[],6,0)</f>
        <v>94.17</v>
      </c>
      <c r="L417">
        <f>InputData[[#This Row],[BUYING PRIZE]]*InputData[[#This Row],[QUANTITY]]</f>
        <v>365</v>
      </c>
      <c r="M417">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f>VLOOKUP(InputData[[#This Row],[PRODUCT ID]],MasterData[],5,0)</f>
        <v>13</v>
      </c>
      <c r="K418">
        <f>VLOOKUP(InputData[[#This Row],[PRODUCT ID]],MasterData[],6,0)</f>
        <v>16.64</v>
      </c>
      <c r="L418">
        <f>InputData[[#This Row],[BUYING PRIZE]]*InputData[[#This Row],[QUANTITY]]</f>
        <v>117</v>
      </c>
      <c r="M41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f>VLOOKUP(InputData[[#This Row],[PRODUCT ID]],MasterData[],5,0)</f>
        <v>13</v>
      </c>
      <c r="K419">
        <f>VLOOKUP(InputData[[#This Row],[PRODUCT ID]],MasterData[],6,0)</f>
        <v>16.64</v>
      </c>
      <c r="L419">
        <f>InputData[[#This Row],[BUYING PRIZE]]*InputData[[#This Row],[QUANTITY]]</f>
        <v>26</v>
      </c>
      <c r="M419">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f>VLOOKUP(InputData[[#This Row],[PRODUCT ID]],MasterData[],5,0)</f>
        <v>89</v>
      </c>
      <c r="K420">
        <f>VLOOKUP(InputData[[#This Row],[PRODUCT ID]],MasterData[],6,0)</f>
        <v>117.48</v>
      </c>
      <c r="L420">
        <f>InputData[[#This Row],[BUYING PRIZE]]*InputData[[#This Row],[QUANTITY]]</f>
        <v>1068</v>
      </c>
      <c r="M420">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f>VLOOKUP(InputData[[#This Row],[PRODUCT ID]],MasterData[],5,0)</f>
        <v>126</v>
      </c>
      <c r="K421">
        <f>VLOOKUP(InputData[[#This Row],[PRODUCT ID]],MasterData[],6,0)</f>
        <v>162.54</v>
      </c>
      <c r="L421">
        <f>InputData[[#This Row],[BUYING PRIZE]]*InputData[[#This Row],[QUANTITY]]</f>
        <v>1386</v>
      </c>
      <c r="M421">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f>VLOOKUP(InputData[[#This Row],[PRODUCT ID]],MasterData[],5,0)</f>
        <v>148</v>
      </c>
      <c r="K422">
        <f>VLOOKUP(InputData[[#This Row],[PRODUCT ID]],MasterData[],6,0)</f>
        <v>201.28</v>
      </c>
      <c r="L422">
        <f>InputData[[#This Row],[BUYING PRIZE]]*InputData[[#This Row],[QUANTITY]]</f>
        <v>2072</v>
      </c>
      <c r="M422">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f>VLOOKUP(InputData[[#This Row],[PRODUCT ID]],MasterData[],5,0)</f>
        <v>44</v>
      </c>
      <c r="K423">
        <f>VLOOKUP(InputData[[#This Row],[PRODUCT ID]],MasterData[],6,0)</f>
        <v>48.4</v>
      </c>
      <c r="L423">
        <f>InputData[[#This Row],[BUYING PRIZE]]*InputData[[#This Row],[QUANTITY]]</f>
        <v>440</v>
      </c>
      <c r="M423">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f>VLOOKUP(InputData[[#This Row],[PRODUCT ID]],MasterData[],5,0)</f>
        <v>12</v>
      </c>
      <c r="K424">
        <f>VLOOKUP(InputData[[#This Row],[PRODUCT ID]],MasterData[],6,0)</f>
        <v>15.719999999999999</v>
      </c>
      <c r="L424">
        <f>InputData[[#This Row],[BUYING PRIZE]]*InputData[[#This Row],[QUANTITY]]</f>
        <v>84</v>
      </c>
      <c r="M424">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f>VLOOKUP(InputData[[#This Row],[PRODUCT ID]],MasterData[],5,0)</f>
        <v>47</v>
      </c>
      <c r="K425">
        <f>VLOOKUP(InputData[[#This Row],[PRODUCT ID]],MasterData[],6,0)</f>
        <v>53.11</v>
      </c>
      <c r="L425">
        <f>InputData[[#This Row],[BUYING PRIZE]]*InputData[[#This Row],[QUANTITY]]</f>
        <v>376</v>
      </c>
      <c r="M425">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f>VLOOKUP(InputData[[#This Row],[PRODUCT ID]],MasterData[],5,0)</f>
        <v>148</v>
      </c>
      <c r="K426">
        <f>VLOOKUP(InputData[[#This Row],[PRODUCT ID]],MasterData[],6,0)</f>
        <v>164.28</v>
      </c>
      <c r="L426">
        <f>InputData[[#This Row],[BUYING PRIZE]]*InputData[[#This Row],[QUANTITY]]</f>
        <v>296</v>
      </c>
      <c r="M426">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f>VLOOKUP(InputData[[#This Row],[PRODUCT ID]],MasterData[],5,0)</f>
        <v>43</v>
      </c>
      <c r="K427">
        <f>VLOOKUP(InputData[[#This Row],[PRODUCT ID]],MasterData[],6,0)</f>
        <v>47.730000000000004</v>
      </c>
      <c r="L427">
        <f>InputData[[#This Row],[BUYING PRIZE]]*InputData[[#This Row],[QUANTITY]]</f>
        <v>129</v>
      </c>
      <c r="M427">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f>VLOOKUP(InputData[[#This Row],[PRODUCT ID]],MasterData[],5,0)</f>
        <v>141</v>
      </c>
      <c r="K428">
        <f>VLOOKUP(InputData[[#This Row],[PRODUCT ID]],MasterData[],6,0)</f>
        <v>149.46</v>
      </c>
      <c r="L428">
        <f>InputData[[#This Row],[BUYING PRIZE]]*InputData[[#This Row],[QUANTITY]]</f>
        <v>1833</v>
      </c>
      <c r="M42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f>VLOOKUP(InputData[[#This Row],[PRODUCT ID]],MasterData[],5,0)</f>
        <v>95</v>
      </c>
      <c r="K429">
        <f>VLOOKUP(InputData[[#This Row],[PRODUCT ID]],MasterData[],6,0)</f>
        <v>119.7</v>
      </c>
      <c r="L429">
        <f>InputData[[#This Row],[BUYING PRIZE]]*InputData[[#This Row],[QUANTITY]]</f>
        <v>1330</v>
      </c>
      <c r="M429">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f>VLOOKUP(InputData[[#This Row],[PRODUCT ID]],MasterData[],5,0)</f>
        <v>13</v>
      </c>
      <c r="K430">
        <f>VLOOKUP(InputData[[#This Row],[PRODUCT ID]],MasterData[],6,0)</f>
        <v>16.64</v>
      </c>
      <c r="L430">
        <f>InputData[[#This Row],[BUYING PRIZE]]*InputData[[#This Row],[QUANTITY]]</f>
        <v>52</v>
      </c>
      <c r="M430">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f>VLOOKUP(InputData[[#This Row],[PRODUCT ID]],MasterData[],5,0)</f>
        <v>76</v>
      </c>
      <c r="K431">
        <f>VLOOKUP(InputData[[#This Row],[PRODUCT ID]],MasterData[],6,0)</f>
        <v>82.08</v>
      </c>
      <c r="L431">
        <f>InputData[[#This Row],[BUYING PRIZE]]*InputData[[#This Row],[QUANTITY]]</f>
        <v>836</v>
      </c>
      <c r="M431">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f>VLOOKUP(InputData[[#This Row],[PRODUCT ID]],MasterData[],5,0)</f>
        <v>47</v>
      </c>
      <c r="K432">
        <f>VLOOKUP(InputData[[#This Row],[PRODUCT ID]],MasterData[],6,0)</f>
        <v>53.11</v>
      </c>
      <c r="L432">
        <f>InputData[[#This Row],[BUYING PRIZE]]*InputData[[#This Row],[QUANTITY]]</f>
        <v>658</v>
      </c>
      <c r="M432">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f>VLOOKUP(InputData[[#This Row],[PRODUCT ID]],MasterData[],5,0)</f>
        <v>133</v>
      </c>
      <c r="K433">
        <f>VLOOKUP(InputData[[#This Row],[PRODUCT ID]],MasterData[],6,0)</f>
        <v>155.61000000000001</v>
      </c>
      <c r="L433">
        <f>InputData[[#This Row],[BUYING PRIZE]]*InputData[[#This Row],[QUANTITY]]</f>
        <v>665</v>
      </c>
      <c r="M433">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f>VLOOKUP(InputData[[#This Row],[PRODUCT ID]],MasterData[],5,0)</f>
        <v>150</v>
      </c>
      <c r="K434">
        <f>VLOOKUP(InputData[[#This Row],[PRODUCT ID]],MasterData[],6,0)</f>
        <v>210</v>
      </c>
      <c r="L434">
        <f>InputData[[#This Row],[BUYING PRIZE]]*InputData[[#This Row],[QUANTITY]]</f>
        <v>1950</v>
      </c>
      <c r="M434">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f>VLOOKUP(InputData[[#This Row],[PRODUCT ID]],MasterData[],5,0)</f>
        <v>67</v>
      </c>
      <c r="K435">
        <f>VLOOKUP(InputData[[#This Row],[PRODUCT ID]],MasterData[],6,0)</f>
        <v>85.76</v>
      </c>
      <c r="L435">
        <f>InputData[[#This Row],[BUYING PRIZE]]*InputData[[#This Row],[QUANTITY]]</f>
        <v>536</v>
      </c>
      <c r="M435">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f>VLOOKUP(InputData[[#This Row],[PRODUCT ID]],MasterData[],5,0)</f>
        <v>37</v>
      </c>
      <c r="K436">
        <f>VLOOKUP(InputData[[#This Row],[PRODUCT ID]],MasterData[],6,0)</f>
        <v>42.55</v>
      </c>
      <c r="L436">
        <f>InputData[[#This Row],[BUYING PRIZE]]*InputData[[#This Row],[QUANTITY]]</f>
        <v>555</v>
      </c>
      <c r="M436">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f>VLOOKUP(InputData[[#This Row],[PRODUCT ID]],MasterData[],5,0)</f>
        <v>133</v>
      </c>
      <c r="K437">
        <f>VLOOKUP(InputData[[#This Row],[PRODUCT ID]],MasterData[],6,0)</f>
        <v>155.61000000000001</v>
      </c>
      <c r="L437">
        <f>InputData[[#This Row],[BUYING PRIZE]]*InputData[[#This Row],[QUANTITY]]</f>
        <v>1197</v>
      </c>
      <c r="M43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f>VLOOKUP(InputData[[#This Row],[PRODUCT ID]],MasterData[],5,0)</f>
        <v>37</v>
      </c>
      <c r="K438">
        <f>VLOOKUP(InputData[[#This Row],[PRODUCT ID]],MasterData[],6,0)</f>
        <v>42.55</v>
      </c>
      <c r="L438">
        <f>InputData[[#This Row],[BUYING PRIZE]]*InputData[[#This Row],[QUANTITY]]</f>
        <v>185</v>
      </c>
      <c r="M43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f>VLOOKUP(InputData[[#This Row],[PRODUCT ID]],MasterData[],5,0)</f>
        <v>75</v>
      </c>
      <c r="K439">
        <f>VLOOKUP(InputData[[#This Row],[PRODUCT ID]],MasterData[],6,0)</f>
        <v>85.5</v>
      </c>
      <c r="L439">
        <f>InputData[[#This Row],[BUYING PRIZE]]*InputData[[#This Row],[QUANTITY]]</f>
        <v>450</v>
      </c>
      <c r="M439">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f>VLOOKUP(InputData[[#This Row],[PRODUCT ID]],MasterData[],5,0)</f>
        <v>67</v>
      </c>
      <c r="K440">
        <f>VLOOKUP(InputData[[#This Row],[PRODUCT ID]],MasterData[],6,0)</f>
        <v>83.08</v>
      </c>
      <c r="L440">
        <f>InputData[[#This Row],[BUYING PRIZE]]*InputData[[#This Row],[QUANTITY]]</f>
        <v>402</v>
      </c>
      <c r="M440">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f>VLOOKUP(InputData[[#This Row],[PRODUCT ID]],MasterData[],5,0)</f>
        <v>7</v>
      </c>
      <c r="K441">
        <f>VLOOKUP(InputData[[#This Row],[PRODUCT ID]],MasterData[],6,0)</f>
        <v>8.33</v>
      </c>
      <c r="L441">
        <f>InputData[[#This Row],[BUYING PRIZE]]*InputData[[#This Row],[QUANTITY]]</f>
        <v>35</v>
      </c>
      <c r="M441">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f>VLOOKUP(InputData[[#This Row],[PRODUCT ID]],MasterData[],5,0)</f>
        <v>12</v>
      </c>
      <c r="K442">
        <f>VLOOKUP(InputData[[#This Row],[PRODUCT ID]],MasterData[],6,0)</f>
        <v>15.719999999999999</v>
      </c>
      <c r="L442">
        <f>InputData[[#This Row],[BUYING PRIZE]]*InputData[[#This Row],[QUANTITY]]</f>
        <v>156</v>
      </c>
      <c r="M442">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f>VLOOKUP(InputData[[#This Row],[PRODUCT ID]],MasterData[],5,0)</f>
        <v>105</v>
      </c>
      <c r="K443">
        <f>VLOOKUP(InputData[[#This Row],[PRODUCT ID]],MasterData[],6,0)</f>
        <v>142.80000000000001</v>
      </c>
      <c r="L443">
        <f>InputData[[#This Row],[BUYING PRIZE]]*InputData[[#This Row],[QUANTITY]]</f>
        <v>105</v>
      </c>
      <c r="M443">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f>VLOOKUP(InputData[[#This Row],[PRODUCT ID]],MasterData[],5,0)</f>
        <v>133</v>
      </c>
      <c r="K444">
        <f>VLOOKUP(InputData[[#This Row],[PRODUCT ID]],MasterData[],6,0)</f>
        <v>155.61000000000001</v>
      </c>
      <c r="L444">
        <f>InputData[[#This Row],[BUYING PRIZE]]*InputData[[#This Row],[QUANTITY]]</f>
        <v>1596</v>
      </c>
      <c r="M444">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f>VLOOKUP(InputData[[#This Row],[PRODUCT ID]],MasterData[],5,0)</f>
        <v>138</v>
      </c>
      <c r="K445">
        <f>VLOOKUP(InputData[[#This Row],[PRODUCT ID]],MasterData[],6,0)</f>
        <v>173.88</v>
      </c>
      <c r="L445">
        <f>InputData[[#This Row],[BUYING PRIZE]]*InputData[[#This Row],[QUANTITY]]</f>
        <v>1242</v>
      </c>
      <c r="M445">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f>VLOOKUP(InputData[[#This Row],[PRODUCT ID]],MasterData[],5,0)</f>
        <v>71</v>
      </c>
      <c r="K446">
        <f>VLOOKUP(InputData[[#This Row],[PRODUCT ID]],MasterData[],6,0)</f>
        <v>80.94</v>
      </c>
      <c r="L446">
        <f>InputData[[#This Row],[BUYING PRIZE]]*InputData[[#This Row],[QUANTITY]]</f>
        <v>213</v>
      </c>
      <c r="M446">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f>VLOOKUP(InputData[[#This Row],[PRODUCT ID]],MasterData[],5,0)</f>
        <v>5</v>
      </c>
      <c r="K447">
        <f>VLOOKUP(InputData[[#This Row],[PRODUCT ID]],MasterData[],6,0)</f>
        <v>6.7</v>
      </c>
      <c r="L447">
        <f>InputData[[#This Row],[BUYING PRIZE]]*InputData[[#This Row],[QUANTITY]]</f>
        <v>75</v>
      </c>
      <c r="M447">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f>VLOOKUP(InputData[[#This Row],[PRODUCT ID]],MasterData[],5,0)</f>
        <v>72</v>
      </c>
      <c r="K448">
        <f>VLOOKUP(InputData[[#This Row],[PRODUCT ID]],MasterData[],6,0)</f>
        <v>79.92</v>
      </c>
      <c r="L448">
        <f>InputData[[#This Row],[BUYING PRIZE]]*InputData[[#This Row],[QUANTITY]]</f>
        <v>288</v>
      </c>
      <c r="M44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f>VLOOKUP(InputData[[#This Row],[PRODUCT ID]],MasterData[],5,0)</f>
        <v>47</v>
      </c>
      <c r="K449">
        <f>VLOOKUP(InputData[[#This Row],[PRODUCT ID]],MasterData[],6,0)</f>
        <v>53.11</v>
      </c>
      <c r="L449">
        <f>InputData[[#This Row],[BUYING PRIZE]]*InputData[[#This Row],[QUANTITY]]</f>
        <v>141</v>
      </c>
      <c r="M449">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f>VLOOKUP(InputData[[#This Row],[PRODUCT ID]],MasterData[],5,0)</f>
        <v>67</v>
      </c>
      <c r="K450">
        <f>VLOOKUP(InputData[[#This Row],[PRODUCT ID]],MasterData[],6,0)</f>
        <v>85.76</v>
      </c>
      <c r="L450">
        <f>InputData[[#This Row],[BUYING PRIZE]]*InputData[[#This Row],[QUANTITY]]</f>
        <v>1005</v>
      </c>
      <c r="M450">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f>VLOOKUP(InputData[[#This Row],[PRODUCT ID]],MasterData[],5,0)</f>
        <v>18</v>
      </c>
      <c r="K451">
        <f>VLOOKUP(InputData[[#This Row],[PRODUCT ID]],MasterData[],6,0)</f>
        <v>24.66</v>
      </c>
      <c r="L451">
        <f>InputData[[#This Row],[BUYING PRIZE]]*InputData[[#This Row],[QUANTITY]]</f>
        <v>252</v>
      </c>
      <c r="M451">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f>VLOOKUP(InputData[[#This Row],[PRODUCT ID]],MasterData[],5,0)</f>
        <v>95</v>
      </c>
      <c r="K452">
        <f>VLOOKUP(InputData[[#This Row],[PRODUCT ID]],MasterData[],6,0)</f>
        <v>119.7</v>
      </c>
      <c r="L452">
        <f>InputData[[#This Row],[BUYING PRIZE]]*InputData[[#This Row],[QUANTITY]]</f>
        <v>760</v>
      </c>
      <c r="M452">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f>VLOOKUP(InputData[[#This Row],[PRODUCT ID]],MasterData[],5,0)</f>
        <v>95</v>
      </c>
      <c r="K453">
        <f>VLOOKUP(InputData[[#This Row],[PRODUCT ID]],MasterData[],6,0)</f>
        <v>119.7</v>
      </c>
      <c r="L453">
        <f>InputData[[#This Row],[BUYING PRIZE]]*InputData[[#This Row],[QUANTITY]]</f>
        <v>570</v>
      </c>
      <c r="M453">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f>VLOOKUP(InputData[[#This Row],[PRODUCT ID]],MasterData[],5,0)</f>
        <v>98</v>
      </c>
      <c r="K454">
        <f>VLOOKUP(InputData[[#This Row],[PRODUCT ID]],MasterData[],6,0)</f>
        <v>103.88</v>
      </c>
      <c r="L454">
        <f>InputData[[#This Row],[BUYING PRIZE]]*InputData[[#This Row],[QUANTITY]]</f>
        <v>980</v>
      </c>
      <c r="M454">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f>VLOOKUP(InputData[[#This Row],[PRODUCT ID]],MasterData[],5,0)</f>
        <v>37</v>
      </c>
      <c r="K455">
        <f>VLOOKUP(InputData[[#This Row],[PRODUCT ID]],MasterData[],6,0)</f>
        <v>49.21</v>
      </c>
      <c r="L455">
        <f>InputData[[#This Row],[BUYING PRIZE]]*InputData[[#This Row],[QUANTITY]]</f>
        <v>518</v>
      </c>
      <c r="M455">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f>VLOOKUP(InputData[[#This Row],[PRODUCT ID]],MasterData[],5,0)</f>
        <v>18</v>
      </c>
      <c r="K456">
        <f>VLOOKUP(InputData[[#This Row],[PRODUCT ID]],MasterData[],6,0)</f>
        <v>24.66</v>
      </c>
      <c r="L456">
        <f>InputData[[#This Row],[BUYING PRIZE]]*InputData[[#This Row],[QUANTITY]]</f>
        <v>90</v>
      </c>
      <c r="M456">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f>VLOOKUP(InputData[[#This Row],[PRODUCT ID]],MasterData[],5,0)</f>
        <v>67</v>
      </c>
      <c r="K457">
        <f>VLOOKUP(InputData[[#This Row],[PRODUCT ID]],MasterData[],6,0)</f>
        <v>83.08</v>
      </c>
      <c r="L457">
        <f>InputData[[#This Row],[BUYING PRIZE]]*InputData[[#This Row],[QUANTITY]]</f>
        <v>804</v>
      </c>
      <c r="M457">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f>VLOOKUP(InputData[[#This Row],[PRODUCT ID]],MasterData[],5,0)</f>
        <v>73</v>
      </c>
      <c r="K458">
        <f>VLOOKUP(InputData[[#This Row],[PRODUCT ID]],MasterData[],6,0)</f>
        <v>94.17</v>
      </c>
      <c r="L458">
        <f>InputData[[#This Row],[BUYING PRIZE]]*InputData[[#This Row],[QUANTITY]]</f>
        <v>876</v>
      </c>
      <c r="M45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f>VLOOKUP(InputData[[#This Row],[PRODUCT ID]],MasterData[],5,0)</f>
        <v>89</v>
      </c>
      <c r="K459">
        <f>VLOOKUP(InputData[[#This Row],[PRODUCT ID]],MasterData[],6,0)</f>
        <v>117.48</v>
      </c>
      <c r="L459">
        <f>InputData[[#This Row],[BUYING PRIZE]]*InputData[[#This Row],[QUANTITY]]</f>
        <v>1246</v>
      </c>
      <c r="M459">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f>VLOOKUP(InputData[[#This Row],[PRODUCT ID]],MasterData[],5,0)</f>
        <v>89</v>
      </c>
      <c r="K460">
        <f>VLOOKUP(InputData[[#This Row],[PRODUCT ID]],MasterData[],6,0)</f>
        <v>117.48</v>
      </c>
      <c r="L460">
        <f>InputData[[#This Row],[BUYING PRIZE]]*InputData[[#This Row],[QUANTITY]]</f>
        <v>712</v>
      </c>
      <c r="M460">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f>VLOOKUP(InputData[[#This Row],[PRODUCT ID]],MasterData[],5,0)</f>
        <v>90</v>
      </c>
      <c r="K461">
        <f>VLOOKUP(InputData[[#This Row],[PRODUCT ID]],MasterData[],6,0)</f>
        <v>96.3</v>
      </c>
      <c r="L461">
        <f>InputData[[#This Row],[BUYING PRIZE]]*InputData[[#This Row],[QUANTITY]]</f>
        <v>360</v>
      </c>
      <c r="M461">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f>VLOOKUP(InputData[[#This Row],[PRODUCT ID]],MasterData[],5,0)</f>
        <v>76</v>
      </c>
      <c r="K462">
        <f>VLOOKUP(InputData[[#This Row],[PRODUCT ID]],MasterData[],6,0)</f>
        <v>82.08</v>
      </c>
      <c r="L462">
        <f>InputData[[#This Row],[BUYING PRIZE]]*InputData[[#This Row],[QUANTITY]]</f>
        <v>684</v>
      </c>
      <c r="M462">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f>VLOOKUP(InputData[[#This Row],[PRODUCT ID]],MasterData[],5,0)</f>
        <v>72</v>
      </c>
      <c r="K463">
        <f>VLOOKUP(InputData[[#This Row],[PRODUCT ID]],MasterData[],6,0)</f>
        <v>79.92</v>
      </c>
      <c r="L463">
        <f>InputData[[#This Row],[BUYING PRIZE]]*InputData[[#This Row],[QUANTITY]]</f>
        <v>216</v>
      </c>
      <c r="M463">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f>VLOOKUP(InputData[[#This Row],[PRODUCT ID]],MasterData[],5,0)</f>
        <v>55</v>
      </c>
      <c r="K464">
        <f>VLOOKUP(InputData[[#This Row],[PRODUCT ID]],MasterData[],6,0)</f>
        <v>58.3</v>
      </c>
      <c r="L464">
        <f>InputData[[#This Row],[BUYING PRIZE]]*InputData[[#This Row],[QUANTITY]]</f>
        <v>715</v>
      </c>
      <c r="M464">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f>VLOOKUP(InputData[[#This Row],[PRODUCT ID]],MasterData[],5,0)</f>
        <v>44</v>
      </c>
      <c r="K465">
        <f>VLOOKUP(InputData[[#This Row],[PRODUCT ID]],MasterData[],6,0)</f>
        <v>48.4</v>
      </c>
      <c r="L465">
        <f>InputData[[#This Row],[BUYING PRIZE]]*InputData[[#This Row],[QUANTITY]]</f>
        <v>220</v>
      </c>
      <c r="M465">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f>VLOOKUP(InputData[[#This Row],[PRODUCT ID]],MasterData[],5,0)</f>
        <v>43</v>
      </c>
      <c r="K466">
        <f>VLOOKUP(InputData[[#This Row],[PRODUCT ID]],MasterData[],6,0)</f>
        <v>47.730000000000004</v>
      </c>
      <c r="L466">
        <f>InputData[[#This Row],[BUYING PRIZE]]*InputData[[#This Row],[QUANTITY]]</f>
        <v>645</v>
      </c>
      <c r="M466">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f>VLOOKUP(InputData[[#This Row],[PRODUCT ID]],MasterData[],5,0)</f>
        <v>5</v>
      </c>
      <c r="K467">
        <f>VLOOKUP(InputData[[#This Row],[PRODUCT ID]],MasterData[],6,0)</f>
        <v>6.7</v>
      </c>
      <c r="L467">
        <f>InputData[[#This Row],[BUYING PRIZE]]*InputData[[#This Row],[QUANTITY]]</f>
        <v>5</v>
      </c>
      <c r="M467">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f>VLOOKUP(InputData[[#This Row],[PRODUCT ID]],MasterData[],5,0)</f>
        <v>72</v>
      </c>
      <c r="K468">
        <f>VLOOKUP(InputData[[#This Row],[PRODUCT ID]],MasterData[],6,0)</f>
        <v>79.92</v>
      </c>
      <c r="L468">
        <f>InputData[[#This Row],[BUYING PRIZE]]*InputData[[#This Row],[QUANTITY]]</f>
        <v>1008</v>
      </c>
      <c r="M46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f>VLOOKUP(InputData[[#This Row],[PRODUCT ID]],MasterData[],5,0)</f>
        <v>150</v>
      </c>
      <c r="K469">
        <f>VLOOKUP(InputData[[#This Row],[PRODUCT ID]],MasterData[],6,0)</f>
        <v>210</v>
      </c>
      <c r="L469">
        <f>InputData[[#This Row],[BUYING PRIZE]]*InputData[[#This Row],[QUANTITY]]</f>
        <v>1350</v>
      </c>
      <c r="M469">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f>VLOOKUP(InputData[[#This Row],[PRODUCT ID]],MasterData[],5,0)</f>
        <v>76</v>
      </c>
      <c r="K470">
        <f>VLOOKUP(InputData[[#This Row],[PRODUCT ID]],MasterData[],6,0)</f>
        <v>82.08</v>
      </c>
      <c r="L470">
        <f>InputData[[#This Row],[BUYING PRIZE]]*InputData[[#This Row],[QUANTITY]]</f>
        <v>912</v>
      </c>
      <c r="M470">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f>VLOOKUP(InputData[[#This Row],[PRODUCT ID]],MasterData[],5,0)</f>
        <v>83</v>
      </c>
      <c r="K471">
        <f>VLOOKUP(InputData[[#This Row],[PRODUCT ID]],MasterData[],6,0)</f>
        <v>94.62</v>
      </c>
      <c r="L471">
        <f>InputData[[#This Row],[BUYING PRIZE]]*InputData[[#This Row],[QUANTITY]]</f>
        <v>830</v>
      </c>
      <c r="M471">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f>VLOOKUP(InputData[[#This Row],[PRODUCT ID]],MasterData[],5,0)</f>
        <v>105</v>
      </c>
      <c r="K472">
        <f>VLOOKUP(InputData[[#This Row],[PRODUCT ID]],MasterData[],6,0)</f>
        <v>142.80000000000001</v>
      </c>
      <c r="L472">
        <f>InputData[[#This Row],[BUYING PRIZE]]*InputData[[#This Row],[QUANTITY]]</f>
        <v>1575</v>
      </c>
      <c r="M472">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f>VLOOKUP(InputData[[#This Row],[PRODUCT ID]],MasterData[],5,0)</f>
        <v>76</v>
      </c>
      <c r="K473">
        <f>VLOOKUP(InputData[[#This Row],[PRODUCT ID]],MasterData[],6,0)</f>
        <v>82.08</v>
      </c>
      <c r="L473">
        <f>InputData[[#This Row],[BUYING PRIZE]]*InputData[[#This Row],[QUANTITY]]</f>
        <v>1140</v>
      </c>
      <c r="M473">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f>VLOOKUP(InputData[[#This Row],[PRODUCT ID]],MasterData[],5,0)</f>
        <v>12</v>
      </c>
      <c r="K474">
        <f>VLOOKUP(InputData[[#This Row],[PRODUCT ID]],MasterData[],6,0)</f>
        <v>15.719999999999999</v>
      </c>
      <c r="L474">
        <f>InputData[[#This Row],[BUYING PRIZE]]*InputData[[#This Row],[QUANTITY]]</f>
        <v>120</v>
      </c>
      <c r="M474">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f>VLOOKUP(InputData[[#This Row],[PRODUCT ID]],MasterData[],5,0)</f>
        <v>90</v>
      </c>
      <c r="K475">
        <f>VLOOKUP(InputData[[#This Row],[PRODUCT ID]],MasterData[],6,0)</f>
        <v>96.3</v>
      </c>
      <c r="L475">
        <f>InputData[[#This Row],[BUYING PRIZE]]*InputData[[#This Row],[QUANTITY]]</f>
        <v>270</v>
      </c>
      <c r="M475">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f>VLOOKUP(InputData[[#This Row],[PRODUCT ID]],MasterData[],5,0)</f>
        <v>144</v>
      </c>
      <c r="K476">
        <f>VLOOKUP(InputData[[#This Row],[PRODUCT ID]],MasterData[],6,0)</f>
        <v>156.96</v>
      </c>
      <c r="L476">
        <f>InputData[[#This Row],[BUYING PRIZE]]*InputData[[#This Row],[QUANTITY]]</f>
        <v>2016</v>
      </c>
      <c r="M476">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f>VLOOKUP(InputData[[#This Row],[PRODUCT ID]],MasterData[],5,0)</f>
        <v>120</v>
      </c>
      <c r="K477">
        <f>VLOOKUP(InputData[[#This Row],[PRODUCT ID]],MasterData[],6,0)</f>
        <v>162</v>
      </c>
      <c r="L477">
        <f>InputData[[#This Row],[BUYING PRIZE]]*InputData[[#This Row],[QUANTITY]]</f>
        <v>360</v>
      </c>
      <c r="M477">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f>VLOOKUP(InputData[[#This Row],[PRODUCT ID]],MasterData[],5,0)</f>
        <v>72</v>
      </c>
      <c r="K478">
        <f>VLOOKUP(InputData[[#This Row],[PRODUCT ID]],MasterData[],6,0)</f>
        <v>79.92</v>
      </c>
      <c r="L478">
        <f>InputData[[#This Row],[BUYING PRIZE]]*InputData[[#This Row],[QUANTITY]]</f>
        <v>576</v>
      </c>
      <c r="M47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f>VLOOKUP(InputData[[#This Row],[PRODUCT ID]],MasterData[],5,0)</f>
        <v>73</v>
      </c>
      <c r="K479">
        <f>VLOOKUP(InputData[[#This Row],[PRODUCT ID]],MasterData[],6,0)</f>
        <v>94.17</v>
      </c>
      <c r="L479">
        <f>InputData[[#This Row],[BUYING PRIZE]]*InputData[[#This Row],[QUANTITY]]</f>
        <v>1095</v>
      </c>
      <c r="M479">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f>VLOOKUP(InputData[[#This Row],[PRODUCT ID]],MasterData[],5,0)</f>
        <v>12</v>
      </c>
      <c r="K480">
        <f>VLOOKUP(InputData[[#This Row],[PRODUCT ID]],MasterData[],6,0)</f>
        <v>15.719999999999999</v>
      </c>
      <c r="L480">
        <f>InputData[[#This Row],[BUYING PRIZE]]*InputData[[#This Row],[QUANTITY]]</f>
        <v>180</v>
      </c>
      <c r="M480">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f>VLOOKUP(InputData[[#This Row],[PRODUCT ID]],MasterData[],5,0)</f>
        <v>148</v>
      </c>
      <c r="K481">
        <f>VLOOKUP(InputData[[#This Row],[PRODUCT ID]],MasterData[],6,0)</f>
        <v>201.28</v>
      </c>
      <c r="L481">
        <f>InputData[[#This Row],[BUYING PRIZE]]*InputData[[#This Row],[QUANTITY]]</f>
        <v>2220</v>
      </c>
      <c r="M481">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f>VLOOKUP(InputData[[#This Row],[PRODUCT ID]],MasterData[],5,0)</f>
        <v>5</v>
      </c>
      <c r="K482">
        <f>VLOOKUP(InputData[[#This Row],[PRODUCT ID]],MasterData[],6,0)</f>
        <v>6.7</v>
      </c>
      <c r="L482">
        <f>InputData[[#This Row],[BUYING PRIZE]]*InputData[[#This Row],[QUANTITY]]</f>
        <v>25</v>
      </c>
      <c r="M482">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f>VLOOKUP(InputData[[#This Row],[PRODUCT ID]],MasterData[],5,0)</f>
        <v>61</v>
      </c>
      <c r="K483">
        <f>VLOOKUP(InputData[[#This Row],[PRODUCT ID]],MasterData[],6,0)</f>
        <v>76.25</v>
      </c>
      <c r="L483">
        <f>InputData[[#This Row],[BUYING PRIZE]]*InputData[[#This Row],[QUANTITY]]</f>
        <v>671</v>
      </c>
      <c r="M483">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f>VLOOKUP(InputData[[#This Row],[PRODUCT ID]],MasterData[],5,0)</f>
        <v>83</v>
      </c>
      <c r="K484">
        <f>VLOOKUP(InputData[[#This Row],[PRODUCT ID]],MasterData[],6,0)</f>
        <v>94.62</v>
      </c>
      <c r="L484">
        <f>InputData[[#This Row],[BUYING PRIZE]]*InputData[[#This Row],[QUANTITY]]</f>
        <v>830</v>
      </c>
      <c r="M484">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f>VLOOKUP(InputData[[#This Row],[PRODUCT ID]],MasterData[],5,0)</f>
        <v>150</v>
      </c>
      <c r="K485">
        <f>VLOOKUP(InputData[[#This Row],[PRODUCT ID]],MasterData[],6,0)</f>
        <v>210</v>
      </c>
      <c r="L485">
        <f>InputData[[#This Row],[BUYING PRIZE]]*InputData[[#This Row],[QUANTITY]]</f>
        <v>2250</v>
      </c>
      <c r="M485">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f>VLOOKUP(InputData[[#This Row],[PRODUCT ID]],MasterData[],5,0)</f>
        <v>67</v>
      </c>
      <c r="K486">
        <f>VLOOKUP(InputData[[#This Row],[PRODUCT ID]],MasterData[],6,0)</f>
        <v>83.08</v>
      </c>
      <c r="L486">
        <f>InputData[[#This Row],[BUYING PRIZE]]*InputData[[#This Row],[QUANTITY]]</f>
        <v>871</v>
      </c>
      <c r="M486">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f>VLOOKUP(InputData[[#This Row],[PRODUCT ID]],MasterData[],5,0)</f>
        <v>12</v>
      </c>
      <c r="K487">
        <f>VLOOKUP(InputData[[#This Row],[PRODUCT ID]],MasterData[],6,0)</f>
        <v>15.719999999999999</v>
      </c>
      <c r="L487">
        <f>InputData[[#This Row],[BUYING PRIZE]]*InputData[[#This Row],[QUANTITY]]</f>
        <v>156</v>
      </c>
      <c r="M48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f>VLOOKUP(InputData[[#This Row],[PRODUCT ID]],MasterData[],5,0)</f>
        <v>120</v>
      </c>
      <c r="K488">
        <f>VLOOKUP(InputData[[#This Row],[PRODUCT ID]],MasterData[],6,0)</f>
        <v>162</v>
      </c>
      <c r="L488">
        <f>InputData[[#This Row],[BUYING PRIZE]]*InputData[[#This Row],[QUANTITY]]</f>
        <v>1560</v>
      </c>
      <c r="M48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f>VLOOKUP(InputData[[#This Row],[PRODUCT ID]],MasterData[],5,0)</f>
        <v>90</v>
      </c>
      <c r="K489">
        <f>VLOOKUP(InputData[[#This Row],[PRODUCT ID]],MasterData[],6,0)</f>
        <v>115.2</v>
      </c>
      <c r="L489">
        <f>InputData[[#This Row],[BUYING PRIZE]]*InputData[[#This Row],[QUANTITY]]</f>
        <v>1170</v>
      </c>
      <c r="M489">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f>VLOOKUP(InputData[[#This Row],[PRODUCT ID]],MasterData[],5,0)</f>
        <v>90</v>
      </c>
      <c r="K490">
        <f>VLOOKUP(InputData[[#This Row],[PRODUCT ID]],MasterData[],6,0)</f>
        <v>96.3</v>
      </c>
      <c r="L490">
        <f>InputData[[#This Row],[BUYING PRIZE]]*InputData[[#This Row],[QUANTITY]]</f>
        <v>990</v>
      </c>
      <c r="M490">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f>VLOOKUP(InputData[[#This Row],[PRODUCT ID]],MasterData[],5,0)</f>
        <v>150</v>
      </c>
      <c r="K491">
        <f>VLOOKUP(InputData[[#This Row],[PRODUCT ID]],MasterData[],6,0)</f>
        <v>210</v>
      </c>
      <c r="L491">
        <f>InputData[[#This Row],[BUYING PRIZE]]*InputData[[#This Row],[QUANTITY]]</f>
        <v>1500</v>
      </c>
      <c r="M491">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f>VLOOKUP(InputData[[#This Row],[PRODUCT ID]],MasterData[],5,0)</f>
        <v>48</v>
      </c>
      <c r="K492">
        <f>VLOOKUP(InputData[[#This Row],[PRODUCT ID]],MasterData[],6,0)</f>
        <v>57.120000000000005</v>
      </c>
      <c r="L492">
        <f>InputData[[#This Row],[BUYING PRIZE]]*InputData[[#This Row],[QUANTITY]]</f>
        <v>384</v>
      </c>
      <c r="M492">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f>VLOOKUP(InputData[[#This Row],[PRODUCT ID]],MasterData[],5,0)</f>
        <v>37</v>
      </c>
      <c r="K493">
        <f>VLOOKUP(InputData[[#This Row],[PRODUCT ID]],MasterData[],6,0)</f>
        <v>49.21</v>
      </c>
      <c r="L493">
        <f>InputData[[#This Row],[BUYING PRIZE]]*InputData[[#This Row],[QUANTITY]]</f>
        <v>259</v>
      </c>
      <c r="M493">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f>VLOOKUP(InputData[[#This Row],[PRODUCT ID]],MasterData[],5,0)</f>
        <v>48</v>
      </c>
      <c r="K494">
        <f>VLOOKUP(InputData[[#This Row],[PRODUCT ID]],MasterData[],6,0)</f>
        <v>57.120000000000005</v>
      </c>
      <c r="L494">
        <f>InputData[[#This Row],[BUYING PRIZE]]*InputData[[#This Row],[QUANTITY]]</f>
        <v>480</v>
      </c>
      <c r="M494">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f>VLOOKUP(InputData[[#This Row],[PRODUCT ID]],MasterData[],5,0)</f>
        <v>105</v>
      </c>
      <c r="K495">
        <f>VLOOKUP(InputData[[#This Row],[PRODUCT ID]],MasterData[],6,0)</f>
        <v>142.80000000000001</v>
      </c>
      <c r="L495">
        <f>InputData[[#This Row],[BUYING PRIZE]]*InputData[[#This Row],[QUANTITY]]</f>
        <v>105</v>
      </c>
      <c r="M495">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f>VLOOKUP(InputData[[#This Row],[PRODUCT ID]],MasterData[],5,0)</f>
        <v>73</v>
      </c>
      <c r="K496">
        <f>VLOOKUP(InputData[[#This Row],[PRODUCT ID]],MasterData[],6,0)</f>
        <v>94.17</v>
      </c>
      <c r="L496">
        <f>InputData[[#This Row],[BUYING PRIZE]]*InputData[[#This Row],[QUANTITY]]</f>
        <v>1022</v>
      </c>
      <c r="M496">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f>VLOOKUP(InputData[[#This Row],[PRODUCT ID]],MasterData[],5,0)</f>
        <v>134</v>
      </c>
      <c r="K497">
        <f>VLOOKUP(InputData[[#This Row],[PRODUCT ID]],MasterData[],6,0)</f>
        <v>156.78</v>
      </c>
      <c r="L497">
        <f>InputData[[#This Row],[BUYING PRIZE]]*InputData[[#This Row],[QUANTITY]]</f>
        <v>1072</v>
      </c>
      <c r="M497">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f>VLOOKUP(InputData[[#This Row],[PRODUCT ID]],MasterData[],5,0)</f>
        <v>55</v>
      </c>
      <c r="K498">
        <f>VLOOKUP(InputData[[#This Row],[PRODUCT ID]],MasterData[],6,0)</f>
        <v>58.3</v>
      </c>
      <c r="L498">
        <f>InputData[[#This Row],[BUYING PRIZE]]*InputData[[#This Row],[QUANTITY]]</f>
        <v>440</v>
      </c>
      <c r="M49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f>VLOOKUP(InputData[[#This Row],[PRODUCT ID]],MasterData[],5,0)</f>
        <v>61</v>
      </c>
      <c r="K499">
        <f>VLOOKUP(InputData[[#This Row],[PRODUCT ID]],MasterData[],6,0)</f>
        <v>76.25</v>
      </c>
      <c r="L499">
        <f>InputData[[#This Row],[BUYING PRIZE]]*InputData[[#This Row],[QUANTITY]]</f>
        <v>366</v>
      </c>
      <c r="M499">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f>VLOOKUP(InputData[[#This Row],[PRODUCT ID]],MasterData[],5,0)</f>
        <v>90</v>
      </c>
      <c r="K500">
        <f>VLOOKUP(InputData[[#This Row],[PRODUCT ID]],MasterData[],6,0)</f>
        <v>96.3</v>
      </c>
      <c r="L500">
        <f>InputData[[#This Row],[BUYING PRIZE]]*InputData[[#This Row],[QUANTITY]]</f>
        <v>1080</v>
      </c>
      <c r="M500">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f>VLOOKUP(InputData[[#This Row],[PRODUCT ID]],MasterData[],5,0)</f>
        <v>44</v>
      </c>
      <c r="K501">
        <f>VLOOKUP(InputData[[#This Row],[PRODUCT ID]],MasterData[],6,0)</f>
        <v>48.84</v>
      </c>
      <c r="L501">
        <f>InputData[[#This Row],[BUYING PRIZE]]*InputData[[#This Row],[QUANTITY]]</f>
        <v>220</v>
      </c>
      <c r="M501">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f>VLOOKUP(InputData[[#This Row],[PRODUCT ID]],MasterData[],5,0)</f>
        <v>89</v>
      </c>
      <c r="K502">
        <f>VLOOKUP(InputData[[#This Row],[PRODUCT ID]],MasterData[],6,0)</f>
        <v>117.48</v>
      </c>
      <c r="L502">
        <f>InputData[[#This Row],[BUYING PRIZE]]*InputData[[#This Row],[QUANTITY]]</f>
        <v>445</v>
      </c>
      <c r="M502">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f>VLOOKUP(InputData[[#This Row],[PRODUCT ID]],MasterData[],5,0)</f>
        <v>55</v>
      </c>
      <c r="K503">
        <f>VLOOKUP(InputData[[#This Row],[PRODUCT ID]],MasterData[],6,0)</f>
        <v>58.3</v>
      </c>
      <c r="L503">
        <f>InputData[[#This Row],[BUYING PRIZE]]*InputData[[#This Row],[QUANTITY]]</f>
        <v>825</v>
      </c>
      <c r="M503">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f>VLOOKUP(InputData[[#This Row],[PRODUCT ID]],MasterData[],5,0)</f>
        <v>93</v>
      </c>
      <c r="K504">
        <f>VLOOKUP(InputData[[#This Row],[PRODUCT ID]],MasterData[],6,0)</f>
        <v>104.16</v>
      </c>
      <c r="L504">
        <f>InputData[[#This Row],[BUYING PRIZE]]*InputData[[#This Row],[QUANTITY]]</f>
        <v>744</v>
      </c>
      <c r="M504">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f>VLOOKUP(InputData[[#This Row],[PRODUCT ID]],MasterData[],5,0)</f>
        <v>12</v>
      </c>
      <c r="K505">
        <f>VLOOKUP(InputData[[#This Row],[PRODUCT ID]],MasterData[],6,0)</f>
        <v>15.719999999999999</v>
      </c>
      <c r="L505">
        <f>InputData[[#This Row],[BUYING PRIZE]]*InputData[[#This Row],[QUANTITY]]</f>
        <v>24</v>
      </c>
      <c r="M505">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f>VLOOKUP(InputData[[#This Row],[PRODUCT ID]],MasterData[],5,0)</f>
        <v>37</v>
      </c>
      <c r="K506">
        <f>VLOOKUP(InputData[[#This Row],[PRODUCT ID]],MasterData[],6,0)</f>
        <v>41.81</v>
      </c>
      <c r="L506">
        <f>InputData[[#This Row],[BUYING PRIZE]]*InputData[[#This Row],[QUANTITY]]</f>
        <v>185</v>
      </c>
      <c r="M506">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f>VLOOKUP(InputData[[#This Row],[PRODUCT ID]],MasterData[],5,0)</f>
        <v>18</v>
      </c>
      <c r="K507">
        <f>VLOOKUP(InputData[[#This Row],[PRODUCT ID]],MasterData[],6,0)</f>
        <v>24.66</v>
      </c>
      <c r="L507">
        <f>InputData[[#This Row],[BUYING PRIZE]]*InputData[[#This Row],[QUANTITY]]</f>
        <v>180</v>
      </c>
      <c r="M507">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f>VLOOKUP(InputData[[#This Row],[PRODUCT ID]],MasterData[],5,0)</f>
        <v>76</v>
      </c>
      <c r="K508">
        <f>VLOOKUP(InputData[[#This Row],[PRODUCT ID]],MasterData[],6,0)</f>
        <v>82.08</v>
      </c>
      <c r="L508">
        <f>InputData[[#This Row],[BUYING PRIZE]]*InputData[[#This Row],[QUANTITY]]</f>
        <v>1140</v>
      </c>
      <c r="M50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f>VLOOKUP(InputData[[#This Row],[PRODUCT ID]],MasterData[],5,0)</f>
        <v>72</v>
      </c>
      <c r="K509">
        <f>VLOOKUP(InputData[[#This Row],[PRODUCT ID]],MasterData[],6,0)</f>
        <v>79.92</v>
      </c>
      <c r="L509">
        <f>InputData[[#This Row],[BUYING PRIZE]]*InputData[[#This Row],[QUANTITY]]</f>
        <v>864</v>
      </c>
      <c r="M509">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f>VLOOKUP(InputData[[#This Row],[PRODUCT ID]],MasterData[],5,0)</f>
        <v>13</v>
      </c>
      <c r="K510">
        <f>VLOOKUP(InputData[[#This Row],[PRODUCT ID]],MasterData[],6,0)</f>
        <v>16.64</v>
      </c>
      <c r="L510">
        <f>InputData[[#This Row],[BUYING PRIZE]]*InputData[[#This Row],[QUANTITY]]</f>
        <v>169</v>
      </c>
      <c r="M510">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f>VLOOKUP(InputData[[#This Row],[PRODUCT ID]],MasterData[],5,0)</f>
        <v>72</v>
      </c>
      <c r="K511">
        <f>VLOOKUP(InputData[[#This Row],[PRODUCT ID]],MasterData[],6,0)</f>
        <v>79.92</v>
      </c>
      <c r="L511">
        <f>InputData[[#This Row],[BUYING PRIZE]]*InputData[[#This Row],[QUANTITY]]</f>
        <v>360</v>
      </c>
      <c r="M511">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f>VLOOKUP(InputData[[#This Row],[PRODUCT ID]],MasterData[],5,0)</f>
        <v>48</v>
      </c>
      <c r="K512">
        <f>VLOOKUP(InputData[[#This Row],[PRODUCT ID]],MasterData[],6,0)</f>
        <v>57.120000000000005</v>
      </c>
      <c r="L512">
        <f>InputData[[#This Row],[BUYING PRIZE]]*InputData[[#This Row],[QUANTITY]]</f>
        <v>240</v>
      </c>
      <c r="M512">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f>VLOOKUP(InputData[[#This Row],[PRODUCT ID]],MasterData[],5,0)</f>
        <v>112</v>
      </c>
      <c r="K513">
        <f>VLOOKUP(InputData[[#This Row],[PRODUCT ID]],MasterData[],6,0)</f>
        <v>122.08</v>
      </c>
      <c r="L513">
        <f>InputData[[#This Row],[BUYING PRIZE]]*InputData[[#This Row],[QUANTITY]]</f>
        <v>1008</v>
      </c>
      <c r="M513">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f>VLOOKUP(InputData[[#This Row],[PRODUCT ID]],MasterData[],5,0)</f>
        <v>112</v>
      </c>
      <c r="K514">
        <f>VLOOKUP(InputData[[#This Row],[PRODUCT ID]],MasterData[],6,0)</f>
        <v>146.72</v>
      </c>
      <c r="L514">
        <f>InputData[[#This Row],[BUYING PRIZE]]*InputData[[#This Row],[QUANTITY]]</f>
        <v>1120</v>
      </c>
      <c r="M514">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f>VLOOKUP(InputData[[#This Row],[PRODUCT ID]],MasterData[],5,0)</f>
        <v>148</v>
      </c>
      <c r="K515">
        <f>VLOOKUP(InputData[[#This Row],[PRODUCT ID]],MasterData[],6,0)</f>
        <v>201.28</v>
      </c>
      <c r="L515">
        <f>InputData[[#This Row],[BUYING PRIZE]]*InputData[[#This Row],[QUANTITY]]</f>
        <v>1332</v>
      </c>
      <c r="M515">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f>VLOOKUP(InputData[[#This Row],[PRODUCT ID]],MasterData[],5,0)</f>
        <v>138</v>
      </c>
      <c r="K516">
        <f>VLOOKUP(InputData[[#This Row],[PRODUCT ID]],MasterData[],6,0)</f>
        <v>173.88</v>
      </c>
      <c r="L516">
        <f>InputData[[#This Row],[BUYING PRIZE]]*InputData[[#This Row],[QUANTITY]]</f>
        <v>1380</v>
      </c>
      <c r="M516">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f>VLOOKUP(InputData[[#This Row],[PRODUCT ID]],MasterData[],5,0)</f>
        <v>133</v>
      </c>
      <c r="K517">
        <f>VLOOKUP(InputData[[#This Row],[PRODUCT ID]],MasterData[],6,0)</f>
        <v>155.61000000000001</v>
      </c>
      <c r="L517">
        <f>InputData[[#This Row],[BUYING PRIZE]]*InputData[[#This Row],[QUANTITY]]</f>
        <v>532</v>
      </c>
      <c r="M51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f>VLOOKUP(InputData[[#This Row],[PRODUCT ID]],MasterData[],5,0)</f>
        <v>6</v>
      </c>
      <c r="K518">
        <f>VLOOKUP(InputData[[#This Row],[PRODUCT ID]],MasterData[],6,0)</f>
        <v>7.8599999999999994</v>
      </c>
      <c r="L518">
        <f>InputData[[#This Row],[BUYING PRIZE]]*InputData[[#This Row],[QUANTITY]]</f>
        <v>78</v>
      </c>
      <c r="M51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f>VLOOKUP(InputData[[#This Row],[PRODUCT ID]],MasterData[],5,0)</f>
        <v>76</v>
      </c>
      <c r="K519">
        <f>VLOOKUP(InputData[[#This Row],[PRODUCT ID]],MasterData[],6,0)</f>
        <v>82.08</v>
      </c>
      <c r="L519">
        <f>InputData[[#This Row],[BUYING PRIZE]]*InputData[[#This Row],[QUANTITY]]</f>
        <v>532</v>
      </c>
      <c r="M519">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f>VLOOKUP(InputData[[#This Row],[PRODUCT ID]],MasterData[],5,0)</f>
        <v>44</v>
      </c>
      <c r="K520">
        <f>VLOOKUP(InputData[[#This Row],[PRODUCT ID]],MasterData[],6,0)</f>
        <v>48.4</v>
      </c>
      <c r="L520">
        <f>InputData[[#This Row],[BUYING PRIZE]]*InputData[[#This Row],[QUANTITY]]</f>
        <v>616</v>
      </c>
      <c r="M520">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f>VLOOKUP(InputData[[#This Row],[PRODUCT ID]],MasterData[],5,0)</f>
        <v>6</v>
      </c>
      <c r="K521">
        <f>VLOOKUP(InputData[[#This Row],[PRODUCT ID]],MasterData[],6,0)</f>
        <v>7.8599999999999994</v>
      </c>
      <c r="L521">
        <f>InputData[[#This Row],[BUYING PRIZE]]*InputData[[#This Row],[QUANTITY]]</f>
        <v>66</v>
      </c>
      <c r="M521">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f>VLOOKUP(InputData[[#This Row],[PRODUCT ID]],MasterData[],5,0)</f>
        <v>75</v>
      </c>
      <c r="K522">
        <f>VLOOKUP(InputData[[#This Row],[PRODUCT ID]],MasterData[],6,0)</f>
        <v>85.5</v>
      </c>
      <c r="L522">
        <f>InputData[[#This Row],[BUYING PRIZE]]*InputData[[#This Row],[QUANTITY]]</f>
        <v>750</v>
      </c>
      <c r="M522">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f>VLOOKUP(InputData[[#This Row],[PRODUCT ID]],MasterData[],5,0)</f>
        <v>83</v>
      </c>
      <c r="K523">
        <f>VLOOKUP(InputData[[#This Row],[PRODUCT ID]],MasterData[],6,0)</f>
        <v>94.62</v>
      </c>
      <c r="L523">
        <f>InputData[[#This Row],[BUYING PRIZE]]*InputData[[#This Row],[QUANTITY]]</f>
        <v>1245</v>
      </c>
      <c r="M523">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f>VLOOKUP(InputData[[#This Row],[PRODUCT ID]],MasterData[],5,0)</f>
        <v>120</v>
      </c>
      <c r="K524">
        <f>VLOOKUP(InputData[[#This Row],[PRODUCT ID]],MasterData[],6,0)</f>
        <v>162</v>
      </c>
      <c r="L524">
        <f>InputData[[#This Row],[BUYING PRIZE]]*InputData[[#This Row],[QUANTITY]]</f>
        <v>120</v>
      </c>
      <c r="M524">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f>VLOOKUP(InputData[[#This Row],[PRODUCT ID]],MasterData[],5,0)</f>
        <v>138</v>
      </c>
      <c r="K525">
        <f>VLOOKUP(InputData[[#This Row],[PRODUCT ID]],MasterData[],6,0)</f>
        <v>173.88</v>
      </c>
      <c r="L525">
        <f>InputData[[#This Row],[BUYING PRIZE]]*InputData[[#This Row],[QUANTITY]]</f>
        <v>1932</v>
      </c>
      <c r="M525">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f>VLOOKUP(InputData[[#This Row],[PRODUCT ID]],MasterData[],5,0)</f>
        <v>95</v>
      </c>
      <c r="K526">
        <f>VLOOKUP(InputData[[#This Row],[PRODUCT ID]],MasterData[],6,0)</f>
        <v>119.7</v>
      </c>
      <c r="L526">
        <f>InputData[[#This Row],[BUYING PRIZE]]*InputData[[#This Row],[QUANTITY]]</f>
        <v>1140</v>
      </c>
      <c r="M526">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f>VLOOKUP(InputData[[#This Row],[PRODUCT ID]],MasterData[],5,0)</f>
        <v>44</v>
      </c>
      <c r="K527">
        <f>VLOOKUP(InputData[[#This Row],[PRODUCT ID]],MasterData[],6,0)</f>
        <v>48.4</v>
      </c>
      <c r="L527">
        <f>InputData[[#This Row],[BUYING PRIZE]]*InputData[[#This Row],[QUANTITY]]</f>
        <v>264</v>
      </c>
      <c r="M52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f>VLOOKUP(InputData[[#This Row],[PRODUCT ID]],MasterData[],5,0)</f>
        <v>44</v>
      </c>
      <c r="K528">
        <f>VLOOKUP(InputData[[#This Row],[PRODUCT ID]],MasterData[],6,0)</f>
        <v>48.4</v>
      </c>
      <c r="L528">
        <f>InputData[[#This Row],[BUYING PRIZE]]*InputData[[#This Row],[QUANTITY]]</f>
        <v>132</v>
      </c>
      <c r="M528">
        <f>InputData[[#This Row],[SELLING PRICE]]*InputData[[#This Row],[QUANTITY]]*(1-InputData[[#This Row],[DISCOUNT %]])</f>
        <v>145.19999999999999</v>
      </c>
      <c r="N528">
        <f>DAY(InputData[[#This Row],[DATE]])</f>
        <v>31</v>
      </c>
      <c r="O528" t="str">
        <f>TEXT(InputData[[#This Row],[DATE]],"mmm")</f>
        <v>Dec</v>
      </c>
      <c r="P528">
        <f>YEAR(InputData[[#This Row],[DATE]])</f>
        <v>2022</v>
      </c>
    </row>
  </sheetData>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AE2C-A5BD-4A1A-9B67-F3B0FD5855DB}">
  <dimension ref="A1:AP46"/>
  <sheetViews>
    <sheetView topLeftCell="U1" workbookViewId="0">
      <selection activeCell="AE12" sqref="AE12"/>
    </sheetView>
  </sheetViews>
  <sheetFormatPr defaultRowHeight="14.4" x14ac:dyDescent="0.3"/>
  <cols>
    <col min="1" max="1" width="7.6640625" bestFit="1" customWidth="1"/>
    <col min="2" max="2" width="27.21875" bestFit="1" customWidth="1"/>
    <col min="4" max="4" width="26.44140625" bestFit="1" customWidth="1"/>
    <col min="5" max="5" width="27.21875" bestFit="1" customWidth="1"/>
    <col min="6" max="6" width="11" customWidth="1"/>
    <col min="7" max="7" width="9.88671875" bestFit="1" customWidth="1"/>
    <col min="8" max="8" width="26.44140625" bestFit="1" customWidth="1"/>
    <col min="9" max="9" width="27.21875" bestFit="1" customWidth="1"/>
    <col min="10" max="10" width="9.88671875" customWidth="1"/>
    <col min="11" max="11" width="7.5546875" bestFit="1" customWidth="1"/>
    <col min="12" max="12" width="10.44140625" bestFit="1" customWidth="1"/>
    <col min="13" max="13" width="9.44140625" bestFit="1" customWidth="1"/>
    <col min="17" max="17" width="11.6640625" bestFit="1" customWidth="1"/>
    <col min="18" max="18" width="7.6640625" bestFit="1" customWidth="1"/>
    <col min="19" max="19" width="27.21875" bestFit="1" customWidth="1"/>
    <col min="20" max="20" width="16.33203125" customWidth="1"/>
    <col min="21" max="21" width="8.33203125" customWidth="1"/>
    <col min="22" max="22" width="5.6640625" bestFit="1" customWidth="1"/>
    <col min="23" max="23" width="9.33203125" bestFit="1" customWidth="1"/>
    <col min="24" max="25" width="10.44140625" bestFit="1" customWidth="1"/>
    <col min="26" max="26" width="10.44140625" customWidth="1"/>
    <col min="27" max="27" width="6" customWidth="1"/>
    <col min="28" max="28" width="9.33203125" bestFit="1" customWidth="1"/>
    <col min="29" max="29" width="10.44140625" bestFit="1" customWidth="1"/>
    <col min="30" max="30" width="10.33203125" customWidth="1"/>
    <col min="31" max="31" width="12.21875" bestFit="1" customWidth="1"/>
    <col min="32" max="32" width="27.21875" bestFit="1" customWidth="1"/>
    <col min="33" max="33" width="10" bestFit="1" customWidth="1"/>
    <col min="34" max="37" width="10" customWidth="1"/>
    <col min="38" max="38" width="11.88671875" bestFit="1" customWidth="1"/>
    <col min="39" max="39" width="27.21875" bestFit="1" customWidth="1"/>
    <col min="40" max="40" width="12" customWidth="1"/>
    <col min="41" max="41" width="11.88671875" bestFit="1" customWidth="1"/>
    <col min="42" max="42" width="27.21875" bestFit="1" customWidth="1"/>
  </cols>
  <sheetData>
    <row r="1" spans="1:42" x14ac:dyDescent="0.3">
      <c r="W1" t="str">
        <f ca="1">VLOOKUP(1,V1:Z46,2,0)</f>
        <v>Product41</v>
      </c>
      <c r="X1" t="str">
        <f ca="1">VLOOKUP(1,V1:Z46,3,0)</f>
        <v>Ft</v>
      </c>
      <c r="Y1" s="10">
        <f ca="1">VLOOKUP(1,V1:Z46,4,0)</f>
        <v>22952.16</v>
      </c>
      <c r="Z1">
        <f ca="1">VLOOKUP(1,V1:Z46,5,0)</f>
        <v>132</v>
      </c>
      <c r="AB1">
        <v>1</v>
      </c>
      <c r="AC1">
        <f>COUNT(T:T)-9</f>
        <v>35</v>
      </c>
      <c r="AD1">
        <f>MIN(AB1:AC1)</f>
        <v>1</v>
      </c>
      <c r="AI1" t="str">
        <f ca="1">VLOOKUP(1,$AH:$AJ,2,0)</f>
        <v>Category04</v>
      </c>
      <c r="AJ1" s="10">
        <f ca="1">VLOOKUP(1,$AH:$AJ,3,0)</f>
        <v>95269.4</v>
      </c>
    </row>
    <row r="2" spans="1:42" x14ac:dyDescent="0.3">
      <c r="A2" s="8" t="s">
        <v>120</v>
      </c>
      <c r="B2" t="s">
        <v>119</v>
      </c>
      <c r="D2" t="s">
        <v>121</v>
      </c>
      <c r="E2" t="s">
        <v>119</v>
      </c>
      <c r="G2" s="8" t="s">
        <v>117</v>
      </c>
      <c r="H2" t="s">
        <v>121</v>
      </c>
      <c r="I2" t="s">
        <v>119</v>
      </c>
      <c r="L2" t="b">
        <v>1</v>
      </c>
      <c r="M2" t="b">
        <v>1</v>
      </c>
      <c r="N2" t="b">
        <v>1</v>
      </c>
      <c r="Q2" s="8" t="s">
        <v>1</v>
      </c>
      <c r="R2" s="8" t="s">
        <v>3</v>
      </c>
      <c r="S2" t="s">
        <v>119</v>
      </c>
      <c r="T2" t="s">
        <v>134</v>
      </c>
      <c r="AE2" s="8" t="s">
        <v>2</v>
      </c>
      <c r="AF2" t="s">
        <v>119</v>
      </c>
      <c r="AL2" s="8" t="s">
        <v>102</v>
      </c>
      <c r="AM2" t="s">
        <v>119</v>
      </c>
      <c r="AO2" s="8" t="s">
        <v>102</v>
      </c>
      <c r="AP2" t="s">
        <v>119</v>
      </c>
    </row>
    <row r="3" spans="1:42" x14ac:dyDescent="0.3">
      <c r="A3" s="9">
        <v>1</v>
      </c>
      <c r="B3" s="7">
        <v>13167.810000000001</v>
      </c>
      <c r="D3">
        <v>332504</v>
      </c>
      <c r="E3">
        <v>401411.91999999969</v>
      </c>
      <c r="G3" s="9" t="s">
        <v>122</v>
      </c>
      <c r="H3">
        <v>34290</v>
      </c>
      <c r="I3">
        <v>41346.959999999992</v>
      </c>
      <c r="K3" t="s">
        <v>117</v>
      </c>
      <c r="L3" t="s">
        <v>138</v>
      </c>
      <c r="M3" t="s">
        <v>139</v>
      </c>
      <c r="N3" t="s">
        <v>140</v>
      </c>
      <c r="Q3" t="s">
        <v>7</v>
      </c>
      <c r="R3" t="s">
        <v>9</v>
      </c>
      <c r="S3">
        <v>9764.7199999999993</v>
      </c>
      <c r="T3">
        <v>94</v>
      </c>
      <c r="V3" cm="1">
        <f t="array" aca="1" ref="V3:V46" ca="1">RANK(_xlfn.ANCHORARRAY(Y3),_xlfn.ANCHORARRAY(Y3))</f>
        <v>19</v>
      </c>
      <c r="W3" t="str" cm="1">
        <f t="array" aca="1" ref="W3:W46" ca="1">OFFSET($Q$2,1,0,COUNT($S:$S))</f>
        <v>Product01</v>
      </c>
      <c r="X3" s="7" t="str" cm="1">
        <f t="array" aca="1" ref="X3:X46" ca="1">OFFSET($Q$2,1,1,COUNT($S:$S))</f>
        <v>Kg</v>
      </c>
      <c r="Y3" s="10" cm="1">
        <f t="array" aca="1" ref="Y3:Y46" ca="1">OFFSET($Q$2,1,2,COUNT($S:$S))</f>
        <v>9764.7199999999993</v>
      </c>
      <c r="Z3" cm="1">
        <f t="array" aca="1" ref="Z3:Z46" ca="1">OFFSET($Q$2,1,3,COUNT($S:$S))</f>
        <v>94</v>
      </c>
      <c r="AB3" t="str" cm="1">
        <f t="array" aca="1" ref="AB3:AB12" ca="1">OFFSET($Q$2,$AD$1,0,10)</f>
        <v>Product01</v>
      </c>
      <c r="AC3" s="10" cm="1">
        <f t="array" aca="1" ref="AC3:AC12" ca="1">OFFSET($Q$2,$AD$1,2,10)</f>
        <v>9764.7199999999993</v>
      </c>
      <c r="AE3" s="9" t="s">
        <v>8</v>
      </c>
      <c r="AF3">
        <v>69261.950000000012</v>
      </c>
      <c r="AH3" cm="1">
        <f t="array" aca="1" ref="AH3:AH7" ca="1">_xlfn.RANK.AVG(_xlfn.ANCHORARRAY(AJ3),_xlfn.ANCHORARRAY(AJ3))</f>
        <v>4</v>
      </c>
      <c r="AI3" t="str" cm="1">
        <f t="array" aca="1" ref="AI3:AI7" ca="1">OFFSET($AE$2,1,0,COUNT($AF:$AF))</f>
        <v>Category01</v>
      </c>
      <c r="AJ3" s="10" cm="1">
        <f t="array" aca="1" ref="AJ3:AJ7" ca="1">CategoryRangeRupee</f>
        <v>69261.950000000012</v>
      </c>
      <c r="AL3" s="9" t="s">
        <v>108</v>
      </c>
      <c r="AM3">
        <v>208140.15000000005</v>
      </c>
      <c r="AO3" s="9" t="s">
        <v>107</v>
      </c>
      <c r="AP3">
        <v>199516.90000000008</v>
      </c>
    </row>
    <row r="4" spans="1:42" x14ac:dyDescent="0.3">
      <c r="A4" s="9">
        <v>2</v>
      </c>
      <c r="B4" s="7">
        <v>13210.220000000001</v>
      </c>
      <c r="G4" s="9" t="s">
        <v>123</v>
      </c>
      <c r="H4">
        <v>25341</v>
      </c>
      <c r="I4">
        <v>30857.300000000003</v>
      </c>
      <c r="K4" s="9" t="s">
        <v>122</v>
      </c>
      <c r="L4" s="7">
        <f t="shared" ref="L4:L15" si="0">IF($L$2=TRUE,VLOOKUP(K4,G:I,3,0),NA())</f>
        <v>41346.959999999992</v>
      </c>
      <c r="M4" s="7">
        <f t="shared" ref="M4:M15" si="1">IF($M$2=TRUE,VLOOKUP(K4,G:I,3,0)-VLOOKUP(K4,G:I,2,0),NA())</f>
        <v>7056.9599999999919</v>
      </c>
      <c r="N4" s="11">
        <f t="shared" ref="N4:N15" si="2">IF($N$2=TRUE,M4/VLOOKUP(K4,G:I,2,0),"")</f>
        <v>0.20580227471566032</v>
      </c>
      <c r="Q4" t="s">
        <v>11</v>
      </c>
      <c r="R4" t="s">
        <v>9</v>
      </c>
      <c r="S4">
        <v>13423.199999999999</v>
      </c>
      <c r="T4">
        <v>94</v>
      </c>
      <c r="V4">
        <f ca="1"/>
        <v>10</v>
      </c>
      <c r="W4" t="str">
        <f ca="1"/>
        <v>Product02</v>
      </c>
      <c r="X4" s="7" t="str">
        <f ca="1"/>
        <v>Kg</v>
      </c>
      <c r="Y4" s="10">
        <f ca="1"/>
        <v>13423.199999999999</v>
      </c>
      <c r="Z4">
        <f ca="1"/>
        <v>94</v>
      </c>
      <c r="AB4" t="str">
        <f ca="1"/>
        <v>Product02</v>
      </c>
      <c r="AC4" s="10">
        <f ca="1"/>
        <v>13423.199999999999</v>
      </c>
      <c r="AE4" s="9" t="s">
        <v>28</v>
      </c>
      <c r="AF4">
        <v>92963.87</v>
      </c>
      <c r="AH4">
        <f ca="1"/>
        <v>2</v>
      </c>
      <c r="AI4" t="str">
        <f ca="1"/>
        <v>Category02</v>
      </c>
      <c r="AJ4" s="10">
        <f ca="1"/>
        <v>92963.87</v>
      </c>
      <c r="AL4" s="9" t="s">
        <v>106</v>
      </c>
      <c r="AM4">
        <v>133923.87000000002</v>
      </c>
      <c r="AO4" s="9" t="s">
        <v>106</v>
      </c>
      <c r="AP4">
        <v>201895.01999999993</v>
      </c>
    </row>
    <row r="5" spans="1:42" x14ac:dyDescent="0.3">
      <c r="A5" s="9">
        <v>3</v>
      </c>
      <c r="B5" s="7">
        <v>20202.099999999995</v>
      </c>
      <c r="D5" t="s">
        <v>135</v>
      </c>
      <c r="E5" s="10">
        <f>E3</f>
        <v>401411.91999999969</v>
      </c>
      <c r="G5" s="9" t="s">
        <v>124</v>
      </c>
      <c r="H5">
        <v>23437</v>
      </c>
      <c r="I5">
        <v>28616.65</v>
      </c>
      <c r="K5" s="9" t="s">
        <v>123</v>
      </c>
      <c r="L5" s="7">
        <f t="shared" si="0"/>
        <v>30857.300000000003</v>
      </c>
      <c r="M5" s="7">
        <f t="shared" si="1"/>
        <v>5516.3000000000029</v>
      </c>
      <c r="N5" s="11">
        <f t="shared" si="2"/>
        <v>0.21768280651907987</v>
      </c>
      <c r="Q5" t="s">
        <v>13</v>
      </c>
      <c r="R5" t="s">
        <v>9</v>
      </c>
      <c r="S5">
        <v>6394.2599999999993</v>
      </c>
      <c r="T5">
        <v>79</v>
      </c>
      <c r="V5">
        <f ca="1"/>
        <v>26</v>
      </c>
      <c r="W5" t="str">
        <f ca="1"/>
        <v>Product03</v>
      </c>
      <c r="X5" s="7" t="str">
        <f ca="1"/>
        <v>Kg</v>
      </c>
      <c r="Y5" s="10">
        <f ca="1"/>
        <v>6394.2599999999993</v>
      </c>
      <c r="Z5">
        <f ca="1"/>
        <v>79</v>
      </c>
      <c r="AB5" t="str">
        <f ca="1"/>
        <v>Product03</v>
      </c>
      <c r="AC5" s="10">
        <f ca="1"/>
        <v>6394.2599999999993</v>
      </c>
      <c r="AE5" s="9" t="s">
        <v>49</v>
      </c>
      <c r="AF5">
        <v>52299.509999999995</v>
      </c>
      <c r="AH5">
        <f ca="1"/>
        <v>5</v>
      </c>
      <c r="AI5" t="str">
        <f ca="1"/>
        <v>Category03</v>
      </c>
      <c r="AJ5" s="10">
        <f ca="1"/>
        <v>52299.509999999995</v>
      </c>
      <c r="AL5" s="9" t="s">
        <v>105</v>
      </c>
      <c r="AM5">
        <v>59347.900000000009</v>
      </c>
    </row>
    <row r="6" spans="1:42" x14ac:dyDescent="0.3">
      <c r="A6" s="9">
        <v>4</v>
      </c>
      <c r="B6" s="7">
        <v>11312.2</v>
      </c>
      <c r="D6" t="s">
        <v>136</v>
      </c>
      <c r="E6" s="10">
        <f>($E$3)-$D$3</f>
        <v>68907.919999999693</v>
      </c>
      <c r="G6" s="9" t="s">
        <v>125</v>
      </c>
      <c r="H6">
        <v>21282</v>
      </c>
      <c r="I6">
        <v>26579.11</v>
      </c>
      <c r="K6" s="9" t="s">
        <v>124</v>
      </c>
      <c r="L6" s="7">
        <f t="shared" si="0"/>
        <v>28616.65</v>
      </c>
      <c r="M6" s="7">
        <f t="shared" si="1"/>
        <v>5179.6500000000015</v>
      </c>
      <c r="N6" s="11">
        <f t="shared" si="2"/>
        <v>0.22100311473311438</v>
      </c>
      <c r="Q6" t="s">
        <v>15</v>
      </c>
      <c r="R6" t="s">
        <v>109</v>
      </c>
      <c r="S6">
        <v>6056.1600000000008</v>
      </c>
      <c r="T6">
        <v>124</v>
      </c>
      <c r="V6">
        <f ca="1"/>
        <v>30</v>
      </c>
      <c r="W6" t="str">
        <f ca="1"/>
        <v>Product04</v>
      </c>
      <c r="X6" s="7" t="str">
        <f ca="1"/>
        <v>Lt</v>
      </c>
      <c r="Y6" s="10">
        <f ca="1"/>
        <v>6056.1600000000008</v>
      </c>
      <c r="Z6">
        <f ca="1"/>
        <v>124</v>
      </c>
      <c r="AB6" t="str">
        <f ca="1"/>
        <v>Product04</v>
      </c>
      <c r="AC6" s="10">
        <f ca="1"/>
        <v>6056.1600000000008</v>
      </c>
      <c r="AE6" s="9" t="s">
        <v>62</v>
      </c>
      <c r="AF6">
        <v>95269.4</v>
      </c>
      <c r="AH6">
        <f ca="1"/>
        <v>1</v>
      </c>
      <c r="AI6" t="str">
        <f ca="1"/>
        <v>Category04</v>
      </c>
      <c r="AJ6" s="10">
        <f ca="1"/>
        <v>95269.4</v>
      </c>
    </row>
    <row r="7" spans="1:42" x14ac:dyDescent="0.3">
      <c r="A7" s="9">
        <v>5</v>
      </c>
      <c r="B7" s="7">
        <v>11711.449999999999</v>
      </c>
      <c r="D7" t="s">
        <v>137</v>
      </c>
      <c r="E7" s="11">
        <f>E6/$D$3</f>
        <v>0.20723937155643149</v>
      </c>
      <c r="G7" s="9" t="s">
        <v>126</v>
      </c>
      <c r="H7">
        <v>26526</v>
      </c>
      <c r="I7">
        <v>30910.45</v>
      </c>
      <c r="K7" s="9" t="s">
        <v>125</v>
      </c>
      <c r="L7" s="7">
        <f t="shared" si="0"/>
        <v>26579.11</v>
      </c>
      <c r="M7" s="7">
        <f t="shared" si="1"/>
        <v>5297.1100000000006</v>
      </c>
      <c r="N7" s="11">
        <f t="shared" si="2"/>
        <v>0.24890094915891367</v>
      </c>
      <c r="Q7" t="s">
        <v>17</v>
      </c>
      <c r="R7" t="s">
        <v>110</v>
      </c>
      <c r="S7">
        <v>15716.61</v>
      </c>
      <c r="T7">
        <v>101</v>
      </c>
      <c r="V7">
        <f ca="1"/>
        <v>8</v>
      </c>
      <c r="W7" t="str">
        <f ca="1"/>
        <v>Product05</v>
      </c>
      <c r="X7" s="7" t="str">
        <f ca="1"/>
        <v>Ft</v>
      </c>
      <c r="Y7" s="10">
        <f ca="1"/>
        <v>15716.61</v>
      </c>
      <c r="Z7">
        <f ca="1"/>
        <v>101</v>
      </c>
      <c r="AB7" t="str">
        <f ca="1"/>
        <v>Product05</v>
      </c>
      <c r="AC7" s="10">
        <f ca="1"/>
        <v>15716.61</v>
      </c>
      <c r="AE7" s="9" t="s">
        <v>85</v>
      </c>
      <c r="AF7">
        <v>91617.19</v>
      </c>
      <c r="AH7">
        <f ca="1"/>
        <v>3</v>
      </c>
      <c r="AI7" t="str">
        <f ca="1"/>
        <v>Category05</v>
      </c>
      <c r="AJ7" s="10">
        <f ca="1"/>
        <v>91617.19</v>
      </c>
    </row>
    <row r="8" spans="1:42" x14ac:dyDescent="0.3">
      <c r="A8" s="9">
        <v>6</v>
      </c>
      <c r="B8" s="7">
        <v>14365.540000000005</v>
      </c>
      <c r="G8" s="9" t="s">
        <v>127</v>
      </c>
      <c r="H8">
        <v>24879</v>
      </c>
      <c r="I8">
        <v>30533.710000000003</v>
      </c>
      <c r="K8" s="9" t="s">
        <v>126</v>
      </c>
      <c r="L8" s="7">
        <f t="shared" si="0"/>
        <v>30910.45</v>
      </c>
      <c r="M8" s="7">
        <f t="shared" si="1"/>
        <v>4384.4500000000007</v>
      </c>
      <c r="N8" s="11">
        <f t="shared" si="2"/>
        <v>0.16528877327904701</v>
      </c>
      <c r="Q8" t="s">
        <v>19</v>
      </c>
      <c r="R8" t="s">
        <v>9</v>
      </c>
      <c r="S8">
        <v>4531.5</v>
      </c>
      <c r="T8">
        <v>53</v>
      </c>
      <c r="V8">
        <f ca="1"/>
        <v>35</v>
      </c>
      <c r="W8" t="str">
        <f ca="1"/>
        <v>Product06</v>
      </c>
      <c r="X8" s="7" t="str">
        <f ca="1"/>
        <v>Kg</v>
      </c>
      <c r="Y8" s="10">
        <f ca="1"/>
        <v>4531.5</v>
      </c>
      <c r="Z8">
        <f ca="1"/>
        <v>53</v>
      </c>
      <c r="AB8" t="str">
        <f ca="1"/>
        <v>Product06</v>
      </c>
      <c r="AC8" s="10">
        <f ca="1"/>
        <v>4531.5</v>
      </c>
    </row>
    <row r="9" spans="1:42" x14ac:dyDescent="0.3">
      <c r="A9" s="9">
        <v>7</v>
      </c>
      <c r="B9" s="7">
        <v>7132.79</v>
      </c>
      <c r="G9" s="9" t="s">
        <v>128</v>
      </c>
      <c r="H9">
        <v>29878</v>
      </c>
      <c r="I9">
        <v>35251.79</v>
      </c>
      <c r="K9" s="9" t="s">
        <v>127</v>
      </c>
      <c r="L9" s="7">
        <f t="shared" si="0"/>
        <v>30533.710000000003</v>
      </c>
      <c r="M9" s="7">
        <f t="shared" si="1"/>
        <v>5654.7100000000028</v>
      </c>
      <c r="N9" s="11">
        <f t="shared" si="2"/>
        <v>0.22728847622492876</v>
      </c>
      <c r="Q9" t="s">
        <v>21</v>
      </c>
      <c r="R9" t="s">
        <v>109</v>
      </c>
      <c r="S9">
        <v>2291.04</v>
      </c>
      <c r="T9">
        <v>48</v>
      </c>
      <c r="V9">
        <f ca="1"/>
        <v>39</v>
      </c>
      <c r="W9" t="str">
        <f ca="1"/>
        <v>Product07</v>
      </c>
      <c r="X9" s="7" t="str">
        <f ca="1"/>
        <v>Lt</v>
      </c>
      <c r="Y9" s="10">
        <f ca="1"/>
        <v>2291.04</v>
      </c>
      <c r="Z9">
        <f ca="1"/>
        <v>48</v>
      </c>
      <c r="AB9" t="str">
        <f ca="1"/>
        <v>Product07</v>
      </c>
      <c r="AC9" s="10">
        <f ca="1"/>
        <v>2291.04</v>
      </c>
    </row>
    <row r="10" spans="1:42" x14ac:dyDescent="0.3">
      <c r="A10" s="9">
        <v>8</v>
      </c>
      <c r="B10" s="7">
        <v>14262.46</v>
      </c>
      <c r="G10" s="9" t="s">
        <v>129</v>
      </c>
      <c r="H10">
        <v>29831</v>
      </c>
      <c r="I10">
        <v>35350.400000000016</v>
      </c>
      <c r="K10" s="9" t="s">
        <v>128</v>
      </c>
      <c r="L10" s="7">
        <f t="shared" si="0"/>
        <v>35251.79</v>
      </c>
      <c r="M10" s="7">
        <f t="shared" si="1"/>
        <v>5373.7900000000009</v>
      </c>
      <c r="N10" s="11">
        <f t="shared" si="2"/>
        <v>0.1798577548698039</v>
      </c>
      <c r="Q10" t="s">
        <v>23</v>
      </c>
      <c r="R10" t="s">
        <v>9</v>
      </c>
      <c r="S10">
        <v>10502.82</v>
      </c>
      <c r="T10">
        <v>111</v>
      </c>
      <c r="V10">
        <f ca="1"/>
        <v>15</v>
      </c>
      <c r="W10" t="str">
        <f ca="1"/>
        <v>Product08</v>
      </c>
      <c r="X10" s="7" t="str">
        <f ca="1"/>
        <v>Kg</v>
      </c>
      <c r="Y10" s="10">
        <f ca="1"/>
        <v>10502.82</v>
      </c>
      <c r="Z10">
        <f ca="1"/>
        <v>111</v>
      </c>
      <c r="AB10" t="str">
        <f ca="1"/>
        <v>Product08</v>
      </c>
      <c r="AC10" s="10">
        <f ca="1"/>
        <v>10502.82</v>
      </c>
    </row>
    <row r="11" spans="1:42" x14ac:dyDescent="0.3">
      <c r="A11" s="9">
        <v>9</v>
      </c>
      <c r="B11" s="7">
        <v>16824.670000000002</v>
      </c>
      <c r="G11" s="9" t="s">
        <v>130</v>
      </c>
      <c r="H11">
        <v>28758</v>
      </c>
      <c r="I11">
        <v>35242.810000000005</v>
      </c>
      <c r="K11" s="9" t="s">
        <v>129</v>
      </c>
      <c r="L11" s="7">
        <f t="shared" si="0"/>
        <v>35350.400000000016</v>
      </c>
      <c r="M11" s="7">
        <f t="shared" si="1"/>
        <v>5519.400000000016</v>
      </c>
      <c r="N11" s="11">
        <f t="shared" si="2"/>
        <v>0.18502229224632147</v>
      </c>
      <c r="Q11" t="s">
        <v>25</v>
      </c>
      <c r="R11" t="s">
        <v>111</v>
      </c>
      <c r="S11">
        <v>581.64</v>
      </c>
      <c r="T11">
        <v>74</v>
      </c>
      <c r="V11">
        <f ca="1"/>
        <v>44</v>
      </c>
      <c r="W11" t="str">
        <f ca="1"/>
        <v>Product09</v>
      </c>
      <c r="X11" s="7" t="str">
        <f ca="1"/>
        <v>No.</v>
      </c>
      <c r="Y11" s="10">
        <f ca="1"/>
        <v>581.64</v>
      </c>
      <c r="Z11">
        <f ca="1"/>
        <v>74</v>
      </c>
      <c r="AB11" t="str">
        <f ca="1"/>
        <v>Product09</v>
      </c>
      <c r="AC11" s="10">
        <f ca="1"/>
        <v>581.64</v>
      </c>
    </row>
    <row r="12" spans="1:42" x14ac:dyDescent="0.3">
      <c r="A12" s="9">
        <v>10</v>
      </c>
      <c r="B12" s="7">
        <v>15229.35</v>
      </c>
      <c r="G12" s="9" t="s">
        <v>131</v>
      </c>
      <c r="H12">
        <v>27842</v>
      </c>
      <c r="I12">
        <v>33500.69000000001</v>
      </c>
      <c r="K12" s="9" t="s">
        <v>130</v>
      </c>
      <c r="L12" s="7">
        <f t="shared" si="0"/>
        <v>35242.810000000005</v>
      </c>
      <c r="M12" s="7">
        <f t="shared" si="1"/>
        <v>6484.8100000000049</v>
      </c>
      <c r="N12" s="11">
        <f t="shared" si="2"/>
        <v>0.22549586202100302</v>
      </c>
      <c r="Q12" t="s">
        <v>27</v>
      </c>
      <c r="R12" t="s">
        <v>110</v>
      </c>
      <c r="S12">
        <v>16428</v>
      </c>
      <c r="T12">
        <v>100</v>
      </c>
      <c r="V12">
        <f ca="1"/>
        <v>5</v>
      </c>
      <c r="W12" t="str">
        <f ca="1"/>
        <v>Product10</v>
      </c>
      <c r="X12" s="7" t="str">
        <f ca="1"/>
        <v>Ft</v>
      </c>
      <c r="Y12" s="10">
        <f ca="1"/>
        <v>16428</v>
      </c>
      <c r="Z12">
        <f ca="1"/>
        <v>100</v>
      </c>
      <c r="AB12" t="str">
        <f ca="1"/>
        <v>Product10</v>
      </c>
      <c r="AC12" s="10">
        <f ca="1"/>
        <v>16428</v>
      </c>
    </row>
    <row r="13" spans="1:42" x14ac:dyDescent="0.3">
      <c r="A13" s="9">
        <v>11</v>
      </c>
      <c r="B13" s="7">
        <v>11915.58</v>
      </c>
      <c r="G13" s="9" t="s">
        <v>132</v>
      </c>
      <c r="H13">
        <v>29306</v>
      </c>
      <c r="I13">
        <v>36124.07</v>
      </c>
      <c r="K13" s="9" t="s">
        <v>131</v>
      </c>
      <c r="L13" s="7">
        <f t="shared" si="0"/>
        <v>33500.69000000001</v>
      </c>
      <c r="M13" s="7">
        <f t="shared" si="1"/>
        <v>5658.6900000000096</v>
      </c>
      <c r="N13" s="11">
        <f t="shared" si="2"/>
        <v>0.20324294231736259</v>
      </c>
      <c r="Q13" t="s">
        <v>30</v>
      </c>
      <c r="R13" t="s">
        <v>109</v>
      </c>
      <c r="S13">
        <v>5856.4</v>
      </c>
      <c r="T13">
        <v>121</v>
      </c>
      <c r="V13">
        <f ca="1"/>
        <v>31</v>
      </c>
      <c r="W13" t="str">
        <f ca="1"/>
        <v>Product11</v>
      </c>
      <c r="X13" s="7" t="str">
        <f ca="1"/>
        <v>Lt</v>
      </c>
      <c r="Y13" s="10">
        <f ca="1"/>
        <v>5856.4</v>
      </c>
      <c r="Z13">
        <f ca="1"/>
        <v>121</v>
      </c>
      <c r="AC13" s="7"/>
    </row>
    <row r="14" spans="1:42" x14ac:dyDescent="0.3">
      <c r="A14" s="9">
        <v>12</v>
      </c>
      <c r="B14" s="7">
        <v>14837.359999999999</v>
      </c>
      <c r="G14" s="9" t="s">
        <v>133</v>
      </c>
      <c r="H14">
        <v>31134</v>
      </c>
      <c r="I14">
        <v>37097.979999999996</v>
      </c>
      <c r="K14" s="9" t="s">
        <v>132</v>
      </c>
      <c r="L14" s="7">
        <f t="shared" si="0"/>
        <v>36124.07</v>
      </c>
      <c r="M14" s="7">
        <f t="shared" si="1"/>
        <v>6818.07</v>
      </c>
      <c r="N14" s="11">
        <f t="shared" si="2"/>
        <v>0.2326509929707227</v>
      </c>
      <c r="Q14" t="s">
        <v>32</v>
      </c>
      <c r="R14" t="s">
        <v>9</v>
      </c>
      <c r="S14">
        <v>11582.910000000003</v>
      </c>
      <c r="T14">
        <v>123</v>
      </c>
      <c r="V14">
        <f ca="1"/>
        <v>13</v>
      </c>
      <c r="W14" t="str">
        <f ca="1"/>
        <v>Product12</v>
      </c>
      <c r="X14" s="7" t="str">
        <f ca="1"/>
        <v>Kg</v>
      </c>
      <c r="Y14" s="10">
        <f ca="1"/>
        <v>11582.910000000003</v>
      </c>
      <c r="Z14">
        <f ca="1"/>
        <v>123</v>
      </c>
      <c r="AC14" s="7"/>
    </row>
    <row r="15" spans="1:42" x14ac:dyDescent="0.3">
      <c r="A15" s="9">
        <v>13</v>
      </c>
      <c r="B15" s="7">
        <v>8084.26</v>
      </c>
      <c r="K15" s="9" t="s">
        <v>133</v>
      </c>
      <c r="L15" s="7">
        <f t="shared" si="0"/>
        <v>37097.979999999996</v>
      </c>
      <c r="M15" s="7">
        <f t="shared" si="1"/>
        <v>5963.9799999999959</v>
      </c>
      <c r="N15" s="11">
        <f t="shared" si="2"/>
        <v>0.19155842487312894</v>
      </c>
      <c r="Q15" t="s">
        <v>34</v>
      </c>
      <c r="R15" t="s">
        <v>9</v>
      </c>
      <c r="S15">
        <v>8423.52</v>
      </c>
      <c r="T15">
        <v>69</v>
      </c>
      <c r="V15">
        <f ca="1"/>
        <v>22</v>
      </c>
      <c r="W15" t="str">
        <f ca="1"/>
        <v>Product13</v>
      </c>
      <c r="X15" s="7" t="str">
        <f ca="1"/>
        <v>Kg</v>
      </c>
      <c r="Y15" s="10">
        <f ca="1"/>
        <v>8423.52</v>
      </c>
      <c r="Z15">
        <f ca="1"/>
        <v>69</v>
      </c>
      <c r="AC15" s="7"/>
    </row>
    <row r="16" spans="1:42" x14ac:dyDescent="0.3">
      <c r="A16" s="9">
        <v>14</v>
      </c>
      <c r="B16" s="7">
        <v>9461.1400000000012</v>
      </c>
      <c r="Q16" t="s">
        <v>36</v>
      </c>
      <c r="R16" t="s">
        <v>9</v>
      </c>
      <c r="S16">
        <v>12764.640000000001</v>
      </c>
      <c r="T16">
        <v>87</v>
      </c>
      <c r="V16">
        <f ca="1"/>
        <v>12</v>
      </c>
      <c r="W16" t="str">
        <f ca="1"/>
        <v>Product14</v>
      </c>
      <c r="X16" s="7" t="str">
        <f ca="1"/>
        <v>Kg</v>
      </c>
      <c r="Y16" s="10">
        <f ca="1"/>
        <v>12764.640000000001</v>
      </c>
      <c r="Z16">
        <f ca="1"/>
        <v>87</v>
      </c>
      <c r="AC16" s="7"/>
    </row>
    <row r="17" spans="1:29" x14ac:dyDescent="0.3">
      <c r="A17" s="9">
        <v>15</v>
      </c>
      <c r="B17" s="7">
        <v>12189.7</v>
      </c>
      <c r="Q17" t="s">
        <v>38</v>
      </c>
      <c r="R17" t="s">
        <v>111</v>
      </c>
      <c r="S17">
        <v>1839.2399999999998</v>
      </c>
      <c r="T17">
        <v>117</v>
      </c>
      <c r="V17">
        <f ca="1"/>
        <v>41</v>
      </c>
      <c r="W17" t="str">
        <f ca="1"/>
        <v>Product15</v>
      </c>
      <c r="X17" s="7" t="str">
        <f ca="1"/>
        <v>No.</v>
      </c>
      <c r="Y17" s="10">
        <f ca="1"/>
        <v>1839.2399999999998</v>
      </c>
      <c r="Z17">
        <f ca="1"/>
        <v>117</v>
      </c>
      <c r="AC17" s="7"/>
    </row>
    <row r="18" spans="1:29" x14ac:dyDescent="0.3">
      <c r="A18" s="9">
        <v>16</v>
      </c>
      <c r="B18" s="7">
        <v>12762.63</v>
      </c>
      <c r="Q18" t="s">
        <v>40</v>
      </c>
      <c r="R18" t="s">
        <v>111</v>
      </c>
      <c r="S18">
        <v>1996.8</v>
      </c>
      <c r="T18">
        <v>120</v>
      </c>
      <c r="V18">
        <f ca="1"/>
        <v>40</v>
      </c>
      <c r="W18" t="str">
        <f ca="1"/>
        <v>Product16</v>
      </c>
      <c r="X18" s="7" t="str">
        <f ca="1"/>
        <v>No.</v>
      </c>
      <c r="Y18" s="10">
        <f ca="1"/>
        <v>1996.8</v>
      </c>
      <c r="Z18">
        <f ca="1"/>
        <v>120</v>
      </c>
      <c r="AC18" s="7"/>
    </row>
    <row r="19" spans="1:29" x14ac:dyDescent="0.3">
      <c r="A19" s="9">
        <v>17</v>
      </c>
      <c r="B19" s="7">
        <v>3659.24</v>
      </c>
      <c r="Q19" t="s">
        <v>42</v>
      </c>
      <c r="R19" t="s">
        <v>110</v>
      </c>
      <c r="S19">
        <v>9877.1400000000012</v>
      </c>
      <c r="T19">
        <v>63</v>
      </c>
      <c r="V19">
        <f ca="1"/>
        <v>18</v>
      </c>
      <c r="W19" t="str">
        <f ca="1"/>
        <v>Product17</v>
      </c>
      <c r="X19" s="7" t="str">
        <f ca="1"/>
        <v>Ft</v>
      </c>
      <c r="Y19" s="10">
        <f ca="1"/>
        <v>9877.1400000000012</v>
      </c>
      <c r="Z19">
        <f ca="1"/>
        <v>63</v>
      </c>
      <c r="AC19" s="7"/>
    </row>
    <row r="20" spans="1:29" x14ac:dyDescent="0.3">
      <c r="A20" s="9">
        <v>18</v>
      </c>
      <c r="B20" s="7">
        <v>18582.390000000003</v>
      </c>
      <c r="Q20" t="s">
        <v>44</v>
      </c>
      <c r="R20" t="s">
        <v>111</v>
      </c>
      <c r="S20">
        <v>4035.2200000000003</v>
      </c>
      <c r="T20">
        <v>82</v>
      </c>
      <c r="V20">
        <f ca="1"/>
        <v>36</v>
      </c>
      <c r="W20" t="str">
        <f ca="1"/>
        <v>Product18</v>
      </c>
      <c r="X20" s="7" t="str">
        <f ca="1"/>
        <v>No.</v>
      </c>
      <c r="Y20" s="10">
        <f ca="1"/>
        <v>4035.2200000000003</v>
      </c>
      <c r="Z20">
        <f ca="1"/>
        <v>82</v>
      </c>
      <c r="AC20" s="7"/>
    </row>
    <row r="21" spans="1:29" x14ac:dyDescent="0.3">
      <c r="A21" s="9">
        <v>19</v>
      </c>
      <c r="B21" s="7">
        <v>10204.229999999998</v>
      </c>
      <c r="Q21" t="s">
        <v>46</v>
      </c>
      <c r="R21" t="s">
        <v>110</v>
      </c>
      <c r="S21">
        <v>20160</v>
      </c>
      <c r="T21">
        <v>96</v>
      </c>
      <c r="V21">
        <f ca="1"/>
        <v>4</v>
      </c>
      <c r="W21" t="str">
        <f ca="1"/>
        <v>Product19</v>
      </c>
      <c r="X21" s="7" t="str">
        <f ca="1"/>
        <v>Ft</v>
      </c>
      <c r="Y21" s="10">
        <f ca="1"/>
        <v>20160</v>
      </c>
      <c r="Z21">
        <f ca="1"/>
        <v>96</v>
      </c>
      <c r="AC21" s="7"/>
    </row>
    <row r="22" spans="1:29" x14ac:dyDescent="0.3">
      <c r="A22" s="9">
        <v>20</v>
      </c>
      <c r="B22" s="7">
        <v>20482.78</v>
      </c>
      <c r="Q22" t="s">
        <v>48</v>
      </c>
      <c r="R22" t="s">
        <v>109</v>
      </c>
      <c r="S22">
        <v>8006.25</v>
      </c>
      <c r="T22">
        <v>105</v>
      </c>
      <c r="V22">
        <f ca="1"/>
        <v>23</v>
      </c>
      <c r="W22" t="str">
        <f ca="1"/>
        <v>Product20</v>
      </c>
      <c r="X22" s="7" t="str">
        <f ca="1"/>
        <v>Lt</v>
      </c>
      <c r="Y22" s="10">
        <f ca="1"/>
        <v>8006.25</v>
      </c>
      <c r="Z22">
        <f ca="1"/>
        <v>105</v>
      </c>
      <c r="AC22" s="7"/>
    </row>
    <row r="23" spans="1:29" x14ac:dyDescent="0.3">
      <c r="A23" s="9">
        <v>21</v>
      </c>
      <c r="B23" s="7">
        <v>10665.4</v>
      </c>
      <c r="Q23" t="s">
        <v>51</v>
      </c>
      <c r="R23" t="s">
        <v>110</v>
      </c>
      <c r="S23">
        <v>10727.64</v>
      </c>
      <c r="T23">
        <v>66</v>
      </c>
      <c r="V23">
        <f ca="1"/>
        <v>14</v>
      </c>
      <c r="W23" t="str">
        <f ca="1"/>
        <v>Product21</v>
      </c>
      <c r="X23" s="7" t="str">
        <f ca="1"/>
        <v>Ft</v>
      </c>
      <c r="Y23" s="10">
        <f ca="1"/>
        <v>10727.64</v>
      </c>
      <c r="Z23">
        <f ca="1"/>
        <v>66</v>
      </c>
      <c r="AC23" s="7"/>
    </row>
    <row r="24" spans="1:29" x14ac:dyDescent="0.3">
      <c r="A24" s="9">
        <v>22</v>
      </c>
      <c r="B24" s="7">
        <v>11315.839999999997</v>
      </c>
      <c r="Q24" t="s">
        <v>53</v>
      </c>
      <c r="R24" t="s">
        <v>110</v>
      </c>
      <c r="S24">
        <v>9909.9</v>
      </c>
      <c r="T24">
        <v>70</v>
      </c>
      <c r="V24">
        <f ca="1"/>
        <v>17</v>
      </c>
      <c r="W24" t="str">
        <f ca="1"/>
        <v>Product22</v>
      </c>
      <c r="X24" s="7" t="str">
        <f ca="1"/>
        <v>Ft</v>
      </c>
      <c r="Y24" s="10">
        <f ca="1"/>
        <v>9909.9</v>
      </c>
      <c r="Z24">
        <f ca="1"/>
        <v>70</v>
      </c>
      <c r="AC24" s="7"/>
    </row>
    <row r="25" spans="1:29" x14ac:dyDescent="0.3">
      <c r="A25" s="9">
        <v>23</v>
      </c>
      <c r="B25" s="7">
        <v>18818.189999999999</v>
      </c>
      <c r="Q25" t="s">
        <v>55</v>
      </c>
      <c r="R25" t="s">
        <v>110</v>
      </c>
      <c r="S25">
        <v>12853.560000000001</v>
      </c>
      <c r="T25">
        <v>86</v>
      </c>
      <c r="V25">
        <f ca="1"/>
        <v>11</v>
      </c>
      <c r="W25" t="str">
        <f ca="1"/>
        <v>Product23</v>
      </c>
      <c r="X25" s="7" t="str">
        <f ca="1"/>
        <v>Ft</v>
      </c>
      <c r="Y25" s="10">
        <f ca="1"/>
        <v>12853.560000000001</v>
      </c>
      <c r="Z25">
        <f ca="1"/>
        <v>86</v>
      </c>
      <c r="AC25" s="7"/>
    </row>
    <row r="26" spans="1:29" x14ac:dyDescent="0.3">
      <c r="A26" s="9">
        <v>24</v>
      </c>
      <c r="B26" s="7">
        <v>11488.4</v>
      </c>
      <c r="Q26" t="s">
        <v>57</v>
      </c>
      <c r="R26" t="s">
        <v>110</v>
      </c>
      <c r="S26">
        <v>10202.400000000001</v>
      </c>
      <c r="T26">
        <v>65</v>
      </c>
      <c r="V26">
        <f ca="1"/>
        <v>16</v>
      </c>
      <c r="W26" t="str">
        <f ca="1"/>
        <v>Product24</v>
      </c>
      <c r="X26" s="7" t="str">
        <f ca="1"/>
        <v>Ft</v>
      </c>
      <c r="Y26" s="10">
        <f ca="1"/>
        <v>10202.400000000001</v>
      </c>
      <c r="Z26">
        <f ca="1"/>
        <v>65</v>
      </c>
      <c r="AC26" s="7"/>
    </row>
    <row r="27" spans="1:29" x14ac:dyDescent="0.3">
      <c r="A27" s="9">
        <v>25</v>
      </c>
      <c r="B27" s="7">
        <v>18688.430000000004</v>
      </c>
      <c r="Q27" t="s">
        <v>59</v>
      </c>
      <c r="R27" t="s">
        <v>111</v>
      </c>
      <c r="S27">
        <v>599.7600000000001</v>
      </c>
      <c r="T27">
        <v>72</v>
      </c>
      <c r="V27">
        <f ca="1"/>
        <v>43</v>
      </c>
      <c r="W27" t="str">
        <f ca="1"/>
        <v>Product25</v>
      </c>
      <c r="X27" s="7" t="str">
        <f ca="1"/>
        <v>No.</v>
      </c>
      <c r="Y27" s="10">
        <f ca="1"/>
        <v>599.7600000000001</v>
      </c>
      <c r="Z27">
        <f ca="1"/>
        <v>72</v>
      </c>
      <c r="AC27" s="7"/>
    </row>
    <row r="28" spans="1:29" x14ac:dyDescent="0.3">
      <c r="A28" s="9">
        <v>26</v>
      </c>
      <c r="B28" s="7">
        <v>13710.079999999998</v>
      </c>
      <c r="Q28" t="s">
        <v>61</v>
      </c>
      <c r="R28" t="s">
        <v>111</v>
      </c>
      <c r="S28">
        <v>2761.9200000000005</v>
      </c>
      <c r="T28">
        <v>112</v>
      </c>
      <c r="V28">
        <f ca="1"/>
        <v>38</v>
      </c>
      <c r="W28" t="str">
        <f ca="1"/>
        <v>Product26</v>
      </c>
      <c r="X28" s="7" t="str">
        <f ca="1"/>
        <v>No.</v>
      </c>
      <c r="Y28" s="10">
        <f ca="1"/>
        <v>2761.9200000000005</v>
      </c>
      <c r="Z28">
        <f ca="1"/>
        <v>112</v>
      </c>
      <c r="AC28" s="7"/>
    </row>
    <row r="29" spans="1:29" x14ac:dyDescent="0.3">
      <c r="A29" s="9">
        <v>27</v>
      </c>
      <c r="B29" s="7">
        <v>11440.67</v>
      </c>
      <c r="Q29" t="s">
        <v>64</v>
      </c>
      <c r="R29" t="s">
        <v>109</v>
      </c>
      <c r="S29">
        <v>6226.0800000000008</v>
      </c>
      <c r="T29">
        <v>109</v>
      </c>
      <c r="V29">
        <f ca="1"/>
        <v>28</v>
      </c>
      <c r="W29" t="str">
        <f ca="1"/>
        <v>Product27</v>
      </c>
      <c r="X29" s="7" t="str">
        <f ca="1"/>
        <v>Lt</v>
      </c>
      <c r="Y29" s="10">
        <f ca="1"/>
        <v>6226.0800000000008</v>
      </c>
      <c r="Z29">
        <f ca="1"/>
        <v>109</v>
      </c>
      <c r="AC29" s="7"/>
    </row>
    <row r="30" spans="1:29" x14ac:dyDescent="0.3">
      <c r="A30" s="9">
        <v>28</v>
      </c>
      <c r="B30" s="7">
        <v>13306.16</v>
      </c>
      <c r="Q30" t="s">
        <v>66</v>
      </c>
      <c r="R30" t="s">
        <v>111</v>
      </c>
      <c r="S30">
        <v>4682.72</v>
      </c>
      <c r="T30">
        <v>112</v>
      </c>
      <c r="V30">
        <f ca="1"/>
        <v>34</v>
      </c>
      <c r="W30" t="str">
        <f ca="1"/>
        <v>Product28</v>
      </c>
      <c r="X30" s="7" t="str">
        <f ca="1"/>
        <v>No.</v>
      </c>
      <c r="Y30" s="10">
        <f ca="1"/>
        <v>4682.72</v>
      </c>
      <c r="Z30">
        <f ca="1"/>
        <v>112</v>
      </c>
      <c r="AC30" s="7"/>
    </row>
    <row r="31" spans="1:29" x14ac:dyDescent="0.3">
      <c r="A31" s="9">
        <v>29</v>
      </c>
      <c r="B31" s="7">
        <v>8794.48</v>
      </c>
      <c r="Q31" t="s">
        <v>68</v>
      </c>
      <c r="R31" t="s">
        <v>109</v>
      </c>
      <c r="S31">
        <v>5523.44</v>
      </c>
      <c r="T31">
        <v>104</v>
      </c>
      <c r="V31">
        <f ca="1"/>
        <v>32</v>
      </c>
      <c r="W31" t="str">
        <f ca="1"/>
        <v>Product29</v>
      </c>
      <c r="X31" s="7" t="str">
        <f ca="1"/>
        <v>Lt</v>
      </c>
      <c r="Y31" s="10">
        <f ca="1"/>
        <v>5523.44</v>
      </c>
      <c r="Z31">
        <f ca="1"/>
        <v>104</v>
      </c>
      <c r="AC31" s="7"/>
    </row>
    <row r="32" spans="1:29" x14ac:dyDescent="0.3">
      <c r="A32" s="9">
        <v>30</v>
      </c>
      <c r="B32" s="7">
        <v>16666.269999999997</v>
      </c>
      <c r="Q32" t="s">
        <v>70</v>
      </c>
      <c r="R32" t="s">
        <v>110</v>
      </c>
      <c r="S32">
        <v>22945.919999999998</v>
      </c>
      <c r="T32">
        <v>114</v>
      </c>
      <c r="V32">
        <f ca="1"/>
        <v>2</v>
      </c>
      <c r="W32" t="str">
        <f ca="1"/>
        <v>Product30</v>
      </c>
      <c r="X32" s="7" t="str">
        <f ca="1"/>
        <v>Ft</v>
      </c>
      <c r="Y32" s="10">
        <f ca="1"/>
        <v>22945.919999999998</v>
      </c>
      <c r="Z32">
        <f ca="1"/>
        <v>114</v>
      </c>
      <c r="AC32" s="7"/>
    </row>
    <row r="33" spans="1:29" x14ac:dyDescent="0.3">
      <c r="A33" s="9">
        <v>31</v>
      </c>
      <c r="B33" s="7">
        <v>6920.0999999999995</v>
      </c>
      <c r="Q33" t="s">
        <v>72</v>
      </c>
      <c r="R33" t="s">
        <v>9</v>
      </c>
      <c r="S33">
        <v>6249.5999999999995</v>
      </c>
      <c r="T33">
        <v>60</v>
      </c>
      <c r="V33">
        <f ca="1"/>
        <v>27</v>
      </c>
      <c r="W33" t="str">
        <f ca="1"/>
        <v>Product31</v>
      </c>
      <c r="X33" s="7" t="str">
        <f ca="1"/>
        <v>Kg</v>
      </c>
      <c r="Y33" s="10">
        <f ca="1"/>
        <v>6249.5999999999995</v>
      </c>
      <c r="Z33">
        <f ca="1"/>
        <v>60</v>
      </c>
      <c r="AC33" s="7"/>
    </row>
    <row r="34" spans="1:29" x14ac:dyDescent="0.3">
      <c r="Q34" t="s">
        <v>74</v>
      </c>
      <c r="R34" t="s">
        <v>9</v>
      </c>
      <c r="S34">
        <v>16329.72</v>
      </c>
      <c r="T34">
        <v>139</v>
      </c>
      <c r="V34">
        <f ca="1"/>
        <v>7</v>
      </c>
      <c r="W34" t="str">
        <f ca="1"/>
        <v>Product32</v>
      </c>
      <c r="X34" s="7" t="str">
        <f ca="1"/>
        <v>Kg</v>
      </c>
      <c r="Y34" s="10">
        <f ca="1"/>
        <v>16329.72</v>
      </c>
      <c r="Z34">
        <f ca="1"/>
        <v>139</v>
      </c>
      <c r="AC34" s="7"/>
    </row>
    <row r="35" spans="1:29" x14ac:dyDescent="0.3">
      <c r="Q35" t="s">
        <v>76</v>
      </c>
      <c r="R35" t="s">
        <v>9</v>
      </c>
      <c r="S35">
        <v>13645.800000000001</v>
      </c>
      <c r="T35">
        <v>114</v>
      </c>
      <c r="V35">
        <f ca="1"/>
        <v>9</v>
      </c>
      <c r="W35" t="str">
        <f ca="1"/>
        <v>Product33</v>
      </c>
      <c r="X35" s="7" t="str">
        <f ca="1"/>
        <v>Kg</v>
      </c>
      <c r="Y35" s="10">
        <f ca="1"/>
        <v>13645.800000000001</v>
      </c>
      <c r="Z35">
        <f ca="1"/>
        <v>114</v>
      </c>
      <c r="AC35" s="7"/>
    </row>
    <row r="36" spans="1:29" x14ac:dyDescent="0.3">
      <c r="Q36" t="s">
        <v>78</v>
      </c>
      <c r="R36" t="s">
        <v>109</v>
      </c>
      <c r="S36">
        <v>8978.2000000000007</v>
      </c>
      <c r="T36">
        <v>154</v>
      </c>
      <c r="V36">
        <f ca="1"/>
        <v>20</v>
      </c>
      <c r="W36" t="str">
        <f ca="1"/>
        <v>Product34</v>
      </c>
      <c r="X36" s="7" t="str">
        <f ca="1"/>
        <v>Lt</v>
      </c>
      <c r="Y36" s="10">
        <f ca="1"/>
        <v>8978.2000000000007</v>
      </c>
      <c r="Z36">
        <f ca="1"/>
        <v>154</v>
      </c>
      <c r="AC36" s="7"/>
    </row>
    <row r="37" spans="1:29" x14ac:dyDescent="0.3">
      <c r="Q37" t="s">
        <v>80</v>
      </c>
      <c r="R37" t="s">
        <v>111</v>
      </c>
      <c r="S37">
        <v>703.5</v>
      </c>
      <c r="T37">
        <v>105</v>
      </c>
      <c r="V37">
        <f ca="1"/>
        <v>42</v>
      </c>
      <c r="W37" t="str">
        <f ca="1"/>
        <v>Product35</v>
      </c>
      <c r="X37" s="7" t="str">
        <f ca="1"/>
        <v>No.</v>
      </c>
      <c r="Y37" s="10">
        <f ca="1"/>
        <v>703.5</v>
      </c>
      <c r="Z37">
        <f ca="1"/>
        <v>105</v>
      </c>
      <c r="AC37" s="7"/>
    </row>
    <row r="38" spans="1:29" x14ac:dyDescent="0.3">
      <c r="Q38" t="s">
        <v>82</v>
      </c>
      <c r="R38" t="s">
        <v>9</v>
      </c>
      <c r="S38">
        <v>7222.5</v>
      </c>
      <c r="T38">
        <v>75</v>
      </c>
      <c r="V38">
        <f ca="1"/>
        <v>25</v>
      </c>
      <c r="W38" t="str">
        <f ca="1"/>
        <v>Product36</v>
      </c>
      <c r="X38" s="7" t="str">
        <f ca="1"/>
        <v>Kg</v>
      </c>
      <c r="Y38" s="10">
        <f ca="1"/>
        <v>7222.5</v>
      </c>
      <c r="Z38">
        <f ca="1"/>
        <v>75</v>
      </c>
      <c r="AC38" s="7"/>
    </row>
    <row r="39" spans="1:29" x14ac:dyDescent="0.3">
      <c r="Q39" t="s">
        <v>84</v>
      </c>
      <c r="R39" t="s">
        <v>9</v>
      </c>
      <c r="S39">
        <v>5145.6000000000004</v>
      </c>
      <c r="T39">
        <v>60</v>
      </c>
      <c r="V39">
        <f ca="1"/>
        <v>33</v>
      </c>
      <c r="W39" t="str">
        <f ca="1"/>
        <v>Product37</v>
      </c>
      <c r="X39" s="7" t="str">
        <f ca="1"/>
        <v>Kg</v>
      </c>
      <c r="Y39" s="10">
        <f ca="1"/>
        <v>5145.6000000000004</v>
      </c>
      <c r="Z39">
        <f ca="1"/>
        <v>60</v>
      </c>
      <c r="AC39" s="7"/>
    </row>
    <row r="40" spans="1:29" x14ac:dyDescent="0.3">
      <c r="Q40" t="s">
        <v>87</v>
      </c>
      <c r="R40" t="s">
        <v>9</v>
      </c>
      <c r="S40">
        <v>8871.1200000000008</v>
      </c>
      <c r="T40">
        <v>111</v>
      </c>
      <c r="V40">
        <f ca="1"/>
        <v>21</v>
      </c>
      <c r="W40" t="str">
        <f ca="1"/>
        <v>Product38</v>
      </c>
      <c r="X40" s="7" t="str">
        <f ca="1"/>
        <v>Kg</v>
      </c>
      <c r="Y40" s="10">
        <f ca="1"/>
        <v>8871.1200000000008</v>
      </c>
      <c r="Z40">
        <f ca="1"/>
        <v>111</v>
      </c>
      <c r="AC40" s="7"/>
    </row>
    <row r="41" spans="1:29" x14ac:dyDescent="0.3">
      <c r="Q41" t="s">
        <v>89</v>
      </c>
      <c r="R41" t="s">
        <v>111</v>
      </c>
      <c r="S41">
        <v>3957.15</v>
      </c>
      <c r="T41">
        <v>93</v>
      </c>
      <c r="V41">
        <f ca="1"/>
        <v>37</v>
      </c>
      <c r="W41" t="str">
        <f ca="1"/>
        <v>Product39</v>
      </c>
      <c r="X41" s="7" t="str">
        <f ca="1"/>
        <v>No.</v>
      </c>
      <c r="Y41" s="10">
        <f ca="1"/>
        <v>3957.15</v>
      </c>
      <c r="Z41">
        <f ca="1"/>
        <v>93</v>
      </c>
      <c r="AC41" s="7"/>
    </row>
    <row r="42" spans="1:29" x14ac:dyDescent="0.3">
      <c r="Q42" t="s">
        <v>91</v>
      </c>
      <c r="R42" t="s">
        <v>9</v>
      </c>
      <c r="S42">
        <v>7718.4000000000005</v>
      </c>
      <c r="T42">
        <v>67</v>
      </c>
      <c r="V42">
        <f ca="1"/>
        <v>24</v>
      </c>
      <c r="W42" t="str">
        <f ca="1"/>
        <v>Product40</v>
      </c>
      <c r="X42" s="7" t="str">
        <f ca="1"/>
        <v>Kg</v>
      </c>
      <c r="Y42" s="10">
        <f ca="1"/>
        <v>7718.4000000000005</v>
      </c>
      <c r="Z42">
        <f ca="1"/>
        <v>67</v>
      </c>
      <c r="AC42" s="7"/>
    </row>
    <row r="43" spans="1:29" x14ac:dyDescent="0.3">
      <c r="Q43" t="s">
        <v>93</v>
      </c>
      <c r="R43" t="s">
        <v>110</v>
      </c>
      <c r="S43">
        <v>22952.16</v>
      </c>
      <c r="T43">
        <v>132</v>
      </c>
      <c r="V43">
        <f ca="1"/>
        <v>1</v>
      </c>
      <c r="W43" t="str">
        <f ca="1"/>
        <v>Product41</v>
      </c>
      <c r="X43" s="7" t="str">
        <f ca="1"/>
        <v>Ft</v>
      </c>
      <c r="Y43" s="10">
        <f ca="1"/>
        <v>22952.16</v>
      </c>
      <c r="Z43">
        <f ca="1"/>
        <v>132</v>
      </c>
      <c r="AC43" s="7"/>
    </row>
    <row r="44" spans="1:29" x14ac:dyDescent="0.3">
      <c r="Q44" t="s">
        <v>95</v>
      </c>
      <c r="R44" t="s">
        <v>110</v>
      </c>
      <c r="S44">
        <v>20574</v>
      </c>
      <c r="T44">
        <v>127</v>
      </c>
      <c r="V44">
        <f ca="1"/>
        <v>3</v>
      </c>
      <c r="W44" t="str">
        <f ca="1"/>
        <v>Product42</v>
      </c>
      <c r="X44" s="7" t="str">
        <f ca="1"/>
        <v>Ft</v>
      </c>
      <c r="Y44" s="10">
        <f ca="1"/>
        <v>20574</v>
      </c>
      <c r="Z44">
        <f ca="1"/>
        <v>127</v>
      </c>
      <c r="AC44" s="7"/>
    </row>
    <row r="45" spans="1:29" x14ac:dyDescent="0.3">
      <c r="Q45" t="s">
        <v>97</v>
      </c>
      <c r="R45" t="s">
        <v>9</v>
      </c>
      <c r="S45">
        <v>6064.8399999999992</v>
      </c>
      <c r="T45">
        <v>73</v>
      </c>
      <c r="V45">
        <f ca="1"/>
        <v>29</v>
      </c>
      <c r="W45" t="str">
        <f ca="1"/>
        <v>Product43</v>
      </c>
      <c r="X45" s="7" t="str">
        <f ca="1"/>
        <v>Kg</v>
      </c>
      <c r="Y45" s="10">
        <f ca="1"/>
        <v>6064.8399999999992</v>
      </c>
      <c r="Z45">
        <f ca="1"/>
        <v>73</v>
      </c>
      <c r="AC45" s="7"/>
    </row>
    <row r="46" spans="1:29" x14ac:dyDescent="0.3">
      <c r="Q46" t="s">
        <v>99</v>
      </c>
      <c r="R46" t="s">
        <v>9</v>
      </c>
      <c r="S46">
        <v>16333.92</v>
      </c>
      <c r="T46">
        <v>199</v>
      </c>
      <c r="V46">
        <f ca="1"/>
        <v>6</v>
      </c>
      <c r="W46" t="str">
        <f ca="1"/>
        <v>Product44</v>
      </c>
      <c r="X46" s="7" t="str">
        <f ca="1"/>
        <v>Kg</v>
      </c>
      <c r="Y46" s="10">
        <f ca="1"/>
        <v>16333.92</v>
      </c>
      <c r="Z46">
        <f ca="1"/>
        <v>199</v>
      </c>
      <c r="AC4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61EE6-2502-4A55-A874-83F52B4BD5C3}">
  <dimension ref="A1"/>
  <sheetViews>
    <sheetView tabSelected="1" zoomScale="76" zoomScaleNormal="76" workbookViewId="0">
      <selection activeCell="X15" sqref="X15"/>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1" r:id="rId3" name="Check Box 5">
              <controlPr defaultSize="0" autoFill="0" autoLine="0" autoPict="0">
                <anchor moveWithCells="1">
                  <from>
                    <xdr:col>6</xdr:col>
                    <xdr:colOff>342900</xdr:colOff>
                    <xdr:row>9</xdr:row>
                    <xdr:rowOff>99060</xdr:rowOff>
                  </from>
                  <to>
                    <xdr:col>7</xdr:col>
                    <xdr:colOff>60960</xdr:colOff>
                    <xdr:row>11</xdr:row>
                    <xdr:rowOff>60960</xdr:rowOff>
                  </to>
                </anchor>
              </controlPr>
            </control>
          </mc:Choice>
        </mc:AlternateContent>
        <mc:AlternateContent xmlns:mc="http://schemas.openxmlformats.org/markup-compatibility/2006">
          <mc:Choice Requires="x14">
            <control shapeId="4103" r:id="rId4" name="Check Box 7">
              <controlPr defaultSize="0" autoFill="0" autoLine="0" autoPict="0">
                <anchor moveWithCells="1">
                  <from>
                    <xdr:col>6</xdr:col>
                    <xdr:colOff>83820</xdr:colOff>
                    <xdr:row>9</xdr:row>
                    <xdr:rowOff>137160</xdr:rowOff>
                  </from>
                  <to>
                    <xdr:col>6</xdr:col>
                    <xdr:colOff>335280</xdr:colOff>
                    <xdr:row>11</xdr:row>
                    <xdr:rowOff>22860</xdr:rowOff>
                  </to>
                </anchor>
              </controlPr>
            </control>
          </mc:Choice>
        </mc:AlternateContent>
        <mc:AlternateContent xmlns:mc="http://schemas.openxmlformats.org/markup-compatibility/2006">
          <mc:Choice Requires="x14">
            <control shapeId="4105" r:id="rId5" name="Check Box 9">
              <controlPr defaultSize="0" autoFill="0" autoLine="0" autoPict="0">
                <anchor moveWithCells="1">
                  <from>
                    <xdr:col>5</xdr:col>
                    <xdr:colOff>434340</xdr:colOff>
                    <xdr:row>9</xdr:row>
                    <xdr:rowOff>83820</xdr:rowOff>
                  </from>
                  <to>
                    <xdr:col>6</xdr:col>
                    <xdr:colOff>129540</xdr:colOff>
                    <xdr:row>11</xdr:row>
                    <xdr:rowOff>53340</xdr:rowOff>
                  </to>
                </anchor>
              </controlPr>
            </control>
          </mc:Choice>
        </mc:AlternateContent>
        <mc:AlternateContent xmlns:mc="http://schemas.openxmlformats.org/markup-compatibility/2006">
          <mc:Choice Requires="x14">
            <control shapeId="4108" r:id="rId6" name="Scroll Bar 12">
              <controlPr defaultSize="0" autoPict="0">
                <anchor moveWithCells="1">
                  <from>
                    <xdr:col>7</xdr:col>
                    <xdr:colOff>419100</xdr:colOff>
                    <xdr:row>11</xdr:row>
                    <xdr:rowOff>30480</xdr:rowOff>
                  </from>
                  <to>
                    <xdr:col>8</xdr:col>
                    <xdr:colOff>7620</xdr:colOff>
                    <xdr:row>21</xdr:row>
                    <xdr:rowOff>38100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Processing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 Thakare</cp:lastModifiedBy>
  <dcterms:created xsi:type="dcterms:W3CDTF">2021-11-03T11:40:02Z</dcterms:created>
  <dcterms:modified xsi:type="dcterms:W3CDTF">2024-01-25T09:26:21Z</dcterms:modified>
</cp:coreProperties>
</file>