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Akash Yallamati\OneDrive - University of South Florida\Documents\OdinSchool_Excel\"/>
    </mc:Choice>
  </mc:AlternateContent>
  <xr:revisionPtr revIDLastSave="0" documentId="13_ncr:1_{99F3ADD3-A0DC-4D24-9C86-E748B98A4D00}" xr6:coauthVersionLast="47" xr6:coauthVersionMax="47" xr10:uidLastSave="{00000000-0000-0000-0000-000000000000}"/>
  <workbookProtection lockStructure="1"/>
  <bookViews>
    <workbookView xWindow="-110" yWindow="-110" windowWidth="19420" windowHeight="11500" tabRatio="758" activeTab="3" xr2:uid="{00000000-000D-0000-FFFF-FFFF00000000}"/>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cn.WorksheetConnection_SPORTSMENA1S511" hidden="1">SPORTSMEN!$A$1:$S$51</definedName>
  </definedNames>
  <calcPr calcId="191029"/>
  <pivotCaches>
    <pivotCache cacheId="16" r:id="rId9"/>
    <pivotCache cacheId="19"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PORTSMEN!$A$1:$S$51"/>
        </x15:modelTables>
        <x15:extLst>
          <ext xmlns:x16="http://schemas.microsoft.com/office/spreadsheetml/2014/11/main" uri="{9835A34E-60A6-4A7C-AAB8-D5F71C897F49}">
            <x16:modelTimeGroupings>
              <x16:modelTimeGrouping tableName="Range" columnName="BIRTHDATE" columnId="BIRTHDATE">
                <x16:calculatedTimeColumn columnName="BIRTHDATE (Year)" columnId="BIRTHDATE (Year)" contentType="years" isSelected="1"/>
                <x16:calculatedTimeColumn columnName="BIRTHDATE (Quarter)" columnId="BIRTHDATE (Quarter)" contentType="quarters" isSelected="1"/>
                <x16:calculatedTimeColumn columnName="BIRTHDATE (Month Index)" columnId="BIRTHDATE (Month Index)" contentType="monthsindex" isSelected="1"/>
                <x16:calculatedTimeColumn columnName="BIRTHDATE (Month)" columnId="BIRTH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7" l="1"/>
  <c r="I6" i="7"/>
  <c r="I7" i="7"/>
  <c r="I8" i="7"/>
  <c r="I9" i="7"/>
  <c r="I10" i="7"/>
  <c r="I11" i="7"/>
  <c r="I12" i="7"/>
  <c r="I13" i="7"/>
  <c r="I14" i="7"/>
  <c r="I15" i="7"/>
  <c r="I16" i="7"/>
  <c r="H6" i="7"/>
  <c r="H7" i="7"/>
  <c r="H8" i="7"/>
  <c r="H9" i="7"/>
  <c r="H10" i="7"/>
  <c r="H11" i="7"/>
  <c r="H12" i="7"/>
  <c r="H13" i="7"/>
  <c r="H14" i="7"/>
  <c r="H15" i="7"/>
  <c r="H16" i="7"/>
  <c r="H5" i="7"/>
  <c r="G4" i="7" a="1"/>
  <c r="G4" i="7" s="1"/>
  <c r="H4" i="7" a="1"/>
  <c r="H4" i="7" s="1"/>
  <c r="K43" i="1"/>
  <c r="L43" i="1"/>
  <c r="M43" i="1" s="1"/>
  <c r="Q47" i="1"/>
  <c r="Q46"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8" i="1"/>
  <c r="Q49" i="1"/>
  <c r="Q50" i="1"/>
  <c r="Q51" i="1"/>
  <c r="Q2"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4" i="1"/>
  <c r="M44" i="1" s="1"/>
  <c r="L45" i="1"/>
  <c r="M45" i="1" s="1"/>
  <c r="L46" i="1"/>
  <c r="M46" i="1" s="1"/>
  <c r="L47" i="1"/>
  <c r="M47" i="1" s="1"/>
  <c r="L48" i="1"/>
  <c r="M48" i="1" s="1"/>
  <c r="L49" i="1"/>
  <c r="M49" i="1" s="1"/>
  <c r="L50" i="1"/>
  <c r="M50" i="1" s="1"/>
  <c r="L51" i="1"/>
  <c r="M51" i="1" s="1"/>
  <c r="L2" i="1"/>
  <c r="M2"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2" i="1"/>
  <c r="K33" i="1"/>
  <c r="K34" i="1"/>
  <c r="K35" i="1"/>
  <c r="K36" i="1"/>
  <c r="K37" i="1"/>
  <c r="K38" i="1"/>
  <c r="K39" i="1"/>
  <c r="K40" i="1"/>
  <c r="K41" i="1"/>
  <c r="K42" i="1"/>
  <c r="K44" i="1"/>
  <c r="K45" i="1"/>
  <c r="K46" i="1"/>
  <c r="K47" i="1"/>
  <c r="K48" i="1"/>
  <c r="K49" i="1"/>
  <c r="K50" i="1"/>
  <c r="K51" i="1"/>
  <c r="K3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99EE74-0F3C-4D58-8F98-5EC7F3C9A46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A5AE273-C40B-4C50-959C-BAE7EE433EA1}" name="WorksheetConnection_SPORTSMEN!$A$1:$S$51" type="102" refreshedVersion="8" minRefreshableVersion="5">
    <extLst>
      <ext xmlns:x15="http://schemas.microsoft.com/office/spreadsheetml/2010/11/main" uri="{DE250136-89BD-433C-8126-D09CA5730AF9}">
        <x15:connection id="Range" autoDelete="1">
          <x15:rangePr sourceName="_xlcn.WorksheetConnection_SPORTSMENA1S5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Range].[SPORT LOCATION].[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<sst xmlns="http://schemas.openxmlformats.org/spreadsheetml/2006/main" count="1030" uniqueCount="424">
  <si>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</si>
  <si>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</si>
  <si>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</si>
  <si>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</si>
  <si>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</si>
  <si>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</si>
  <si>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</si>
  <si>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</si>
  <si>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</si>
  <si>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</si>
  <si>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</si>
  <si>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</si>
  <si>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</si>
  <si>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</si>
  <si>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</si>
  <si>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</si>
  <si>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</si>
  <si>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</si>
  <si>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</si>
  <si>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</si>
  <si>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</si>
  <si>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</si>
  <si>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</si>
  <si>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</si>
  <si>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</si>
  <si>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</si>
  <si>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</si>
  <si>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</si>
  <si>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</si>
  <si>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</si>
  <si>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</si>
  <si>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</si>
  <si>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</si>
  <si>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</si>
  <si>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</si>
  <si>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</si>
  <si>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</si>
  <si>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</si>
  <si>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</si>
  <si>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</si>
  <si>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</si>
  <si>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</si>
  <si>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</si>
  <si>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</si>
  <si>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</si>
  <si>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</si>
  <si>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</si>
  <si>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</si>
  <si>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</si>
  <si>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</si>
  <si>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</si>
  <si>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</si>
  <si>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</si>
  <si>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</si>
  <si>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</si>
  <si>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</si>
  <si>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</si>
  <si>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</si>
  <si>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</si>
  <si>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</si>
  <si>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</si>
  <si>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</si>
  <si>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</si>
  <si>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</si>
  <si>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</si>
  <si>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</si>
  <si>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</si>
  <si>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</si>
  <si>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</si>
  <si>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</si>
  <si>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</si>
  <si>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</si>
  <si>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</si>
  <si>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</si>
  <si>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</si>
  <si>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</si>
  <si>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</si>
  <si>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</si>
  <si>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</si>
  <si>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</si>
  <si>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</si>
  <si>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</si>
  <si>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</si>
  <si>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</si>
  <si>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</si>
  <si>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</si>
  <si>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</si>
  <si>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</si>
  <si>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</si>
  <si>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</si>
  <si>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</si>
  <si>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</si>
  <si>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</si>
  <si>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</si>
  <si>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</si>
  <si>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</si>
  <si>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</si>
  <si>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</si>
  <si>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</si>
  <si>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</si>
  <si>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</si>
  <si>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</si>
  <si>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</si>
  <si>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</si>
  <si>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</si>
  <si>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</si>
  <si>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</si>
  <si>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</si>
  <si>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</si>
  <si>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</si>
  <si>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</si>
  <si>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</si>
  <si>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</si>
  <si>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</si>
  <si>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</si>
  <si>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</si>
  <si>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</si>
  <si>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</si>
  <si>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</si>
  <si>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</si>
  <si>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</si>
  <si>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</si>
  <si>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</si>
  <si>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</si>
  <si>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</si>
  <si>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</si>
  <si>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</si>
  <si>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</si>
  <si>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</si>
  <si>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</si>
  <si>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</si>
  <si>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</si>
  <si>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</si>
  <si>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</si>
  <si>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</si>
  <si>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</si>
  <si>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</si>
  <si>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</si>
  <si>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</si>
  <si>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</si>
  <si>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</si>
  <si>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</si>
  <si>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</si>
  <si>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</si>
  <si>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</si>
  <si>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</si>
  <si>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</si>
  <si>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</si>
  <si>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</si>
  <si>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</si>
  <si>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</si>
  <si>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</si>
  <si>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</si>
  <si>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</si>
  <si>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</si>
  <si>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</si>
  <si>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</si>
  <si>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</si>
  <si>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</si>
  <si>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</si>
  <si>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</si>
  <si>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</si>
  <si>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</si>
  <si>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</si>
  <si>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</si>
  <si>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</si>
  <si>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</si>
  <si>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</si>
  <si>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</si>
  <si>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</si>
  <si>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</si>
  <si>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</si>
  <si>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</si>
  <si>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</si>
  <si>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</si>
  <si>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</si>
  <si>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</si>
  <si>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</si>
  <si>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</si>
  <si>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</si>
  <si>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</si>
  <si>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</si>
  <si>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</si>
  <si>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</si>
  <si>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</si>
  <si>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</si>
  <si>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</si>
  <si>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</si>
  <si>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</si>
  <si>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</si>
  <si>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</si>
  <si>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</si>
  <si>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</si>
  <si>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</si>
  <si>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</si>
  <si>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</si>
  <si>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</si>
  <si>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</si>
  <si>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</si>
  <si>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</si>
  <si>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</si>
  <si>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</si>
  <si>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</si>
  <si>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</si>
  <si>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</si>
  <si>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</si>
  <si>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</si>
  <si>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</si>
  <si>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</si>
  <si>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</si>
  <si>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</si>
  <si>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</si>
  <si>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</si>
  <si>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</si>
  <si>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</si>
  <si>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</si>
  <si>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</si>
  <si>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</si>
  <si>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</si>
  <si>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</si>
  <si>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</si>
  <si>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</si>
  <si>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</si>
  <si>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</si>
  <si>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</si>
  <si>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</si>
  <si>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</si>
  <si>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</si>
  <si>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</si>
  <si>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</si>
  <si>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</si>
  <si>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</si>
  <si>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</si>
  <si>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</si>
  <si>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</si>
  <si>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</si>
  <si>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</si>
  <si>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</si>
  <si>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</si>
  <si>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</si>
  <si>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</si>
  <si>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</si>
  <si>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</si>
  <si>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</si>
  <si>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</si>
  <si>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</si>
  <si>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</si>
  <si>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</si>
  <si>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</si>
  <si>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</si>
  <si>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</si>
  <si>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</si>
  <si>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</si>
  <si>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</si>
  <si>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</si>
  <si>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</si>
  <si>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</si>
  <si>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</si>
  <si>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</si>
  <si>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</si>
  <si>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</si>
  <si>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</si>
  <si>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</si>
  <si>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</si>
  <si>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</si>
  <si>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</si>
  <si>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</si>
  <si>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</si>
  <si>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</si>
  <si>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</si>
  <si>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</si>
  <si>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</si>
  <si>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</si>
  <si>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</si>
  <si>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</si>
  <si>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</si>
  <si>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</si>
  <si>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</si>
  <si>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</si>
  <si>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</si>
  <si>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</si>
  <si>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</si>
  <si>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</si>
  <si>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</si>
  <si>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</si>
  <si>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SR. HADALGO POLANCO</t>
  </si>
  <si>
    <t>SR. HIDALGO TERCERO</t>
  </si>
  <si>
    <t>SRA. LAURA OLIVIERA</t>
  </si>
  <si>
    <t>DR. ANNABELL OLSON</t>
  </si>
  <si>
    <t>DR. EARNESTINE RAYNOR</t>
  </si>
  <si>
    <t>DR. JENA UPTON</t>
  </si>
  <si>
    <t>DR. SHANNY BINS</t>
  </si>
  <si>
    <t>DR. TIA ABSHIRE</t>
  </si>
  <si>
    <t>MR. JASON GAYLORD</t>
  </si>
  <si>
    <t>MR. KENDRICK SAUER</t>
  </si>
  <si>
    <t>MS. ISABEL RUNOLFSDOTTIR</t>
  </si>
  <si>
    <t>HR. BARNEY WESACK</t>
  </si>
  <si>
    <t>HR. BARUCH KADE</t>
  </si>
  <si>
    <t>PROF. LIESBETH ROSEMANN</t>
  </si>
  <si>
    <t>SR. ADRIANO SOBRINHO</t>
  </si>
  <si>
    <t>SR. TOMAS FILHO</t>
  </si>
  <si>
    <t>M. ANTOINE MAILLARD</t>
  </si>
  <si>
    <t>M. ARTHUR LENOIR</t>
  </si>
  <si>
    <t>M. BENJAMIN LEBRUN-BRUN</t>
  </si>
  <si>
    <t>M. BERNARD HOARAU-GUYON</t>
  </si>
  <si>
    <t>M. CLAUDE TOUSSAINT</t>
  </si>
  <si>
    <t>M. VICTOR LENOIR</t>
  </si>
  <si>
    <t>MME. LAURE-ALIX CHEVALIER</t>
  </si>
  <si>
    <t>MME. PAULETTE DURAND</t>
  </si>
  <si>
    <t>MME. VALENTINE MOREAU</t>
  </si>
  <si>
    <t>HR. HELMUT WEINHAE</t>
  </si>
  <si>
    <t>HR. LOTHAR BIRNBAUM</t>
  </si>
  <si>
    <t>HR. PIETRO STOLZE</t>
  </si>
  <si>
    <t>HR. RICHARD  TLUSTEK</t>
  </si>
  <si>
    <t>PROF. MILENA SCHOTIN</t>
  </si>
  <si>
    <t>DHR. RYAN PHAM</t>
  </si>
  <si>
    <t>MW ELISE ROTTEVEEL</t>
  </si>
  <si>
    <t>MW. ELIZE PRINS</t>
  </si>
  <si>
    <t>SRA. AINHOA GARZA</t>
  </si>
  <si>
    <t>SRA. CAROLOTA MATEOS</t>
  </si>
  <si>
    <t>SRA. ISABEL BANDA</t>
  </si>
  <si>
    <t>FRU. MIRJAM SODERBERG</t>
  </si>
  <si>
    <t>H. BERNDT PALSSON</t>
  </si>
  <si>
    <t>MR. TOBY SIMPSON</t>
  </si>
  <si>
    <t>MRS. ASHLEY WOOD</t>
  </si>
  <si>
    <t>MS. AMELIA STEVENS</t>
  </si>
  <si>
    <t>MS. MEGAN SCOTT</t>
  </si>
  <si>
    <t>SIR ETHAN MURPHY</t>
  </si>
  <si>
    <t>DR. JAYDON BORER</t>
  </si>
  <si>
    <t>MR. MORIAH  LYNCH</t>
  </si>
  <si>
    <t>MR. PIERCE RAU</t>
  </si>
  <si>
    <t>MS. AMIYA EICHMANN</t>
  </si>
  <si>
    <t>MS. ANNIE ABBOTT</t>
  </si>
  <si>
    <t>MS. AURELIE LIESUCHKE</t>
  </si>
  <si>
    <t>MS. DARBY CRUICKSHANK</t>
  </si>
  <si>
    <t>Count of MEMBER ID</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</si>
  <si>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</si>
  <si>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</si>
  <si>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</si>
  <si>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</si>
  <si>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</si>
  <si>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</si>
  <si>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</si>
  <si>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</si>
  <si>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</si>
  <si>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</si>
  <si>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</si>
  <si>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</si>
  <si>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</si>
  <si>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</si>
  <si>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</si>
  <si>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</si>
  <si>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</si>
  <si>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</si>
  <si>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</si>
  <si>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</si>
  <si>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</si>
  <si>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</si>
  <si>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</si>
  <si>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</si>
  <si>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</si>
  <si>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</si>
  <si>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</si>
  <si>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</si>
  <si>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</si>
  <si>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</si>
  <si>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</si>
  <si>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</si>
  <si>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</si>
  <si>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</si>
  <si>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</si>
  <si>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</si>
  <si>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</si>
  <si>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</si>
  <si>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</si>
  <si>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</si>
  <si>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</si>
  <si>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</si>
  <si>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</si>
  <si>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</si>
  <si>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</si>
  <si>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</si>
  <si>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</si>
  <si>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</si>
  <si>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</si>
  <si>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</si>
  <si>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1955</t>
  </si>
  <si>
    <t>1959</t>
  </si>
  <si>
    <t>1960</t>
  </si>
  <si>
    <t>1963</t>
  </si>
  <si>
    <t>1964</t>
  </si>
  <si>
    <t>1965</t>
  </si>
  <si>
    <t>1966</t>
  </si>
  <si>
    <t>1968</t>
  </si>
  <si>
    <t>1969</t>
  </si>
  <si>
    <t>1970</t>
  </si>
  <si>
    <t>1971</t>
  </si>
  <si>
    <t>1972</t>
  </si>
  <si>
    <t>1973</t>
  </si>
  <si>
    <t>1974</t>
  </si>
  <si>
    <t>1975</t>
  </si>
  <si>
    <t>1976</t>
  </si>
  <si>
    <t>1977</t>
  </si>
  <si>
    <t>1978</t>
  </si>
  <si>
    <t>1979</t>
  </si>
  <si>
    <t>1980</t>
  </si>
  <si>
    <t>1981</t>
  </si>
  <si>
    <t>1982</t>
  </si>
  <si>
    <t>1983</t>
  </si>
  <si>
    <t>1984</t>
  </si>
  <si>
    <t>1986</t>
  </si>
  <si>
    <t>1987</t>
  </si>
  <si>
    <t>1988</t>
  </si>
  <si>
    <t>1989</t>
  </si>
  <si>
    <t>1990</t>
  </si>
  <si>
    <t>1992</t>
  </si>
  <si>
    <t>1993</t>
  </si>
  <si>
    <t>1994</t>
  </si>
  <si>
    <t>1996</t>
  </si>
  <si>
    <t>1997</t>
  </si>
  <si>
    <t>1999</t>
  </si>
  <si>
    <t>All</t>
  </si>
  <si>
    <t>BIRTHDATE (Year)</t>
  </si>
  <si>
    <t>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</si>
</sst>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 &quot;kg&quot;"/>
    <numFmt numFmtId="166" formatCode="dd\ mmm\'\ yyyy"/>
    <numFmt numFmtId="167" formatCode="[&gt;=100000]\ 0.0,&quot;k&quot;;\ 0.00,\ &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4" fontId="0" fillId="0" borderId="1" xfId="0" applyNumberFormat="1" applyBorder="1"/>
    <xf numFmtId="165" fontId="0" fillId="0" borderId="1" xfId="0" applyNumberFormat="1" applyBorder="1"/>
    <xf numFmtId="164" fontId="1" fillId="2" borderId="1" xfId="0" applyNumberFormat="1" applyFont="1" applyFill="1" applyBorder="1" applyAlignment="1">
      <alignment horizontal="left"/>
    </xf>
    <xf numFmtId="164" fontId="0" fillId="0" borderId="0" xfId="0" applyNumberFormat="1"/>
    <xf numFmtId="166" fontId="1" fillId="2" borderId="1" xfId="0" applyNumberFormat="1" applyFont="1" applyFill="1" applyBorder="1" applyAlignment="1">
      <alignment horizontal="left"/>
    </xf>
    <xf numFmtId="166" fontId="0" fillId="0" borderId="1" xfId="0" applyNumberFormat="1" applyBorder="1" applyAlignment="1">
      <alignment horizontal="right"/>
    </xf>
    <xf numFmtId="166" fontId="0" fillId="0" borderId="0" xfId="0" applyNumberFormat="1"/>
    <xf numFmtId="165" fontId="1" fillId="2" borderId="1" xfId="0" applyNumberFormat="1" applyFont="1" applyFill="1" applyBorder="1" applyAlignment="1">
      <alignment horizontal="left"/>
    </xf>
    <xf numFmtId="165" fontId="0" fillId="0" borderId="0" xfId="0" applyNumberFormat="1"/>
    <xf numFmtId="167" fontId="1" fillId="2" borderId="1" xfId="0" applyNumberFormat="1" applyFont="1" applyFill="1" applyBorder="1" applyAlignment="1">
      <alignment horizontal="left"/>
    </xf>
    <xf numFmtId="167" fontId="0" fillId="0" borderId="1" xfId="0" applyNumberFormat="1" applyBorder="1"/>
    <xf numFmtId="167" fontId="0" fillId="0" borderId="0" xfId="0" applyNumberFormat="1"/>
    <xf numFmtId="0" fontId="0" fillId="0" borderId="0" xfId="0" pivotButton="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Yallamati" refreshedDate="45481.679207986112" backgroundQuery="1" createdVersion="8" refreshedVersion="8" minRefreshableVersion="3" recordCount="0" supportSubquery="1" supportAdvancedDrill="1" xr:uid="{5C501A2F-48B3-4F7D-B03C-A2B6C3EF6983}">
  <cacheSource type="external" connectionId="1"/>
  <cacheFields count="3">
    <cacheField name="[Range].[GENDER].[GENDER]" caption="GENDER" numFmtId="0" hierarchy="8" level="1">
      <sharedItems count="2">
        <s v="Female"/>
        <s v="Male"/>
      </sharedItems>
    </cacheField>
    <cacheField name="[Range].[COUNTRY NAME].[COUNTRY NAME]" caption="COUNTRY NAME" numFmtId="0" hierarchy="10" level="1">
      <sharedItems count="12">
        <s v="ARGENTINA"/>
        <s v="AUSTRALIA"/>
        <s v="AUSTRIA"/>
        <s v="BRAZIL"/>
        <s v="FRANCE"/>
        <s v="GERMANY"/>
        <s v="NETHERLANDS"/>
        <s v="PUERTO RICO"/>
        <s v="SPAIN"/>
        <s v="SWEDEN"/>
        <s v="UK"/>
        <s v="USA"/>
      </sharedItems>
    </cacheField>
    <cacheField name="[Measures].[Count of MEMBER ID]" caption="Count of MEMBER ID" numFmtId="0" hierarchy="27" level="32767"/>
  </cacheFields>
  <cacheHierarchies count="28">
    <cacheHierarchy uniqueName="[Range].[MEMBER ID]" caption="MEMBER ID" attribute="1" defaultMemberUniqueName="[Range].[MEMBER ID].[All]" allUniqueName="[Range].[MEMBER ID].[All]" dimensionUniqueName="[Range]" displayFolder="" count="0" memberValueDatatype="20" unbalanced="0"/>
    <cacheHierarchy uniqueName="[Range].[FULL NAME]" caption="FULL NAME" attribute="1" defaultMemberUniqueName="[Range].[FULL NAME].[All]" allUniqueName="[Range].[FULL NAME].[All]" dimensionUniqueName="[Range]" displayFolder="" count="0" memberValueDatatype="130" unbalanced="0"/>
    <cacheHierarchy uniqueName="[Range].[PREFIX]" caption="PREFIX" attribute="1" defaultMemberUniqueName="[Range].[PREFIX].[All]" allUniqueName="[Range].[PREFIX].[All]" dimensionUniqueName="[Range]" displayFolder="" count="0" memberValueDatatype="130" unbalanced="0"/>
    <cacheHierarchy uniqueName="[Range].[FIRSTNAME]" caption="FIRSTNAME" attribute="1" defaultMemberUniqueName="[Range].[FIRSTNAME].[All]" allUniqueName="[Range].[FIRSTNAME].[All]" dimensionUniqueName="[Range]" displayFolder="" count="0" memberValueDatatype="130" unbalanced="0"/>
    <cacheHierarchy uniqueName="[Range].[MIDDLENAME]" caption="MIDDLENAME" attribute="1" defaultMemberUniqueName="[Range].[MIDDLENAME].[All]" allUniqueName="[Range].[MIDDLENAME].[All]" dimensionUniqueName="[Range]" displayFolder="" count="0" memberValueDatatype="130" unbalanced="0"/>
    <cacheHierarchy uniqueName="[Range].[LASTNAME]" caption="LASTNAME" attribute="1" defaultMemberUniqueName="[Range].[LASTNAME].[All]" allUniqueName="[Range].[LASTNAME].[All]" dimensionUniqueName="[Range]" displayFolder="" count="0" memberValueDatatype="130" unbalanced="0"/>
    <cacheHierarchy uniqueName="[Range].[BIRTHDATE]" caption="BIRTHDATE" attribute="1" time="1" defaultMemberUniqueName="[Range].[BIRTHDATE].[All]" allUniqueName="[Range].[BIRTHDATE].[All]" dimensionUniqueName="[Range]" displayFolder="" count="0" memberValueDatatype="7" unbalanced="0"/>
    <cacheHierarchy uniqueName="[Range].[ZODIAC]" caption="ZODIAC" attribute="1" defaultMemberUniqueName="[Range].[ZODIAC].[All]" allUniqueName="[Range].[ZODIAC].[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COUNTRYCODE]" caption="COUNTRYCODE" attribute="1" defaultMemberUniqueName="[Range].[COUNTRYCODE].[All]" allUniqueName="[Range].[COUNTRYCODE].[All]" dimensionUniqueName="[Range]" displayFolder="" count="0" memberValueDatatype="130" unbalanced="0"/>
    <cacheHierarchy uniqueName="[Range].[COUNTRY NAME]" caption="COUNTRY NAME" attribute="1" defaultMemberUniqueName="[Range].[COUNTRY NAME].[All]" allUniqueName="[Range].[COUNTRY NAME].[All]" dimensionUniqueName="[Range]" displayFolder="" count="2" memberValueDatatype="130" unbalanced="0">
      <fieldsUsage count="2">
        <fieldUsage x="-1"/>
        <fieldUsage x="1"/>
      </fieldsUsage>
    </cacheHierarchy>
    <cacheHierarchy uniqueName="[Range].[LANGUAGE]" caption="LANGUAGE" attribute="1" defaultMemberUniqueName="[Range].[LANGUAGE].[All]" allUniqueName="[Range].[LANGUAGE].[All]" dimensionUniqueName="[Range]" displayFolder="" count="0" memberValueDatatype="130" unbalanced="0"/>
    <cacheHierarchy uniqueName="[Range].[EMAIL]" caption="EMAIL" attribute="1" defaultMemberUniqueName="[Range].[EMAIL].[All]" allUniqueName="[Range].[EMAIL].[All]" dimensionUniqueName="[Range]" displayFolder="" count="0" memberValueDatatype="130" unbalanced="0"/>
    <cacheHierarchy uniqueName="[Range].[WEIGHT]" caption="WEIGHT" attribute="1" defaultMemberUniqueName="[Range].[WEIGHT].[All]" allUniqueName="[Range].[WEIGHT].[All]" dimensionUniqueName="[Range]" displayFolder="" count="0" memberValueDatatype="5" unbalanced="0"/>
    <cacheHierarchy uniqueName="[Range].[EYECOLOR]" caption="EYECOLOR" attribute="1" defaultMemberUniqueName="[Range].[EYECOLOR].[All]" allUniqueName="[Range].[EYECOLOR].[All]" dimensionUniqueName="[Range]" displayFolder="" count="0" memberValueDatatype="130" unbalanced="0"/>
    <cacheHierarchy uniqueName="[Range].[BLOODTYPE]" caption="BLOODTYPE" attribute="1" defaultMemberUniqueName="[Range].[BLOODTYPE].[All]" allUniqueName="[Range].[BLOODTYPE].[All]" dimensionUniqueName="[Range]" displayFolder="" count="0" memberValueDatatype="130" unbalanced="0"/>
    <cacheHierarchy uniqueName="[Range].[SPORT LOCATION]" caption="SPORT LOCATION" attribute="1" defaultMemberUniqueName="[Range].[SPORT LOCATION].[All]" allUniqueName="[Range].[SPORT LOCATION].[All]" dimensionUniqueName="[Range]" displayFolder="" count="0" memberValueDatatype="130" unbalanced="0"/>
    <cacheHierarchy uniqueName="[Range].[SPORTS]" caption="SPORTS" attribute="1" defaultMemberUniqueName="[Range].[SPORTS].[All]" allUniqueName="[Range].[SPORTS].[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BIRTHDATE (Year)]" caption="BIRTHDATE (Year)" attribute="1" defaultMemberUniqueName="[Range].[BIRTHDATE (Year)].[All]" allUniqueName="[Range].[BIRTHDATE (Year)].[All]" dimensionUniqueName="[Range]" displayFolder="" count="0" memberValueDatatype="130" unbalanced="0"/>
    <cacheHierarchy uniqueName="[Range].[BIRTHDATE (Quarter)]" caption="BIRTHDATE (Quarter)" attribute="1" defaultMemberUniqueName="[Range].[BIRTHDATE (Quarter)].[All]" allUniqueName="[Range].[BIRTHDATE (Quarter)].[All]" dimensionUniqueName="[Range]" displayFolder="" count="0" memberValueDatatype="130" unbalanced="0"/>
    <cacheHierarchy uniqueName="[Range].[BIRTHDATE (Month)]" caption="BIRTHDATE (Month)" attribute="1" defaultMemberUniqueName="[Range].[BIRTHDATE (Month)].[All]" allUniqueName="[Range].[BIRTHDATE (Month)].[All]" dimensionUniqueName="[Range]" displayFolder="" count="0" memberValueDatatype="130" unbalanced="0"/>
    <cacheHierarchy uniqueName="[Range].[BIRTHDATE (Month Index)]" caption="BIRTHDATE (Month Index)" attribute="1" defaultMemberUniqueName="[Range].[BIRTHDATE (Month Index)].[All]" allUniqueName="[Range].[BIRTH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ARY]" caption="Sum of SALARY" measure="1" displayFolder="" measureGroup="Range" count="0" hidden="1">
      <extLst>
        <ext xmlns:x15="http://schemas.microsoft.com/office/spreadsheetml/2010/11/main" uri="{B97F6D7D-B522-45F9-BDA1-12C45D357490}">
          <x15:cacheHierarchy aggregatedColumn="18"/>
        </ext>
      </extLst>
    </cacheHierarchy>
    <cacheHierarchy uniqueName="[Measures].[Sum of MEMBER ID]" caption="Sum of MEMBER ID" measure="1" displayFolder="" measureGroup="Range" count="0" hidden="1">
      <extLst>
        <ext xmlns:x15="http://schemas.microsoft.com/office/spreadsheetml/2010/11/main" uri="{B97F6D7D-B522-45F9-BDA1-12C45D357490}">
          <x15:cacheHierarchy aggregatedColumn="0"/>
        </ext>
      </extLst>
    </cacheHierarchy>
    <cacheHierarchy uniqueName="[Measures].[Count of MEMBER ID]" caption="Count of MEMB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Yallamati" refreshedDate="45481.679208680558" backgroundQuery="1" createdVersion="8" refreshedVersion="8" minRefreshableVersion="3" recordCount="0" supportSubquery="1" supportAdvancedDrill="1" xr:uid="{0FEEC86E-71E8-4F73-93BC-D6BDBA1483A7}">
  <cacheSource type="external" connectionId="1"/>
  <cacheFields count="9">
    <cacheField name="[Range].[FULL NAME].[FULL NAME]" caption="FULL NAME" numFmtId="0" hierarchy="1" level="1">
      <sharedItems count="50">
        <s v="DHR. RYAN PHAM"/>
        <s v="DR. ANNABELL OLSON"/>
        <s v="DR. EARNESTINE RAYNOR"/>
        <s v="DR. JAYDON BORER"/>
        <s v="DR. JENA UPTON"/>
        <s v="DR. SHANNY BINS"/>
        <s v="DR. TIA ABSHIRE"/>
        <s v="FRU. MIRJAM SODERBERG"/>
        <s v="H. BERNDT PALSSON"/>
        <s v="HR. BARNEY WESACK"/>
        <s v="HR. BARUCH KADE"/>
        <s v="HR. HELMUT WEINHAE"/>
        <s v="HR. LOTHAR BIRNBAUM"/>
        <s v="HR. PIETRO STOLZE"/>
        <s v="HR. RICHARD  TLUSTEK"/>
        <s v="M. ANTOINE MAILLARD"/>
        <s v="M. ARTHUR LENOIR"/>
        <s v="M. BENJAMIN LEBRUN-BRUN"/>
        <s v="M. BERNARD HOARAU-GUYON"/>
        <s v="M. CLAUDE TOUSSAINT"/>
        <s v="M. VICTOR LENOIR"/>
        <s v="MME. LAURE-ALIX CHEVALIER"/>
        <s v="MME. PAULETTE DURAND"/>
        <s v="MME. VALENTINE MOREAU"/>
        <s v="MR. JASON GAYLORD"/>
        <s v="MR. KENDRICK SAUER"/>
        <s v="MR. MORIAH  LYNCH"/>
        <s v="MR. PIERCE RAU"/>
        <s v="MR. TOBY SIMPSON"/>
        <s v="MRS. ASHLEY WOOD"/>
        <s v="MS. AMELIA STEVENS"/>
        <s v="MS. AMIYA EICHMANN"/>
        <s v="MS. ANNIE ABBOTT"/>
        <s v="MS. AURELIE LIESUCHKE"/>
        <s v="MS. DARBY CRUICKSHANK"/>
        <s v="MS. ISABEL RUNOLFSDOTTIR"/>
        <s v="MS. MEGAN SCOTT"/>
        <s v="MW ELISE ROTTEVEEL"/>
        <s v="MW. ELIZE PRINS"/>
        <s v="PROF. LIESBETH ROSEMANN"/>
        <s v="PROF. MILENA SCHOTIN"/>
        <s v="SIR ETHAN MURPHY"/>
        <s v="SR. ADRIANO SOBRINHO"/>
        <s v="SR. HADALGO POLANCO"/>
        <s v="SR. HIDALGO TERCERO"/>
        <s v="SR. TOMAS FILHO"/>
        <s v="SRA. AINHOA GARZA"/>
        <s v="SRA. CAROLOTA MATEOS"/>
        <s v="SRA. ISABEL BANDA"/>
        <s v="SRA. LAURA OLIVIERA"/>
      </sharedItems>
    </cacheField>
    <cacheField name="[Range].[EMAIL].[EMAIL]" caption="EMAIL" numFmtId="0" hierarchy="12" level="1">
      <sharedItems count="50">
        <s v="pham.ryan@xyz.com"/>
        <s v="olson.annabell@xyz.org"/>
        <s v="raynor.earnestine@xyz.org"/>
        <s v="borer.jaydon@xyz.org"/>
        <s v="upton.jena@xyz.org"/>
        <s v="bins.shanny@xyz.org"/>
        <s v="abshire.tia@xyz.org"/>
        <s v="soderberg.mirjam@xyz.com"/>
        <s v="palsson.berndt@xyz.com"/>
        <s v="wesack.barney@xyz.com"/>
        <s v="kade.baruch@xyz.com"/>
        <s v="weinhae.helmut@xyz.com"/>
        <s v="birnbaum.lothar@xyz.com"/>
        <s v="stolze.pietro@xyz.com"/>
        <s v="tlustek.richard @xyz.com"/>
        <s v="maillard.antoine@xyz.com"/>
        <s v="lenoir.arthur@xyz.com"/>
        <s v="lebrun-brun.benjamin@xyz.com"/>
        <s v="hoarau-guyon.bernard@xyz.com"/>
        <s v="toussaint.claude@xyz.com"/>
        <s v="lenoir.victor@xyz.com"/>
        <s v="chevalier.laure-alix@xyz.com"/>
        <s v="durand.paulette@xyz.com"/>
        <s v="moreau.valentine@xyz.com"/>
        <s v="gaylord.jason@xyz.org"/>
        <s v="sauer.kendrick@xyz.org"/>
        <s v="lynch.moriah @xyz.org"/>
        <s v="rau.pierce@xyz.org"/>
        <s v="simpson.toby@xyz.org"/>
        <s v="wood.ashley@xyz.org"/>
        <s v="stevens.amelia@xyz.org"/>
        <s v="eichmann.amiya@xyz.org"/>
        <s v="abbott.annie@xyz.org"/>
        <s v="liesuchke.aurelie@xyz.org"/>
        <s v="cruickshank.darby@xyz.org"/>
        <s v="runolfsdottir.isabel@xyz.org"/>
        <s v="scott.megan@xyz.org"/>
        <s v="rotteveel.elise@xyz.com"/>
        <s v="prins.elize@xyz.com"/>
        <s v="rosemann.liesbeth@xyz.com"/>
        <s v="schotin.milena@xyz.com"/>
        <s v="murphy.ethan@xyz.org"/>
        <s v="sobrinho.adriano@xyz.com"/>
        <s v="polanco.hadalgo@xyz.com"/>
        <s v="tercero.hidalgo@xyz.com"/>
        <s v="filho.tomas@xyz.com"/>
        <s v="garza.ainhoa@xyz.com"/>
        <s v="mateos.carolota@xyz.com"/>
        <s v="banda.isabel@xyz.com"/>
        <s v="oliviera.laura@xyz.com"/>
      </sharedItems>
    </cacheField>
    <cacheField name="[Range].[GENDER].[GENDER]" caption="GENDER" numFmtId="0" hierarchy="8" level="1">
      <sharedItems count="2">
        <s v="Male"/>
        <s v="Female"/>
      </sharedItems>
    </cacheField>
    <cacheField name="[Range].[BIRTHDATE (Year)].[BIRTHDATE (Year)]" caption="BIRTHDATE (Year)" numFmtId="0" hierarchy="19" level="1">
      <sharedItems count="35">
        <s v="1955"/>
        <s v="1959"/>
        <s v="1960"/>
        <s v="1963"/>
        <s v="1964"/>
        <s v="1965"/>
        <s v="1966"/>
        <s v="1968"/>
        <s v="1969"/>
        <s v="1970"/>
        <s v="1971"/>
        <s v="1972"/>
        <s v="1973"/>
        <s v="1974"/>
        <s v="1975"/>
        <s v="1976"/>
        <s v="1977"/>
        <s v="1978"/>
        <s v="1979"/>
        <s v="1980"/>
        <s v="1981"/>
        <s v="1982"/>
        <s v="1983"/>
        <s v="1984"/>
        <s v="1986"/>
        <s v="1987"/>
        <s v="1988"/>
        <s v="1989"/>
        <s v="1990"/>
        <s v="1992"/>
        <s v="1993"/>
        <s v="1994"/>
        <s v="1996"/>
        <s v="1997"/>
        <s v="1999"/>
      </sharedItems>
    </cacheField>
    <cacheField name="[Range].[COUNTRY NAME].[COUNTRY NAME]" caption="COUNTRY NAME" numFmtId="0" hierarchy="10" level="1">
      <sharedItems count="12">
        <s v="NETHERLANDS"/>
        <s v="AUSTRALIA"/>
        <s v="USA"/>
        <s v="SWEDEN"/>
        <s v="AUSTRIA"/>
        <s v="GERMANY"/>
        <s v="FRANCE"/>
        <s v="UK"/>
        <s v="PUERTO RICO"/>
        <s v="ARGENTINA"/>
        <s v="BRAZIL"/>
        <s v="SPAIN"/>
      </sharedItems>
    </cacheField>
    <cacheField name="[Range].[LANGUAGE].[LANGUAGE]" caption="LANGUAGE" numFmtId="0" hierarchy="11" level="1">
      <sharedItems count="7">
        <s v="Dutch"/>
        <s v="English"/>
        <s v="Swedish"/>
        <s v="German"/>
        <s v="French"/>
        <s v="Spanish"/>
        <s v="Portuguese"/>
      </sharedItems>
    </cacheField>
    <cacheField name="[Range].[SPORTS].[SPORTS]" caption="SPORTS" numFmtId="0" hierarchy="17" level="1">
      <sharedItems count="32">
        <s v="Beach Volleyball"/>
        <s v="Equestrian / Dressage"/>
        <s v="Short Track Speed Skating"/>
        <s v="Water Polo"/>
        <s v="Canoe Slalom"/>
        <s v="Cycling Road"/>
        <s v="Football"/>
        <s v="Biathlon"/>
        <s v="Volleyball"/>
        <s v="Rugby"/>
        <s v="Canoe Sprint"/>
        <s v="Alpine Skiing"/>
        <s v="Handball"/>
        <s v="Cycling Mountain Bike"/>
        <s v="Sailing"/>
        <s v="Hockey"/>
        <s v="Triathlon"/>
        <s v="Cycling Track"/>
        <s v="Diving"/>
        <s v="Golf"/>
        <s v="Basketball"/>
        <s v="Fencing"/>
        <s v="Curling"/>
        <s v="Archery"/>
        <s v="Shooting"/>
        <s v="Boxing"/>
        <s v="Judo"/>
        <s v="Cycling BMX"/>
        <s v="Freestyle Skiing"/>
        <s v="Swimming"/>
        <s v="Gymnastics Artistic"/>
        <s v="Athletics"/>
      </sharedItems>
    </cacheField>
    <cacheField name="[Measures].[Count of MEMBER ID]" caption="Count of MEMBER ID" numFmtId="0" hierarchy="27" level="32767"/>
    <cacheField name="[Range].[SPORT LOCATION].[SPORT LOCATION]" caption="SPORT LOCATION" numFmtId="0" hierarchy="16" level="1">
      <sharedItems containsSemiMixedTypes="0" containsNonDate="0" containsString="0"/>
    </cacheField>
  </cacheFields>
  <cacheHierarchies count="28">
    <cacheHierarchy uniqueName="[Range].[MEMBER ID]" caption="MEMBER ID" attribute="1" defaultMemberUniqueName="[Range].[MEMBER ID].[All]" allUniqueName="[Range].[MEMBER ID].[All]" dimensionUniqueName="[Range]" displayFolder="" count="0" memberValueDatatype="20" unbalanced="0"/>
    <cacheHierarchy uniqueName="[Range].[FULL NAME]" caption="FULL NAME" attribute="1" defaultMemberUniqueName="[Range].[FULL NAME].[All]" allUniqueName="[Range].[FULL NAME].[All]" dimensionUniqueName="[Range]" displayFolder="" count="2" memberValueDatatype="130" unbalanced="0">
      <fieldsUsage count="2">
        <fieldUsage x="-1"/>
        <fieldUsage x="0"/>
      </fieldsUsage>
    </cacheHierarchy>
    <cacheHierarchy uniqueName="[Range].[PREFIX]" caption="PREFIX" attribute="1" defaultMemberUniqueName="[Range].[PREFIX].[All]" allUniqueName="[Range].[PREFIX].[All]" dimensionUniqueName="[Range]" displayFolder="" count="0" memberValueDatatype="130" unbalanced="0"/>
    <cacheHierarchy uniqueName="[Range].[FIRSTNAME]" caption="FIRSTNAME" attribute="1" defaultMemberUniqueName="[Range].[FIRSTNAME].[All]" allUniqueName="[Range].[FIRSTNAME].[All]" dimensionUniqueName="[Range]" displayFolder="" count="0" memberValueDatatype="130" unbalanced="0"/>
    <cacheHierarchy uniqueName="[Range].[MIDDLENAME]" caption="MIDDLENAME" attribute="1" defaultMemberUniqueName="[Range].[MIDDLENAME].[All]" allUniqueName="[Range].[MIDDLENAME].[All]" dimensionUniqueName="[Range]" displayFolder="" count="0" memberValueDatatype="130" unbalanced="0"/>
    <cacheHierarchy uniqueName="[Range].[LASTNAME]" caption="LASTNAME" attribute="1" defaultMemberUniqueName="[Range].[LASTNAME].[All]" allUniqueName="[Range].[LASTNAME].[All]" dimensionUniqueName="[Range]" displayFolder="" count="0" memberValueDatatype="130" unbalanced="0"/>
    <cacheHierarchy uniqueName="[Range].[BIRTHDATE]" caption="BIRTHDATE" attribute="1" time="1" defaultMemberUniqueName="[Range].[BIRTHDATE].[All]" allUniqueName="[Range].[BIRTHDATE].[All]" dimensionUniqueName="[Range]" displayFolder="" count="0" memberValueDatatype="7" unbalanced="0"/>
    <cacheHierarchy uniqueName="[Range].[ZODIAC]" caption="ZODIAC" attribute="1" defaultMemberUniqueName="[Range].[ZODIAC].[All]" allUniqueName="[Range].[ZODIAC].[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2"/>
      </fieldsUsage>
    </cacheHierarchy>
    <cacheHierarchy uniqueName="[Range].[COUNTRYCODE]" caption="COUNTRYCODE" attribute="1" defaultMemberUniqueName="[Range].[COUNTRYCODE].[All]" allUniqueName="[Range].[COUNTRYCODE].[All]" dimensionUniqueName="[Range]" displayFolder="" count="0" memberValueDatatype="130" unbalanced="0"/>
    <cacheHierarchy uniqueName="[Range].[COUNTRY NAME]" caption="COUNTRY NAME" attribute="1" defaultMemberUniqueName="[Range].[COUNTRY NAME].[All]" allUniqueName="[Range].[COUNTRY NAME].[All]" dimensionUniqueName="[Range]" displayFolder="" count="2" memberValueDatatype="130" unbalanced="0">
      <fieldsUsage count="2">
        <fieldUsage x="-1"/>
        <fieldUsage x="4"/>
      </fieldsUsage>
    </cacheHierarchy>
    <cacheHierarchy uniqueName="[Range].[LANGUAGE]" caption="LANGUAGE" attribute="1" defaultMemberUniqueName="[Range].[LANGUAGE].[All]" allUniqueName="[Range].[LANGUAGE].[All]" dimensionUniqueName="[Range]" displayFolder="" count="2" memberValueDatatype="130" unbalanced="0">
      <fieldsUsage count="2">
        <fieldUsage x="-1"/>
        <fieldUsage x="5"/>
      </fieldsUsage>
    </cacheHierarchy>
    <cacheHierarchy uniqueName="[Range].[EMAIL]" caption="EMAIL" attribute="1" defaultMemberUniqueName="[Range].[EMAIL].[All]" allUniqueName="[Range].[EMAIL].[All]" dimensionUniqueName="[Range]" displayFolder="" count="2" memberValueDatatype="130" unbalanced="0">
      <fieldsUsage count="2">
        <fieldUsage x="-1"/>
        <fieldUsage x="1"/>
      </fieldsUsage>
    </cacheHierarchy>
    <cacheHierarchy uniqueName="[Range].[WEIGHT]" caption="WEIGHT" attribute="1" defaultMemberUniqueName="[Range].[WEIGHT].[All]" allUniqueName="[Range].[WEIGHT].[All]" dimensionUniqueName="[Range]" displayFolder="" count="0" memberValueDatatype="5" unbalanced="0"/>
    <cacheHierarchy uniqueName="[Range].[EYECOLOR]" caption="EYECOLOR" attribute="1" defaultMemberUniqueName="[Range].[EYECOLOR].[All]" allUniqueName="[Range].[EYECOLOR].[All]" dimensionUniqueName="[Range]" displayFolder="" count="0" memberValueDatatype="130" unbalanced="0"/>
    <cacheHierarchy uniqueName="[Range].[BLOODTYPE]" caption="BLOODTYPE" attribute="1" defaultMemberUniqueName="[Range].[BLOODTYPE].[All]" allUniqueName="[Range].[BLOODTYPE].[All]" dimensionUniqueName="[Range]" displayFolder="" count="0" memberValueDatatype="130" unbalanced="0"/>
    <cacheHierarchy uniqueName="[Range].[SPORT LOCATION]" caption="SPORT LOCATION" attribute="1" defaultMemberUniqueName="[Range].[SPORT LOCATION].[All]" allUniqueName="[Range].[SPORT LOCATION].[All]" dimensionUniqueName="[Range]" displayFolder="" count="2" memberValueDatatype="130" unbalanced="0">
      <fieldsUsage count="2">
        <fieldUsage x="-1"/>
        <fieldUsage x="8"/>
      </fieldsUsage>
    </cacheHierarchy>
    <cacheHierarchy uniqueName="[Range].[SPORTS]" caption="SPORTS" attribute="1" defaultMemberUniqueName="[Range].[SPORTS].[All]" allUniqueName="[Range].[SPORTS].[All]" dimensionUniqueName="[Range]" displayFolder="" count="2" memberValueDatatype="130" unbalanced="0">
      <fieldsUsage count="2">
        <fieldUsage x="-1"/>
        <fieldUsage x="6"/>
      </fieldsUsage>
    </cacheHierarchy>
    <cacheHierarchy uniqueName="[Range].[SALARY]" caption="SALARY" attribute="1" defaultMemberUniqueName="[Range].[SALARY].[All]" allUniqueName="[Range].[SALARY].[All]" dimensionUniqueName="[Range]" displayFolder="" count="0" memberValueDatatype="20" unbalanced="0"/>
    <cacheHierarchy uniqueName="[Range].[BIRTHDATE (Year)]" caption="BIRTHDATE (Year)" attribute="1" defaultMemberUniqueName="[Range].[BIRTHDATE (Year)].[All]" allUniqueName="[Range].[BIRTHDATE (Year)].[All]" dimensionUniqueName="[Range]" displayFolder="" count="2" memberValueDatatype="130" unbalanced="0">
      <fieldsUsage count="2">
        <fieldUsage x="-1"/>
        <fieldUsage x="3"/>
      </fieldsUsage>
    </cacheHierarchy>
    <cacheHierarchy uniqueName="[Range].[BIRTHDATE (Quarter)]" caption="BIRTHDATE (Quarter)" attribute="1" defaultMemberUniqueName="[Range].[BIRTHDATE (Quarter)].[All]" allUniqueName="[Range].[BIRTHDATE (Quarter)].[All]" dimensionUniqueName="[Range]" displayFolder="" count="0" memberValueDatatype="130" unbalanced="0"/>
    <cacheHierarchy uniqueName="[Range].[BIRTHDATE (Month)]" caption="BIRTHDATE (Month)" attribute="1" defaultMemberUniqueName="[Range].[BIRTHDATE (Month)].[All]" allUniqueName="[Range].[BIRTHDATE (Month)].[All]" dimensionUniqueName="[Range]" displayFolder="" count="0" memberValueDatatype="130" unbalanced="0"/>
    <cacheHierarchy uniqueName="[Range].[BIRTHDATE (Month Index)]" caption="BIRTHDATE (Month Index)" attribute="1" defaultMemberUniqueName="[Range].[BIRTHDATE (Month Index)].[All]" allUniqueName="[Range].[BIRTH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ARY]" caption="Sum of SALARY" measure="1" displayFolder="" measureGroup="Range" count="0" hidden="1">
      <extLst>
        <ext xmlns:x15="http://schemas.microsoft.com/office/spreadsheetml/2010/11/main" uri="{B97F6D7D-B522-45F9-BDA1-12C45D357490}">
          <x15:cacheHierarchy aggregatedColumn="18"/>
        </ext>
      </extLst>
    </cacheHierarchy>
    <cacheHierarchy uniqueName="[Measures].[Sum of MEMBER ID]" caption="Sum of MEMBER ID" measure="1" displayFolder="" measureGroup="Range" count="0" hidden="1">
      <extLst>
        <ext xmlns:x15="http://schemas.microsoft.com/office/spreadsheetml/2010/11/main" uri="{B97F6D7D-B522-45F9-BDA1-12C45D357490}">
          <x15:cacheHierarchy aggregatedColumn="0"/>
        </ext>
      </extLst>
    </cacheHierarchy>
    <cacheHierarchy uniqueName="[Measures].[Count of MEMBER ID]" caption="Count of MEMBER ID" measure="1" displayFolder="" measureGroup="Range" count="0" oneField="1" hidden="1">
      <fieldsUsage count="1">
        <fieldUsage x="7"/>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7A6AA5-3FD2-4A7F-8DB6-44B549728993}" name="PivotTable1" cacheId="1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3:D16"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1"/>
  </rowFields>
  <rowItems count="12">
    <i>
      <x/>
    </i>
    <i>
      <x v="1"/>
    </i>
    <i>
      <x v="2"/>
    </i>
    <i>
      <x v="3"/>
    </i>
    <i>
      <x v="4"/>
    </i>
    <i>
      <x v="5"/>
    </i>
    <i>
      <x v="6"/>
    </i>
    <i>
      <x v="7"/>
    </i>
    <i>
      <x v="8"/>
    </i>
    <i>
      <x v="9"/>
    </i>
    <i>
      <x v="10"/>
    </i>
    <i>
      <x v="11"/>
    </i>
  </rowItems>
  <colFields count="1">
    <field x="0"/>
  </colFields>
  <colItems count="2">
    <i>
      <x/>
    </i>
    <i>
      <x v="1"/>
    </i>
  </colItems>
  <dataFields count="1">
    <dataField name="Count of MEMBER ID" fld="2" subtotal="count" baseField="1"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MEMBER ID"/>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ORTSMEN!$A$1:$S$5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65724D-C691-4561-97D8-5881FC2DDF38}" name="PivotTable3" cacheId="19" applyNumberFormats="0" applyBorderFormats="0" applyFontFormats="0" applyPatternFormats="0" applyAlignmentFormats="0" applyWidthHeightFormats="1" dataCaption="Values" updatedVersion="8" minRefreshableVersion="3" showDrill="0" useAutoFormatting="1" subtotalHiddenItems="1" rowGrandTotals="0" colGrandTotals="0" itemPrintTitles="1" createdVersion="8" indent="0" compact="0" compactData="0" multipleFieldFilters="0">
  <location ref="A3:AO54" firstHeaderRow="1" firstDataRow="2" firstDataCol="6" rowPageCount="1" colPageCount="1"/>
  <pivotFields count="9">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allDrilled="1" outline="0" subtotalTop="0" showAll="0" dataSourceSort="1" defaultSubtotal="0" defaultAttributeDrillState="1">
      <items count="2">
        <item x="0"/>
        <item x="1"/>
      </items>
    </pivotField>
    <pivotField axis="axisCol" compact="0" allDrilled="1" outline="0" subtotalTop="0" showAll="0" dataSourceSort="1" defaultSubtotal="0">
      <items count="35">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 x="27" e="0"/>
        <item x="28" e="0"/>
        <item x="29" e="0"/>
        <item x="30" e="0"/>
        <item x="31" e="0"/>
        <item x="32" e="0"/>
        <item x="33" e="0"/>
        <item x="34" e="0"/>
      </items>
    </pivotField>
    <pivotField axis="axisRow" compact="0" allDrilled="1" outline="0" subtotalTop="0" showAll="0"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dataField="1" compact="0" outline="0" subtotalTop="0" showAll="0" defaultSubtotal="0"/>
    <pivotField axis="axisPage" compact="0" allDrilled="1" outline="0" subtotalTop="0" showAll="0" dataSourceSort="1" defaultSubtotal="0" defaultAttributeDrillState="1"/>
  </pivotFields>
  <rowFields count="6">
    <field x="0"/>
    <field x="1"/>
    <field x="2"/>
    <field x="4"/>
    <field x="5"/>
    <field x="6"/>
  </rowFields>
  <rowItems count="50">
    <i>
      <x/>
      <x/>
      <x/>
      <x/>
      <x/>
      <x/>
    </i>
    <i>
      <x v="1"/>
      <x v="1"/>
      <x v="1"/>
      <x v="1"/>
      <x v="1"/>
      <x v="1"/>
    </i>
    <i>
      <x v="2"/>
      <x v="2"/>
      <x v="1"/>
      <x v="1"/>
      <x v="1"/>
      <x v="2"/>
    </i>
    <i>
      <x v="3"/>
      <x v="3"/>
      <x/>
      <x v="2"/>
      <x v="1"/>
      <x v="3"/>
    </i>
    <i>
      <x v="4"/>
      <x v="4"/>
      <x v="1"/>
      <x v="1"/>
      <x v="1"/>
      <x/>
    </i>
    <i>
      <x v="5"/>
      <x v="5"/>
      <x v="1"/>
      <x v="1"/>
      <x v="1"/>
      <x v="4"/>
    </i>
    <i>
      <x v="6"/>
      <x v="6"/>
      <x v="1"/>
      <x v="1"/>
      <x v="1"/>
      <x v="5"/>
    </i>
    <i>
      <x v="7"/>
      <x v="7"/>
      <x v="1"/>
      <x v="3"/>
      <x v="2"/>
      <x v="6"/>
    </i>
    <i>
      <x v="8"/>
      <x v="8"/>
      <x/>
      <x v="3"/>
      <x v="2"/>
      <x v="7"/>
    </i>
    <i>
      <x v="9"/>
      <x v="9"/>
      <x/>
      <x v="4"/>
      <x v="3"/>
      <x v="8"/>
    </i>
    <i>
      <x v="10"/>
      <x v="10"/>
      <x/>
      <x v="4"/>
      <x v="3"/>
      <x v="9"/>
    </i>
    <i>
      <x v="11"/>
      <x v="11"/>
      <x/>
      <x v="5"/>
      <x v="3"/>
      <x v="10"/>
    </i>
    <i>
      <x v="12"/>
      <x v="12"/>
      <x/>
      <x v="5"/>
      <x v="3"/>
      <x v="11"/>
    </i>
    <i>
      <x v="13"/>
      <x v="13"/>
      <x/>
      <x v="5"/>
      <x v="3"/>
      <x v="12"/>
    </i>
    <i>
      <x v="14"/>
      <x v="14"/>
      <x/>
      <x v="5"/>
      <x v="3"/>
      <x v="13"/>
    </i>
    <i>
      <x v="15"/>
      <x v="15"/>
      <x/>
      <x v="6"/>
      <x v="4"/>
      <x v="14"/>
    </i>
    <i>
      <x v="16"/>
      <x v="16"/>
      <x/>
      <x v="6"/>
      <x v="4"/>
      <x v="15"/>
    </i>
    <i>
      <x v="17"/>
      <x v="17"/>
      <x/>
      <x v="6"/>
      <x v="4"/>
      <x v="16"/>
    </i>
    <i>
      <x v="18"/>
      <x v="18"/>
      <x/>
      <x v="6"/>
      <x v="4"/>
      <x v="17"/>
    </i>
    <i>
      <x v="19"/>
      <x v="19"/>
      <x/>
      <x v="6"/>
      <x v="4"/>
      <x v="18"/>
    </i>
    <i>
      <x v="20"/>
      <x v="20"/>
      <x/>
      <x v="6"/>
      <x v="4"/>
      <x v="16"/>
    </i>
    <i>
      <x v="21"/>
      <x v="21"/>
      <x v="1"/>
      <x v="6"/>
      <x v="4"/>
      <x/>
    </i>
    <i>
      <x v="22"/>
      <x v="22"/>
      <x v="1"/>
      <x v="6"/>
      <x v="4"/>
      <x v="8"/>
    </i>
    <i>
      <x v="23"/>
      <x v="23"/>
      <x v="1"/>
      <x v="6"/>
      <x v="4"/>
      <x v="19"/>
    </i>
    <i>
      <x v="24"/>
      <x v="24"/>
      <x/>
      <x v="1"/>
      <x v="1"/>
      <x v="20"/>
    </i>
    <i>
      <x v="25"/>
      <x v="25"/>
      <x/>
      <x v="1"/>
      <x v="1"/>
      <x v="16"/>
    </i>
    <i>
      <x v="26"/>
      <x v="26"/>
      <x/>
      <x v="2"/>
      <x v="1"/>
      <x v="21"/>
    </i>
    <i>
      <x v="27"/>
      <x v="27"/>
      <x/>
      <x v="2"/>
      <x v="1"/>
      <x v="22"/>
    </i>
    <i>
      <x v="28"/>
      <x v="28"/>
      <x/>
      <x v="7"/>
      <x v="1"/>
      <x v="5"/>
    </i>
    <i>
      <x v="29"/>
      <x v="29"/>
      <x v="1"/>
      <x v="7"/>
      <x v="1"/>
      <x v="23"/>
    </i>
    <i>
      <x v="30"/>
      <x v="30"/>
      <x v="1"/>
      <x v="7"/>
      <x v="1"/>
      <x v="24"/>
    </i>
    <i>
      <x v="31"/>
      <x v="31"/>
      <x v="1"/>
      <x v="2"/>
      <x v="1"/>
      <x v="5"/>
    </i>
    <i>
      <x v="32"/>
      <x v="32"/>
      <x v="1"/>
      <x v="2"/>
      <x v="1"/>
      <x v="17"/>
    </i>
    <i>
      <x v="33"/>
      <x v="33"/>
      <x v="1"/>
      <x v="2"/>
      <x v="1"/>
      <x v="25"/>
    </i>
    <i>
      <x v="34"/>
      <x v="34"/>
      <x v="1"/>
      <x v="2"/>
      <x v="1"/>
      <x v="11"/>
    </i>
    <i>
      <x v="35"/>
      <x v="35"/>
      <x v="1"/>
      <x v="1"/>
      <x v="1"/>
      <x v="17"/>
    </i>
    <i>
      <x v="36"/>
      <x v="36"/>
      <x v="1"/>
      <x v="7"/>
      <x v="1"/>
      <x v="9"/>
    </i>
    <i>
      <x v="37"/>
      <x v="37"/>
      <x v="1"/>
      <x/>
      <x/>
      <x/>
    </i>
    <i>
      <x v="38"/>
      <x v="38"/>
      <x v="1"/>
      <x/>
      <x/>
      <x v="26"/>
    </i>
    <i>
      <x v="39"/>
      <x v="39"/>
      <x v="1"/>
      <x v="4"/>
      <x v="3"/>
      <x v="5"/>
    </i>
    <i>
      <x v="40"/>
      <x v="40"/>
      <x v="1"/>
      <x v="5"/>
      <x v="3"/>
      <x v="27"/>
    </i>
    <i>
      <x v="41"/>
      <x v="41"/>
      <x/>
      <x v="7"/>
      <x v="1"/>
      <x v="28"/>
    </i>
    <i>
      <x v="42"/>
      <x v="42"/>
      <x/>
      <x v="8"/>
      <x v="5"/>
      <x v="29"/>
    </i>
    <i>
      <x v="43"/>
      <x v="43"/>
      <x/>
      <x v="9"/>
      <x v="5"/>
      <x/>
    </i>
    <i>
      <x v="44"/>
      <x v="44"/>
      <x/>
      <x v="9"/>
      <x v="5"/>
      <x v="4"/>
    </i>
    <i>
      <x v="45"/>
      <x v="45"/>
      <x/>
      <x v="10"/>
      <x v="6"/>
      <x v="6"/>
    </i>
    <i>
      <x v="46"/>
      <x v="46"/>
      <x v="1"/>
      <x v="11"/>
      <x v="5"/>
      <x v="30"/>
    </i>
    <i>
      <x v="47"/>
      <x v="47"/>
      <x v="1"/>
      <x v="11"/>
      <x v="5"/>
      <x v="31"/>
    </i>
    <i>
      <x v="48"/>
      <x v="48"/>
      <x v="1"/>
      <x v="11"/>
      <x v="5"/>
      <x v="4"/>
    </i>
    <i>
      <x v="49"/>
      <x v="49"/>
      <x v="1"/>
      <x v="9"/>
      <x v="5"/>
      <x v="31"/>
    </i>
  </rowItems>
  <colFields count="1">
    <field x="3"/>
  </colFields>
  <col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colItems>
  <pageFields count="1">
    <pageField fld="8" hier="16" name="[Range].[SPORT LOCATION].[All]" cap="All"/>
  </pageFields>
  <dataFields count="1">
    <dataField name="Count of MEMBER ID" fld="7"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MEMBER ID"/>
  </pivotHierarchies>
  <pivotTableStyleInfo name="PivotStyleLight16" showRowHeaders="1" showColHeaders="1" showRowStripes="0" showColStripes="0" showLastColumn="1"/>
  <rowHierarchiesUsage count="6">
    <rowHierarchyUsage hierarchyUsage="1"/>
    <rowHierarchyUsage hierarchyUsage="12"/>
    <rowHierarchyUsage hierarchyUsage="8"/>
    <rowHierarchyUsage hierarchyUsage="10"/>
    <rowHierarchyUsage hierarchyUsage="11"/>
    <rowHierarchyUsage hierarchyUsage="17"/>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ORTSMEN!$A$1:$S$5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8"/>
  <sheetViews>
    <sheetView showGridLines="0" topLeftCell="A6" zoomScale="86"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5" t="s">
        <v>252</v>
      </c>
      <c r="C2" s="46"/>
      <c r="D2" s="47"/>
      <c r="E2" s="51" t="s">
        <v>232</v>
      </c>
    </row>
    <row r="3" spans="2:5" ht="42" customHeight="1" thickBot="1" x14ac:dyDescent="0.4">
      <c r="B3" s="48"/>
      <c r="C3" s="49"/>
      <c r="D3" s="50"/>
      <c r="E3" s="52"/>
    </row>
    <row r="4" spans="2:5" ht="8.25" customHeight="1" x14ac:dyDescent="0.35"/>
    <row r="5" spans="2:5" ht="19.5" customHeight="1" thickBot="1" x14ac:dyDescent="0.4">
      <c r="C5" s="7" t="s">
        <v>226</v>
      </c>
      <c r="D5" s="7" t="s">
        <v>223</v>
      </c>
      <c r="E5" s="8" t="s">
        <v>224</v>
      </c>
    </row>
    <row r="6" spans="2:5" ht="19.5" customHeight="1" thickBot="1" x14ac:dyDescent="0.4">
      <c r="B6" s="18" t="s">
        <v>135</v>
      </c>
      <c r="C6" s="43" t="s">
        <v>225</v>
      </c>
      <c r="D6" s="43"/>
      <c r="E6" s="44"/>
    </row>
    <row r="7" spans="2:5" x14ac:dyDescent="0.35">
      <c r="B7" s="17">
        <v>1</v>
      </c>
      <c r="C7" s="9" t="s">
        <v>234</v>
      </c>
      <c r="D7" s="10" t="s">
        <v>229</v>
      </c>
      <c r="E7" s="11" t="s">
        <v>220</v>
      </c>
    </row>
    <row r="8" spans="2:5" x14ac:dyDescent="0.35">
      <c r="B8" s="10">
        <v>2</v>
      </c>
      <c r="C8" s="9" t="s">
        <v>234</v>
      </c>
      <c r="D8" s="10" t="s">
        <v>230</v>
      </c>
      <c r="E8" s="11" t="s">
        <v>235</v>
      </c>
    </row>
    <row r="9" spans="2:5" x14ac:dyDescent="0.35">
      <c r="B9" s="10">
        <v>3</v>
      </c>
      <c r="C9" s="9" t="s">
        <v>234</v>
      </c>
      <c r="D9" s="10" t="s">
        <v>231</v>
      </c>
      <c r="E9" s="11" t="s">
        <v>236</v>
      </c>
    </row>
    <row r="10" spans="2:5" ht="26" x14ac:dyDescent="0.35">
      <c r="B10" s="10">
        <v>4</v>
      </c>
      <c r="C10" s="9" t="s">
        <v>234</v>
      </c>
      <c r="D10" s="10" t="s">
        <v>237</v>
      </c>
      <c r="E10" s="26" t="s">
        <v>282</v>
      </c>
    </row>
    <row r="11" spans="2:5" ht="15" thickBot="1" x14ac:dyDescent="0.4">
      <c r="B11" s="13">
        <v>5</v>
      </c>
      <c r="C11" s="12" t="s">
        <v>234</v>
      </c>
      <c r="D11" s="13" t="s">
        <v>240</v>
      </c>
      <c r="E11" s="14" t="s">
        <v>241</v>
      </c>
    </row>
    <row r="12" spans="2:5" ht="15.5" thickTop="1" thickBot="1" x14ac:dyDescent="0.4"/>
    <row r="13" spans="2:5" ht="19.5" customHeight="1" thickBot="1" x14ac:dyDescent="0.4">
      <c r="B13" s="18" t="s">
        <v>135</v>
      </c>
      <c r="C13" s="43" t="s">
        <v>242</v>
      </c>
      <c r="D13" s="43"/>
      <c r="E13" s="44"/>
    </row>
    <row r="14" spans="2:5" x14ac:dyDescent="0.35">
      <c r="B14" s="17">
        <v>1</v>
      </c>
      <c r="C14" s="10" t="s">
        <v>234</v>
      </c>
      <c r="D14" s="10" t="s">
        <v>243</v>
      </c>
      <c r="E14" s="15" t="s">
        <v>244</v>
      </c>
    </row>
    <row r="15" spans="2:5" x14ac:dyDescent="0.35">
      <c r="B15" s="10">
        <v>2</v>
      </c>
      <c r="C15" s="10" t="s">
        <v>234</v>
      </c>
      <c r="D15" s="10" t="s">
        <v>245</v>
      </c>
      <c r="E15" s="15" t="s">
        <v>249</v>
      </c>
    </row>
    <row r="16" spans="2:5" x14ac:dyDescent="0.35">
      <c r="B16" s="10">
        <v>3</v>
      </c>
      <c r="C16" s="10" t="s">
        <v>234</v>
      </c>
      <c r="D16" s="10" t="s">
        <v>247</v>
      </c>
      <c r="E16" s="15" t="s">
        <v>248</v>
      </c>
    </row>
    <row r="17" spans="2:5" ht="52.5" thickBot="1" x14ac:dyDescent="0.4">
      <c r="B17" s="13">
        <v>4</v>
      </c>
      <c r="C17" s="13" t="s">
        <v>234</v>
      </c>
      <c r="D17" s="13" t="s">
        <v>250</v>
      </c>
      <c r="E17" s="16" t="s">
        <v>251</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9"/>
  <sheetViews>
    <sheetView showGridLines="0" topLeftCell="A2" zoomScale="74"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5" t="s">
        <v>253</v>
      </c>
      <c r="C2" s="46"/>
      <c r="D2" s="47"/>
      <c r="E2" s="51" t="s">
        <v>232</v>
      </c>
    </row>
    <row r="3" spans="2:5" ht="42" customHeight="1" thickBot="1" x14ac:dyDescent="0.4">
      <c r="B3" s="48"/>
      <c r="C3" s="49"/>
      <c r="D3" s="50"/>
      <c r="E3" s="52"/>
    </row>
    <row r="4" spans="2:5" ht="8.25" customHeight="1" x14ac:dyDescent="0.35"/>
    <row r="5" spans="2:5" ht="27" customHeight="1" x14ac:dyDescent="0.35">
      <c r="B5" s="21" t="s">
        <v>260</v>
      </c>
      <c r="C5" s="20"/>
      <c r="D5" s="19"/>
      <c r="E5" s="19"/>
    </row>
    <row r="6" spans="2:5" ht="19.5" customHeight="1" thickBot="1" x14ac:dyDescent="0.4">
      <c r="C6" s="7" t="s">
        <v>226</v>
      </c>
      <c r="D6" s="7" t="s">
        <v>257</v>
      </c>
      <c r="E6" s="8" t="s">
        <v>224</v>
      </c>
    </row>
    <row r="7" spans="2:5" ht="19.5" customHeight="1" thickBot="1" x14ac:dyDescent="0.4">
      <c r="B7" s="18" t="s">
        <v>135</v>
      </c>
      <c r="C7" s="43" t="s">
        <v>254</v>
      </c>
      <c r="D7" s="43"/>
      <c r="E7" s="44"/>
    </row>
    <row r="8" spans="2:5" x14ac:dyDescent="0.35">
      <c r="B8" s="17">
        <v>1</v>
      </c>
      <c r="C8" s="9" t="s">
        <v>256</v>
      </c>
      <c r="D8" s="10" t="s">
        <v>258</v>
      </c>
      <c r="E8" s="15" t="s">
        <v>259</v>
      </c>
    </row>
    <row r="9" spans="2:5" x14ac:dyDescent="0.35">
      <c r="B9" s="10">
        <v>2</v>
      </c>
      <c r="C9" s="9" t="s">
        <v>256</v>
      </c>
      <c r="D9" s="10"/>
      <c r="E9" s="15" t="s">
        <v>261</v>
      </c>
    </row>
    <row r="10" spans="2:5" x14ac:dyDescent="0.35">
      <c r="B10" s="10">
        <v>3</v>
      </c>
      <c r="C10" s="9" t="s">
        <v>256</v>
      </c>
      <c r="D10" s="10"/>
      <c r="E10" s="15" t="s">
        <v>262</v>
      </c>
    </row>
    <row r="11" spans="2:5" x14ac:dyDescent="0.35">
      <c r="B11" s="10">
        <v>4</v>
      </c>
      <c r="C11" s="9" t="s">
        <v>256</v>
      </c>
      <c r="D11" s="10"/>
      <c r="E11" s="15" t="s">
        <v>263</v>
      </c>
    </row>
    <row r="12" spans="2:5" ht="15" thickBot="1" x14ac:dyDescent="0.4">
      <c r="B12" s="13">
        <v>5</v>
      </c>
      <c r="C12" s="12" t="s">
        <v>256</v>
      </c>
      <c r="D12" s="13"/>
      <c r="E12" s="16" t="s">
        <v>264</v>
      </c>
    </row>
    <row r="13" spans="2:5" ht="15.5" thickTop="1" thickBot="1" x14ac:dyDescent="0.4"/>
    <row r="14" spans="2:5" ht="19.5" customHeight="1" thickBot="1" x14ac:dyDescent="0.4">
      <c r="B14" s="18" t="s">
        <v>135</v>
      </c>
      <c r="C14" s="43" t="s">
        <v>255</v>
      </c>
      <c r="D14" s="43"/>
      <c r="E14" s="44"/>
    </row>
    <row r="15" spans="2:5" x14ac:dyDescent="0.35">
      <c r="B15" s="17">
        <v>1</v>
      </c>
      <c r="C15" s="9" t="s">
        <v>256</v>
      </c>
      <c r="D15" s="10" t="s">
        <v>265</v>
      </c>
      <c r="E15" s="15" t="s">
        <v>273</v>
      </c>
    </row>
    <row r="16" spans="2:5" x14ac:dyDescent="0.35">
      <c r="B16" s="10">
        <v>2</v>
      </c>
      <c r="C16" s="9" t="s">
        <v>256</v>
      </c>
      <c r="D16" s="10" t="s">
        <v>266</v>
      </c>
      <c r="E16" s="15" t="s">
        <v>268</v>
      </c>
    </row>
    <row r="17" spans="2:5" x14ac:dyDescent="0.35">
      <c r="B17" s="10">
        <v>3</v>
      </c>
      <c r="C17" s="9" t="s">
        <v>256</v>
      </c>
      <c r="D17" s="10" t="s">
        <v>267</v>
      </c>
      <c r="E17" s="15" t="s">
        <v>269</v>
      </c>
    </row>
    <row r="18" spans="2:5" ht="15" thickBot="1" x14ac:dyDescent="0.4">
      <c r="B18" s="13">
        <v>4</v>
      </c>
      <c r="C18" s="12" t="s">
        <v>256</v>
      </c>
      <c r="D18" s="13" t="s">
        <v>271</v>
      </c>
      <c r="E18" s="16" t="s">
        <v>270</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4"/>
  <sheetViews>
    <sheetView showGridLines="0" zoomScale="92"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5" t="s">
        <v>272</v>
      </c>
      <c r="C2" s="46"/>
      <c r="D2" s="47"/>
      <c r="E2" s="51" t="s">
        <v>232</v>
      </c>
    </row>
    <row r="3" spans="2:5" ht="42" customHeight="1" thickBot="1" x14ac:dyDescent="0.4">
      <c r="B3" s="48"/>
      <c r="C3" s="49"/>
      <c r="D3" s="50"/>
      <c r="E3" s="52"/>
    </row>
    <row r="4" spans="2:5" ht="8.25" customHeight="1" x14ac:dyDescent="0.35"/>
    <row r="5" spans="2:5" ht="27" customHeight="1" x14ac:dyDescent="0.35">
      <c r="B5" s="21" t="s">
        <v>260</v>
      </c>
      <c r="C5" s="20"/>
      <c r="D5" s="19"/>
      <c r="E5" s="19"/>
    </row>
    <row r="6" spans="2:5" ht="19.5" customHeight="1" thickBot="1" x14ac:dyDescent="0.4">
      <c r="C6" s="7" t="s">
        <v>226</v>
      </c>
      <c r="D6" s="7" t="s">
        <v>257</v>
      </c>
      <c r="E6" s="8" t="s">
        <v>224</v>
      </c>
    </row>
    <row r="7" spans="2:5" ht="19.5" customHeight="1" thickBot="1" x14ac:dyDescent="0.4">
      <c r="B7" s="18" t="s">
        <v>135</v>
      </c>
      <c r="C7" s="43" t="s">
        <v>281</v>
      </c>
      <c r="D7" s="43"/>
      <c r="E7" s="44"/>
    </row>
    <row r="8" spans="2:5" x14ac:dyDescent="0.35">
      <c r="B8" s="17">
        <v>1</v>
      </c>
      <c r="C8" s="9" t="s">
        <v>227</v>
      </c>
      <c r="D8" s="10" t="s">
        <v>274</v>
      </c>
      <c r="E8" s="15" t="s">
        <v>275</v>
      </c>
    </row>
    <row r="9" spans="2:5" ht="15" customHeight="1" x14ac:dyDescent="0.35">
      <c r="B9" s="10">
        <v>2</v>
      </c>
      <c r="C9" s="9" t="s">
        <v>227</v>
      </c>
      <c r="D9" s="10"/>
      <c r="E9" s="22" t="s">
        <v>279</v>
      </c>
    </row>
    <row r="10" spans="2:5" x14ac:dyDescent="0.35">
      <c r="B10" s="10">
        <v>3</v>
      </c>
      <c r="C10" s="9" t="s">
        <v>227</v>
      </c>
      <c r="D10" s="10"/>
      <c r="E10" s="15" t="s">
        <v>276</v>
      </c>
    </row>
    <row r="11" spans="2:5" x14ac:dyDescent="0.35">
      <c r="B11" s="10">
        <v>4</v>
      </c>
      <c r="C11" s="9" t="s">
        <v>227</v>
      </c>
      <c r="D11" s="10"/>
      <c r="E11" s="15" t="s">
        <v>277</v>
      </c>
    </row>
    <row r="12" spans="2:5" x14ac:dyDescent="0.35">
      <c r="B12" s="23">
        <v>5</v>
      </c>
      <c r="C12" s="24" t="s">
        <v>227</v>
      </c>
      <c r="D12" s="23"/>
      <c r="E12" s="25" t="s">
        <v>264</v>
      </c>
    </row>
    <row r="13" spans="2:5" ht="15" thickBot="1" x14ac:dyDescent="0.4">
      <c r="B13" s="13">
        <v>5</v>
      </c>
      <c r="C13" s="12" t="s">
        <v>227</v>
      </c>
      <c r="D13" s="13" t="s">
        <v>280</v>
      </c>
      <c r="E13" s="16" t="s">
        <v>278</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B3:I16"/>
  <sheetViews>
    <sheetView tabSelected="1" workbookViewId="0">
      <selection activeCell="K7" sqref="K7"/>
    </sheetView>
  </sheetViews>
  <sheetFormatPr defaultRowHeight="14.5" x14ac:dyDescent="0.35"/>
  <cols>
    <col min="2" max="2" width="18.6328125" bestFit="1" customWidth="1"/>
    <col min="3" max="3" width="15.26953125" bestFit="1" customWidth="1"/>
    <col min="4" max="4" width="5" bestFit="1" customWidth="1"/>
    <col min="5" max="5" width="10.7265625" bestFit="1" customWidth="1"/>
    <col min="7" max="7" width="13.54296875" bestFit="1" customWidth="1"/>
    <col min="8" max="8" width="6.26953125" bestFit="1" customWidth="1"/>
    <col min="9" max="9" width="4.6328125" bestFit="1" customWidth="1"/>
  </cols>
  <sheetData>
    <row r="3" spans="2:9" x14ac:dyDescent="0.35">
      <c r="B3" s="42" t="s">
        <v>335</v>
      </c>
      <c r="C3" s="42" t="s">
        <v>283</v>
      </c>
    </row>
    <row r="4" spans="2:9" x14ac:dyDescent="0.35">
      <c r="B4" s="42" t="s">
        <v>284</v>
      </c>
      <c r="C4" t="s">
        <v>138</v>
      </c>
      <c r="D4" t="s">
        <v>142</v>
      </c>
      <c r="G4" s="5" t="str" cm="1">
        <f t="array" ref="G4:G16">_xlfn.UNIQUE(SPORTSMEN!K1:K51)</f>
        <v>COUNTRY NAME</v>
      </c>
      <c r="H4" s="5" t="str" cm="1">
        <f t="array" ref="H4:I4">TRANSPOSE(_xlfn.UNIQUE(SPORTSMEN!I2:I51))</f>
        <v>Female</v>
      </c>
      <c r="I4" s="5" t="str">
        <v>Male</v>
      </c>
    </row>
    <row r="5" spans="2:9" x14ac:dyDescent="0.35">
      <c r="B5" s="1" t="s">
        <v>159</v>
      </c>
      <c r="C5" s="53">
        <v>1</v>
      </c>
      <c r="D5" s="53">
        <v>2</v>
      </c>
      <c r="G5" t="str">
        <v>USA</v>
      </c>
      <c r="H5">
        <f>COUNTIFS(SPORTSMEN!$I$2:$I$51,ANALYSIS!H$4,SPORTSMEN!$K$2:$K$51,ANALYSIS!$G5)</f>
        <v>4</v>
      </c>
      <c r="I5">
        <f>COUNTIFS(SPORTSMEN!$I$2:$I$51,ANALYSIS!I$4,SPORTSMEN!$K$2:$K$51,ANALYSIS!$G5)</f>
        <v>3</v>
      </c>
    </row>
    <row r="6" spans="2:9" x14ac:dyDescent="0.35">
      <c r="B6" s="1" t="s">
        <v>151</v>
      </c>
      <c r="C6" s="53">
        <v>6</v>
      </c>
      <c r="D6" s="53">
        <v>2</v>
      </c>
      <c r="G6" t="str">
        <v>BRAZIL</v>
      </c>
      <c r="H6">
        <f>COUNTIFS(SPORTSMEN!$I$2:$I$51,ANALYSIS!H$4,SPORTSMEN!$K$2:$K$51,ANALYSIS!$G6)</f>
        <v>0</v>
      </c>
      <c r="I6">
        <f>COUNTIFS(SPORTSMEN!$I$2:$I$51,ANALYSIS!I$4,SPORTSMEN!$K$2:$K$51,ANALYSIS!$G6)</f>
        <v>1</v>
      </c>
    </row>
    <row r="7" spans="2:9" x14ac:dyDescent="0.35">
      <c r="B7" s="1" t="s">
        <v>153</v>
      </c>
      <c r="C7" s="53">
        <v>1</v>
      </c>
      <c r="D7" s="53">
        <v>2</v>
      </c>
      <c r="G7" t="str">
        <v>UK</v>
      </c>
      <c r="H7">
        <f>COUNTIFS(SPORTSMEN!$I$2:$I$51,ANALYSIS!H$4,SPORTSMEN!$K$2:$K$51,ANALYSIS!$G7)</f>
        <v>3</v>
      </c>
      <c r="I7">
        <f>COUNTIFS(SPORTSMEN!$I$2:$I$51,ANALYSIS!I$4,SPORTSMEN!$K$2:$K$51,ANALYSIS!$G7)</f>
        <v>2</v>
      </c>
    </row>
    <row r="8" spans="2:9" x14ac:dyDescent="0.35">
      <c r="B8" s="1" t="s">
        <v>144</v>
      </c>
      <c r="C8" s="53"/>
      <c r="D8" s="53">
        <v>1</v>
      </c>
      <c r="G8" t="str">
        <v>GERMANY</v>
      </c>
      <c r="H8">
        <f>COUNTIFS(SPORTSMEN!$I$2:$I$51,ANALYSIS!H$4,SPORTSMEN!$K$2:$K$51,ANALYSIS!$G8)</f>
        <v>1</v>
      </c>
      <c r="I8">
        <f>COUNTIFS(SPORTSMEN!$I$2:$I$51,ANALYSIS!I$4,SPORTSMEN!$K$2:$K$51,ANALYSIS!$G8)</f>
        <v>4</v>
      </c>
    </row>
    <row r="9" spans="2:9" x14ac:dyDescent="0.35">
      <c r="B9" s="1" t="s">
        <v>156</v>
      </c>
      <c r="C9" s="53">
        <v>3</v>
      </c>
      <c r="D9" s="53">
        <v>6</v>
      </c>
      <c r="G9" t="str">
        <v>AUSTRALIA</v>
      </c>
      <c r="H9">
        <f>COUNTIFS(SPORTSMEN!$I$2:$I$51,ANALYSIS!H$4,SPORTSMEN!$K$2:$K$51,ANALYSIS!$G9)</f>
        <v>6</v>
      </c>
      <c r="I9">
        <f>COUNTIFS(SPORTSMEN!$I$2:$I$51,ANALYSIS!I$4,SPORTSMEN!$K$2:$K$51,ANALYSIS!$G9)</f>
        <v>2</v>
      </c>
    </row>
    <row r="10" spans="2:9" x14ac:dyDescent="0.35">
      <c r="B10" s="1" t="s">
        <v>149</v>
      </c>
      <c r="C10" s="53">
        <v>1</v>
      </c>
      <c r="D10" s="53">
        <v>4</v>
      </c>
      <c r="G10" t="str">
        <v>AUSTRIA</v>
      </c>
      <c r="H10">
        <f>COUNTIFS(SPORTSMEN!$I$2:$I$51,ANALYSIS!H$4,SPORTSMEN!$K$2:$K$51,ANALYSIS!$G10)</f>
        <v>1</v>
      </c>
      <c r="I10">
        <f>COUNTIFS(SPORTSMEN!$I$2:$I$51,ANALYSIS!I$4,SPORTSMEN!$K$2:$K$51,ANALYSIS!$G10)</f>
        <v>2</v>
      </c>
    </row>
    <row r="11" spans="2:9" x14ac:dyDescent="0.35">
      <c r="B11" s="1" t="s">
        <v>164</v>
      </c>
      <c r="C11" s="53">
        <v>2</v>
      </c>
      <c r="D11" s="53">
        <v>1</v>
      </c>
      <c r="G11" t="str">
        <v>FRANCE</v>
      </c>
      <c r="H11">
        <f>COUNTIFS(SPORTSMEN!$I$2:$I$51,ANALYSIS!H$4,SPORTSMEN!$K$2:$K$51,ANALYSIS!$G11)</f>
        <v>3</v>
      </c>
      <c r="I11">
        <f>COUNTIFS(SPORTSMEN!$I$2:$I$51,ANALYSIS!I$4,SPORTSMEN!$K$2:$K$51,ANALYSIS!$G11)</f>
        <v>6</v>
      </c>
    </row>
    <row r="12" spans="2:9" x14ac:dyDescent="0.35">
      <c r="B12" s="1" t="s">
        <v>423</v>
      </c>
      <c r="C12" s="53"/>
      <c r="D12" s="53">
        <v>1</v>
      </c>
      <c r="G12" t="str">
        <v>ARGENTINA</v>
      </c>
      <c r="H12">
        <f>COUNTIFS(SPORTSMEN!$I$2:$I$51,ANALYSIS!H$4,SPORTSMEN!$K$2:$K$51,ANALYSIS!$G12)</f>
        <v>1</v>
      </c>
      <c r="I12">
        <f>COUNTIFS(SPORTSMEN!$I$2:$I$51,ANALYSIS!I$4,SPORTSMEN!$K$2:$K$51,ANALYSIS!$G12)</f>
        <v>2</v>
      </c>
    </row>
    <row r="13" spans="2:9" x14ac:dyDescent="0.35">
      <c r="B13" s="1" t="s">
        <v>161</v>
      </c>
      <c r="C13" s="53">
        <v>3</v>
      </c>
      <c r="D13" s="53"/>
      <c r="G13" t="str">
        <v>SPAIN</v>
      </c>
      <c r="H13">
        <f>COUNTIFS(SPORTSMEN!$I$2:$I$51,ANALYSIS!H$4,SPORTSMEN!$K$2:$K$51,ANALYSIS!$G13)</f>
        <v>3</v>
      </c>
      <c r="I13">
        <f>COUNTIFS(SPORTSMEN!$I$2:$I$51,ANALYSIS!I$4,SPORTSMEN!$K$2:$K$51,ANALYSIS!$G13)</f>
        <v>0</v>
      </c>
    </row>
    <row r="14" spans="2:9" x14ac:dyDescent="0.35">
      <c r="B14" s="1" t="s">
        <v>167</v>
      </c>
      <c r="C14" s="53">
        <v>1</v>
      </c>
      <c r="D14" s="53">
        <v>1</v>
      </c>
      <c r="G14" t="str">
        <v>NETHERLANDS</v>
      </c>
      <c r="H14">
        <f>COUNTIFS(SPORTSMEN!$I$2:$I$51,ANALYSIS!H$4,SPORTSMEN!$K$2:$K$51,ANALYSIS!$G14)</f>
        <v>2</v>
      </c>
      <c r="I14">
        <f>COUNTIFS(SPORTSMEN!$I$2:$I$51,ANALYSIS!I$4,SPORTSMEN!$K$2:$K$51,ANALYSIS!$G14)</f>
        <v>1</v>
      </c>
    </row>
    <row r="15" spans="2:9" x14ac:dyDescent="0.35">
      <c r="B15" s="1" t="s">
        <v>146</v>
      </c>
      <c r="C15" s="53">
        <v>3</v>
      </c>
      <c r="D15" s="53">
        <v>2</v>
      </c>
      <c r="G15" t="str">
        <v>SWEDEN</v>
      </c>
      <c r="H15">
        <f>COUNTIFS(SPORTSMEN!$I$2:$I$51,ANALYSIS!H$4,SPORTSMEN!$K$2:$K$51,ANALYSIS!$G15)</f>
        <v>1</v>
      </c>
      <c r="I15">
        <f>COUNTIFS(SPORTSMEN!$I$2:$I$51,ANALYSIS!I$4,SPORTSMEN!$K$2:$K$51,ANALYSIS!$G15)</f>
        <v>1</v>
      </c>
    </row>
    <row r="16" spans="2:9" x14ac:dyDescent="0.35">
      <c r="B16" s="1" t="s">
        <v>140</v>
      </c>
      <c r="C16" s="53">
        <v>4</v>
      </c>
      <c r="D16" s="53">
        <v>3</v>
      </c>
      <c r="G16" t="str">
        <v>PUERTO RICO</v>
      </c>
      <c r="H16">
        <f>COUNTIFS(SPORTSMEN!$I$2:$I$51,ANALYSIS!H$4,SPORTSMEN!$K$2:$K$51,ANALYSIS!$G16)</f>
        <v>0</v>
      </c>
      <c r="I16">
        <f>COUNTIFS(SPORTSMEN!$I$2:$I$51,ANALYSIS!I$4,SPORTSMEN!$K$2:$K$51,ANALYSIS!$G16)</f>
        <v>1</v>
      </c>
    </row>
  </sheetData>
  <phoneticPr fontId="12" type="noConversion"/>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O54"/>
  <sheetViews>
    <sheetView topLeftCell="A10" zoomScale="51" workbookViewId="0">
      <selection activeCell="A3" sqref="A3"/>
    </sheetView>
  </sheetViews>
  <sheetFormatPr defaultRowHeight="14.5" x14ac:dyDescent="0.35"/>
  <cols>
    <col min="1" max="1" width="39.453125" bestFit="1" customWidth="1"/>
    <col min="2" max="2" width="22.54296875" bestFit="1" customWidth="1"/>
    <col min="3" max="5" width="6.1796875" bestFit="1" customWidth="1"/>
    <col min="6" max="6" width="26.81640625" bestFit="1" customWidth="1"/>
    <col min="7" max="7" width="27.36328125" bestFit="1" customWidth="1"/>
    <col min="8" max="16" width="6.1796875" bestFit="1" customWidth="1"/>
    <col min="17" max="17" width="5.81640625" bestFit="1" customWidth="1"/>
    <col min="18" max="26" width="6.1796875" bestFit="1" customWidth="1"/>
    <col min="27" max="27" width="5.81640625" bestFit="1" customWidth="1"/>
    <col min="28" max="41" width="6.1796875" bestFit="1" customWidth="1"/>
    <col min="42" max="42" width="6.453125" bestFit="1" customWidth="1"/>
    <col min="43" max="46" width="6.6328125" bestFit="1" customWidth="1"/>
    <col min="47" max="47" width="6.453125" bestFit="1" customWidth="1"/>
    <col min="48" max="48" width="6.6328125" bestFit="1" customWidth="1"/>
    <col min="49" max="49" width="5.81640625" bestFit="1" customWidth="1"/>
    <col min="50" max="50" width="10.7265625" bestFit="1" customWidth="1"/>
    <col min="51" max="51" width="9.453125" bestFit="1" customWidth="1"/>
    <col min="52" max="52" width="10.7265625" bestFit="1" customWidth="1"/>
  </cols>
  <sheetData>
    <row r="1" spans="1:41" x14ac:dyDescent="0.35">
      <c r="A1" s="42" t="s">
        <v>238</v>
      </c>
      <c r="B1" t="s" vm="1">
        <v>421</v>
      </c>
    </row>
    <row r="3" spans="1:41" x14ac:dyDescent="0.35">
      <c r="A3" s="42" t="s">
        <v>335</v>
      </c>
      <c r="G3" s="42" t="s">
        <v>422</v>
      </c>
    </row>
    <row r="4" spans="1:41" x14ac:dyDescent="0.35">
      <c r="A4" s="42" t="s">
        <v>221</v>
      </c>
      <c r="B4" s="42" t="s">
        <v>233</v>
      </c>
      <c r="C4" s="42" t="s">
        <v>170</v>
      </c>
      <c r="D4" s="42" t="s">
        <v>228</v>
      </c>
      <c r="E4" s="42" t="s">
        <v>136</v>
      </c>
      <c r="F4" s="42" t="s">
        <v>172</v>
      </c>
      <c r="G4" t="s">
        <v>386</v>
      </c>
      <c r="H4" t="s">
        <v>387</v>
      </c>
      <c r="I4" t="s">
        <v>388</v>
      </c>
      <c r="J4" t="s">
        <v>389</v>
      </c>
      <c r="K4" t="s">
        <v>390</v>
      </c>
      <c r="L4" t="s">
        <v>391</v>
      </c>
      <c r="M4" t="s">
        <v>392</v>
      </c>
      <c r="N4" t="s">
        <v>393</v>
      </c>
      <c r="O4" t="s">
        <v>394</v>
      </c>
      <c r="P4" t="s">
        <v>395</v>
      </c>
      <c r="Q4" t="s">
        <v>396</v>
      </c>
      <c r="R4" t="s">
        <v>397</v>
      </c>
      <c r="S4" t="s">
        <v>398</v>
      </c>
      <c r="T4" t="s">
        <v>399</v>
      </c>
      <c r="U4" t="s">
        <v>400</v>
      </c>
      <c r="V4" t="s">
        <v>401</v>
      </c>
      <c r="W4" t="s">
        <v>402</v>
      </c>
      <c r="X4" t="s">
        <v>403</v>
      </c>
      <c r="Y4" t="s">
        <v>404</v>
      </c>
      <c r="Z4" t="s">
        <v>405</v>
      </c>
      <c r="AA4" t="s">
        <v>406</v>
      </c>
      <c r="AB4" t="s">
        <v>407</v>
      </c>
      <c r="AC4" t="s">
        <v>408</v>
      </c>
      <c r="AD4" t="s">
        <v>409</v>
      </c>
      <c r="AE4" t="s">
        <v>410</v>
      </c>
      <c r="AF4" t="s">
        <v>411</v>
      </c>
      <c r="AG4" t="s">
        <v>412</v>
      </c>
      <c r="AH4" t="s">
        <v>413</v>
      </c>
      <c r="AI4" t="s">
        <v>414</v>
      </c>
      <c r="AJ4" t="s">
        <v>415</v>
      </c>
      <c r="AK4" t="s">
        <v>416</v>
      </c>
      <c r="AL4" t="s">
        <v>417</v>
      </c>
      <c r="AM4" t="s">
        <v>418</v>
      </c>
      <c r="AN4" t="s">
        <v>419</v>
      </c>
      <c r="AO4" t="s">
        <v>420</v>
      </c>
    </row>
    <row r="5" spans="1:41" x14ac:dyDescent="0.35">
      <c r="A5" t="s">
        <v>315</v>
      </c>
      <c r="B5" t="s">
        <v>336</v>
      </c>
      <c r="C5" t="s">
        <v>142</v>
      </c>
      <c r="D5" t="s">
        <v>164</v>
      </c>
      <c r="E5" t="s">
        <v>163</v>
      </c>
      <c r="F5" t="s">
        <v>195</v>
      </c>
      <c r="G5" s="53"/>
      <c r="H5" s="53"/>
      <c r="I5" s="53"/>
      <c r="J5" s="53"/>
      <c r="K5" s="53"/>
      <c r="L5" s="53"/>
      <c r="M5" s="53"/>
      <c r="N5" s="53"/>
      <c r="O5" s="53"/>
      <c r="P5" s="53"/>
      <c r="Q5" s="53"/>
      <c r="R5" s="53"/>
      <c r="S5" s="53">
        <v>1</v>
      </c>
      <c r="T5" s="53"/>
      <c r="U5" s="53"/>
      <c r="V5" s="53"/>
      <c r="W5" s="53"/>
      <c r="X5" s="53"/>
      <c r="Y5" s="53"/>
      <c r="Z5" s="53"/>
      <c r="AA5" s="53"/>
      <c r="AB5" s="53"/>
      <c r="AC5" s="53"/>
      <c r="AD5" s="53"/>
      <c r="AE5" s="53"/>
      <c r="AF5" s="53"/>
      <c r="AG5" s="53"/>
      <c r="AH5" s="53"/>
      <c r="AI5" s="53"/>
      <c r="AJ5" s="53"/>
      <c r="AK5" s="53"/>
      <c r="AL5" s="53"/>
      <c r="AM5" s="53"/>
      <c r="AN5" s="53"/>
      <c r="AO5" s="53"/>
    </row>
    <row r="6" spans="1:41" x14ac:dyDescent="0.35">
      <c r="A6" t="s">
        <v>288</v>
      </c>
      <c r="B6" t="s">
        <v>337</v>
      </c>
      <c r="C6" t="s">
        <v>138</v>
      </c>
      <c r="D6" t="s">
        <v>151</v>
      </c>
      <c r="E6" t="s">
        <v>139</v>
      </c>
      <c r="F6" t="s">
        <v>194</v>
      </c>
      <c r="G6" s="53"/>
      <c r="H6" s="53"/>
      <c r="I6" s="53"/>
      <c r="J6" s="53"/>
      <c r="K6" s="53">
        <v>1</v>
      </c>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row>
    <row r="7" spans="1:41" x14ac:dyDescent="0.35">
      <c r="A7" t="s">
        <v>289</v>
      </c>
      <c r="B7" t="s">
        <v>338</v>
      </c>
      <c r="C7" t="s">
        <v>138</v>
      </c>
      <c r="D7" t="s">
        <v>151</v>
      </c>
      <c r="E7" t="s">
        <v>139</v>
      </c>
      <c r="F7" t="s">
        <v>191</v>
      </c>
      <c r="G7" s="53"/>
      <c r="H7" s="53"/>
      <c r="I7" s="53"/>
      <c r="J7" s="53"/>
      <c r="K7" s="53"/>
      <c r="L7" s="53"/>
      <c r="M7" s="53"/>
      <c r="N7" s="53"/>
      <c r="O7" s="53"/>
      <c r="P7" s="53"/>
      <c r="Q7" s="53"/>
      <c r="R7" s="53"/>
      <c r="S7" s="53"/>
      <c r="T7" s="53"/>
      <c r="U7" s="53"/>
      <c r="V7" s="53"/>
      <c r="W7" s="53">
        <v>1</v>
      </c>
      <c r="X7" s="53"/>
      <c r="Y7" s="53"/>
      <c r="Z7" s="53"/>
      <c r="AA7" s="53"/>
      <c r="AB7" s="53"/>
      <c r="AC7" s="53"/>
      <c r="AD7" s="53"/>
      <c r="AE7" s="53"/>
      <c r="AF7" s="53"/>
      <c r="AG7" s="53"/>
      <c r="AH7" s="53"/>
      <c r="AI7" s="53"/>
      <c r="AJ7" s="53"/>
      <c r="AK7" s="53"/>
      <c r="AL7" s="53"/>
      <c r="AM7" s="53"/>
      <c r="AN7" s="53"/>
      <c r="AO7" s="53"/>
    </row>
    <row r="8" spans="1:41" x14ac:dyDescent="0.35">
      <c r="A8" t="s">
        <v>328</v>
      </c>
      <c r="B8" t="s">
        <v>339</v>
      </c>
      <c r="C8" t="s">
        <v>142</v>
      </c>
      <c r="D8" t="s">
        <v>140</v>
      </c>
      <c r="E8" t="s">
        <v>139</v>
      </c>
      <c r="F8" t="s">
        <v>179</v>
      </c>
      <c r="G8" s="53"/>
      <c r="H8" s="53"/>
      <c r="I8" s="53"/>
      <c r="J8" s="53"/>
      <c r="K8" s="53"/>
      <c r="L8" s="53"/>
      <c r="M8" s="53"/>
      <c r="N8" s="53"/>
      <c r="O8" s="53"/>
      <c r="P8" s="53">
        <v>1</v>
      </c>
      <c r="Q8" s="53"/>
      <c r="R8" s="53"/>
      <c r="S8" s="53"/>
      <c r="T8" s="53"/>
      <c r="U8" s="53"/>
      <c r="V8" s="53"/>
      <c r="W8" s="53"/>
      <c r="X8" s="53"/>
      <c r="Y8" s="53"/>
      <c r="Z8" s="53"/>
      <c r="AA8" s="53"/>
      <c r="AB8" s="53"/>
      <c r="AC8" s="53"/>
      <c r="AD8" s="53"/>
      <c r="AE8" s="53"/>
      <c r="AF8" s="53"/>
      <c r="AG8" s="53"/>
      <c r="AH8" s="53"/>
      <c r="AI8" s="53"/>
      <c r="AJ8" s="53"/>
      <c r="AK8" s="53"/>
      <c r="AL8" s="53"/>
      <c r="AM8" s="53"/>
      <c r="AN8" s="53"/>
      <c r="AO8" s="53"/>
    </row>
    <row r="9" spans="1:41" x14ac:dyDescent="0.35">
      <c r="A9" t="s">
        <v>290</v>
      </c>
      <c r="B9" t="s">
        <v>340</v>
      </c>
      <c r="C9" t="s">
        <v>138</v>
      </c>
      <c r="D9" t="s">
        <v>151</v>
      </c>
      <c r="E9" t="s">
        <v>139</v>
      </c>
      <c r="F9" t="s">
        <v>195</v>
      </c>
      <c r="G9" s="53">
        <v>1</v>
      </c>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row>
    <row r="10" spans="1:41" x14ac:dyDescent="0.35">
      <c r="A10" t="s">
        <v>291</v>
      </c>
      <c r="B10" t="s">
        <v>341</v>
      </c>
      <c r="C10" t="s">
        <v>138</v>
      </c>
      <c r="D10" t="s">
        <v>151</v>
      </c>
      <c r="E10" t="s">
        <v>139</v>
      </c>
      <c r="F10" t="s">
        <v>196</v>
      </c>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v>1</v>
      </c>
    </row>
    <row r="11" spans="1:41" x14ac:dyDescent="0.35">
      <c r="A11" t="s">
        <v>292</v>
      </c>
      <c r="B11" t="s">
        <v>342</v>
      </c>
      <c r="C11" t="s">
        <v>138</v>
      </c>
      <c r="D11" t="s">
        <v>151</v>
      </c>
      <c r="E11" t="s">
        <v>139</v>
      </c>
      <c r="F11" t="s">
        <v>181</v>
      </c>
      <c r="G11" s="53"/>
      <c r="H11" s="53"/>
      <c r="I11" s="53"/>
      <c r="J11" s="53"/>
      <c r="K11" s="53"/>
      <c r="L11" s="53"/>
      <c r="M11" s="53">
        <v>1</v>
      </c>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row>
    <row r="12" spans="1:41" x14ac:dyDescent="0.35">
      <c r="A12" t="s">
        <v>321</v>
      </c>
      <c r="B12" t="s">
        <v>343</v>
      </c>
      <c r="C12" t="s">
        <v>138</v>
      </c>
      <c r="D12" t="s">
        <v>167</v>
      </c>
      <c r="E12" t="s">
        <v>166</v>
      </c>
      <c r="F12" t="s">
        <v>177</v>
      </c>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v>1</v>
      </c>
      <c r="AO12" s="53"/>
    </row>
    <row r="13" spans="1:41" x14ac:dyDescent="0.35">
      <c r="A13" t="s">
        <v>322</v>
      </c>
      <c r="B13" t="s">
        <v>344</v>
      </c>
      <c r="C13" t="s">
        <v>142</v>
      </c>
      <c r="D13" t="s">
        <v>167</v>
      </c>
      <c r="E13" t="s">
        <v>166</v>
      </c>
      <c r="F13" t="s">
        <v>205</v>
      </c>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v>1</v>
      </c>
      <c r="AG13" s="53"/>
      <c r="AH13" s="53"/>
      <c r="AI13" s="53"/>
      <c r="AJ13" s="53"/>
      <c r="AK13" s="53"/>
      <c r="AL13" s="53"/>
      <c r="AM13" s="53"/>
      <c r="AN13" s="53"/>
      <c r="AO13" s="53"/>
    </row>
    <row r="14" spans="1:41" x14ac:dyDescent="0.35">
      <c r="A14" t="s">
        <v>296</v>
      </c>
      <c r="B14" t="s">
        <v>345</v>
      </c>
      <c r="C14" t="s">
        <v>142</v>
      </c>
      <c r="D14" t="s">
        <v>153</v>
      </c>
      <c r="E14" t="s">
        <v>148</v>
      </c>
      <c r="F14" t="s">
        <v>197</v>
      </c>
      <c r="G14" s="53"/>
      <c r="H14" s="53"/>
      <c r="I14" s="53"/>
      <c r="J14" s="53"/>
      <c r="K14" s="53"/>
      <c r="L14" s="53"/>
      <c r="M14" s="53"/>
      <c r="N14" s="53"/>
      <c r="O14" s="53"/>
      <c r="P14" s="53">
        <v>1</v>
      </c>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row>
    <row r="15" spans="1:41" x14ac:dyDescent="0.35">
      <c r="A15" t="s">
        <v>297</v>
      </c>
      <c r="B15" t="s">
        <v>346</v>
      </c>
      <c r="C15" t="s">
        <v>142</v>
      </c>
      <c r="D15" t="s">
        <v>153</v>
      </c>
      <c r="E15" t="s">
        <v>148</v>
      </c>
      <c r="F15" t="s">
        <v>186</v>
      </c>
      <c r="G15" s="53"/>
      <c r="H15" s="53"/>
      <c r="I15" s="53"/>
      <c r="J15" s="53"/>
      <c r="K15" s="53"/>
      <c r="L15" s="53"/>
      <c r="M15" s="53"/>
      <c r="N15" s="53"/>
      <c r="O15" s="53"/>
      <c r="P15" s="53"/>
      <c r="Q15" s="53"/>
      <c r="R15" s="53"/>
      <c r="S15" s="53"/>
      <c r="T15" s="53"/>
      <c r="U15" s="53"/>
      <c r="V15" s="53"/>
      <c r="W15" s="53"/>
      <c r="X15" s="53"/>
      <c r="Y15" s="53"/>
      <c r="Z15" s="53"/>
      <c r="AA15" s="53"/>
      <c r="AB15" s="53">
        <v>1</v>
      </c>
      <c r="AC15" s="53"/>
      <c r="AD15" s="53"/>
      <c r="AE15" s="53"/>
      <c r="AF15" s="53"/>
      <c r="AG15" s="53"/>
      <c r="AH15" s="53"/>
      <c r="AI15" s="53"/>
      <c r="AJ15" s="53"/>
      <c r="AK15" s="53"/>
      <c r="AL15" s="53"/>
      <c r="AM15" s="53"/>
      <c r="AN15" s="53"/>
      <c r="AO15" s="53"/>
    </row>
    <row r="16" spans="1:41" x14ac:dyDescent="0.35">
      <c r="A16" t="s">
        <v>310</v>
      </c>
      <c r="B16" t="s">
        <v>347</v>
      </c>
      <c r="C16" t="s">
        <v>142</v>
      </c>
      <c r="D16" t="s">
        <v>149</v>
      </c>
      <c r="E16" t="s">
        <v>148</v>
      </c>
      <c r="F16" t="s">
        <v>187</v>
      </c>
      <c r="G16" s="53"/>
      <c r="H16" s="53">
        <v>1</v>
      </c>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row>
    <row r="17" spans="1:41" x14ac:dyDescent="0.35">
      <c r="A17" t="s">
        <v>311</v>
      </c>
      <c r="B17" t="s">
        <v>348</v>
      </c>
      <c r="C17" t="s">
        <v>142</v>
      </c>
      <c r="D17" t="s">
        <v>149</v>
      </c>
      <c r="E17" t="s">
        <v>148</v>
      </c>
      <c r="F17" t="s">
        <v>178</v>
      </c>
      <c r="G17" s="53"/>
      <c r="H17" s="53"/>
      <c r="I17" s="53"/>
      <c r="J17" s="53"/>
      <c r="K17" s="53"/>
      <c r="L17" s="53"/>
      <c r="M17" s="53"/>
      <c r="N17" s="53"/>
      <c r="O17" s="53">
        <v>1</v>
      </c>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row>
    <row r="18" spans="1:41" x14ac:dyDescent="0.35">
      <c r="A18" t="s">
        <v>312</v>
      </c>
      <c r="B18" t="s">
        <v>349</v>
      </c>
      <c r="C18" t="s">
        <v>142</v>
      </c>
      <c r="D18" t="s">
        <v>149</v>
      </c>
      <c r="E18" t="s">
        <v>148</v>
      </c>
      <c r="F18" t="s">
        <v>189</v>
      </c>
      <c r="G18" s="53"/>
      <c r="H18" s="53"/>
      <c r="I18" s="53"/>
      <c r="J18" s="53"/>
      <c r="K18" s="53"/>
      <c r="L18" s="53"/>
      <c r="M18" s="53"/>
      <c r="N18" s="53"/>
      <c r="O18" s="53"/>
      <c r="P18" s="53"/>
      <c r="Q18" s="53"/>
      <c r="R18" s="53">
        <v>1</v>
      </c>
      <c r="S18" s="53"/>
      <c r="T18" s="53"/>
      <c r="U18" s="53"/>
      <c r="V18" s="53"/>
      <c r="W18" s="53"/>
      <c r="X18" s="53"/>
      <c r="Y18" s="53"/>
      <c r="Z18" s="53"/>
      <c r="AA18" s="53"/>
      <c r="AB18" s="53"/>
      <c r="AC18" s="53"/>
      <c r="AD18" s="53"/>
      <c r="AE18" s="53"/>
      <c r="AF18" s="53"/>
      <c r="AG18" s="53"/>
      <c r="AH18" s="53"/>
      <c r="AI18" s="53"/>
      <c r="AJ18" s="53"/>
      <c r="AK18" s="53"/>
      <c r="AL18" s="53"/>
      <c r="AM18" s="53"/>
      <c r="AN18" s="53"/>
      <c r="AO18" s="53"/>
    </row>
    <row r="19" spans="1:41" x14ac:dyDescent="0.35">
      <c r="A19" t="s">
        <v>313</v>
      </c>
      <c r="B19" t="s">
        <v>350</v>
      </c>
      <c r="C19" t="s">
        <v>142</v>
      </c>
      <c r="D19" t="s">
        <v>149</v>
      </c>
      <c r="E19" t="s">
        <v>148</v>
      </c>
      <c r="F19" t="s">
        <v>190</v>
      </c>
      <c r="G19" s="53"/>
      <c r="H19" s="53">
        <v>1</v>
      </c>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row>
    <row r="20" spans="1:41" x14ac:dyDescent="0.35">
      <c r="A20" t="s">
        <v>301</v>
      </c>
      <c r="B20" t="s">
        <v>351</v>
      </c>
      <c r="C20" t="s">
        <v>142</v>
      </c>
      <c r="D20" t="s">
        <v>156</v>
      </c>
      <c r="E20" t="s">
        <v>155</v>
      </c>
      <c r="F20" t="s">
        <v>201</v>
      </c>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v>1</v>
      </c>
      <c r="AF20" s="53"/>
      <c r="AG20" s="53"/>
      <c r="AH20" s="53"/>
      <c r="AI20" s="53"/>
      <c r="AJ20" s="53"/>
      <c r="AK20" s="53"/>
      <c r="AL20" s="53"/>
      <c r="AM20" s="53"/>
      <c r="AN20" s="53"/>
      <c r="AO20" s="53"/>
    </row>
    <row r="21" spans="1:41" x14ac:dyDescent="0.35">
      <c r="A21" t="s">
        <v>302</v>
      </c>
      <c r="B21" t="s">
        <v>352</v>
      </c>
      <c r="C21" t="s">
        <v>142</v>
      </c>
      <c r="D21" t="s">
        <v>156</v>
      </c>
      <c r="E21" t="s">
        <v>155</v>
      </c>
      <c r="F21" t="s">
        <v>200</v>
      </c>
      <c r="G21" s="53">
        <v>1</v>
      </c>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row>
    <row r="22" spans="1:41" x14ac:dyDescent="0.35">
      <c r="A22" t="s">
        <v>303</v>
      </c>
      <c r="B22" t="s">
        <v>353</v>
      </c>
      <c r="C22" t="s">
        <v>142</v>
      </c>
      <c r="D22" t="s">
        <v>156</v>
      </c>
      <c r="E22" t="s">
        <v>155</v>
      </c>
      <c r="F22" t="s">
        <v>193</v>
      </c>
      <c r="G22" s="53"/>
      <c r="H22" s="53"/>
      <c r="I22" s="53"/>
      <c r="J22" s="53"/>
      <c r="K22" s="53"/>
      <c r="L22" s="53"/>
      <c r="M22" s="53"/>
      <c r="N22" s="53"/>
      <c r="O22" s="53"/>
      <c r="P22" s="53"/>
      <c r="Q22" s="53"/>
      <c r="R22" s="53"/>
      <c r="S22" s="53"/>
      <c r="T22" s="53"/>
      <c r="U22" s="53">
        <v>1</v>
      </c>
      <c r="V22" s="53"/>
      <c r="W22" s="53"/>
      <c r="X22" s="53"/>
      <c r="Y22" s="53"/>
      <c r="Z22" s="53"/>
      <c r="AA22" s="53"/>
      <c r="AB22" s="53"/>
      <c r="AC22" s="53"/>
      <c r="AD22" s="53"/>
      <c r="AE22" s="53"/>
      <c r="AF22" s="53"/>
      <c r="AG22" s="53"/>
      <c r="AH22" s="53"/>
      <c r="AI22" s="53"/>
      <c r="AJ22" s="53"/>
      <c r="AK22" s="53"/>
      <c r="AL22" s="53"/>
      <c r="AM22" s="53"/>
      <c r="AN22" s="53"/>
      <c r="AO22" s="53"/>
    </row>
    <row r="23" spans="1:41" x14ac:dyDescent="0.35">
      <c r="A23" t="s">
        <v>304</v>
      </c>
      <c r="B23" t="s">
        <v>354</v>
      </c>
      <c r="C23" t="s">
        <v>142</v>
      </c>
      <c r="D23" t="s">
        <v>156</v>
      </c>
      <c r="E23" t="s">
        <v>155</v>
      </c>
      <c r="F23" t="s">
        <v>174</v>
      </c>
      <c r="G23" s="53"/>
      <c r="H23" s="53"/>
      <c r="I23" s="53"/>
      <c r="J23" s="53"/>
      <c r="K23" s="53"/>
      <c r="L23" s="53"/>
      <c r="M23" s="53"/>
      <c r="N23" s="53"/>
      <c r="O23" s="53"/>
      <c r="P23" s="53"/>
      <c r="Q23" s="53"/>
      <c r="R23" s="53"/>
      <c r="S23" s="53"/>
      <c r="T23" s="53"/>
      <c r="U23" s="53"/>
      <c r="V23" s="53"/>
      <c r="W23" s="53"/>
      <c r="X23" s="53"/>
      <c r="Y23" s="53"/>
      <c r="Z23" s="53"/>
      <c r="AA23" s="53"/>
      <c r="AB23" s="53"/>
      <c r="AC23" s="53">
        <v>1</v>
      </c>
      <c r="AD23" s="53"/>
      <c r="AE23" s="53"/>
      <c r="AF23" s="53"/>
      <c r="AG23" s="53"/>
      <c r="AH23" s="53"/>
      <c r="AI23" s="53"/>
      <c r="AJ23" s="53"/>
      <c r="AK23" s="53"/>
      <c r="AL23" s="53"/>
      <c r="AM23" s="53"/>
      <c r="AN23" s="53"/>
      <c r="AO23" s="53"/>
    </row>
    <row r="24" spans="1:41" x14ac:dyDescent="0.35">
      <c r="A24" t="s">
        <v>305</v>
      </c>
      <c r="B24" t="s">
        <v>355</v>
      </c>
      <c r="C24" t="s">
        <v>142</v>
      </c>
      <c r="D24" t="s">
        <v>156</v>
      </c>
      <c r="E24" t="s">
        <v>155</v>
      </c>
      <c r="F24" t="s">
        <v>199</v>
      </c>
      <c r="G24" s="53"/>
      <c r="H24" s="53"/>
      <c r="I24" s="53"/>
      <c r="J24" s="53"/>
      <c r="K24" s="53"/>
      <c r="L24" s="53"/>
      <c r="M24" s="53"/>
      <c r="N24" s="53"/>
      <c r="O24" s="53"/>
      <c r="P24" s="53"/>
      <c r="Q24" s="53"/>
      <c r="R24" s="53"/>
      <c r="S24" s="53"/>
      <c r="T24" s="53"/>
      <c r="U24" s="53"/>
      <c r="V24" s="53"/>
      <c r="W24" s="53"/>
      <c r="X24" s="53"/>
      <c r="Y24" s="53"/>
      <c r="Z24" s="53">
        <v>1</v>
      </c>
      <c r="AA24" s="53"/>
      <c r="AB24" s="53"/>
      <c r="AC24" s="53"/>
      <c r="AD24" s="53"/>
      <c r="AE24" s="53"/>
      <c r="AF24" s="53"/>
      <c r="AG24" s="53"/>
      <c r="AH24" s="53"/>
      <c r="AI24" s="53"/>
      <c r="AJ24" s="53"/>
      <c r="AK24" s="53"/>
      <c r="AL24" s="53"/>
      <c r="AM24" s="53"/>
      <c r="AN24" s="53"/>
      <c r="AO24" s="53"/>
    </row>
    <row r="25" spans="1:41" x14ac:dyDescent="0.35">
      <c r="A25" t="s">
        <v>306</v>
      </c>
      <c r="B25" t="s">
        <v>356</v>
      </c>
      <c r="C25" t="s">
        <v>142</v>
      </c>
      <c r="D25" t="s">
        <v>156</v>
      </c>
      <c r="E25" t="s">
        <v>155</v>
      </c>
      <c r="F25" t="s">
        <v>193</v>
      </c>
      <c r="G25" s="53"/>
      <c r="H25" s="53"/>
      <c r="I25" s="53"/>
      <c r="J25" s="53"/>
      <c r="K25" s="53"/>
      <c r="L25" s="53"/>
      <c r="M25" s="53"/>
      <c r="N25" s="53"/>
      <c r="O25" s="53"/>
      <c r="P25" s="53"/>
      <c r="Q25" s="53"/>
      <c r="R25" s="53"/>
      <c r="S25" s="53"/>
      <c r="T25" s="53"/>
      <c r="U25" s="53"/>
      <c r="V25" s="53"/>
      <c r="W25" s="53"/>
      <c r="X25" s="53"/>
      <c r="Y25" s="53"/>
      <c r="Z25" s="53"/>
      <c r="AA25" s="53">
        <v>1</v>
      </c>
      <c r="AB25" s="53"/>
      <c r="AC25" s="53"/>
      <c r="AD25" s="53"/>
      <c r="AE25" s="53"/>
      <c r="AF25" s="53"/>
      <c r="AG25" s="53"/>
      <c r="AH25" s="53"/>
      <c r="AI25" s="53"/>
      <c r="AJ25" s="53"/>
      <c r="AK25" s="53"/>
      <c r="AL25" s="53"/>
      <c r="AM25" s="53"/>
      <c r="AN25" s="53"/>
      <c r="AO25" s="53"/>
    </row>
    <row r="26" spans="1:41" x14ac:dyDescent="0.35">
      <c r="A26" t="s">
        <v>307</v>
      </c>
      <c r="B26" t="s">
        <v>357</v>
      </c>
      <c r="C26" t="s">
        <v>138</v>
      </c>
      <c r="D26" t="s">
        <v>156</v>
      </c>
      <c r="E26" t="s">
        <v>155</v>
      </c>
      <c r="F26" t="s">
        <v>195</v>
      </c>
      <c r="G26" s="53"/>
      <c r="H26" s="53"/>
      <c r="I26" s="53"/>
      <c r="J26" s="53"/>
      <c r="K26" s="53"/>
      <c r="L26" s="53"/>
      <c r="M26" s="53"/>
      <c r="N26" s="53"/>
      <c r="O26" s="53"/>
      <c r="P26" s="53">
        <v>1</v>
      </c>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row>
    <row r="27" spans="1:41" x14ac:dyDescent="0.35">
      <c r="A27" t="s">
        <v>308</v>
      </c>
      <c r="B27" t="s">
        <v>358</v>
      </c>
      <c r="C27" t="s">
        <v>138</v>
      </c>
      <c r="D27" t="s">
        <v>156</v>
      </c>
      <c r="E27" t="s">
        <v>155</v>
      </c>
      <c r="F27" t="s">
        <v>197</v>
      </c>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v>1</v>
      </c>
      <c r="AI27" s="53"/>
      <c r="AJ27" s="53"/>
      <c r="AK27" s="53"/>
      <c r="AL27" s="53"/>
      <c r="AM27" s="53"/>
      <c r="AN27" s="53"/>
      <c r="AO27" s="53"/>
    </row>
    <row r="28" spans="1:41" x14ac:dyDescent="0.35">
      <c r="A28" t="s">
        <v>309</v>
      </c>
      <c r="B28" t="s">
        <v>359</v>
      </c>
      <c r="C28" t="s">
        <v>138</v>
      </c>
      <c r="D28" t="s">
        <v>156</v>
      </c>
      <c r="E28" t="s">
        <v>155</v>
      </c>
      <c r="F28" t="s">
        <v>198</v>
      </c>
      <c r="G28" s="53"/>
      <c r="H28" s="53"/>
      <c r="I28" s="53"/>
      <c r="J28" s="53"/>
      <c r="K28" s="53"/>
      <c r="L28" s="53"/>
      <c r="M28" s="53"/>
      <c r="N28" s="53"/>
      <c r="O28" s="53"/>
      <c r="P28" s="53"/>
      <c r="Q28" s="53"/>
      <c r="R28" s="53"/>
      <c r="S28" s="53"/>
      <c r="T28" s="53"/>
      <c r="U28" s="53"/>
      <c r="V28" s="53"/>
      <c r="W28" s="53"/>
      <c r="X28" s="53"/>
      <c r="Y28" s="53">
        <v>1</v>
      </c>
      <c r="Z28" s="53"/>
      <c r="AA28" s="53"/>
      <c r="AB28" s="53"/>
      <c r="AC28" s="53"/>
      <c r="AD28" s="53"/>
      <c r="AE28" s="53"/>
      <c r="AF28" s="53"/>
      <c r="AG28" s="53"/>
      <c r="AH28" s="53"/>
      <c r="AI28" s="53"/>
      <c r="AJ28" s="53"/>
      <c r="AK28" s="53"/>
      <c r="AL28" s="53"/>
      <c r="AM28" s="53"/>
      <c r="AN28" s="53"/>
      <c r="AO28" s="53"/>
    </row>
    <row r="29" spans="1:41" x14ac:dyDescent="0.35">
      <c r="A29" t="s">
        <v>293</v>
      </c>
      <c r="B29" t="s">
        <v>360</v>
      </c>
      <c r="C29" t="s">
        <v>142</v>
      </c>
      <c r="D29" t="s">
        <v>151</v>
      </c>
      <c r="E29" t="s">
        <v>139</v>
      </c>
      <c r="F29" t="s">
        <v>192</v>
      </c>
      <c r="G29" s="53"/>
      <c r="H29" s="53"/>
      <c r="I29" s="53"/>
      <c r="J29" s="53"/>
      <c r="K29" s="53"/>
      <c r="L29" s="53"/>
      <c r="M29" s="53"/>
      <c r="N29" s="53"/>
      <c r="O29" s="53"/>
      <c r="P29" s="53"/>
      <c r="Q29" s="53"/>
      <c r="R29" s="53"/>
      <c r="S29" s="53"/>
      <c r="T29" s="53"/>
      <c r="U29" s="53"/>
      <c r="V29" s="53">
        <v>1</v>
      </c>
      <c r="W29" s="53"/>
      <c r="X29" s="53"/>
      <c r="Y29" s="53"/>
      <c r="Z29" s="53"/>
      <c r="AA29" s="53"/>
      <c r="AB29" s="53"/>
      <c r="AC29" s="53"/>
      <c r="AD29" s="53"/>
      <c r="AE29" s="53"/>
      <c r="AF29" s="53"/>
      <c r="AG29" s="53"/>
      <c r="AH29" s="53"/>
      <c r="AI29" s="53"/>
      <c r="AJ29" s="53"/>
      <c r="AK29" s="53"/>
      <c r="AL29" s="53"/>
      <c r="AM29" s="53"/>
      <c r="AN29" s="53"/>
      <c r="AO29" s="53"/>
    </row>
    <row r="30" spans="1:41" x14ac:dyDescent="0.35">
      <c r="A30" t="s">
        <v>294</v>
      </c>
      <c r="B30" t="s">
        <v>361</v>
      </c>
      <c r="C30" t="s">
        <v>142</v>
      </c>
      <c r="D30" t="s">
        <v>151</v>
      </c>
      <c r="E30" t="s">
        <v>139</v>
      </c>
      <c r="F30" t="s">
        <v>193</v>
      </c>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v>1</v>
      </c>
      <c r="AN30" s="53"/>
      <c r="AO30" s="53"/>
    </row>
    <row r="31" spans="1:41" x14ac:dyDescent="0.35">
      <c r="A31" t="s">
        <v>329</v>
      </c>
      <c r="B31" t="s">
        <v>362</v>
      </c>
      <c r="C31" t="s">
        <v>142</v>
      </c>
      <c r="D31" t="s">
        <v>140</v>
      </c>
      <c r="E31" t="s">
        <v>139</v>
      </c>
      <c r="F31" t="s">
        <v>180</v>
      </c>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v>1</v>
      </c>
      <c r="AK31" s="53"/>
      <c r="AL31" s="53"/>
      <c r="AM31" s="53"/>
      <c r="AN31" s="53"/>
      <c r="AO31" s="53"/>
    </row>
    <row r="32" spans="1:41" x14ac:dyDescent="0.35">
      <c r="A32" t="s">
        <v>330</v>
      </c>
      <c r="B32" t="s">
        <v>363</v>
      </c>
      <c r="C32" t="s">
        <v>142</v>
      </c>
      <c r="D32" t="s">
        <v>140</v>
      </c>
      <c r="E32" t="s">
        <v>139</v>
      </c>
      <c r="F32" t="s">
        <v>182</v>
      </c>
      <c r="G32" s="53"/>
      <c r="H32" s="53"/>
      <c r="I32" s="53"/>
      <c r="J32" s="53">
        <v>1</v>
      </c>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row>
    <row r="33" spans="1:41" x14ac:dyDescent="0.35">
      <c r="A33" t="s">
        <v>323</v>
      </c>
      <c r="B33" t="s">
        <v>364</v>
      </c>
      <c r="C33" t="s">
        <v>142</v>
      </c>
      <c r="D33" t="s">
        <v>146</v>
      </c>
      <c r="E33" t="s">
        <v>139</v>
      </c>
      <c r="F33" t="s">
        <v>181</v>
      </c>
      <c r="G33" s="53"/>
      <c r="H33" s="53"/>
      <c r="I33" s="53"/>
      <c r="J33" s="53"/>
      <c r="K33" s="53">
        <v>1</v>
      </c>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row>
    <row r="34" spans="1:41" x14ac:dyDescent="0.35">
      <c r="A34" t="s">
        <v>324</v>
      </c>
      <c r="B34" t="s">
        <v>365</v>
      </c>
      <c r="C34" t="s">
        <v>138</v>
      </c>
      <c r="D34" t="s">
        <v>146</v>
      </c>
      <c r="E34" t="s">
        <v>139</v>
      </c>
      <c r="F34" t="s">
        <v>185</v>
      </c>
      <c r="G34" s="53"/>
      <c r="H34" s="53"/>
      <c r="I34" s="53"/>
      <c r="J34" s="53"/>
      <c r="K34" s="53"/>
      <c r="L34" s="53"/>
      <c r="M34" s="53"/>
      <c r="N34" s="53"/>
      <c r="O34" s="53"/>
      <c r="P34" s="53"/>
      <c r="Q34" s="53"/>
      <c r="R34" s="53"/>
      <c r="S34" s="53"/>
      <c r="T34" s="53"/>
      <c r="U34" s="53"/>
      <c r="V34" s="53"/>
      <c r="W34" s="53">
        <v>1</v>
      </c>
      <c r="X34" s="53"/>
      <c r="Y34" s="53"/>
      <c r="Z34" s="53"/>
      <c r="AA34" s="53"/>
      <c r="AB34" s="53"/>
      <c r="AC34" s="53"/>
      <c r="AD34" s="53"/>
      <c r="AE34" s="53"/>
      <c r="AF34" s="53"/>
      <c r="AG34" s="53"/>
      <c r="AH34" s="53"/>
      <c r="AI34" s="53"/>
      <c r="AJ34" s="53"/>
      <c r="AK34" s="53"/>
      <c r="AL34" s="53"/>
      <c r="AM34" s="53"/>
      <c r="AN34" s="53"/>
      <c r="AO34" s="53"/>
    </row>
    <row r="35" spans="1:41" x14ac:dyDescent="0.35">
      <c r="A35" t="s">
        <v>325</v>
      </c>
      <c r="B35" t="s">
        <v>366</v>
      </c>
      <c r="C35" t="s">
        <v>138</v>
      </c>
      <c r="D35" t="s">
        <v>146</v>
      </c>
      <c r="E35" t="s">
        <v>139</v>
      </c>
      <c r="F35" t="s">
        <v>183</v>
      </c>
      <c r="G35" s="53"/>
      <c r="H35" s="53"/>
      <c r="I35" s="53"/>
      <c r="J35" s="53"/>
      <c r="K35" s="53"/>
      <c r="L35" s="53"/>
      <c r="M35" s="53"/>
      <c r="N35" s="53"/>
      <c r="O35" s="53"/>
      <c r="P35" s="53"/>
      <c r="Q35" s="53">
        <v>1</v>
      </c>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row>
    <row r="36" spans="1:41" x14ac:dyDescent="0.35">
      <c r="A36" t="s">
        <v>331</v>
      </c>
      <c r="B36" t="s">
        <v>367</v>
      </c>
      <c r="C36" t="s">
        <v>138</v>
      </c>
      <c r="D36" t="s">
        <v>140</v>
      </c>
      <c r="E36" t="s">
        <v>139</v>
      </c>
      <c r="F36" t="s">
        <v>181</v>
      </c>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v>1</v>
      </c>
    </row>
    <row r="37" spans="1:41" x14ac:dyDescent="0.35">
      <c r="A37" t="s">
        <v>332</v>
      </c>
      <c r="B37" t="s">
        <v>368</v>
      </c>
      <c r="C37" t="s">
        <v>138</v>
      </c>
      <c r="D37" t="s">
        <v>140</v>
      </c>
      <c r="E37" t="s">
        <v>139</v>
      </c>
      <c r="F37" t="s">
        <v>174</v>
      </c>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v>1</v>
      </c>
      <c r="AO37" s="53"/>
    </row>
    <row r="38" spans="1:41" x14ac:dyDescent="0.35">
      <c r="A38" t="s">
        <v>333</v>
      </c>
      <c r="B38" t="s">
        <v>369</v>
      </c>
      <c r="C38" t="s">
        <v>138</v>
      </c>
      <c r="D38" t="s">
        <v>140</v>
      </c>
      <c r="E38" t="s">
        <v>139</v>
      </c>
      <c r="F38" t="s">
        <v>175</v>
      </c>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v>1</v>
      </c>
      <c r="AK38" s="53"/>
      <c r="AL38" s="53"/>
      <c r="AM38" s="53"/>
      <c r="AN38" s="53"/>
      <c r="AO38" s="53"/>
    </row>
    <row r="39" spans="1:41" x14ac:dyDescent="0.35">
      <c r="A39" t="s">
        <v>334</v>
      </c>
      <c r="B39" t="s">
        <v>370</v>
      </c>
      <c r="C39" t="s">
        <v>138</v>
      </c>
      <c r="D39" t="s">
        <v>140</v>
      </c>
      <c r="E39" t="s">
        <v>139</v>
      </c>
      <c r="F39" t="s">
        <v>178</v>
      </c>
      <c r="G39" s="53"/>
      <c r="H39" s="53"/>
      <c r="I39" s="53"/>
      <c r="J39" s="53"/>
      <c r="K39" s="53"/>
      <c r="L39" s="53"/>
      <c r="M39" s="53"/>
      <c r="N39" s="53"/>
      <c r="O39" s="53"/>
      <c r="P39" s="53"/>
      <c r="Q39" s="53"/>
      <c r="R39" s="53"/>
      <c r="S39" s="53"/>
      <c r="T39" s="53"/>
      <c r="U39" s="53">
        <v>1</v>
      </c>
      <c r="V39" s="53"/>
      <c r="W39" s="53"/>
      <c r="X39" s="53"/>
      <c r="Y39" s="53"/>
      <c r="Z39" s="53"/>
      <c r="AA39" s="53"/>
      <c r="AB39" s="53"/>
      <c r="AC39" s="53"/>
      <c r="AD39" s="53"/>
      <c r="AE39" s="53"/>
      <c r="AF39" s="53"/>
      <c r="AG39" s="53"/>
      <c r="AH39" s="53"/>
      <c r="AI39" s="53"/>
      <c r="AJ39" s="53"/>
      <c r="AK39" s="53"/>
      <c r="AL39" s="53"/>
      <c r="AM39" s="53"/>
      <c r="AN39" s="53"/>
      <c r="AO39" s="53"/>
    </row>
    <row r="40" spans="1:41" x14ac:dyDescent="0.35">
      <c r="A40" t="s">
        <v>295</v>
      </c>
      <c r="B40" t="s">
        <v>371</v>
      </c>
      <c r="C40" t="s">
        <v>138</v>
      </c>
      <c r="D40" t="s">
        <v>151</v>
      </c>
      <c r="E40" t="s">
        <v>139</v>
      </c>
      <c r="F40" t="s">
        <v>174</v>
      </c>
      <c r="G40" s="53"/>
      <c r="H40" s="53"/>
      <c r="I40" s="53"/>
      <c r="J40" s="53"/>
      <c r="K40" s="53"/>
      <c r="L40" s="53"/>
      <c r="M40" s="53"/>
      <c r="N40" s="53"/>
      <c r="O40" s="53"/>
      <c r="P40" s="53"/>
      <c r="Q40" s="53"/>
      <c r="R40" s="53"/>
      <c r="S40" s="53"/>
      <c r="T40" s="53"/>
      <c r="U40" s="53"/>
      <c r="V40" s="53"/>
      <c r="W40" s="53"/>
      <c r="X40" s="53">
        <v>1</v>
      </c>
      <c r="Y40" s="53"/>
      <c r="Z40" s="53"/>
      <c r="AA40" s="53"/>
      <c r="AB40" s="53"/>
      <c r="AC40" s="53"/>
      <c r="AD40" s="53"/>
      <c r="AE40" s="53"/>
      <c r="AF40" s="53"/>
      <c r="AG40" s="53"/>
      <c r="AH40" s="53"/>
      <c r="AI40" s="53"/>
      <c r="AJ40" s="53"/>
      <c r="AK40" s="53"/>
      <c r="AL40" s="53"/>
      <c r="AM40" s="53"/>
      <c r="AN40" s="53"/>
      <c r="AO40" s="53"/>
    </row>
    <row r="41" spans="1:41" x14ac:dyDescent="0.35">
      <c r="A41" t="s">
        <v>326</v>
      </c>
      <c r="B41" t="s">
        <v>372</v>
      </c>
      <c r="C41" t="s">
        <v>138</v>
      </c>
      <c r="D41" t="s">
        <v>146</v>
      </c>
      <c r="E41" t="s">
        <v>139</v>
      </c>
      <c r="F41" t="s">
        <v>186</v>
      </c>
      <c r="G41" s="53"/>
      <c r="H41" s="53"/>
      <c r="I41" s="53"/>
      <c r="J41" s="53"/>
      <c r="K41" s="53"/>
      <c r="L41" s="53"/>
      <c r="M41" s="53"/>
      <c r="N41" s="53"/>
      <c r="O41" s="53"/>
      <c r="P41" s="53"/>
      <c r="Q41" s="53"/>
      <c r="R41" s="53"/>
      <c r="S41" s="53"/>
      <c r="T41" s="53"/>
      <c r="U41" s="53"/>
      <c r="V41" s="53"/>
      <c r="W41" s="53">
        <v>1</v>
      </c>
      <c r="X41" s="53"/>
      <c r="Y41" s="53"/>
      <c r="Z41" s="53"/>
      <c r="AA41" s="53"/>
      <c r="AB41" s="53"/>
      <c r="AC41" s="53"/>
      <c r="AD41" s="53"/>
      <c r="AE41" s="53"/>
      <c r="AF41" s="53"/>
      <c r="AG41" s="53"/>
      <c r="AH41" s="53"/>
      <c r="AI41" s="53"/>
      <c r="AJ41" s="53"/>
      <c r="AK41" s="53"/>
      <c r="AL41" s="53"/>
      <c r="AM41" s="53"/>
      <c r="AN41" s="53"/>
      <c r="AO41" s="53"/>
    </row>
    <row r="42" spans="1:41" x14ac:dyDescent="0.35">
      <c r="A42" t="s">
        <v>316</v>
      </c>
      <c r="B42" t="s">
        <v>373</v>
      </c>
      <c r="C42" t="s">
        <v>138</v>
      </c>
      <c r="D42" t="s">
        <v>164</v>
      </c>
      <c r="E42" t="s">
        <v>163</v>
      </c>
      <c r="F42" t="s">
        <v>195</v>
      </c>
      <c r="G42" s="53"/>
      <c r="H42" s="53"/>
      <c r="I42" s="53"/>
      <c r="J42" s="53"/>
      <c r="K42" s="53"/>
      <c r="L42" s="53"/>
      <c r="M42" s="53"/>
      <c r="N42" s="53">
        <v>1</v>
      </c>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row>
    <row r="43" spans="1:41" x14ac:dyDescent="0.35">
      <c r="A43" t="s">
        <v>317</v>
      </c>
      <c r="B43" t="s">
        <v>374</v>
      </c>
      <c r="C43" t="s">
        <v>138</v>
      </c>
      <c r="D43" t="s">
        <v>164</v>
      </c>
      <c r="E43" t="s">
        <v>163</v>
      </c>
      <c r="F43" t="s">
        <v>204</v>
      </c>
      <c r="G43" s="53"/>
      <c r="H43" s="53"/>
      <c r="I43" s="53">
        <v>1</v>
      </c>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row>
    <row r="44" spans="1:41" x14ac:dyDescent="0.35">
      <c r="A44" t="s">
        <v>298</v>
      </c>
      <c r="B44" t="s">
        <v>375</v>
      </c>
      <c r="C44" t="s">
        <v>138</v>
      </c>
      <c r="D44" t="s">
        <v>153</v>
      </c>
      <c r="E44" t="s">
        <v>148</v>
      </c>
      <c r="F44" t="s">
        <v>181</v>
      </c>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v>1</v>
      </c>
      <c r="AM44" s="53"/>
      <c r="AN44" s="53"/>
      <c r="AO44" s="53"/>
    </row>
    <row r="45" spans="1:41" x14ac:dyDescent="0.35">
      <c r="A45" t="s">
        <v>314</v>
      </c>
      <c r="B45" t="s">
        <v>376</v>
      </c>
      <c r="C45" t="s">
        <v>138</v>
      </c>
      <c r="D45" t="s">
        <v>149</v>
      </c>
      <c r="E45" t="s">
        <v>148</v>
      </c>
      <c r="F45" t="s">
        <v>188</v>
      </c>
      <c r="G45" s="53"/>
      <c r="H45" s="53"/>
      <c r="I45" s="53"/>
      <c r="J45" s="53"/>
      <c r="K45" s="53"/>
      <c r="L45" s="53">
        <v>1</v>
      </c>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row>
    <row r="46" spans="1:41" x14ac:dyDescent="0.35">
      <c r="A46" t="s">
        <v>327</v>
      </c>
      <c r="B46" t="s">
        <v>377</v>
      </c>
      <c r="C46" t="s">
        <v>142</v>
      </c>
      <c r="D46" t="s">
        <v>146</v>
      </c>
      <c r="E46" t="s">
        <v>139</v>
      </c>
      <c r="F46" t="s">
        <v>184</v>
      </c>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v>1</v>
      </c>
      <c r="AF46" s="53"/>
      <c r="AG46" s="53"/>
      <c r="AH46" s="53"/>
      <c r="AI46" s="53"/>
      <c r="AJ46" s="53"/>
      <c r="AK46" s="53"/>
      <c r="AL46" s="53"/>
      <c r="AM46" s="53"/>
      <c r="AN46" s="53"/>
      <c r="AO46" s="53"/>
    </row>
    <row r="47" spans="1:41" x14ac:dyDescent="0.35">
      <c r="A47" t="s">
        <v>299</v>
      </c>
      <c r="B47" t="s">
        <v>378</v>
      </c>
      <c r="C47" t="s">
        <v>142</v>
      </c>
      <c r="D47" t="s">
        <v>423</v>
      </c>
      <c r="E47" t="s">
        <v>158</v>
      </c>
      <c r="F47" t="s">
        <v>206</v>
      </c>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v>1</v>
      </c>
      <c r="AL47" s="53"/>
      <c r="AM47" s="53"/>
      <c r="AN47" s="53"/>
      <c r="AO47" s="53"/>
    </row>
    <row r="48" spans="1:41" x14ac:dyDescent="0.35">
      <c r="A48" t="s">
        <v>285</v>
      </c>
      <c r="B48" t="s">
        <v>379</v>
      </c>
      <c r="C48" t="s">
        <v>142</v>
      </c>
      <c r="D48" t="s">
        <v>159</v>
      </c>
      <c r="E48" t="s">
        <v>158</v>
      </c>
      <c r="F48" t="s">
        <v>195</v>
      </c>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v>1</v>
      </c>
      <c r="AH48" s="53"/>
      <c r="AI48" s="53"/>
      <c r="AJ48" s="53"/>
      <c r="AK48" s="53"/>
      <c r="AL48" s="53"/>
      <c r="AM48" s="53"/>
      <c r="AN48" s="53"/>
      <c r="AO48" s="53"/>
    </row>
    <row r="49" spans="1:41" x14ac:dyDescent="0.35">
      <c r="A49" t="s">
        <v>286</v>
      </c>
      <c r="B49" t="s">
        <v>380</v>
      </c>
      <c r="C49" t="s">
        <v>142</v>
      </c>
      <c r="D49" t="s">
        <v>159</v>
      </c>
      <c r="E49" t="s">
        <v>158</v>
      </c>
      <c r="F49" t="s">
        <v>196</v>
      </c>
      <c r="G49" s="53"/>
      <c r="H49" s="53"/>
      <c r="I49" s="53"/>
      <c r="J49" s="53"/>
      <c r="K49" s="53"/>
      <c r="L49" s="53"/>
      <c r="M49" s="53"/>
      <c r="N49" s="53"/>
      <c r="O49" s="53"/>
      <c r="P49" s="53"/>
      <c r="Q49" s="53"/>
      <c r="R49" s="53"/>
      <c r="S49" s="53"/>
      <c r="T49" s="53"/>
      <c r="U49" s="53"/>
      <c r="V49" s="53"/>
      <c r="W49" s="53"/>
      <c r="X49" s="53"/>
      <c r="Y49" s="53"/>
      <c r="Z49" s="53"/>
      <c r="AA49" s="53"/>
      <c r="AB49" s="53"/>
      <c r="AC49" s="53"/>
      <c r="AD49" s="53">
        <v>1</v>
      </c>
      <c r="AE49" s="53"/>
      <c r="AF49" s="53"/>
      <c r="AG49" s="53"/>
      <c r="AH49" s="53"/>
      <c r="AI49" s="53"/>
      <c r="AJ49" s="53"/>
      <c r="AK49" s="53"/>
      <c r="AL49" s="53"/>
      <c r="AM49" s="53"/>
      <c r="AN49" s="53"/>
      <c r="AO49" s="53"/>
    </row>
    <row r="50" spans="1:41" x14ac:dyDescent="0.35">
      <c r="A50" t="s">
        <v>300</v>
      </c>
      <c r="B50" t="s">
        <v>381</v>
      </c>
      <c r="C50" t="s">
        <v>142</v>
      </c>
      <c r="D50" t="s">
        <v>144</v>
      </c>
      <c r="E50" t="s">
        <v>143</v>
      </c>
      <c r="F50" t="s">
        <v>177</v>
      </c>
      <c r="G50" s="53"/>
      <c r="H50" s="53"/>
      <c r="I50" s="53"/>
      <c r="J50" s="53"/>
      <c r="K50" s="53"/>
      <c r="L50" s="53"/>
      <c r="M50" s="53"/>
      <c r="N50" s="53"/>
      <c r="O50" s="53">
        <v>1</v>
      </c>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row>
    <row r="51" spans="1:41" x14ac:dyDescent="0.35">
      <c r="A51" t="s">
        <v>318</v>
      </c>
      <c r="B51" t="s">
        <v>382</v>
      </c>
      <c r="C51" t="s">
        <v>138</v>
      </c>
      <c r="D51" t="s">
        <v>161</v>
      </c>
      <c r="E51" t="s">
        <v>158</v>
      </c>
      <c r="F51" t="s">
        <v>203</v>
      </c>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v>1</v>
      </c>
      <c r="AJ51" s="53"/>
      <c r="AK51" s="53"/>
      <c r="AL51" s="53"/>
      <c r="AM51" s="53"/>
      <c r="AN51" s="53"/>
      <c r="AO51" s="53"/>
    </row>
    <row r="52" spans="1:41" x14ac:dyDescent="0.35">
      <c r="A52" t="s">
        <v>319</v>
      </c>
      <c r="B52" t="s">
        <v>383</v>
      </c>
      <c r="C52" t="s">
        <v>138</v>
      </c>
      <c r="D52" t="s">
        <v>161</v>
      </c>
      <c r="E52" t="s">
        <v>158</v>
      </c>
      <c r="F52" t="s">
        <v>202</v>
      </c>
      <c r="G52" s="53"/>
      <c r="H52" s="53"/>
      <c r="I52" s="53"/>
      <c r="J52" s="53"/>
      <c r="K52" s="53"/>
      <c r="L52" s="53">
        <v>1</v>
      </c>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row>
    <row r="53" spans="1:41" x14ac:dyDescent="0.35">
      <c r="A53" t="s">
        <v>320</v>
      </c>
      <c r="B53" t="s">
        <v>384</v>
      </c>
      <c r="C53" t="s">
        <v>138</v>
      </c>
      <c r="D53" t="s">
        <v>161</v>
      </c>
      <c r="E53" t="s">
        <v>158</v>
      </c>
      <c r="F53" t="s">
        <v>196</v>
      </c>
      <c r="G53" s="53"/>
      <c r="H53" s="53"/>
      <c r="I53" s="53">
        <v>1</v>
      </c>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row>
    <row r="54" spans="1:41" x14ac:dyDescent="0.35">
      <c r="A54" t="s">
        <v>287</v>
      </c>
      <c r="B54" t="s">
        <v>385</v>
      </c>
      <c r="C54" t="s">
        <v>138</v>
      </c>
      <c r="D54" t="s">
        <v>159</v>
      </c>
      <c r="E54" t="s">
        <v>158</v>
      </c>
      <c r="F54" t="s">
        <v>202</v>
      </c>
      <c r="G54" s="53"/>
      <c r="H54" s="53"/>
      <c r="I54" s="53"/>
      <c r="J54" s="53"/>
      <c r="K54" s="53"/>
      <c r="L54" s="53"/>
      <c r="M54" s="53"/>
      <c r="N54" s="53"/>
      <c r="O54" s="53"/>
      <c r="P54" s="53"/>
      <c r="Q54" s="53"/>
      <c r="R54" s="53"/>
      <c r="S54" s="53"/>
      <c r="T54" s="53">
        <v>1</v>
      </c>
      <c r="U54" s="53"/>
      <c r="V54" s="53"/>
      <c r="W54" s="53"/>
      <c r="X54" s="53"/>
      <c r="Y54" s="53"/>
      <c r="Z54" s="53"/>
      <c r="AA54" s="53"/>
      <c r="AB54" s="53"/>
      <c r="AC54" s="53"/>
      <c r="AD54" s="53"/>
      <c r="AE54" s="53"/>
      <c r="AF54" s="53"/>
      <c r="AG54" s="53"/>
      <c r="AH54" s="53"/>
      <c r="AI54" s="53"/>
      <c r="AJ54" s="53"/>
      <c r="AK54" s="53"/>
      <c r="AL54" s="53"/>
      <c r="AM54" s="53"/>
      <c r="AN54" s="53"/>
      <c r="AO54" s="53"/>
    </row>
  </sheetData>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K1" sqref="K1"/>
    </sheetView>
  </sheetViews>
  <sheetFormatPr defaultRowHeight="14.5" x14ac:dyDescent="0.35"/>
  <cols>
    <col min="1" max="1" width="9.81640625" style="33" bestFit="1" customWidth="1"/>
    <col min="2" max="2" width="26" customWidth="1"/>
    <col min="3" max="3" width="8" customWidth="1"/>
    <col min="4" max="4" width="12" customWidth="1"/>
    <col min="5" max="5" width="11.81640625" bestFit="1" customWidth="1"/>
    <col min="6" max="6" width="13.81640625" bestFit="1" customWidth="1"/>
    <col min="7" max="7" width="12" style="36" bestFit="1" customWidth="1"/>
    <col min="8" max="8" width="13.453125" customWidth="1"/>
    <col min="9" max="9" width="9.1796875" customWidth="1"/>
    <col min="10" max="10" width="12.81640625" bestFit="1" customWidth="1"/>
    <col min="11" max="11" width="15.54296875" customWidth="1"/>
    <col min="12" max="12" width="13.81640625" customWidth="1"/>
    <col min="13" max="13" width="26.81640625" customWidth="1"/>
    <col min="14" max="14" width="11.7265625" style="38" bestFit="1" customWidth="1"/>
    <col min="15" max="15" width="10.453125" customWidth="1"/>
    <col min="16" max="16" width="10.26953125" bestFit="1" customWidth="1"/>
    <col min="17" max="17" width="16" customWidth="1"/>
    <col min="18" max="18" width="24" bestFit="1" customWidth="1"/>
    <col min="19" max="19" width="10.81640625" style="41" customWidth="1"/>
  </cols>
  <sheetData>
    <row r="1" spans="1:19" s="1" customFormat="1" x14ac:dyDescent="0.35">
      <c r="A1" s="32" t="s">
        <v>222</v>
      </c>
      <c r="B1" s="6" t="s">
        <v>221</v>
      </c>
      <c r="C1" s="5" t="s">
        <v>0</v>
      </c>
      <c r="D1" s="5" t="s">
        <v>1</v>
      </c>
      <c r="E1" s="5" t="s">
        <v>2</v>
      </c>
      <c r="F1" s="5" t="s">
        <v>3</v>
      </c>
      <c r="G1" s="34" t="s">
        <v>4</v>
      </c>
      <c r="H1" s="5" t="s">
        <v>5</v>
      </c>
      <c r="I1" s="5" t="s">
        <v>170</v>
      </c>
      <c r="J1" s="5" t="s">
        <v>137</v>
      </c>
      <c r="K1" s="5" t="s">
        <v>228</v>
      </c>
      <c r="L1" s="5" t="s">
        <v>136</v>
      </c>
      <c r="M1" s="5" t="s">
        <v>233</v>
      </c>
      <c r="N1" s="37" t="s">
        <v>246</v>
      </c>
      <c r="O1" s="5" t="s">
        <v>207</v>
      </c>
      <c r="P1" s="5" t="s">
        <v>208</v>
      </c>
      <c r="Q1" s="5" t="s">
        <v>238</v>
      </c>
      <c r="R1" s="5" t="s">
        <v>172</v>
      </c>
      <c r="S1" s="39" t="s">
        <v>239</v>
      </c>
    </row>
    <row r="2" spans="1:19" x14ac:dyDescent="0.35">
      <c r="A2" s="30">
        <v>1</v>
      </c>
      <c r="B2" s="3" t="str">
        <f>UPPER(CONCATENATE(C2," ",D2," ",F2))</f>
        <v>MS. ANNIE ABBOTT</v>
      </c>
      <c r="C2" s="3" t="s">
        <v>6</v>
      </c>
      <c r="D2" s="3" t="s">
        <v>7</v>
      </c>
      <c r="E2" s="3"/>
      <c r="F2" s="3" t="s">
        <v>8</v>
      </c>
      <c r="G2" s="35">
        <v>35699</v>
      </c>
      <c r="H2" s="3" t="s">
        <v>9</v>
      </c>
      <c r="I2" s="3" t="s">
        <v>138</v>
      </c>
      <c r="J2" s="4" t="s">
        <v>141</v>
      </c>
      <c r="K2" s="4" t="str">
        <f>INDEX(LOCATION!$B$2:$M$3,MATCH(SPORTSMEN!$K$1,LOCATION!$A$2:$A$3,0),MATCH(SPORTSMEN!J2,LOCATION!$B$2:$M$2,0))</f>
        <v>USA</v>
      </c>
      <c r="L2" s="4" t="str">
        <f>INDEX(LOCATION!$A$1:$M$3,MATCH(SPORTSMEN!$L$1,LOCATION!$A$1:$A$3,0),MATCH(SPORTSMEN!J2,LOCATION!$A$2:$M$2,0))</f>
        <v>English</v>
      </c>
      <c r="M2" s="4" t="str">
        <f>IF(L2="English",LOWER(CONCATENATE(F2,".",D2,"@xyz.org")),LOWER(CONCATENATE(F2,".",D2,"@xyz.com")))</f>
        <v>abbott.annie@xyz.org</v>
      </c>
      <c r="N2" s="31">
        <v>94</v>
      </c>
      <c r="O2" s="3" t="s">
        <v>209</v>
      </c>
      <c r="P2" s="3" t="s">
        <v>210</v>
      </c>
      <c r="Q2" s="3" t="str">
        <f>INDEX(SPORT!A:A,MATCH(R2,SPORT!B:B,0),1)</f>
        <v>INDOOR</v>
      </c>
      <c r="R2" s="3" t="s">
        <v>174</v>
      </c>
      <c r="S2" s="40">
        <v>80727</v>
      </c>
    </row>
    <row r="3" spans="1:19" x14ac:dyDescent="0.35">
      <c r="A3" s="30">
        <v>2</v>
      </c>
      <c r="B3" s="3" t="str">
        <f t="shared" ref="B3:B51" si="0">UPPER(CONCATENATE(C3," ",D3," ",F3))</f>
        <v>MS. AURELIE LIESUCHKE</v>
      </c>
      <c r="C3" s="2" t="s">
        <v>6</v>
      </c>
      <c r="D3" s="2" t="s">
        <v>10</v>
      </c>
      <c r="E3" s="2"/>
      <c r="F3" s="2" t="s">
        <v>11</v>
      </c>
      <c r="G3" s="35">
        <v>33641</v>
      </c>
      <c r="H3" s="2" t="s">
        <v>12</v>
      </c>
      <c r="I3" s="2" t="s">
        <v>138</v>
      </c>
      <c r="J3" s="4" t="s">
        <v>141</v>
      </c>
      <c r="K3" s="4" t="str">
        <f>INDEX(LOCATION!$B$2:$M$3,MATCH(SPORTSMEN!$K$1,LOCATION!$A$2:$A$3,0),MATCH(SPORTSMEN!J3,LOCATION!$B$2:$M$2,0))</f>
        <v>USA</v>
      </c>
      <c r="L3" s="4" t="str">
        <f>INDEX(LOCATION!$A$1:$M$3,MATCH(SPORTSMEN!$L$1,LOCATION!$A$1:$A$3,0),MATCH(SPORTSMEN!J3,LOCATION!$A$2:$M$2,0))</f>
        <v>English</v>
      </c>
      <c r="M3" s="4" t="str">
        <f t="shared" ref="M3:M51" si="1">IF(L3="English",LOWER(CONCATENATE(F3,".",D3,"@xyz.org")),LOWER(CONCATENATE(F3,".",D3,"@xyz.com")))</f>
        <v>liesuchke.aurelie@xyz.org</v>
      </c>
      <c r="N3" s="31">
        <v>84.2</v>
      </c>
      <c r="O3" s="2" t="s">
        <v>211</v>
      </c>
      <c r="P3" s="2" t="s">
        <v>212</v>
      </c>
      <c r="Q3" s="3" t="str">
        <f>INDEX(SPORT!A:A,MATCH(R3,SPORT!B:B,0),1)</f>
        <v>INDOOR</v>
      </c>
      <c r="R3" s="2" t="s">
        <v>175</v>
      </c>
      <c r="S3" s="40">
        <v>87471</v>
      </c>
    </row>
    <row r="4" spans="1:19" x14ac:dyDescent="0.35">
      <c r="A4" s="30">
        <v>3</v>
      </c>
      <c r="B4" s="3" t="str">
        <f t="shared" si="0"/>
        <v>SR. TOMAS FILHO</v>
      </c>
      <c r="C4" s="2" t="s">
        <v>13</v>
      </c>
      <c r="D4" s="2" t="s">
        <v>14</v>
      </c>
      <c r="E4" s="2" t="s">
        <v>15</v>
      </c>
      <c r="F4" s="2" t="s">
        <v>16</v>
      </c>
      <c r="G4" s="35">
        <v>25394</v>
      </c>
      <c r="H4" s="2" t="s">
        <v>17</v>
      </c>
      <c r="I4" s="2" t="s">
        <v>142</v>
      </c>
      <c r="J4" s="4" t="s">
        <v>145</v>
      </c>
      <c r="K4" s="4" t="str">
        <f>INDEX(LOCATION!$B$2:$M$3,MATCH(SPORTSMEN!$K$1,LOCATION!$A$2:$A$3,0),MATCH(SPORTSMEN!J4,LOCATION!$B$2:$M$2,0))</f>
        <v>BRAZIL</v>
      </c>
      <c r="L4" s="4" t="str">
        <f>INDEX(LOCATION!$A$1:$M$3,MATCH(SPORTSMEN!$L$1,LOCATION!$A$1:$A$3,0),MATCH(SPORTSMEN!J4,LOCATION!$A$2:$M$2,0))</f>
        <v>Portuguese</v>
      </c>
      <c r="M4" s="4" t="str">
        <f t="shared" si="1"/>
        <v>filho.tomas@xyz.com</v>
      </c>
      <c r="N4" s="31">
        <v>52.9</v>
      </c>
      <c r="O4" s="2" t="s">
        <v>213</v>
      </c>
      <c r="P4" s="2" t="s">
        <v>210</v>
      </c>
      <c r="Q4" s="3" t="str">
        <f>INDEX(SPORT!A:A,MATCH(R4,SPORT!B:B,0),1)</f>
        <v>OUTDOOR</v>
      </c>
      <c r="R4" s="2" t="s">
        <v>177</v>
      </c>
      <c r="S4" s="40">
        <v>64724</v>
      </c>
    </row>
    <row r="5" spans="1:19" x14ac:dyDescent="0.35">
      <c r="A5" s="30">
        <v>4</v>
      </c>
      <c r="B5" s="3" t="str">
        <f t="shared" si="0"/>
        <v>MS. DARBY CRUICKSHANK</v>
      </c>
      <c r="C5" s="2" t="s">
        <v>6</v>
      </c>
      <c r="D5" s="2" t="s">
        <v>18</v>
      </c>
      <c r="E5" s="2"/>
      <c r="F5" s="2" t="s">
        <v>19</v>
      </c>
      <c r="G5" s="35">
        <v>27532</v>
      </c>
      <c r="H5" s="2" t="s">
        <v>20</v>
      </c>
      <c r="I5" s="2" t="s">
        <v>138</v>
      </c>
      <c r="J5" s="4" t="s">
        <v>141</v>
      </c>
      <c r="K5" s="4" t="str">
        <f>INDEX(LOCATION!$B$2:$M$3,MATCH(SPORTSMEN!$K$1,LOCATION!$A$2:$A$3,0),MATCH(SPORTSMEN!J5,LOCATION!$B$2:$M$2,0))</f>
        <v>USA</v>
      </c>
      <c r="L5" s="4" t="str">
        <f>INDEX(LOCATION!$A$1:$M$3,MATCH(SPORTSMEN!$L$1,LOCATION!$A$1:$A$3,0),MATCH(SPORTSMEN!J5,LOCATION!$A$2:$M$2,0))</f>
        <v>English</v>
      </c>
      <c r="M5" s="4" t="str">
        <f t="shared" si="1"/>
        <v>cruickshank.darby@xyz.org</v>
      </c>
      <c r="N5" s="31">
        <v>48.9</v>
      </c>
      <c r="O5" s="2" t="s">
        <v>209</v>
      </c>
      <c r="P5" s="2" t="s">
        <v>212</v>
      </c>
      <c r="Q5" s="3" t="str">
        <f>INDEX(SPORT!A:A,MATCH(R5,SPORT!B:B,0),1)</f>
        <v>OUTDOOR</v>
      </c>
      <c r="R5" s="2" t="s">
        <v>178</v>
      </c>
      <c r="S5" s="40">
        <v>110823</v>
      </c>
    </row>
    <row r="6" spans="1:19" x14ac:dyDescent="0.35">
      <c r="A6" s="30">
        <v>5</v>
      </c>
      <c r="B6" s="3" t="str">
        <f t="shared" si="0"/>
        <v>DR. JAYDON BORER</v>
      </c>
      <c r="C6" s="2" t="s">
        <v>21</v>
      </c>
      <c r="D6" s="2" t="s">
        <v>22</v>
      </c>
      <c r="E6" s="2"/>
      <c r="F6" s="2" t="s">
        <v>23</v>
      </c>
      <c r="G6" s="35">
        <v>25706</v>
      </c>
      <c r="H6" s="2" t="s">
        <v>20</v>
      </c>
      <c r="I6" s="2" t="s">
        <v>142</v>
      </c>
      <c r="J6" s="4" t="s">
        <v>141</v>
      </c>
      <c r="K6" s="4" t="str">
        <f>INDEX(LOCATION!$B$2:$M$3,MATCH(SPORTSMEN!$K$1,LOCATION!$A$2:$A$3,0),MATCH(SPORTSMEN!J6,LOCATION!$B$2:$M$2,0))</f>
        <v>USA</v>
      </c>
      <c r="L6" s="4" t="str">
        <f>INDEX(LOCATION!$A$1:$M$3,MATCH(SPORTSMEN!$L$1,LOCATION!$A$1:$A$3,0),MATCH(SPORTSMEN!J6,LOCATION!$A$2:$M$2,0))</f>
        <v>English</v>
      </c>
      <c r="M6" s="4" t="str">
        <f t="shared" si="1"/>
        <v>borer.jaydon@xyz.org</v>
      </c>
      <c r="N6" s="31">
        <v>84.8</v>
      </c>
      <c r="O6" s="2" t="s">
        <v>214</v>
      </c>
      <c r="P6" s="2" t="s">
        <v>215</v>
      </c>
      <c r="Q6" s="3" t="str">
        <f>INDEX(SPORT!A:A,MATCH(R6,SPORT!B:B,0),1)</f>
        <v>INDOOR</v>
      </c>
      <c r="R6" s="2" t="s">
        <v>179</v>
      </c>
      <c r="S6" s="40">
        <v>56916</v>
      </c>
    </row>
    <row r="7" spans="1:19" x14ac:dyDescent="0.35">
      <c r="A7" s="30">
        <v>6</v>
      </c>
      <c r="B7" s="3" t="str">
        <f t="shared" si="0"/>
        <v>MR. MORIAH  LYNCH</v>
      </c>
      <c r="C7" s="2" t="s">
        <v>24</v>
      </c>
      <c r="D7" s="2" t="s">
        <v>25</v>
      </c>
      <c r="E7" s="2"/>
      <c r="F7" s="2" t="s">
        <v>26</v>
      </c>
      <c r="G7" s="35">
        <v>33944</v>
      </c>
      <c r="H7" s="2" t="s">
        <v>27</v>
      </c>
      <c r="I7" s="2" t="s">
        <v>142</v>
      </c>
      <c r="J7" s="4" t="s">
        <v>141</v>
      </c>
      <c r="K7" s="4" t="str">
        <f>INDEX(LOCATION!$B$2:$M$3,MATCH(SPORTSMEN!$K$1,LOCATION!$A$2:$A$3,0),MATCH(SPORTSMEN!J7,LOCATION!$B$2:$M$2,0))</f>
        <v>USA</v>
      </c>
      <c r="L7" s="4" t="str">
        <f>INDEX(LOCATION!$A$1:$M$3,MATCH(SPORTSMEN!$L$1,LOCATION!$A$1:$A$3,0),MATCH(SPORTSMEN!J7,LOCATION!$A$2:$M$2,0))</f>
        <v>English</v>
      </c>
      <c r="M7" s="4" t="str">
        <f t="shared" si="1"/>
        <v>lynch.moriah @xyz.org</v>
      </c>
      <c r="N7" s="31">
        <v>83.2</v>
      </c>
      <c r="O7" s="2" t="s">
        <v>214</v>
      </c>
      <c r="P7" s="2" t="s">
        <v>212</v>
      </c>
      <c r="Q7" s="3" t="str">
        <f>INDEX(SPORT!A:A,MATCH(R7,SPORT!B:B,0),1)</f>
        <v>INDOOR</v>
      </c>
      <c r="R7" s="2" t="s">
        <v>180</v>
      </c>
      <c r="S7" s="40">
        <v>51133</v>
      </c>
    </row>
    <row r="8" spans="1:19" x14ac:dyDescent="0.35">
      <c r="A8" s="30">
        <v>7</v>
      </c>
      <c r="B8" s="3" t="str">
        <f t="shared" si="0"/>
        <v>MS. AMIYA EICHMANN</v>
      </c>
      <c r="C8" s="2" t="s">
        <v>6</v>
      </c>
      <c r="D8" s="2" t="s">
        <v>28</v>
      </c>
      <c r="E8" s="2"/>
      <c r="F8" s="2" t="s">
        <v>29</v>
      </c>
      <c r="G8" s="35">
        <v>36370</v>
      </c>
      <c r="H8" s="2" t="s">
        <v>30</v>
      </c>
      <c r="I8" s="2" t="s">
        <v>138</v>
      </c>
      <c r="J8" s="4" t="s">
        <v>141</v>
      </c>
      <c r="K8" s="4" t="str">
        <f>INDEX(LOCATION!$B$2:$M$3,MATCH(SPORTSMEN!$K$1,LOCATION!$A$2:$A$3,0),MATCH(SPORTSMEN!J8,LOCATION!$B$2:$M$2,0))</f>
        <v>USA</v>
      </c>
      <c r="L8" s="4" t="str">
        <f>INDEX(LOCATION!$A$1:$M$3,MATCH(SPORTSMEN!$L$1,LOCATION!$A$1:$A$3,0),MATCH(SPORTSMEN!J8,LOCATION!$A$2:$M$2,0))</f>
        <v>English</v>
      </c>
      <c r="M8" s="4" t="str">
        <f t="shared" si="1"/>
        <v>eichmann.amiya@xyz.org</v>
      </c>
      <c r="N8" s="31">
        <v>61.1</v>
      </c>
      <c r="O8" s="2" t="s">
        <v>214</v>
      </c>
      <c r="P8" s="2" t="s">
        <v>215</v>
      </c>
      <c r="Q8" s="3" t="str">
        <f>INDEX(SPORT!A:A,MATCH(R8,SPORT!B:B,0),1)</f>
        <v>OUTDOOR</v>
      </c>
      <c r="R8" s="2" t="s">
        <v>181</v>
      </c>
      <c r="S8" s="40">
        <v>65465</v>
      </c>
    </row>
    <row r="9" spans="1:19" x14ac:dyDescent="0.35">
      <c r="A9" s="30">
        <v>8</v>
      </c>
      <c r="B9" s="3" t="str">
        <f t="shared" si="0"/>
        <v>MR. PIERCE RAU</v>
      </c>
      <c r="C9" s="2" t="s">
        <v>24</v>
      </c>
      <c r="D9" s="2" t="s">
        <v>31</v>
      </c>
      <c r="E9" s="2"/>
      <c r="F9" s="2" t="s">
        <v>32</v>
      </c>
      <c r="G9" s="35">
        <v>23141</v>
      </c>
      <c r="H9" s="2" t="s">
        <v>20</v>
      </c>
      <c r="I9" s="2" t="s">
        <v>142</v>
      </c>
      <c r="J9" s="4" t="s">
        <v>141</v>
      </c>
      <c r="K9" s="4" t="str">
        <f>INDEX(LOCATION!$B$2:$M$3,MATCH(SPORTSMEN!$K$1,LOCATION!$A$2:$A$3,0),MATCH(SPORTSMEN!J9,LOCATION!$B$2:$M$2,0))</f>
        <v>USA</v>
      </c>
      <c r="L9" s="4" t="str">
        <f>INDEX(LOCATION!$A$1:$M$3,MATCH(SPORTSMEN!$L$1,LOCATION!$A$1:$A$3,0),MATCH(SPORTSMEN!J9,LOCATION!$A$2:$M$2,0))</f>
        <v>English</v>
      </c>
      <c r="M9" s="4" t="str">
        <f t="shared" si="1"/>
        <v>rau.pierce@xyz.org</v>
      </c>
      <c r="N9" s="31">
        <v>105.7</v>
      </c>
      <c r="O9" s="2" t="s">
        <v>213</v>
      </c>
      <c r="P9" s="2" t="s">
        <v>216</v>
      </c>
      <c r="Q9" s="3" t="str">
        <f>INDEX(SPORT!A:A,MATCH(R9,SPORT!B:B,0),1)</f>
        <v>INDOOR</v>
      </c>
      <c r="R9" s="2" t="s">
        <v>182</v>
      </c>
      <c r="S9" s="40">
        <v>109885</v>
      </c>
    </row>
    <row r="10" spans="1:19" x14ac:dyDescent="0.35">
      <c r="A10" s="30">
        <v>9</v>
      </c>
      <c r="B10" s="3" t="str">
        <f t="shared" si="0"/>
        <v>MS. AMELIA STEVENS</v>
      </c>
      <c r="C10" s="2" t="s">
        <v>6</v>
      </c>
      <c r="D10" s="2" t="s">
        <v>33</v>
      </c>
      <c r="E10" s="2"/>
      <c r="F10" s="2" t="s">
        <v>34</v>
      </c>
      <c r="G10" s="35">
        <v>25965</v>
      </c>
      <c r="H10" s="2" t="s">
        <v>12</v>
      </c>
      <c r="I10" s="2" t="s">
        <v>138</v>
      </c>
      <c r="J10" s="4" t="s">
        <v>147</v>
      </c>
      <c r="K10" s="4" t="str">
        <f>INDEX(LOCATION!$B$2:$M$3,MATCH(SPORTSMEN!$K$1,LOCATION!$A$2:$A$3,0),MATCH(SPORTSMEN!J10,LOCATION!$B$2:$M$2,0))</f>
        <v>UK</v>
      </c>
      <c r="L10" s="4" t="str">
        <f>INDEX(LOCATION!$A$1:$M$3,MATCH(SPORTSMEN!$L$1,LOCATION!$A$1:$A$3,0),MATCH(SPORTSMEN!J10,LOCATION!$A$2:$M$2,0))</f>
        <v>English</v>
      </c>
      <c r="M10" s="4" t="str">
        <f t="shared" si="1"/>
        <v>stevens.amelia@xyz.org</v>
      </c>
      <c r="N10" s="31">
        <v>65.3</v>
      </c>
      <c r="O10" s="2" t="s">
        <v>214</v>
      </c>
      <c r="P10" s="2" t="s">
        <v>216</v>
      </c>
      <c r="Q10" s="3" t="str">
        <f>INDEX(SPORT!A:A,MATCH(R10,SPORT!B:B,0),1)</f>
        <v>INDOOR</v>
      </c>
      <c r="R10" s="2" t="s">
        <v>183</v>
      </c>
      <c r="S10" s="40">
        <v>60061</v>
      </c>
    </row>
    <row r="11" spans="1:19" x14ac:dyDescent="0.35">
      <c r="A11" s="30">
        <v>10</v>
      </c>
      <c r="B11" s="3" t="str">
        <f t="shared" si="0"/>
        <v>MR. TOBY SIMPSON</v>
      </c>
      <c r="C11" s="2" t="s">
        <v>24</v>
      </c>
      <c r="D11" s="2" t="s">
        <v>35</v>
      </c>
      <c r="E11" s="2"/>
      <c r="F11" s="2" t="s">
        <v>36</v>
      </c>
      <c r="G11" s="35">
        <v>23732</v>
      </c>
      <c r="H11" s="2" t="s">
        <v>27</v>
      </c>
      <c r="I11" s="2" t="s">
        <v>142</v>
      </c>
      <c r="J11" s="4" t="s">
        <v>147</v>
      </c>
      <c r="K11" s="4" t="str">
        <f>INDEX(LOCATION!$B$2:$M$3,MATCH(SPORTSMEN!$K$1,LOCATION!$A$2:$A$3,0),MATCH(SPORTSMEN!J11,LOCATION!$B$2:$M$2,0))</f>
        <v>UK</v>
      </c>
      <c r="L11" s="4" t="str">
        <f>INDEX(LOCATION!$A$1:$M$3,MATCH(SPORTSMEN!$L$1,LOCATION!$A$1:$A$3,0),MATCH(SPORTSMEN!J11,LOCATION!$A$2:$M$2,0))</f>
        <v>English</v>
      </c>
      <c r="M11" s="4" t="str">
        <f t="shared" si="1"/>
        <v>simpson.toby@xyz.org</v>
      </c>
      <c r="N11" s="31">
        <v>62.9</v>
      </c>
      <c r="O11" s="2" t="s">
        <v>213</v>
      </c>
      <c r="P11" s="2" t="s">
        <v>217</v>
      </c>
      <c r="Q11" s="3" t="str">
        <f>INDEX(SPORT!A:A,MATCH(R11,SPORT!B:B,0),1)</f>
        <v>OUTDOOR</v>
      </c>
      <c r="R11" s="2" t="s">
        <v>181</v>
      </c>
      <c r="S11" s="40">
        <v>32758</v>
      </c>
    </row>
    <row r="12" spans="1:19" x14ac:dyDescent="0.35">
      <c r="A12" s="30">
        <v>11</v>
      </c>
      <c r="B12" s="3" t="str">
        <f t="shared" si="0"/>
        <v>SIR ETHAN MURPHY</v>
      </c>
      <c r="C12" s="2" t="s">
        <v>37</v>
      </c>
      <c r="D12" s="2" t="s">
        <v>38</v>
      </c>
      <c r="E12" s="2"/>
      <c r="F12" s="2" t="s">
        <v>39</v>
      </c>
      <c r="G12" s="35">
        <v>31733</v>
      </c>
      <c r="H12" s="2" t="s">
        <v>40</v>
      </c>
      <c r="I12" s="2" t="s">
        <v>142</v>
      </c>
      <c r="J12" s="4" t="s">
        <v>147</v>
      </c>
      <c r="K12" s="4" t="str">
        <f>INDEX(LOCATION!$B$2:$M$3,MATCH(SPORTSMEN!$K$1,LOCATION!$A$2:$A$3,0),MATCH(SPORTSMEN!J12,LOCATION!$B$2:$M$2,0))</f>
        <v>UK</v>
      </c>
      <c r="L12" s="4" t="str">
        <f>INDEX(LOCATION!$A$1:$M$3,MATCH(SPORTSMEN!$L$1,LOCATION!$A$1:$A$3,0),MATCH(SPORTSMEN!J12,LOCATION!$A$2:$M$2,0))</f>
        <v>English</v>
      </c>
      <c r="M12" s="4" t="str">
        <f t="shared" si="1"/>
        <v>murphy.ethan@xyz.org</v>
      </c>
      <c r="N12" s="31">
        <v>104.3</v>
      </c>
      <c r="O12" s="2" t="s">
        <v>211</v>
      </c>
      <c r="P12" s="2" t="s">
        <v>217</v>
      </c>
      <c r="Q12" s="3" t="str">
        <f>INDEX(SPORT!A:A,MATCH(R12,SPORT!B:B,0),1)</f>
        <v>OUTDOOR</v>
      </c>
      <c r="R12" s="2" t="s">
        <v>184</v>
      </c>
      <c r="S12" s="40">
        <v>99613</v>
      </c>
    </row>
    <row r="13" spans="1:19" x14ac:dyDescent="0.35">
      <c r="A13" s="30">
        <v>12</v>
      </c>
      <c r="B13" s="3" t="str">
        <f t="shared" si="0"/>
        <v>MRS. ASHLEY WOOD</v>
      </c>
      <c r="C13" s="2" t="s">
        <v>41</v>
      </c>
      <c r="D13" s="2" t="s">
        <v>42</v>
      </c>
      <c r="E13" s="2"/>
      <c r="F13" s="2" t="s">
        <v>43</v>
      </c>
      <c r="G13" s="35">
        <v>28412</v>
      </c>
      <c r="H13" s="2" t="s">
        <v>9</v>
      </c>
      <c r="I13" s="2" t="s">
        <v>138</v>
      </c>
      <c r="J13" s="4" t="s">
        <v>147</v>
      </c>
      <c r="K13" s="4" t="str">
        <f>INDEX(LOCATION!$B$2:$M$3,MATCH(SPORTSMEN!$K$1,LOCATION!$A$2:$A$3,0),MATCH(SPORTSMEN!J13,LOCATION!$B$2:$M$2,0))</f>
        <v>UK</v>
      </c>
      <c r="L13" s="4" t="str">
        <f>INDEX(LOCATION!$A$1:$M$3,MATCH(SPORTSMEN!$L$1,LOCATION!$A$1:$A$3,0),MATCH(SPORTSMEN!J13,LOCATION!$A$2:$M$2,0))</f>
        <v>English</v>
      </c>
      <c r="M13" s="4" t="str">
        <f t="shared" si="1"/>
        <v>wood.ashley@xyz.org</v>
      </c>
      <c r="N13" s="31">
        <v>100.7</v>
      </c>
      <c r="O13" s="2" t="s">
        <v>211</v>
      </c>
      <c r="P13" s="2" t="s">
        <v>217</v>
      </c>
      <c r="Q13" s="3" t="str">
        <f>INDEX(SPORT!A:A,MATCH(R13,SPORT!B:B,0),1)</f>
        <v>OUTDOOR</v>
      </c>
      <c r="R13" s="2" t="s">
        <v>185</v>
      </c>
      <c r="S13" s="40">
        <v>56595</v>
      </c>
    </row>
    <row r="14" spans="1:19" x14ac:dyDescent="0.35">
      <c r="A14" s="30">
        <v>13</v>
      </c>
      <c r="B14" s="3" t="str">
        <f t="shared" si="0"/>
        <v>MS. MEGAN SCOTT</v>
      </c>
      <c r="C14" s="2" t="s">
        <v>6</v>
      </c>
      <c r="D14" s="2" t="s">
        <v>44</v>
      </c>
      <c r="E14" s="2"/>
      <c r="F14" s="2" t="s">
        <v>45</v>
      </c>
      <c r="G14" s="35">
        <v>28168</v>
      </c>
      <c r="H14" s="2" t="s">
        <v>12</v>
      </c>
      <c r="I14" s="2" t="s">
        <v>138</v>
      </c>
      <c r="J14" s="4" t="s">
        <v>147</v>
      </c>
      <c r="K14" s="4" t="str">
        <f>INDEX(LOCATION!$B$2:$M$3,MATCH(SPORTSMEN!$K$1,LOCATION!$A$2:$A$3,0),MATCH(SPORTSMEN!J14,LOCATION!$B$2:$M$2,0))</f>
        <v>UK</v>
      </c>
      <c r="L14" s="4" t="str">
        <f>INDEX(LOCATION!$A$1:$M$3,MATCH(SPORTSMEN!$L$1,LOCATION!$A$1:$A$3,0),MATCH(SPORTSMEN!J14,LOCATION!$A$2:$M$2,0))</f>
        <v>English</v>
      </c>
      <c r="M14" s="4" t="str">
        <f t="shared" si="1"/>
        <v>scott.megan@xyz.org</v>
      </c>
      <c r="N14" s="31">
        <v>70.900000000000006</v>
      </c>
      <c r="O14" s="2" t="s">
        <v>209</v>
      </c>
      <c r="P14" s="2" t="s">
        <v>210</v>
      </c>
      <c r="Q14" s="3" t="str">
        <f>INDEX(SPORT!A:A,MATCH(R14,SPORT!B:B,0),1)</f>
        <v>OUTDOOR</v>
      </c>
      <c r="R14" s="2" t="s">
        <v>186</v>
      </c>
      <c r="S14" s="40">
        <v>117408</v>
      </c>
    </row>
    <row r="15" spans="1:19" x14ac:dyDescent="0.35">
      <c r="A15" s="30">
        <v>14</v>
      </c>
      <c r="B15" s="3" t="str">
        <f t="shared" si="0"/>
        <v>HR. HELMUT WEINHAE</v>
      </c>
      <c r="C15" s="2" t="s">
        <v>46</v>
      </c>
      <c r="D15" s="2" t="s">
        <v>47</v>
      </c>
      <c r="E15" s="2"/>
      <c r="F15" s="2" t="s">
        <v>48</v>
      </c>
      <c r="G15" s="35">
        <v>21788</v>
      </c>
      <c r="H15" s="2" t="s">
        <v>49</v>
      </c>
      <c r="I15" s="2" t="s">
        <v>142</v>
      </c>
      <c r="J15" s="4" t="s">
        <v>150</v>
      </c>
      <c r="K15" s="4" t="str">
        <f>INDEX(LOCATION!$B$2:$M$3,MATCH(SPORTSMEN!$K$1,LOCATION!$A$2:$A$3,0),MATCH(SPORTSMEN!J15,LOCATION!$B$2:$M$2,0))</f>
        <v>GERMANY</v>
      </c>
      <c r="L15" s="4" t="str">
        <f>INDEX(LOCATION!$A$1:$M$3,MATCH(SPORTSMEN!$L$1,LOCATION!$A$1:$A$3,0),MATCH(SPORTSMEN!J15,LOCATION!$A$2:$M$2,0))</f>
        <v>German</v>
      </c>
      <c r="M15" s="4" t="str">
        <f t="shared" si="1"/>
        <v>weinhae.helmut@xyz.com</v>
      </c>
      <c r="N15" s="31">
        <v>68.3</v>
      </c>
      <c r="O15" s="2" t="s">
        <v>218</v>
      </c>
      <c r="P15" s="2" t="s">
        <v>216</v>
      </c>
      <c r="Q15" s="3" t="str">
        <f>INDEX(SPORT!A:A,MATCH(R15,SPORT!B:B,0),1)</f>
        <v>OUTDOOR</v>
      </c>
      <c r="R15" s="2" t="s">
        <v>187</v>
      </c>
      <c r="S15" s="40">
        <v>64862</v>
      </c>
    </row>
    <row r="16" spans="1:19" x14ac:dyDescent="0.35">
      <c r="A16" s="30">
        <v>15</v>
      </c>
      <c r="B16" s="3" t="str">
        <f t="shared" si="0"/>
        <v>PROF. MILENA SCHOTIN</v>
      </c>
      <c r="C16" s="2" t="s">
        <v>50</v>
      </c>
      <c r="D16" s="2" t="s">
        <v>51</v>
      </c>
      <c r="E16" s="2"/>
      <c r="F16" s="2" t="s">
        <v>52</v>
      </c>
      <c r="G16" s="35">
        <v>23804</v>
      </c>
      <c r="H16" s="2" t="s">
        <v>53</v>
      </c>
      <c r="I16" s="2" t="s">
        <v>138</v>
      </c>
      <c r="J16" s="4" t="s">
        <v>150</v>
      </c>
      <c r="K16" s="4" t="str">
        <f>INDEX(LOCATION!$B$2:$M$3,MATCH(SPORTSMEN!$K$1,LOCATION!$A$2:$A$3,0),MATCH(SPORTSMEN!J16,LOCATION!$B$2:$M$2,0))</f>
        <v>GERMANY</v>
      </c>
      <c r="L16" s="4" t="str">
        <f>INDEX(LOCATION!$A$1:$M$3,MATCH(SPORTSMEN!$L$1,LOCATION!$A$1:$A$3,0),MATCH(SPORTSMEN!J16,LOCATION!$A$2:$M$2,0))</f>
        <v>German</v>
      </c>
      <c r="M16" s="4" t="str">
        <f t="shared" si="1"/>
        <v>schotin.milena@xyz.com</v>
      </c>
      <c r="N16" s="31">
        <v>105.3</v>
      </c>
      <c r="O16" s="2" t="s">
        <v>218</v>
      </c>
      <c r="P16" s="2" t="s">
        <v>217</v>
      </c>
      <c r="Q16" s="3" t="str">
        <f>INDEX(SPORT!A:A,MATCH(R16,SPORT!B:B,0),1)</f>
        <v>INDOOR</v>
      </c>
      <c r="R16" s="2" t="s">
        <v>188</v>
      </c>
      <c r="S16" s="40">
        <v>10241</v>
      </c>
    </row>
    <row r="17" spans="1:19" x14ac:dyDescent="0.35">
      <c r="A17" s="30">
        <v>16</v>
      </c>
      <c r="B17" s="3" t="str">
        <f t="shared" si="0"/>
        <v>HR. LOTHAR BIRNBAUM</v>
      </c>
      <c r="C17" s="2" t="s">
        <v>46</v>
      </c>
      <c r="D17" s="2" t="s">
        <v>54</v>
      </c>
      <c r="E17" s="2"/>
      <c r="F17" s="2" t="s">
        <v>55</v>
      </c>
      <c r="G17" s="35">
        <v>25405</v>
      </c>
      <c r="H17" s="2" t="s">
        <v>17</v>
      </c>
      <c r="I17" s="2" t="s">
        <v>142</v>
      </c>
      <c r="J17" s="4" t="s">
        <v>150</v>
      </c>
      <c r="K17" s="4" t="str">
        <f>INDEX(LOCATION!$B$2:$M$3,MATCH(SPORTSMEN!$K$1,LOCATION!$A$2:$A$3,0),MATCH(SPORTSMEN!J17,LOCATION!$B$2:$M$2,0))</f>
        <v>GERMANY</v>
      </c>
      <c r="L17" s="4" t="str">
        <f>INDEX(LOCATION!$A$1:$M$3,MATCH(SPORTSMEN!$L$1,LOCATION!$A$1:$A$3,0),MATCH(SPORTSMEN!J17,LOCATION!$A$2:$M$2,0))</f>
        <v>German</v>
      </c>
      <c r="M17" s="4" t="str">
        <f t="shared" si="1"/>
        <v>birnbaum.lothar@xyz.com</v>
      </c>
      <c r="N17" s="31">
        <v>48.6</v>
      </c>
      <c r="O17" s="2" t="s">
        <v>214</v>
      </c>
      <c r="P17" s="2" t="s">
        <v>217</v>
      </c>
      <c r="Q17" s="3" t="str">
        <f>INDEX(SPORT!A:A,MATCH(R17,SPORT!B:B,0),1)</f>
        <v>OUTDOOR</v>
      </c>
      <c r="R17" s="2" t="s">
        <v>178</v>
      </c>
      <c r="S17" s="40">
        <v>88762</v>
      </c>
    </row>
    <row r="18" spans="1:19" x14ac:dyDescent="0.35">
      <c r="A18" s="30">
        <v>17</v>
      </c>
      <c r="B18" s="3" t="str">
        <f t="shared" si="0"/>
        <v>HR. PIETRO STOLZE</v>
      </c>
      <c r="C18" s="2" t="s">
        <v>46</v>
      </c>
      <c r="D18" s="2" t="s">
        <v>56</v>
      </c>
      <c r="E18" s="2"/>
      <c r="F18" s="2" t="s">
        <v>57</v>
      </c>
      <c r="G18" s="35">
        <v>26582</v>
      </c>
      <c r="H18" s="2" t="s">
        <v>9</v>
      </c>
      <c r="I18" s="2" t="s">
        <v>142</v>
      </c>
      <c r="J18" s="4" t="s">
        <v>150</v>
      </c>
      <c r="K18" s="4" t="str">
        <f>INDEX(LOCATION!$B$2:$M$3,MATCH(SPORTSMEN!$K$1,LOCATION!$A$2:$A$3,0),MATCH(SPORTSMEN!J18,LOCATION!$B$2:$M$2,0))</f>
        <v>GERMANY</v>
      </c>
      <c r="L18" s="4" t="str">
        <f>INDEX(LOCATION!$A$1:$M$3,MATCH(SPORTSMEN!$L$1,LOCATION!$A$1:$A$3,0),MATCH(SPORTSMEN!J18,LOCATION!$A$2:$M$2,0))</f>
        <v>German</v>
      </c>
      <c r="M18" s="4" t="str">
        <f t="shared" si="1"/>
        <v>stolze.pietro@xyz.com</v>
      </c>
      <c r="N18" s="31">
        <v>105.9</v>
      </c>
      <c r="O18" s="2" t="s">
        <v>214</v>
      </c>
      <c r="P18" s="2" t="s">
        <v>210</v>
      </c>
      <c r="Q18" s="3" t="str">
        <f>INDEX(SPORT!A:A,MATCH(R18,SPORT!B:B,0),1)</f>
        <v>INDOOR</v>
      </c>
      <c r="R18" s="2" t="s">
        <v>189</v>
      </c>
      <c r="S18" s="40">
        <v>80757</v>
      </c>
    </row>
    <row r="19" spans="1:19" x14ac:dyDescent="0.35">
      <c r="A19" s="30">
        <v>18</v>
      </c>
      <c r="B19" s="3" t="str">
        <f t="shared" si="0"/>
        <v>HR. RICHARD  TLUSTEK</v>
      </c>
      <c r="C19" s="2" t="s">
        <v>46</v>
      </c>
      <c r="D19" s="2" t="s">
        <v>58</v>
      </c>
      <c r="E19" s="2"/>
      <c r="F19" s="2" t="s">
        <v>59</v>
      </c>
      <c r="G19" s="35">
        <v>21793</v>
      </c>
      <c r="H19" s="2" t="s">
        <v>49</v>
      </c>
      <c r="I19" s="2" t="s">
        <v>142</v>
      </c>
      <c r="J19" s="4" t="s">
        <v>150</v>
      </c>
      <c r="K19" s="4" t="str">
        <f>INDEX(LOCATION!$B$2:$M$3,MATCH(SPORTSMEN!$K$1,LOCATION!$A$2:$A$3,0),MATCH(SPORTSMEN!J19,LOCATION!$B$2:$M$2,0))</f>
        <v>GERMANY</v>
      </c>
      <c r="L19" s="4" t="str">
        <f>INDEX(LOCATION!$A$1:$M$3,MATCH(SPORTSMEN!$L$1,LOCATION!$A$1:$A$3,0),MATCH(SPORTSMEN!J19,LOCATION!$A$2:$M$2,0))</f>
        <v>German</v>
      </c>
      <c r="M19" s="4" t="str">
        <f t="shared" si="1"/>
        <v>tlustek.richard @xyz.com</v>
      </c>
      <c r="N19" s="31">
        <v>71.099999999999994</v>
      </c>
      <c r="O19" s="2" t="s">
        <v>214</v>
      </c>
      <c r="P19" s="2" t="s">
        <v>210</v>
      </c>
      <c r="Q19" s="3" t="str">
        <f>INDEX(SPORT!A:A,MATCH(R19,SPORT!B:B,0),1)</f>
        <v>OUTDOOR</v>
      </c>
      <c r="R19" s="2" t="s">
        <v>190</v>
      </c>
      <c r="S19" s="40">
        <v>88794</v>
      </c>
    </row>
    <row r="20" spans="1:19" x14ac:dyDescent="0.35">
      <c r="A20" s="30">
        <v>19</v>
      </c>
      <c r="B20" s="3" t="str">
        <f t="shared" si="0"/>
        <v>DR. EARNESTINE RAYNOR</v>
      </c>
      <c r="C20" s="2" t="s">
        <v>21</v>
      </c>
      <c r="D20" s="2" t="s">
        <v>60</v>
      </c>
      <c r="E20" s="2"/>
      <c r="F20" s="2" t="s">
        <v>61</v>
      </c>
      <c r="G20" s="35">
        <v>28262</v>
      </c>
      <c r="H20" s="2" t="s">
        <v>20</v>
      </c>
      <c r="I20" s="2" t="s">
        <v>138</v>
      </c>
      <c r="J20" s="4" t="s">
        <v>152</v>
      </c>
      <c r="K20" s="4" t="str">
        <f>INDEX(LOCATION!$B$2:$M$3,MATCH(SPORTSMEN!$K$1,LOCATION!$A$2:$A$3,0),MATCH(SPORTSMEN!J20,LOCATION!$B$2:$M$2,0))</f>
        <v>AUSTRALIA</v>
      </c>
      <c r="L20" s="4" t="str">
        <f>INDEX(LOCATION!$A$1:$M$3,MATCH(SPORTSMEN!$L$1,LOCATION!$A$1:$A$3,0),MATCH(SPORTSMEN!J20,LOCATION!$A$2:$M$2,0))</f>
        <v>English</v>
      </c>
      <c r="M20" s="4" t="str">
        <f t="shared" si="1"/>
        <v>raynor.earnestine@xyz.org</v>
      </c>
      <c r="N20" s="31">
        <v>70.3</v>
      </c>
      <c r="O20" s="2" t="s">
        <v>214</v>
      </c>
      <c r="P20" s="2" t="s">
        <v>216</v>
      </c>
      <c r="Q20" s="3" t="str">
        <f>INDEX(SPORT!A:A,MATCH(R20,SPORT!B:B,0),1)</f>
        <v>INDOOR</v>
      </c>
      <c r="R20" s="2" t="s">
        <v>191</v>
      </c>
      <c r="S20" s="40">
        <v>63526</v>
      </c>
    </row>
    <row r="21" spans="1:19" x14ac:dyDescent="0.35">
      <c r="A21" s="30">
        <v>20</v>
      </c>
      <c r="B21" s="3" t="str">
        <f t="shared" si="0"/>
        <v>MR. JASON GAYLORD</v>
      </c>
      <c r="C21" s="2" t="s">
        <v>24</v>
      </c>
      <c r="D21" s="2" t="s">
        <v>62</v>
      </c>
      <c r="E21" s="2"/>
      <c r="F21" s="2" t="s">
        <v>63</v>
      </c>
      <c r="G21" s="35">
        <v>27767</v>
      </c>
      <c r="H21" s="2" t="s">
        <v>64</v>
      </c>
      <c r="I21" s="2" t="s">
        <v>142</v>
      </c>
      <c r="J21" s="4" t="s">
        <v>152</v>
      </c>
      <c r="K21" s="4" t="str">
        <f>INDEX(LOCATION!$B$2:$M$3,MATCH(SPORTSMEN!$K$1,LOCATION!$A$2:$A$3,0),MATCH(SPORTSMEN!J21,LOCATION!$B$2:$M$2,0))</f>
        <v>AUSTRALIA</v>
      </c>
      <c r="L21" s="4" t="str">
        <f>INDEX(LOCATION!$A$1:$M$3,MATCH(SPORTSMEN!$L$1,LOCATION!$A$1:$A$3,0),MATCH(SPORTSMEN!J21,LOCATION!$A$2:$M$2,0))</f>
        <v>English</v>
      </c>
      <c r="M21" s="4" t="str">
        <f t="shared" si="1"/>
        <v>gaylord.jason@xyz.org</v>
      </c>
      <c r="N21" s="31">
        <v>54.7</v>
      </c>
      <c r="O21" s="2" t="s">
        <v>211</v>
      </c>
      <c r="P21" s="2" t="s">
        <v>212</v>
      </c>
      <c r="Q21" s="3" t="str">
        <f>INDEX(SPORT!A:A,MATCH(R21,SPORT!B:B,0),1)</f>
        <v>INDOOR</v>
      </c>
      <c r="R21" s="2" t="s">
        <v>192</v>
      </c>
      <c r="S21" s="40">
        <v>46352</v>
      </c>
    </row>
    <row r="22" spans="1:19" x14ac:dyDescent="0.35">
      <c r="A22" s="30">
        <v>21</v>
      </c>
      <c r="B22" s="3" t="str">
        <f t="shared" si="0"/>
        <v>MR. KENDRICK SAUER</v>
      </c>
      <c r="C22" s="2" t="s">
        <v>24</v>
      </c>
      <c r="D22" s="2" t="s">
        <v>65</v>
      </c>
      <c r="E22" s="2"/>
      <c r="F22" s="2" t="s">
        <v>66</v>
      </c>
      <c r="G22" s="35">
        <v>35268</v>
      </c>
      <c r="H22" s="2" t="s">
        <v>17</v>
      </c>
      <c r="I22" s="2" t="s">
        <v>142</v>
      </c>
      <c r="J22" s="4" t="s">
        <v>152</v>
      </c>
      <c r="K22" s="4" t="str">
        <f>INDEX(LOCATION!$B$2:$M$3,MATCH(SPORTSMEN!$K$1,LOCATION!$A$2:$A$3,0),MATCH(SPORTSMEN!J22,LOCATION!$B$2:$M$2,0))</f>
        <v>AUSTRALIA</v>
      </c>
      <c r="L22" s="4" t="str">
        <f>INDEX(LOCATION!$A$1:$M$3,MATCH(SPORTSMEN!$L$1,LOCATION!$A$1:$A$3,0),MATCH(SPORTSMEN!J22,LOCATION!$A$2:$M$2,0))</f>
        <v>English</v>
      </c>
      <c r="M22" s="4" t="str">
        <f t="shared" si="1"/>
        <v>sauer.kendrick@xyz.org</v>
      </c>
      <c r="N22" s="31">
        <v>100.9</v>
      </c>
      <c r="O22" s="2" t="s">
        <v>214</v>
      </c>
      <c r="P22" s="2" t="s">
        <v>215</v>
      </c>
      <c r="Q22" s="3" t="str">
        <f>INDEX(SPORT!A:A,MATCH(R22,SPORT!B:B,0),1)</f>
        <v>OUTDOOR</v>
      </c>
      <c r="R22" s="2" t="s">
        <v>193</v>
      </c>
      <c r="S22" s="40">
        <v>106808</v>
      </c>
    </row>
    <row r="23" spans="1:19" x14ac:dyDescent="0.35">
      <c r="A23" s="30">
        <v>22</v>
      </c>
      <c r="B23" s="3" t="str">
        <f t="shared" si="0"/>
        <v>DR. ANNABELL OLSON</v>
      </c>
      <c r="C23" s="2" t="s">
        <v>21</v>
      </c>
      <c r="D23" s="2" t="s">
        <v>67</v>
      </c>
      <c r="E23" s="2"/>
      <c r="F23" s="2" t="s">
        <v>68</v>
      </c>
      <c r="G23" s="35">
        <v>23483</v>
      </c>
      <c r="H23" s="2" t="s">
        <v>69</v>
      </c>
      <c r="I23" s="2" t="s">
        <v>138</v>
      </c>
      <c r="J23" s="4" t="s">
        <v>152</v>
      </c>
      <c r="K23" s="4" t="str">
        <f>INDEX(LOCATION!$B$2:$M$3,MATCH(SPORTSMEN!$K$1,LOCATION!$A$2:$A$3,0),MATCH(SPORTSMEN!J23,LOCATION!$B$2:$M$2,0))</f>
        <v>AUSTRALIA</v>
      </c>
      <c r="L23" s="4" t="str">
        <f>INDEX(LOCATION!$A$1:$M$3,MATCH(SPORTSMEN!$L$1,LOCATION!$A$1:$A$3,0),MATCH(SPORTSMEN!J23,LOCATION!$A$2:$M$2,0))</f>
        <v>English</v>
      </c>
      <c r="M23" s="4" t="str">
        <f t="shared" si="1"/>
        <v>olson.annabell@xyz.org</v>
      </c>
      <c r="N23" s="31">
        <v>84.3</v>
      </c>
      <c r="O23" s="2" t="s">
        <v>209</v>
      </c>
      <c r="P23" s="2" t="s">
        <v>216</v>
      </c>
      <c r="Q23" s="3" t="str">
        <f>INDEX(SPORT!A:A,MATCH(R23,SPORT!B:B,0),1)</f>
        <v>OUTDOOR</v>
      </c>
      <c r="R23" s="2" t="s">
        <v>194</v>
      </c>
      <c r="S23" s="40">
        <v>96468</v>
      </c>
    </row>
    <row r="24" spans="1:19" x14ac:dyDescent="0.35">
      <c r="A24" s="30">
        <v>23</v>
      </c>
      <c r="B24" s="3" t="str">
        <f t="shared" si="0"/>
        <v>DR. JENA UPTON</v>
      </c>
      <c r="C24" s="2" t="s">
        <v>21</v>
      </c>
      <c r="D24" s="2" t="s">
        <v>70</v>
      </c>
      <c r="E24" s="2"/>
      <c r="F24" s="2" t="s">
        <v>71</v>
      </c>
      <c r="G24" s="35">
        <v>20437</v>
      </c>
      <c r="H24" s="2" t="s">
        <v>27</v>
      </c>
      <c r="I24" s="2" t="s">
        <v>138</v>
      </c>
      <c r="J24" s="4" t="s">
        <v>152</v>
      </c>
      <c r="K24" s="4" t="str">
        <f>INDEX(LOCATION!$B$2:$M$3,MATCH(SPORTSMEN!$K$1,LOCATION!$A$2:$A$3,0),MATCH(SPORTSMEN!J24,LOCATION!$B$2:$M$2,0))</f>
        <v>AUSTRALIA</v>
      </c>
      <c r="L24" s="4" t="str">
        <f>INDEX(LOCATION!$A$1:$M$3,MATCH(SPORTSMEN!$L$1,LOCATION!$A$1:$A$3,0),MATCH(SPORTSMEN!J24,LOCATION!$A$2:$M$2,0))</f>
        <v>English</v>
      </c>
      <c r="M24" s="4" t="str">
        <f t="shared" si="1"/>
        <v>upton.jena@xyz.org</v>
      </c>
      <c r="N24" s="31">
        <v>66.8</v>
      </c>
      <c r="O24" s="2" t="s">
        <v>214</v>
      </c>
      <c r="P24" s="2" t="s">
        <v>217</v>
      </c>
      <c r="Q24" s="3" t="str">
        <f>INDEX(SPORT!A:A,MATCH(R24,SPORT!B:B,0),1)</f>
        <v>OUTDOOR</v>
      </c>
      <c r="R24" s="2" t="s">
        <v>195</v>
      </c>
      <c r="S24" s="40">
        <v>16526</v>
      </c>
    </row>
    <row r="25" spans="1:19" x14ac:dyDescent="0.35">
      <c r="A25" s="30">
        <v>24</v>
      </c>
      <c r="B25" s="3" t="str">
        <f t="shared" si="0"/>
        <v>DR. SHANNY BINS</v>
      </c>
      <c r="C25" s="2" t="s">
        <v>21</v>
      </c>
      <c r="D25" s="2" t="s">
        <v>72</v>
      </c>
      <c r="E25" s="2"/>
      <c r="F25" s="2" t="s">
        <v>73</v>
      </c>
      <c r="G25" s="35">
        <v>36400</v>
      </c>
      <c r="H25" s="2" t="s">
        <v>49</v>
      </c>
      <c r="I25" s="2" t="s">
        <v>138</v>
      </c>
      <c r="J25" s="4" t="s">
        <v>152</v>
      </c>
      <c r="K25" s="4" t="str">
        <f>INDEX(LOCATION!$B$2:$M$3,MATCH(SPORTSMEN!$K$1,LOCATION!$A$2:$A$3,0),MATCH(SPORTSMEN!J25,LOCATION!$B$2:$M$2,0))</f>
        <v>AUSTRALIA</v>
      </c>
      <c r="L25" s="4" t="str">
        <f>INDEX(LOCATION!$A$1:$M$3,MATCH(SPORTSMEN!$L$1,LOCATION!$A$1:$A$3,0),MATCH(SPORTSMEN!J25,LOCATION!$A$2:$M$2,0))</f>
        <v>English</v>
      </c>
      <c r="M25" s="4" t="str">
        <f t="shared" si="1"/>
        <v>bins.shanny@xyz.org</v>
      </c>
      <c r="N25" s="31">
        <v>59.4</v>
      </c>
      <c r="O25" s="2" t="s">
        <v>213</v>
      </c>
      <c r="P25" s="2" t="s">
        <v>215</v>
      </c>
      <c r="Q25" s="3" t="str">
        <f>INDEX(SPORT!A:A,MATCH(R25,SPORT!B:B,0),1)</f>
        <v>OUTDOOR</v>
      </c>
      <c r="R25" s="2" t="s">
        <v>196</v>
      </c>
      <c r="S25" s="40">
        <v>21891</v>
      </c>
    </row>
    <row r="26" spans="1:19" x14ac:dyDescent="0.35">
      <c r="A26" s="30">
        <v>25</v>
      </c>
      <c r="B26" s="3" t="str">
        <f t="shared" si="0"/>
        <v>DR. TIA ABSHIRE</v>
      </c>
      <c r="C26" s="2" t="s">
        <v>21</v>
      </c>
      <c r="D26" s="2" t="s">
        <v>74</v>
      </c>
      <c r="E26" s="2"/>
      <c r="F26" s="2" t="s">
        <v>75</v>
      </c>
      <c r="G26" s="35">
        <v>24309</v>
      </c>
      <c r="H26" s="2" t="s">
        <v>17</v>
      </c>
      <c r="I26" s="2" t="s">
        <v>138</v>
      </c>
      <c r="J26" s="4" t="s">
        <v>152</v>
      </c>
      <c r="K26" s="4" t="str">
        <f>INDEX(LOCATION!$B$2:$M$3,MATCH(SPORTSMEN!$K$1,LOCATION!$A$2:$A$3,0),MATCH(SPORTSMEN!J26,LOCATION!$B$2:$M$2,0))</f>
        <v>AUSTRALIA</v>
      </c>
      <c r="L26" s="4" t="str">
        <f>INDEX(LOCATION!$A$1:$M$3,MATCH(SPORTSMEN!$L$1,LOCATION!$A$1:$A$3,0),MATCH(SPORTSMEN!J26,LOCATION!$A$2:$M$2,0))</f>
        <v>English</v>
      </c>
      <c r="M26" s="4" t="str">
        <f t="shared" si="1"/>
        <v>abshire.tia@xyz.org</v>
      </c>
      <c r="N26" s="31">
        <v>77.8</v>
      </c>
      <c r="O26" s="2" t="s">
        <v>213</v>
      </c>
      <c r="P26" s="2" t="s">
        <v>216</v>
      </c>
      <c r="Q26" s="3" t="str">
        <f>INDEX(SPORT!A:A,MATCH(R26,SPORT!B:B,0),1)</f>
        <v>OUTDOOR</v>
      </c>
      <c r="R26" s="2" t="s">
        <v>181</v>
      </c>
      <c r="S26" s="40">
        <v>62037</v>
      </c>
    </row>
    <row r="27" spans="1:19" x14ac:dyDescent="0.35">
      <c r="A27" s="30">
        <v>26</v>
      </c>
      <c r="B27" s="3" t="str">
        <f t="shared" si="0"/>
        <v>MS. ISABEL RUNOLFSDOTTIR</v>
      </c>
      <c r="C27" s="2" t="s">
        <v>6</v>
      </c>
      <c r="D27" s="2" t="s">
        <v>76</v>
      </c>
      <c r="E27" s="2"/>
      <c r="F27" s="2" t="s">
        <v>77</v>
      </c>
      <c r="G27" s="35">
        <v>28570</v>
      </c>
      <c r="H27" s="2" t="s">
        <v>69</v>
      </c>
      <c r="I27" s="2" t="s">
        <v>138</v>
      </c>
      <c r="J27" s="4" t="s">
        <v>152</v>
      </c>
      <c r="K27" s="4" t="str">
        <f>INDEX(LOCATION!$B$2:$M$3,MATCH(SPORTSMEN!$K$1,LOCATION!$A$2:$A$3,0),MATCH(SPORTSMEN!J27,LOCATION!$B$2:$M$2,0))</f>
        <v>AUSTRALIA</v>
      </c>
      <c r="L27" s="4" t="str">
        <f>INDEX(LOCATION!$A$1:$M$3,MATCH(SPORTSMEN!$L$1,LOCATION!$A$1:$A$3,0),MATCH(SPORTSMEN!J27,LOCATION!$A$2:$M$2,0))</f>
        <v>English</v>
      </c>
      <c r="M27" s="4" t="str">
        <f t="shared" si="1"/>
        <v>runolfsdottir.isabel@xyz.org</v>
      </c>
      <c r="N27" s="31">
        <v>85.9</v>
      </c>
      <c r="O27" s="2" t="s">
        <v>214</v>
      </c>
      <c r="P27" s="2" t="s">
        <v>219</v>
      </c>
      <c r="Q27" s="3" t="str">
        <f>INDEX(SPORT!A:A,MATCH(R27,SPORT!B:B,0),1)</f>
        <v>INDOOR</v>
      </c>
      <c r="R27" s="2" t="s">
        <v>174</v>
      </c>
      <c r="S27" s="40">
        <v>89737</v>
      </c>
    </row>
    <row r="28" spans="1:19" x14ac:dyDescent="0.35">
      <c r="A28" s="30">
        <v>27</v>
      </c>
      <c r="B28" s="3" t="str">
        <f t="shared" si="0"/>
        <v>HR. BARNEY WESACK</v>
      </c>
      <c r="C28" s="2" t="s">
        <v>46</v>
      </c>
      <c r="D28" s="2" t="s">
        <v>78</v>
      </c>
      <c r="E28" s="2"/>
      <c r="F28" s="2" t="s">
        <v>79</v>
      </c>
      <c r="G28" s="35">
        <v>25767</v>
      </c>
      <c r="H28" s="2" t="s">
        <v>17</v>
      </c>
      <c r="I28" s="2" t="s">
        <v>142</v>
      </c>
      <c r="J28" s="4" t="s">
        <v>154</v>
      </c>
      <c r="K28" s="4" t="str">
        <f>INDEX(LOCATION!$B$2:$M$3,MATCH(SPORTSMEN!$K$1,LOCATION!$A$2:$A$3,0),MATCH(SPORTSMEN!J28,LOCATION!$B$2:$M$2,0))</f>
        <v>AUSTRIA</v>
      </c>
      <c r="L28" s="4" t="str">
        <f>INDEX(LOCATION!$A$1:$M$3,MATCH(SPORTSMEN!$L$1,LOCATION!$A$1:$A$3,0),MATCH(SPORTSMEN!J28,LOCATION!$A$2:$M$2,0))</f>
        <v>German</v>
      </c>
      <c r="M28" s="4" t="str">
        <f t="shared" si="1"/>
        <v>wesack.barney@xyz.com</v>
      </c>
      <c r="N28" s="31">
        <v>93.4</v>
      </c>
      <c r="O28" s="2" t="s">
        <v>213</v>
      </c>
      <c r="P28" s="2" t="s">
        <v>219</v>
      </c>
      <c r="Q28" s="3" t="str">
        <f>INDEX(SPORT!A:A,MATCH(R28,SPORT!B:B,0),1)</f>
        <v>INDOOR</v>
      </c>
      <c r="R28" s="2" t="s">
        <v>197</v>
      </c>
      <c r="S28" s="40">
        <v>41039</v>
      </c>
    </row>
    <row r="29" spans="1:19" x14ac:dyDescent="0.35">
      <c r="A29" s="30">
        <v>28</v>
      </c>
      <c r="B29" s="3" t="str">
        <f t="shared" si="0"/>
        <v>HR. BARUCH KADE</v>
      </c>
      <c r="C29" s="2" t="s">
        <v>46</v>
      </c>
      <c r="D29" s="2" t="s">
        <v>80</v>
      </c>
      <c r="E29" s="2"/>
      <c r="F29" s="2" t="s">
        <v>81</v>
      </c>
      <c r="G29" s="35">
        <v>30020</v>
      </c>
      <c r="H29" s="2" t="s">
        <v>53</v>
      </c>
      <c r="I29" s="2" t="s">
        <v>142</v>
      </c>
      <c r="J29" s="4" t="s">
        <v>154</v>
      </c>
      <c r="K29" s="4" t="str">
        <f>INDEX(LOCATION!$B$2:$M$3,MATCH(SPORTSMEN!$K$1,LOCATION!$A$2:$A$3,0),MATCH(SPORTSMEN!J29,LOCATION!$B$2:$M$2,0))</f>
        <v>AUSTRIA</v>
      </c>
      <c r="L29" s="4" t="str">
        <f>INDEX(LOCATION!$A$1:$M$3,MATCH(SPORTSMEN!$L$1,LOCATION!$A$1:$A$3,0),MATCH(SPORTSMEN!J29,LOCATION!$A$2:$M$2,0))</f>
        <v>German</v>
      </c>
      <c r="M29" s="4" t="str">
        <f t="shared" si="1"/>
        <v>kade.baruch@xyz.com</v>
      </c>
      <c r="N29" s="31">
        <v>95.5</v>
      </c>
      <c r="O29" s="2" t="s">
        <v>218</v>
      </c>
      <c r="P29" s="2" t="s">
        <v>212</v>
      </c>
      <c r="Q29" s="3" t="str">
        <f>INDEX(SPORT!A:A,MATCH(R29,SPORT!B:B,0),1)</f>
        <v>OUTDOOR</v>
      </c>
      <c r="R29" s="2" t="s">
        <v>186</v>
      </c>
      <c r="S29" s="40">
        <v>28458</v>
      </c>
    </row>
    <row r="30" spans="1:19" x14ac:dyDescent="0.35">
      <c r="A30" s="30">
        <v>29</v>
      </c>
      <c r="B30" s="3" t="str">
        <f t="shared" si="0"/>
        <v>PROF. LIESBETH ROSEMANN</v>
      </c>
      <c r="C30" s="2" t="s">
        <v>50</v>
      </c>
      <c r="D30" s="2" t="s">
        <v>82</v>
      </c>
      <c r="E30" s="2"/>
      <c r="F30" s="2" t="s">
        <v>83</v>
      </c>
      <c r="G30" s="35">
        <v>34361</v>
      </c>
      <c r="H30" s="2" t="s">
        <v>12</v>
      </c>
      <c r="I30" s="2" t="s">
        <v>138</v>
      </c>
      <c r="J30" s="4" t="s">
        <v>154</v>
      </c>
      <c r="K30" s="4" t="str">
        <f>INDEX(LOCATION!$B$2:$M$3,MATCH(SPORTSMEN!$K$1,LOCATION!$A$2:$A$3,0),MATCH(SPORTSMEN!J30,LOCATION!$B$2:$M$2,0))</f>
        <v>AUSTRIA</v>
      </c>
      <c r="L30" s="4" t="str">
        <f>INDEX(LOCATION!$A$1:$M$3,MATCH(SPORTSMEN!$L$1,LOCATION!$A$1:$A$3,0),MATCH(SPORTSMEN!J30,LOCATION!$A$2:$M$2,0))</f>
        <v>German</v>
      </c>
      <c r="M30" s="4" t="str">
        <f t="shared" si="1"/>
        <v>rosemann.liesbeth@xyz.com</v>
      </c>
      <c r="N30" s="31">
        <v>52.2</v>
      </c>
      <c r="O30" s="2" t="s">
        <v>214</v>
      </c>
      <c r="P30" s="2" t="s">
        <v>217</v>
      </c>
      <c r="Q30" s="3" t="str">
        <f>INDEX(SPORT!A:A,MATCH(R30,SPORT!B:B,0),1)</f>
        <v>OUTDOOR</v>
      </c>
      <c r="R30" s="2" t="s">
        <v>181</v>
      </c>
      <c r="S30" s="40">
        <v>55007</v>
      </c>
    </row>
    <row r="31" spans="1:19" x14ac:dyDescent="0.35">
      <c r="A31" s="30">
        <v>30</v>
      </c>
      <c r="B31" s="3" t="str">
        <f t="shared" si="0"/>
        <v>MME. VALENTINE MOREAU</v>
      </c>
      <c r="C31" s="2" t="s">
        <v>84</v>
      </c>
      <c r="D31" s="2" t="s">
        <v>85</v>
      </c>
      <c r="E31" s="2"/>
      <c r="F31" s="2" t="s">
        <v>86</v>
      </c>
      <c r="G31" s="35">
        <v>29137</v>
      </c>
      <c r="H31" s="2" t="s">
        <v>9</v>
      </c>
      <c r="I31" s="2" t="s">
        <v>138</v>
      </c>
      <c r="J31" s="4" t="s">
        <v>157</v>
      </c>
      <c r="K31" s="4" t="str">
        <f>INDEX(LOCATION!$B$2:$M$3,MATCH(SPORTSMEN!$K$1,LOCATION!$A$2:$A$3,0),MATCH(SPORTSMEN!J31,LOCATION!$B$2:$M$2,0))</f>
        <v>FRANCE</v>
      </c>
      <c r="L31" s="4" t="str">
        <f>INDEX(LOCATION!$A$1:$M$3,MATCH(SPORTSMEN!$L$1,LOCATION!$A$1:$A$3,0),MATCH(SPORTSMEN!J31,LOCATION!$A$2:$M$2,0))</f>
        <v>French</v>
      </c>
      <c r="M31" s="4" t="str">
        <f t="shared" si="1"/>
        <v>moreau.valentine@xyz.com</v>
      </c>
      <c r="N31" s="31">
        <v>74.599999999999994</v>
      </c>
      <c r="O31" s="2" t="s">
        <v>214</v>
      </c>
      <c r="P31" s="2" t="s">
        <v>219</v>
      </c>
      <c r="Q31" s="3" t="str">
        <f>INDEX(SPORT!A:A,MATCH(R31,SPORT!B:B,0),1)</f>
        <v>OUTDOOR</v>
      </c>
      <c r="R31" s="2" t="s">
        <v>198</v>
      </c>
      <c r="S31" s="40">
        <v>69041</v>
      </c>
    </row>
    <row r="32" spans="1:19" x14ac:dyDescent="0.35">
      <c r="A32" s="30">
        <v>31</v>
      </c>
      <c r="B32" s="3" t="str">
        <f t="shared" si="0"/>
        <v>MME. PAULETTE DURAND</v>
      </c>
      <c r="C32" s="2" t="s">
        <v>84</v>
      </c>
      <c r="D32" s="2" t="s">
        <v>87</v>
      </c>
      <c r="E32" s="2"/>
      <c r="F32" s="2" t="s">
        <v>88</v>
      </c>
      <c r="G32" s="35">
        <v>32867</v>
      </c>
      <c r="H32" s="2" t="s">
        <v>64</v>
      </c>
      <c r="I32" s="2" t="s">
        <v>138</v>
      </c>
      <c r="J32" s="4" t="s">
        <v>157</v>
      </c>
      <c r="K32" s="4" t="str">
        <f>INDEX(LOCATION!$A$2:$M$3,MATCH(SPORTSMEN!$K$1,LOCATION!$A$2:$A$3,0),MATCH(SPORTSMEN!J32,LOCATION!$A$2:$M$2,0))</f>
        <v>FRANCE</v>
      </c>
      <c r="L32" s="4" t="str">
        <f>INDEX(LOCATION!$A$1:$M$3,MATCH(SPORTSMEN!$L$1,LOCATION!$A$1:$A$3,0),MATCH(SPORTSMEN!J32,LOCATION!$A$2:$M$2,0))</f>
        <v>French</v>
      </c>
      <c r="M32" s="4" t="str">
        <f t="shared" si="1"/>
        <v>durand.paulette@xyz.com</v>
      </c>
      <c r="N32" s="31">
        <v>81.7</v>
      </c>
      <c r="O32" s="2" t="s">
        <v>213</v>
      </c>
      <c r="P32" s="2" t="s">
        <v>212</v>
      </c>
      <c r="Q32" s="3" t="str">
        <f>INDEX(SPORT!A:A,MATCH(R32,SPORT!B:B,0),1)</f>
        <v>INDOOR</v>
      </c>
      <c r="R32" s="2" t="s">
        <v>197</v>
      </c>
      <c r="S32" s="40">
        <v>86262</v>
      </c>
    </row>
    <row r="33" spans="1:19" x14ac:dyDescent="0.35">
      <c r="A33" s="30">
        <v>32</v>
      </c>
      <c r="B33" s="3" t="str">
        <f t="shared" si="0"/>
        <v>MME. LAURE-ALIX CHEVALIER</v>
      </c>
      <c r="C33" s="2" t="s">
        <v>84</v>
      </c>
      <c r="D33" s="2" t="s">
        <v>89</v>
      </c>
      <c r="E33" s="2"/>
      <c r="F33" s="2" t="s">
        <v>90</v>
      </c>
      <c r="G33" s="35">
        <v>25925</v>
      </c>
      <c r="H33" s="2" t="s">
        <v>64</v>
      </c>
      <c r="I33" s="2" t="s">
        <v>138</v>
      </c>
      <c r="J33" s="4" t="s">
        <v>157</v>
      </c>
      <c r="K33" s="4" t="str">
        <f>INDEX(LOCATION!$A$2:$M$3,MATCH(SPORTSMEN!$K$1,LOCATION!$A$2:$A$3,0),MATCH(SPORTSMEN!J33,LOCATION!$A$2:$M$2,0))</f>
        <v>FRANCE</v>
      </c>
      <c r="L33" s="4" t="str">
        <f>INDEX(LOCATION!$A$1:$M$3,MATCH(SPORTSMEN!$L$1,LOCATION!$A$1:$A$3,0),MATCH(SPORTSMEN!J33,LOCATION!$A$2:$M$2,0))</f>
        <v>French</v>
      </c>
      <c r="M33" s="4" t="str">
        <f t="shared" si="1"/>
        <v>chevalier.laure-alix@xyz.com</v>
      </c>
      <c r="N33" s="31">
        <v>78.099999999999994</v>
      </c>
      <c r="O33" s="2" t="s">
        <v>214</v>
      </c>
      <c r="P33" s="2" t="s">
        <v>217</v>
      </c>
      <c r="Q33" s="3" t="str">
        <f>INDEX(SPORT!A:A,MATCH(R33,SPORT!B:B,0),1)</f>
        <v>OUTDOOR</v>
      </c>
      <c r="R33" s="2" t="s">
        <v>195</v>
      </c>
      <c r="S33" s="40">
        <v>19234</v>
      </c>
    </row>
    <row r="34" spans="1:19" x14ac:dyDescent="0.35">
      <c r="A34" s="30">
        <v>33</v>
      </c>
      <c r="B34" s="3" t="str">
        <f t="shared" si="0"/>
        <v>M. CLAUDE TOUSSAINT</v>
      </c>
      <c r="C34" s="2" t="s">
        <v>91</v>
      </c>
      <c r="D34" s="2" t="s">
        <v>92</v>
      </c>
      <c r="E34" s="2"/>
      <c r="F34" s="2" t="s">
        <v>93</v>
      </c>
      <c r="G34" s="35">
        <v>29529</v>
      </c>
      <c r="H34" s="2" t="s">
        <v>40</v>
      </c>
      <c r="I34" s="2" t="s">
        <v>142</v>
      </c>
      <c r="J34" s="4" t="s">
        <v>157</v>
      </c>
      <c r="K34" s="4" t="str">
        <f>INDEX(LOCATION!$A$2:$M$3,MATCH(SPORTSMEN!$K$1,LOCATION!$A$2:$A$3,0),MATCH(SPORTSMEN!J34,LOCATION!$A$2:$M$2,0))</f>
        <v>FRANCE</v>
      </c>
      <c r="L34" s="4" t="str">
        <f>INDEX(LOCATION!$A$1:$M$3,MATCH(SPORTSMEN!$L$1,LOCATION!$A$1:$A$3,0),MATCH(SPORTSMEN!J34,LOCATION!$A$2:$M$2,0))</f>
        <v>French</v>
      </c>
      <c r="M34" s="4" t="str">
        <f t="shared" si="1"/>
        <v>toussaint.claude@xyz.com</v>
      </c>
      <c r="N34" s="31">
        <v>57.1</v>
      </c>
      <c r="O34" s="2" t="s">
        <v>209</v>
      </c>
      <c r="P34" s="2" t="s">
        <v>217</v>
      </c>
      <c r="Q34" s="3" t="str">
        <f>INDEX(SPORT!A:A,MATCH(R34,SPORT!B:B,0),1)</f>
        <v>INDOOR</v>
      </c>
      <c r="R34" s="2" t="s">
        <v>199</v>
      </c>
      <c r="S34" s="40">
        <v>95123</v>
      </c>
    </row>
    <row r="35" spans="1:19" x14ac:dyDescent="0.35">
      <c r="A35" s="30">
        <v>34</v>
      </c>
      <c r="B35" s="3" t="str">
        <f t="shared" si="0"/>
        <v>M. VICTOR LENOIR</v>
      </c>
      <c r="C35" s="2" t="s">
        <v>91</v>
      </c>
      <c r="D35" s="2" t="s">
        <v>94</v>
      </c>
      <c r="E35" s="2"/>
      <c r="F35" s="2" t="s">
        <v>95</v>
      </c>
      <c r="G35" s="35">
        <v>29875</v>
      </c>
      <c r="H35" s="2" t="s">
        <v>9</v>
      </c>
      <c r="I35" s="2" t="s">
        <v>142</v>
      </c>
      <c r="J35" s="4" t="s">
        <v>157</v>
      </c>
      <c r="K35" s="4" t="str">
        <f>INDEX(LOCATION!$A$2:$M$3,MATCH(SPORTSMEN!$K$1,LOCATION!$A$2:$A$3,0),MATCH(SPORTSMEN!J35,LOCATION!$A$2:$M$2,0))</f>
        <v>FRANCE</v>
      </c>
      <c r="L35" s="4" t="str">
        <f>INDEX(LOCATION!$A$1:$M$3,MATCH(SPORTSMEN!$L$1,LOCATION!$A$1:$A$3,0),MATCH(SPORTSMEN!J35,LOCATION!$A$2:$M$2,0))</f>
        <v>French</v>
      </c>
      <c r="M35" s="4" t="str">
        <f t="shared" si="1"/>
        <v>lenoir.victor@xyz.com</v>
      </c>
      <c r="N35" s="31">
        <v>56</v>
      </c>
      <c r="O35" s="2" t="s">
        <v>214</v>
      </c>
      <c r="P35" s="2" t="s">
        <v>219</v>
      </c>
      <c r="Q35" s="3" t="str">
        <f>INDEX(SPORT!A:A,MATCH(R35,SPORT!B:B,0),1)</f>
        <v>OUTDOOR</v>
      </c>
      <c r="R35" s="2" t="s">
        <v>193</v>
      </c>
      <c r="S35" s="40">
        <v>62761</v>
      </c>
    </row>
    <row r="36" spans="1:19" x14ac:dyDescent="0.35">
      <c r="A36" s="30">
        <v>35</v>
      </c>
      <c r="B36" s="3" t="str">
        <f t="shared" si="0"/>
        <v>M. ARTHUR LENOIR</v>
      </c>
      <c r="C36" s="2" t="s">
        <v>91</v>
      </c>
      <c r="D36" s="2" t="s">
        <v>96</v>
      </c>
      <c r="E36" s="2"/>
      <c r="F36" s="2" t="s">
        <v>95</v>
      </c>
      <c r="G36" s="35">
        <v>20300</v>
      </c>
      <c r="H36" s="2" t="s">
        <v>30</v>
      </c>
      <c r="I36" s="2" t="s">
        <v>142</v>
      </c>
      <c r="J36" s="4" t="s">
        <v>157</v>
      </c>
      <c r="K36" s="4" t="str">
        <f>INDEX(LOCATION!$A$2:$M$3,MATCH(SPORTSMEN!$K$1,LOCATION!$A$2:$A$3,0),MATCH(SPORTSMEN!J36,LOCATION!$A$2:$M$2,0))</f>
        <v>FRANCE</v>
      </c>
      <c r="L36" s="4" t="str">
        <f>INDEX(LOCATION!$A$1:$M$3,MATCH(SPORTSMEN!$L$1,LOCATION!$A$1:$A$3,0),MATCH(SPORTSMEN!J36,LOCATION!$A$2:$M$2,0))</f>
        <v>French</v>
      </c>
      <c r="M36" s="4" t="str">
        <f t="shared" si="1"/>
        <v>lenoir.arthur@xyz.com</v>
      </c>
      <c r="N36" s="31">
        <v>88.6</v>
      </c>
      <c r="O36" s="2" t="s">
        <v>213</v>
      </c>
      <c r="P36" s="2" t="s">
        <v>217</v>
      </c>
      <c r="Q36" s="3" t="str">
        <f>INDEX(SPORT!A:A,MATCH(R36,SPORT!B:B,0),1)</f>
        <v>OUTDOOR</v>
      </c>
      <c r="R36" s="2" t="s">
        <v>200</v>
      </c>
      <c r="S36" s="40">
        <v>108431</v>
      </c>
    </row>
    <row r="37" spans="1:19" x14ac:dyDescent="0.35">
      <c r="A37" s="30">
        <v>36</v>
      </c>
      <c r="B37" s="3" t="str">
        <f t="shared" si="0"/>
        <v>M. BENJAMIN LEBRUN-BRUN</v>
      </c>
      <c r="C37" s="2" t="s">
        <v>91</v>
      </c>
      <c r="D37" s="2" t="s">
        <v>97</v>
      </c>
      <c r="E37" s="2"/>
      <c r="F37" s="2" t="s">
        <v>98</v>
      </c>
      <c r="G37" s="35">
        <v>27428</v>
      </c>
      <c r="H37" s="2" t="s">
        <v>12</v>
      </c>
      <c r="I37" s="2" t="s">
        <v>142</v>
      </c>
      <c r="J37" s="4" t="s">
        <v>157</v>
      </c>
      <c r="K37" s="4" t="str">
        <f>INDEX(LOCATION!$A$2:$M$3,MATCH(SPORTSMEN!$K$1,LOCATION!$A$2:$A$3,0),MATCH(SPORTSMEN!J37,LOCATION!$A$2:$M$2,0))</f>
        <v>FRANCE</v>
      </c>
      <c r="L37" s="4" t="str">
        <f>INDEX(LOCATION!$A$1:$M$3,MATCH(SPORTSMEN!$L$1,LOCATION!$A$1:$A$3,0),MATCH(SPORTSMEN!J37,LOCATION!$A$2:$M$2,0))</f>
        <v>French</v>
      </c>
      <c r="M37" s="4" t="str">
        <f t="shared" si="1"/>
        <v>lebrun-brun.benjamin@xyz.com</v>
      </c>
      <c r="N37" s="31">
        <v>78.2</v>
      </c>
      <c r="O37" s="2" t="s">
        <v>211</v>
      </c>
      <c r="P37" s="2" t="s">
        <v>212</v>
      </c>
      <c r="Q37" s="3" t="str">
        <f>INDEX(SPORT!A:A,MATCH(R37,SPORT!B:B,0),1)</f>
        <v>OUTDOOR</v>
      </c>
      <c r="R37" s="2" t="s">
        <v>193</v>
      </c>
      <c r="S37" s="40">
        <v>66268</v>
      </c>
    </row>
    <row r="38" spans="1:19" x14ac:dyDescent="0.35">
      <c r="A38" s="30">
        <v>37</v>
      </c>
      <c r="B38" s="3" t="str">
        <f t="shared" si="0"/>
        <v>M. ANTOINE MAILLARD</v>
      </c>
      <c r="C38" s="2" t="s">
        <v>91</v>
      </c>
      <c r="D38" s="2" t="s">
        <v>99</v>
      </c>
      <c r="E38" s="2"/>
      <c r="F38" s="2" t="s">
        <v>100</v>
      </c>
      <c r="G38" s="35">
        <v>31585</v>
      </c>
      <c r="H38" s="2" t="s">
        <v>17</v>
      </c>
      <c r="I38" s="2" t="s">
        <v>142</v>
      </c>
      <c r="J38" s="4" t="s">
        <v>157</v>
      </c>
      <c r="K38" s="4" t="str">
        <f>INDEX(LOCATION!$A$2:$M$3,MATCH(SPORTSMEN!$K$1,LOCATION!$A$2:$A$3,0),MATCH(SPORTSMEN!J38,LOCATION!$A$2:$M$2,0))</f>
        <v>FRANCE</v>
      </c>
      <c r="L38" s="4" t="str">
        <f>INDEX(LOCATION!$A$1:$M$3,MATCH(SPORTSMEN!$L$1,LOCATION!$A$1:$A$3,0),MATCH(SPORTSMEN!J38,LOCATION!$A$2:$M$2,0))</f>
        <v>French</v>
      </c>
      <c r="M38" s="4" t="str">
        <f t="shared" si="1"/>
        <v>maillard.antoine@xyz.com</v>
      </c>
      <c r="N38" s="31">
        <v>95.8</v>
      </c>
      <c r="O38" s="2" t="s">
        <v>214</v>
      </c>
      <c r="P38" s="2" t="s">
        <v>215</v>
      </c>
      <c r="Q38" s="3" t="str">
        <f>INDEX(SPORT!A:A,MATCH(R38,SPORT!B:B,0),1)</f>
        <v>OUTDOOR</v>
      </c>
      <c r="R38" s="2" t="s">
        <v>201</v>
      </c>
      <c r="S38" s="40">
        <v>33970</v>
      </c>
    </row>
    <row r="39" spans="1:19" x14ac:dyDescent="0.35">
      <c r="A39" s="30">
        <v>38</v>
      </c>
      <c r="B39" s="3" t="str">
        <f t="shared" si="0"/>
        <v>M. BERNARD HOARAU-GUYON</v>
      </c>
      <c r="C39" s="2" t="s">
        <v>91</v>
      </c>
      <c r="D39" s="2" t="s">
        <v>101</v>
      </c>
      <c r="E39" s="2"/>
      <c r="F39" s="2" t="s">
        <v>102</v>
      </c>
      <c r="G39" s="35">
        <v>30327</v>
      </c>
      <c r="H39" s="2" t="s">
        <v>64</v>
      </c>
      <c r="I39" s="2" t="s">
        <v>142</v>
      </c>
      <c r="J39" s="4" t="s">
        <v>157</v>
      </c>
      <c r="K39" s="4" t="str">
        <f>INDEX(LOCATION!$A$2:$M$3,MATCH(SPORTSMEN!$K$1,LOCATION!$A$2:$A$3,0),MATCH(SPORTSMEN!J39,LOCATION!$A$2:$M$2,0))</f>
        <v>FRANCE</v>
      </c>
      <c r="L39" s="4" t="str">
        <f>INDEX(LOCATION!$A$1:$M$3,MATCH(SPORTSMEN!$L$1,LOCATION!$A$1:$A$3,0),MATCH(SPORTSMEN!J39,LOCATION!$A$2:$M$2,0))</f>
        <v>French</v>
      </c>
      <c r="M39" s="4" t="str">
        <f t="shared" si="1"/>
        <v>hoarau-guyon.bernard@xyz.com</v>
      </c>
      <c r="N39" s="31">
        <v>59.7</v>
      </c>
      <c r="O39" s="2" t="s">
        <v>218</v>
      </c>
      <c r="P39" s="2" t="s">
        <v>212</v>
      </c>
      <c r="Q39" s="3" t="str">
        <f>INDEX(SPORT!A:A,MATCH(R39,SPORT!B:B,0),1)</f>
        <v>INDOOR</v>
      </c>
      <c r="R39" s="2" t="s">
        <v>174</v>
      </c>
      <c r="S39" s="40">
        <v>71352</v>
      </c>
    </row>
    <row r="40" spans="1:19" x14ac:dyDescent="0.35">
      <c r="A40" s="30">
        <v>39</v>
      </c>
      <c r="B40" s="3" t="str">
        <f t="shared" si="0"/>
        <v>SR. HIDALGO TERCERO</v>
      </c>
      <c r="C40" s="2" t="s">
        <v>13</v>
      </c>
      <c r="D40" s="2" t="s">
        <v>103</v>
      </c>
      <c r="E40" s="2" t="s">
        <v>104</v>
      </c>
      <c r="F40" s="2" t="s">
        <v>105</v>
      </c>
      <c r="G40" s="35">
        <v>31016</v>
      </c>
      <c r="H40" s="2" t="s">
        <v>27</v>
      </c>
      <c r="I40" s="2" t="s">
        <v>142</v>
      </c>
      <c r="J40" s="4" t="s">
        <v>160</v>
      </c>
      <c r="K40" s="4" t="str">
        <f>INDEX(LOCATION!$A$2:$M$3,MATCH(SPORTSMEN!$K$1,LOCATION!$A$2:$A$3,0),MATCH(SPORTSMEN!J40,LOCATION!$A$2:$M$2,0))</f>
        <v>ARGENTINA</v>
      </c>
      <c r="L40" s="4" t="str">
        <f>INDEX(LOCATION!$A$1:$M$3,MATCH(SPORTSMEN!$L$1,LOCATION!$A$1:$A$3,0),MATCH(SPORTSMEN!J40,LOCATION!$A$2:$M$2,0))</f>
        <v>Spanish</v>
      </c>
      <c r="M40" s="4" t="str">
        <f t="shared" si="1"/>
        <v>tercero.hidalgo@xyz.com</v>
      </c>
      <c r="N40" s="31">
        <v>77.7</v>
      </c>
      <c r="O40" s="2" t="s">
        <v>218</v>
      </c>
      <c r="P40" s="2" t="s">
        <v>215</v>
      </c>
      <c r="Q40" s="3" t="str">
        <f>INDEX(SPORT!A:A,MATCH(R40,SPORT!B:B,0),1)</f>
        <v>OUTDOOR</v>
      </c>
      <c r="R40" s="2" t="s">
        <v>196</v>
      </c>
      <c r="S40" s="40">
        <v>116376</v>
      </c>
    </row>
    <row r="41" spans="1:19" x14ac:dyDescent="0.35">
      <c r="A41" s="30">
        <v>40</v>
      </c>
      <c r="B41" s="3" t="str">
        <f t="shared" si="0"/>
        <v>SR. HADALGO POLANCO</v>
      </c>
      <c r="C41" s="2" t="s">
        <v>13</v>
      </c>
      <c r="D41" s="2" t="s">
        <v>106</v>
      </c>
      <c r="E41" s="2"/>
      <c r="F41" s="2" t="s">
        <v>107</v>
      </c>
      <c r="G41" s="35">
        <v>32314</v>
      </c>
      <c r="H41" s="2" t="s">
        <v>108</v>
      </c>
      <c r="I41" s="2" t="s">
        <v>142</v>
      </c>
      <c r="J41" s="4" t="s">
        <v>160</v>
      </c>
      <c r="K41" s="4" t="str">
        <f>INDEX(LOCATION!$A$2:$M$3,MATCH(SPORTSMEN!$K$1,LOCATION!$A$2:$A$3,0),MATCH(SPORTSMEN!J41,LOCATION!$A$2:$M$2,0))</f>
        <v>ARGENTINA</v>
      </c>
      <c r="L41" s="4" t="str">
        <f>INDEX(LOCATION!$A$1:$M$3,MATCH(SPORTSMEN!$L$1,LOCATION!$A$1:$A$3,0),MATCH(SPORTSMEN!J41,LOCATION!$A$2:$M$2,0))</f>
        <v>Spanish</v>
      </c>
      <c r="M41" s="4" t="str">
        <f t="shared" si="1"/>
        <v>polanco.hadalgo@xyz.com</v>
      </c>
      <c r="N41" s="31">
        <v>98</v>
      </c>
      <c r="O41" s="2" t="s">
        <v>214</v>
      </c>
      <c r="P41" s="2" t="s">
        <v>210</v>
      </c>
      <c r="Q41" s="3" t="str">
        <f>INDEX(SPORT!A:A,MATCH(R41,SPORT!B:B,0),1)</f>
        <v>OUTDOOR</v>
      </c>
      <c r="R41" s="2" t="s">
        <v>195</v>
      </c>
      <c r="S41" s="40">
        <v>114144</v>
      </c>
    </row>
    <row r="42" spans="1:19" x14ac:dyDescent="0.35">
      <c r="A42" s="30">
        <v>41</v>
      </c>
      <c r="B42" s="3" t="str">
        <f t="shared" si="0"/>
        <v>SRA. LAURA OLIVIERA</v>
      </c>
      <c r="C42" s="2" t="s">
        <v>109</v>
      </c>
      <c r="D42" s="2" t="s">
        <v>110</v>
      </c>
      <c r="E42" s="2"/>
      <c r="F42" s="2" t="s">
        <v>111</v>
      </c>
      <c r="G42" s="35">
        <v>27076</v>
      </c>
      <c r="H42" s="2" t="s">
        <v>12</v>
      </c>
      <c r="I42" s="2" t="s">
        <v>138</v>
      </c>
      <c r="J42" s="4" t="s">
        <v>160</v>
      </c>
      <c r="K42" s="4" t="str">
        <f>INDEX(LOCATION!$A$2:$M$3,MATCH(SPORTSMEN!$K$1,LOCATION!$A$2:$A$3,0),MATCH(SPORTSMEN!J42,LOCATION!$A$2:$M$2,0))</f>
        <v>ARGENTINA</v>
      </c>
      <c r="L42" s="4" t="str">
        <f>INDEX(LOCATION!$A$1:$M$3,MATCH(SPORTSMEN!$L$1,LOCATION!$A$1:$A$3,0),MATCH(SPORTSMEN!J42,LOCATION!$A$2:$M$2,0))</f>
        <v>Spanish</v>
      </c>
      <c r="M42" s="4" t="str">
        <f t="shared" si="1"/>
        <v>oliviera.laura@xyz.com</v>
      </c>
      <c r="N42" s="31">
        <v>51.9</v>
      </c>
      <c r="O42" s="2" t="s">
        <v>213</v>
      </c>
      <c r="P42" s="2" t="s">
        <v>212</v>
      </c>
      <c r="Q42" s="3" t="str">
        <f>INDEX(SPORT!A:A,MATCH(R42,SPORT!B:B,0),1)</f>
        <v>OUTDOOR</v>
      </c>
      <c r="R42" s="2" t="s">
        <v>202</v>
      </c>
      <c r="S42" s="40">
        <v>79872</v>
      </c>
    </row>
    <row r="43" spans="1:19" x14ac:dyDescent="0.35">
      <c r="A43" s="30">
        <v>42</v>
      </c>
      <c r="B43" s="3" t="str">
        <f t="shared" si="0"/>
        <v>SRA. AINHOA GARZA</v>
      </c>
      <c r="C43" s="2" t="s">
        <v>109</v>
      </c>
      <c r="D43" s="2" t="s">
        <v>112</v>
      </c>
      <c r="E43" s="2"/>
      <c r="F43" s="2" t="s">
        <v>113</v>
      </c>
      <c r="G43" s="35">
        <v>32941</v>
      </c>
      <c r="H43" s="2" t="s">
        <v>53</v>
      </c>
      <c r="I43" s="2" t="s">
        <v>138</v>
      </c>
      <c r="J43" s="4" t="s">
        <v>162</v>
      </c>
      <c r="K43" s="4" t="str">
        <f>INDEX(LOCATION!$A$2:$M$3,MATCH(SPORTSMEN!$K$1,LOCATION!$A$2:$A$3,0),MATCH(SPORTSMEN!J43,LOCATION!$A$2:$M$2,0))</f>
        <v>SPAIN</v>
      </c>
      <c r="L43" s="4" t="str">
        <f>INDEX(LOCATION!$A$1:$M$3,MATCH(SPORTSMEN!$L$1,LOCATION!$A$1:$A$3,0),MATCH(SPORTSMEN!J43,LOCATION!$A$2:$M$2,0))</f>
        <v>Spanish</v>
      </c>
      <c r="M43" s="4" t="str">
        <f t="shared" si="1"/>
        <v>garza.ainhoa@xyz.com</v>
      </c>
      <c r="N43" s="31">
        <v>55.6</v>
      </c>
      <c r="O43" s="2" t="s">
        <v>211</v>
      </c>
      <c r="P43" s="2" t="s">
        <v>217</v>
      </c>
      <c r="Q43" s="3" t="str">
        <f>INDEX(SPORT!A:A,MATCH(R43,SPORT!B:B,0),1)</f>
        <v>INDOOR</v>
      </c>
      <c r="R43" s="2" t="s">
        <v>203</v>
      </c>
      <c r="S43" s="40">
        <v>101969</v>
      </c>
    </row>
    <row r="44" spans="1:19" x14ac:dyDescent="0.35">
      <c r="A44" s="30">
        <v>43</v>
      </c>
      <c r="B44" s="3" t="str">
        <f t="shared" si="0"/>
        <v>SRA. ISABEL BANDA</v>
      </c>
      <c r="C44" s="2" t="s">
        <v>109</v>
      </c>
      <c r="D44" s="2" t="s">
        <v>76</v>
      </c>
      <c r="E44" s="2"/>
      <c r="F44" s="2" t="s">
        <v>114</v>
      </c>
      <c r="G44" s="35">
        <v>21927</v>
      </c>
      <c r="H44" s="2" t="s">
        <v>64</v>
      </c>
      <c r="I44" s="2" t="s">
        <v>138</v>
      </c>
      <c r="J44" s="4" t="s">
        <v>162</v>
      </c>
      <c r="K44" s="4" t="str">
        <f>INDEX(LOCATION!$A$2:$M$3,MATCH(SPORTSMEN!$K$1,LOCATION!$A$2:$A$3,0),MATCH(SPORTSMEN!J44,LOCATION!$A$2:$M$2,0))</f>
        <v>SPAIN</v>
      </c>
      <c r="L44" s="4" t="str">
        <f>INDEX(LOCATION!$A$1:$M$3,MATCH(SPORTSMEN!$L$1,LOCATION!$A$1:$A$3,0),MATCH(SPORTSMEN!J44,LOCATION!$A$2:$M$2,0))</f>
        <v>Spanish</v>
      </c>
      <c r="M44" s="4" t="str">
        <f t="shared" si="1"/>
        <v>banda.isabel@xyz.com</v>
      </c>
      <c r="N44" s="31">
        <v>102.3</v>
      </c>
      <c r="O44" s="2" t="s">
        <v>213</v>
      </c>
      <c r="P44" s="2" t="s">
        <v>217</v>
      </c>
      <c r="Q44" s="3" t="str">
        <f>INDEX(SPORT!A:A,MATCH(R44,SPORT!B:B,0),1)</f>
        <v>OUTDOOR</v>
      </c>
      <c r="R44" s="2" t="s">
        <v>196</v>
      </c>
      <c r="S44" s="40">
        <v>50659</v>
      </c>
    </row>
    <row r="45" spans="1:19" x14ac:dyDescent="0.35">
      <c r="A45" s="30">
        <v>44</v>
      </c>
      <c r="B45" s="3" t="str">
        <f t="shared" si="0"/>
        <v>SRA. CAROLOTA MATEOS</v>
      </c>
      <c r="C45" s="2" t="s">
        <v>109</v>
      </c>
      <c r="D45" s="2" t="s">
        <v>115</v>
      </c>
      <c r="E45" s="2"/>
      <c r="F45" s="2" t="s">
        <v>116</v>
      </c>
      <c r="G45" s="35">
        <v>23952</v>
      </c>
      <c r="H45" s="2" t="s">
        <v>30</v>
      </c>
      <c r="I45" s="2" t="s">
        <v>138</v>
      </c>
      <c r="J45" s="4" t="s">
        <v>162</v>
      </c>
      <c r="K45" s="4" t="str">
        <f>INDEX(LOCATION!$A$2:$M$3,MATCH(SPORTSMEN!$K$1,LOCATION!$A$2:$A$3,0),MATCH(SPORTSMEN!J45,LOCATION!$A$2:$M$2,0))</f>
        <v>SPAIN</v>
      </c>
      <c r="L45" s="4" t="str">
        <f>INDEX(LOCATION!$A$1:$M$3,MATCH(SPORTSMEN!$L$1,LOCATION!$A$1:$A$3,0),MATCH(SPORTSMEN!J45,LOCATION!$A$2:$M$2,0))</f>
        <v>Spanish</v>
      </c>
      <c r="M45" s="4" t="str">
        <f t="shared" si="1"/>
        <v>mateos.carolota@xyz.com</v>
      </c>
      <c r="N45" s="31">
        <v>58.8</v>
      </c>
      <c r="O45" s="2" t="s">
        <v>218</v>
      </c>
      <c r="P45" s="2" t="s">
        <v>212</v>
      </c>
      <c r="Q45" s="3" t="str">
        <f>INDEX(SPORT!A:A,MATCH(R45,SPORT!B:B,0),1)</f>
        <v>OUTDOOR</v>
      </c>
      <c r="R45" s="2" t="s">
        <v>202</v>
      </c>
      <c r="S45" s="40">
        <v>58215</v>
      </c>
    </row>
    <row r="46" spans="1:19" x14ac:dyDescent="0.35">
      <c r="A46" s="30">
        <v>45</v>
      </c>
      <c r="B46" s="3" t="str">
        <f t="shared" si="0"/>
        <v>MW. ELIZE PRINS</v>
      </c>
      <c r="C46" s="2" t="s">
        <v>117</v>
      </c>
      <c r="D46" s="2" t="s">
        <v>118</v>
      </c>
      <c r="E46" s="2"/>
      <c r="F46" s="2" t="s">
        <v>119</v>
      </c>
      <c r="G46" s="35">
        <v>22044</v>
      </c>
      <c r="H46" s="2" t="s">
        <v>20</v>
      </c>
      <c r="I46" s="2" t="s">
        <v>138</v>
      </c>
      <c r="J46" s="4" t="s">
        <v>165</v>
      </c>
      <c r="K46" s="4" t="str">
        <f>INDEX(LOCATION!$A$2:$M$3,MATCH(SPORTSMEN!$K$1,LOCATION!$A$2:$A$3,0),MATCH(SPORTSMEN!J46,LOCATION!$A$2:$M$2,0))</f>
        <v>NETHERLANDS</v>
      </c>
      <c r="L46" s="4" t="str">
        <f>INDEX(LOCATION!$A$1:$M$3,MATCH(SPORTSMEN!$L$1,LOCATION!$A$1:$A$3,0),MATCH(SPORTSMEN!J46,LOCATION!$A$2:$M$2,0))</f>
        <v>Dutch</v>
      </c>
      <c r="M46" s="4" t="str">
        <f t="shared" si="1"/>
        <v>prins.elize@xyz.com</v>
      </c>
      <c r="N46" s="31">
        <v>63.8</v>
      </c>
      <c r="O46" s="2" t="s">
        <v>214</v>
      </c>
      <c r="P46" s="2" t="s">
        <v>217</v>
      </c>
      <c r="Q46" s="3" t="str">
        <f>INDEX(SPORT!A:A,MATCH(R46,SPORT!B:B,0),1)</f>
        <v>INDOOR</v>
      </c>
      <c r="R46" s="2" t="s">
        <v>204</v>
      </c>
      <c r="S46" s="40">
        <v>39935</v>
      </c>
    </row>
    <row r="47" spans="1:19" x14ac:dyDescent="0.35">
      <c r="A47" s="30">
        <v>46</v>
      </c>
      <c r="B47" s="3" t="str">
        <f t="shared" si="0"/>
        <v>DHR. RYAN PHAM</v>
      </c>
      <c r="C47" s="2" t="s">
        <v>120</v>
      </c>
      <c r="D47" s="2" t="s">
        <v>121</v>
      </c>
      <c r="E47" s="2"/>
      <c r="F47" s="2" t="s">
        <v>122</v>
      </c>
      <c r="G47" s="35">
        <v>26940</v>
      </c>
      <c r="H47" s="2" t="s">
        <v>9</v>
      </c>
      <c r="I47" s="2" t="s">
        <v>142</v>
      </c>
      <c r="J47" s="4" t="s">
        <v>165</v>
      </c>
      <c r="K47" s="4" t="str">
        <f>INDEX(LOCATION!$A$2:$M$3,MATCH(SPORTSMEN!$K$1,LOCATION!$A$2:$A$3,0),MATCH(SPORTSMEN!J47,LOCATION!$A$2:$M$2,0))</f>
        <v>NETHERLANDS</v>
      </c>
      <c r="L47" s="4" t="str">
        <f>INDEX(LOCATION!$A$1:$M$3,MATCH(SPORTSMEN!$L$1,LOCATION!$A$1:$A$3,0),MATCH(SPORTSMEN!J47,LOCATION!$A$2:$M$2,0))</f>
        <v>Dutch</v>
      </c>
      <c r="M47" s="4" t="str">
        <f t="shared" si="1"/>
        <v>pham.ryan@xyz.com</v>
      </c>
      <c r="N47" s="31">
        <v>98.6</v>
      </c>
      <c r="O47" s="2" t="s">
        <v>213</v>
      </c>
      <c r="P47" s="2" t="s">
        <v>219</v>
      </c>
      <c r="Q47" s="3" t="str">
        <f>INDEX(SPORT!A:A,MATCH(R47,SPORT!B:B,0),1)</f>
        <v>OUTDOOR</v>
      </c>
      <c r="R47" s="2" t="s">
        <v>195</v>
      </c>
      <c r="S47" s="40">
        <v>44865</v>
      </c>
    </row>
    <row r="48" spans="1:19" x14ac:dyDescent="0.35">
      <c r="A48" s="30">
        <v>47</v>
      </c>
      <c r="B48" s="3" t="str">
        <f t="shared" si="0"/>
        <v>MW ELISE ROTTEVEEL</v>
      </c>
      <c r="C48" s="2" t="s">
        <v>123</v>
      </c>
      <c r="D48" s="2" t="s">
        <v>124</v>
      </c>
      <c r="E48" s="2"/>
      <c r="F48" s="2" t="s">
        <v>125</v>
      </c>
      <c r="G48" s="35">
        <v>24936</v>
      </c>
      <c r="H48" s="2" t="s">
        <v>69</v>
      </c>
      <c r="I48" s="2" t="s">
        <v>138</v>
      </c>
      <c r="J48" s="4" t="s">
        <v>165</v>
      </c>
      <c r="K48" s="4" t="str">
        <f>INDEX(LOCATION!$A$2:$M$3,MATCH(SPORTSMEN!$K$1,LOCATION!$A$2:$A$3,0),MATCH(SPORTSMEN!J48,LOCATION!$A$2:$M$2,0))</f>
        <v>NETHERLANDS</v>
      </c>
      <c r="L48" s="4" t="str">
        <f>INDEX(LOCATION!$A$1:$M$3,MATCH(SPORTSMEN!$L$1,LOCATION!$A$1:$A$3,0),MATCH(SPORTSMEN!J48,LOCATION!$A$2:$M$2,0))</f>
        <v>Dutch</v>
      </c>
      <c r="M48" s="4" t="str">
        <f t="shared" si="1"/>
        <v>rotteveel.elise@xyz.com</v>
      </c>
      <c r="N48" s="31">
        <v>61.8</v>
      </c>
      <c r="O48" s="2" t="s">
        <v>218</v>
      </c>
      <c r="P48" s="2" t="s">
        <v>212</v>
      </c>
      <c r="Q48" s="3" t="str">
        <f>INDEX(SPORT!A:A,MATCH(R48,SPORT!B:B,0),1)</f>
        <v>OUTDOOR</v>
      </c>
      <c r="R48" s="2" t="s">
        <v>195</v>
      </c>
      <c r="S48" s="40">
        <v>90478</v>
      </c>
    </row>
    <row r="49" spans="1:19" x14ac:dyDescent="0.35">
      <c r="A49" s="30">
        <v>48</v>
      </c>
      <c r="B49" s="3" t="str">
        <f t="shared" si="0"/>
        <v>FRU. MIRJAM SODERBERG</v>
      </c>
      <c r="C49" s="2" t="s">
        <v>126</v>
      </c>
      <c r="D49" s="2" t="s">
        <v>127</v>
      </c>
      <c r="E49" s="2"/>
      <c r="F49" s="2" t="s">
        <v>128</v>
      </c>
      <c r="G49" s="35">
        <v>35567</v>
      </c>
      <c r="H49" s="2" t="s">
        <v>20</v>
      </c>
      <c r="I49" s="2" t="s">
        <v>138</v>
      </c>
      <c r="J49" s="4" t="s">
        <v>168</v>
      </c>
      <c r="K49" s="4" t="str">
        <f>INDEX(LOCATION!$A$2:$M$3,MATCH(SPORTSMEN!$K$1,LOCATION!$A$2:$A$3,0),MATCH(SPORTSMEN!J49,LOCATION!$A$2:$M$2,0))</f>
        <v>SWEDEN</v>
      </c>
      <c r="L49" s="4" t="str">
        <f>INDEX(LOCATION!$A$1:$M$3,MATCH(SPORTSMEN!$L$1,LOCATION!$A$1:$A$3,0),MATCH(SPORTSMEN!J49,LOCATION!$A$2:$M$2,0))</f>
        <v>Swedish</v>
      </c>
      <c r="M49" s="4" t="str">
        <f t="shared" si="1"/>
        <v>soderberg.mirjam@xyz.com</v>
      </c>
      <c r="N49" s="31">
        <v>50</v>
      </c>
      <c r="O49" s="2" t="s">
        <v>213</v>
      </c>
      <c r="P49" s="2" t="s">
        <v>217</v>
      </c>
      <c r="Q49" s="3" t="str">
        <f>INDEX(SPORT!A:A,MATCH(R49,SPORT!B:B,0),1)</f>
        <v>OUTDOOR</v>
      </c>
      <c r="R49" s="2" t="s">
        <v>177</v>
      </c>
      <c r="S49" s="40">
        <v>38965</v>
      </c>
    </row>
    <row r="50" spans="1:19" x14ac:dyDescent="0.35">
      <c r="A50" s="30">
        <v>49</v>
      </c>
      <c r="B50" s="3" t="str">
        <f t="shared" si="0"/>
        <v>H. BERNDT PALSSON</v>
      </c>
      <c r="C50" s="2" t="s">
        <v>129</v>
      </c>
      <c r="D50" s="2" t="s">
        <v>130</v>
      </c>
      <c r="E50" s="2"/>
      <c r="F50" s="2" t="s">
        <v>131</v>
      </c>
      <c r="G50" s="35">
        <v>31832</v>
      </c>
      <c r="H50" s="2" t="s">
        <v>53</v>
      </c>
      <c r="I50" s="2" t="s">
        <v>142</v>
      </c>
      <c r="J50" s="4" t="s">
        <v>168</v>
      </c>
      <c r="K50" s="4" t="str">
        <f>INDEX(LOCATION!$A$2:$M$3,MATCH(SPORTSMEN!$K$1,LOCATION!$A$2:$A$3,0),MATCH(SPORTSMEN!J50,LOCATION!$A$2:$M$2,0))</f>
        <v>SWEDEN</v>
      </c>
      <c r="L50" s="4" t="str">
        <f>INDEX(LOCATION!$A$1:$M$3,MATCH(SPORTSMEN!$L$1,LOCATION!$A$1:$A$3,0),MATCH(SPORTSMEN!J50,LOCATION!$A$2:$M$2,0))</f>
        <v>Swedish</v>
      </c>
      <c r="M50" s="4" t="str">
        <f t="shared" si="1"/>
        <v>palsson.berndt@xyz.com</v>
      </c>
      <c r="N50" s="31">
        <v>45.9</v>
      </c>
      <c r="O50" s="2" t="s">
        <v>214</v>
      </c>
      <c r="P50" s="2" t="s">
        <v>210</v>
      </c>
      <c r="Q50" s="3" t="str">
        <f>INDEX(SPORT!A:A,MATCH(R50,SPORT!B:B,0),1)</f>
        <v>OUTDOOR</v>
      </c>
      <c r="R50" s="2" t="s">
        <v>205</v>
      </c>
      <c r="S50" s="40">
        <v>35387</v>
      </c>
    </row>
    <row r="51" spans="1:19" x14ac:dyDescent="0.35">
      <c r="A51" s="30">
        <v>50</v>
      </c>
      <c r="B51" s="3" t="str">
        <f t="shared" si="0"/>
        <v>SR. ADRIANO SOBRINHO</v>
      </c>
      <c r="C51" s="2" t="s">
        <v>13</v>
      </c>
      <c r="D51" s="2" t="s">
        <v>132</v>
      </c>
      <c r="E51" s="2" t="s">
        <v>133</v>
      </c>
      <c r="F51" s="2" t="s">
        <v>134</v>
      </c>
      <c r="G51" s="35">
        <v>34178</v>
      </c>
      <c r="H51" s="2" t="s">
        <v>30</v>
      </c>
      <c r="I51" s="2" t="s">
        <v>142</v>
      </c>
      <c r="J51" s="4" t="s">
        <v>169</v>
      </c>
      <c r="K51" s="4" t="str">
        <f>INDEX(LOCATION!$A$2:$M$3,MATCH(SPORTSMEN!$K$1,LOCATION!$A$2:$A$3,0),MATCH(SPORTSMEN!J51,LOCATION!$A$2:$M$2,0))</f>
        <v>PUERTO RICO</v>
      </c>
      <c r="L51" s="4" t="str">
        <f>INDEX(LOCATION!$A$1:$M$3,MATCH(SPORTSMEN!$L$1,LOCATION!$A$1:$A$3,0),MATCH(SPORTSMEN!J51,LOCATION!$A$2:$M$2,0))</f>
        <v>Spanish</v>
      </c>
      <c r="M51" s="4" t="str">
        <f t="shared" si="1"/>
        <v>sobrinho.adriano@xyz.com</v>
      </c>
      <c r="N51" s="31">
        <v>92.5</v>
      </c>
      <c r="O51" s="2" t="s">
        <v>209</v>
      </c>
      <c r="P51" s="2" t="s">
        <v>216</v>
      </c>
      <c r="Q51" s="3" t="str">
        <f>INDEX(SPORT!A:A,MATCH(R51,SPORT!B:B,0),1)</f>
        <v>INDOOR</v>
      </c>
      <c r="R51" s="2" t="s">
        <v>206</v>
      </c>
      <c r="S51" s="40">
        <v>20532</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sheetPr>
  <dimension ref="A1:B33"/>
  <sheetViews>
    <sheetView showGridLines="0" workbookViewId="0">
      <selection activeCell="F1" sqref="F1"/>
    </sheetView>
  </sheetViews>
  <sheetFormatPr defaultRowHeight="14.5" x14ac:dyDescent="0.35"/>
  <cols>
    <col min="1" max="1" width="15.54296875" bestFit="1" customWidth="1"/>
    <col min="2" max="2" width="24" bestFit="1" customWidth="1"/>
  </cols>
  <sheetData>
    <row r="1" spans="1:2" x14ac:dyDescent="0.35">
      <c r="A1" s="27" t="s">
        <v>171</v>
      </c>
      <c r="B1" s="27" t="s">
        <v>172</v>
      </c>
    </row>
    <row r="2" spans="1:2" x14ac:dyDescent="0.35">
      <c r="A2" s="28" t="s">
        <v>173</v>
      </c>
      <c r="B2" s="28" t="s">
        <v>174</v>
      </c>
    </row>
    <row r="3" spans="1:2" x14ac:dyDescent="0.35">
      <c r="A3" s="29" t="s">
        <v>173</v>
      </c>
      <c r="B3" s="29" t="s">
        <v>175</v>
      </c>
    </row>
    <row r="4" spans="1:2" x14ac:dyDescent="0.35">
      <c r="A4" s="29" t="s">
        <v>176</v>
      </c>
      <c r="B4" s="29" t="s">
        <v>177</v>
      </c>
    </row>
    <row r="5" spans="1:2" x14ac:dyDescent="0.35">
      <c r="A5" s="29" t="s">
        <v>176</v>
      </c>
      <c r="B5" s="29" t="s">
        <v>178</v>
      </c>
    </row>
    <row r="6" spans="1:2" x14ac:dyDescent="0.35">
      <c r="A6" s="29" t="s">
        <v>173</v>
      </c>
      <c r="B6" s="29" t="s">
        <v>179</v>
      </c>
    </row>
    <row r="7" spans="1:2" x14ac:dyDescent="0.35">
      <c r="A7" s="29" t="s">
        <v>173</v>
      </c>
      <c r="B7" s="29" t="s">
        <v>180</v>
      </c>
    </row>
    <row r="8" spans="1:2" x14ac:dyDescent="0.35">
      <c r="A8" s="29" t="s">
        <v>176</v>
      </c>
      <c r="B8" s="29" t="s">
        <v>181</v>
      </c>
    </row>
    <row r="9" spans="1:2" x14ac:dyDescent="0.35">
      <c r="A9" s="29" t="s">
        <v>173</v>
      </c>
      <c r="B9" s="29" t="s">
        <v>182</v>
      </c>
    </row>
    <row r="10" spans="1:2" x14ac:dyDescent="0.35">
      <c r="A10" s="29" t="s">
        <v>173</v>
      </c>
      <c r="B10" s="29" t="s">
        <v>183</v>
      </c>
    </row>
    <row r="11" spans="1:2" x14ac:dyDescent="0.35">
      <c r="A11" s="29" t="s">
        <v>176</v>
      </c>
      <c r="B11" s="29" t="s">
        <v>184</v>
      </c>
    </row>
    <row r="12" spans="1:2" x14ac:dyDescent="0.35">
      <c r="A12" s="29" t="s">
        <v>176</v>
      </c>
      <c r="B12" s="29" t="s">
        <v>185</v>
      </c>
    </row>
    <row r="13" spans="1:2" x14ac:dyDescent="0.35">
      <c r="A13" s="29" t="s">
        <v>176</v>
      </c>
      <c r="B13" s="29" t="s">
        <v>186</v>
      </c>
    </row>
    <row r="14" spans="1:2" x14ac:dyDescent="0.35">
      <c r="A14" s="29" t="s">
        <v>176</v>
      </c>
      <c r="B14" s="29" t="s">
        <v>187</v>
      </c>
    </row>
    <row r="15" spans="1:2" x14ac:dyDescent="0.35">
      <c r="A15" s="29" t="s">
        <v>173</v>
      </c>
      <c r="B15" s="29" t="s">
        <v>188</v>
      </c>
    </row>
    <row r="16" spans="1:2" x14ac:dyDescent="0.35">
      <c r="A16" s="29" t="s">
        <v>173</v>
      </c>
      <c r="B16" s="29" t="s">
        <v>189</v>
      </c>
    </row>
    <row r="17" spans="1:2" x14ac:dyDescent="0.35">
      <c r="A17" s="29" t="s">
        <v>176</v>
      </c>
      <c r="B17" s="29" t="s">
        <v>190</v>
      </c>
    </row>
    <row r="18" spans="1:2" x14ac:dyDescent="0.35">
      <c r="A18" s="29" t="s">
        <v>173</v>
      </c>
      <c r="B18" s="29" t="s">
        <v>191</v>
      </c>
    </row>
    <row r="19" spans="1:2" x14ac:dyDescent="0.35">
      <c r="A19" s="29" t="s">
        <v>173</v>
      </c>
      <c r="B19" s="29" t="s">
        <v>192</v>
      </c>
    </row>
    <row r="20" spans="1:2" x14ac:dyDescent="0.35">
      <c r="A20" s="29" t="s">
        <v>176</v>
      </c>
      <c r="B20" s="29" t="s">
        <v>193</v>
      </c>
    </row>
    <row r="21" spans="1:2" x14ac:dyDescent="0.35">
      <c r="A21" s="29" t="s">
        <v>176</v>
      </c>
      <c r="B21" s="29" t="s">
        <v>194</v>
      </c>
    </row>
    <row r="22" spans="1:2" x14ac:dyDescent="0.35">
      <c r="A22" s="29" t="s">
        <v>176</v>
      </c>
      <c r="B22" s="29" t="s">
        <v>195</v>
      </c>
    </row>
    <row r="23" spans="1:2" x14ac:dyDescent="0.35">
      <c r="A23" s="29" t="s">
        <v>176</v>
      </c>
      <c r="B23" s="29" t="s">
        <v>196</v>
      </c>
    </row>
    <row r="24" spans="1:2" x14ac:dyDescent="0.35">
      <c r="A24" s="29" t="s">
        <v>173</v>
      </c>
      <c r="B24" s="29" t="s">
        <v>197</v>
      </c>
    </row>
    <row r="25" spans="1:2" x14ac:dyDescent="0.35">
      <c r="A25" s="29" t="s">
        <v>176</v>
      </c>
      <c r="B25" s="29" t="s">
        <v>198</v>
      </c>
    </row>
    <row r="26" spans="1:2" x14ac:dyDescent="0.35">
      <c r="A26" s="29" t="s">
        <v>173</v>
      </c>
      <c r="B26" s="29" t="s">
        <v>199</v>
      </c>
    </row>
    <row r="27" spans="1:2" x14ac:dyDescent="0.35">
      <c r="A27" s="29" t="s">
        <v>176</v>
      </c>
      <c r="B27" s="29" t="s">
        <v>200</v>
      </c>
    </row>
    <row r="28" spans="1:2" x14ac:dyDescent="0.35">
      <c r="A28" s="29" t="s">
        <v>176</v>
      </c>
      <c r="B28" s="29" t="s">
        <v>201</v>
      </c>
    </row>
    <row r="29" spans="1:2" x14ac:dyDescent="0.35">
      <c r="A29" s="29" t="s">
        <v>176</v>
      </c>
      <c r="B29" s="29" t="s">
        <v>202</v>
      </c>
    </row>
    <row r="30" spans="1:2" x14ac:dyDescent="0.35">
      <c r="A30" s="29" t="s">
        <v>173</v>
      </c>
      <c r="B30" s="29" t="s">
        <v>203</v>
      </c>
    </row>
    <row r="31" spans="1:2" x14ac:dyDescent="0.35">
      <c r="A31" s="29" t="s">
        <v>173</v>
      </c>
      <c r="B31" s="29" t="s">
        <v>204</v>
      </c>
    </row>
    <row r="32" spans="1:2" x14ac:dyDescent="0.35">
      <c r="A32" s="29" t="s">
        <v>176</v>
      </c>
      <c r="B32" s="29" t="s">
        <v>205</v>
      </c>
    </row>
    <row r="33" spans="1:2" x14ac:dyDescent="0.35">
      <c r="A33" s="29" t="s">
        <v>173</v>
      </c>
      <c r="B33" s="2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sheetPr>
  <dimension ref="A1:M3"/>
  <sheetViews>
    <sheetView showGridLines="0" topLeftCell="G1" workbookViewId="0">
      <selection activeCell="M2" sqref="M2"/>
    </sheetView>
  </sheetViews>
  <sheetFormatPr defaultRowHeight="14.5" x14ac:dyDescent="0.35"/>
  <cols>
    <col min="1" max="1" width="15.453125" style="1" bestFit="1" customWidth="1"/>
    <col min="2" max="13" width="13.7265625" style="1" customWidth="1"/>
  </cols>
  <sheetData>
    <row r="1" spans="1:13" x14ac:dyDescent="0.35">
      <c r="A1" s="5" t="s">
        <v>136</v>
      </c>
      <c r="B1" s="3" t="s">
        <v>139</v>
      </c>
      <c r="C1" s="3" t="s">
        <v>143</v>
      </c>
      <c r="D1" s="3" t="s">
        <v>139</v>
      </c>
      <c r="E1" s="3" t="s">
        <v>148</v>
      </c>
      <c r="F1" s="3" t="s">
        <v>139</v>
      </c>
      <c r="G1" s="3" t="s">
        <v>148</v>
      </c>
      <c r="H1" s="3" t="s">
        <v>155</v>
      </c>
      <c r="I1" s="3" t="s">
        <v>158</v>
      </c>
      <c r="J1" s="3" t="s">
        <v>158</v>
      </c>
      <c r="K1" s="3" t="s">
        <v>163</v>
      </c>
      <c r="L1" s="3" t="s">
        <v>166</v>
      </c>
      <c r="M1" s="3" t="s">
        <v>158</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423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F233DBDE-1676-446D-8B80-3F1EB1C022C3}">
  <ds:schemaRefs/>
</ds:datastoreItem>
</file>

<file path=customXml/itemProps2.xml><?xml version="1.0" encoding="utf-8"?>
<ds:datastoreItem xmlns:ds="http://schemas.openxmlformats.org/officeDocument/2006/customXml" ds:itemID="{4905BFA9-1B58-47BB-B3DD-2F452F4048A3}">
  <ds:schemaRefs/>
</ds:datastoreItem>
</file>

<file path=customXml/itemProps3.xml><?xml version="1.0" encoding="utf-8"?>
<ds:datastoreItem xmlns:ds="http://schemas.openxmlformats.org/officeDocument/2006/customXml" ds:itemID="{E9A6BFE9-5980-4670-BFAB-0459CF27CD5E}">
  <ds:schemaRefs/>
</ds:datastoreItem>
</file>

<file path=customXml/itemProps4.xml><?xml version="1.0" encoding="utf-8"?>
<ds:datastoreItem xmlns:ds="http://schemas.openxmlformats.org/officeDocument/2006/customXml" ds:itemID="{88149950-A618-494D-A7BE-BEE6FBFB7F88}">
  <ds:schemaRefs/>
</ds:datastoreItem>
</file>

<file path=customXml/itemProps5.xml><?xml version="1.0" encoding="utf-8"?>
<ds:datastoreItem xmlns:ds="http://schemas.openxmlformats.org/officeDocument/2006/customXml" ds:itemID="{9E017C7F-0569-41EC-BDAD-119E6AFDB3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Akash Yallamati</cp:lastModifiedBy>
  <dcterms:created xsi:type="dcterms:W3CDTF">2019-05-28T07:07:38Z</dcterms:created>
  <dcterms:modified xsi:type="dcterms:W3CDTF">2024-07-08T21:11:34Z</dcterms:modified>
</cp:coreProperties>
</file>