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2022\f\My Documents\Real Fragnances Pune Pvt Ltd\2023-24\GST REFUND\Q4\"/>
    </mc:Choice>
  </mc:AlternateContent>
  <xr:revisionPtr revIDLastSave="0" documentId="13_ncr:1_{AA364C43-3CAA-411D-BFFD-6C148E97DF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NEXURE" sheetId="2" r:id="rId1"/>
    <sheet name="WORKING" sheetId="13" r:id="rId2"/>
    <sheet name="PUR B2B" sheetId="5" r:id="rId3"/>
    <sheet name="PUR CDNR" sheetId="6" r:id="rId4"/>
    <sheet name="PUR IMPG" sheetId="7" r:id="rId5"/>
    <sheet name="SALE B2B" sheetId="9" r:id="rId6"/>
    <sheet name="B2CS" sheetId="10" r:id="rId7"/>
    <sheet name="CDNR" sheetId="11" r:id="rId8"/>
    <sheet name="EXP" sheetId="12" r:id="rId9"/>
  </sheets>
  <externalReferences>
    <externalReference r:id="rId10"/>
  </externalReferences>
  <definedNames>
    <definedName name="_xlnm._FilterDatabase" localSheetId="0" hidden="1">ANNEXURE!$A$4:$O$589</definedName>
    <definedName name="_xlnm._FilterDatabase" localSheetId="7" hidden="1">CDNR!$A$8:$T$14</definedName>
    <definedName name="_xlnm._FilterDatabase" localSheetId="2" hidden="1">'PUR B2B'!$A$8:$W$466</definedName>
    <definedName name="_xlnm._FilterDatabase" localSheetId="3" hidden="1">'PUR CDNR'!$A$8:$X$12</definedName>
    <definedName name="_xlnm._FilterDatabase" localSheetId="5" hidden="1">'SALE B2B'!$A$8:$S$263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2" l="1"/>
  <c r="P15" i="11"/>
  <c r="O15" i="11"/>
  <c r="N15" i="11"/>
  <c r="M15" i="11"/>
  <c r="K15" i="11"/>
  <c r="I14" i="10"/>
  <c r="H14" i="10"/>
  <c r="G14" i="10"/>
  <c r="F14" i="10"/>
  <c r="D14" i="10"/>
  <c r="O270" i="9"/>
  <c r="N270" i="9"/>
  <c r="M270" i="9"/>
  <c r="L270" i="9"/>
  <c r="J270" i="9"/>
  <c r="J269" i="9"/>
  <c r="O266" i="9"/>
  <c r="N266" i="9"/>
  <c r="M266" i="9"/>
  <c r="L266" i="9"/>
  <c r="J266" i="9"/>
  <c r="O265" i="9"/>
  <c r="N265" i="9"/>
  <c r="M265" i="9"/>
  <c r="L265" i="9"/>
  <c r="J265" i="9"/>
  <c r="O264" i="9"/>
  <c r="N264" i="9"/>
  <c r="M264" i="9"/>
  <c r="L264" i="9"/>
  <c r="J264" i="9"/>
  <c r="N267" i="9" l="1"/>
  <c r="N272" i="9" s="1"/>
  <c r="L267" i="9"/>
  <c r="L272" i="9" s="1"/>
  <c r="B14" i="13"/>
  <c r="J267" i="9"/>
  <c r="J274" i="9" s="1"/>
  <c r="O267" i="9"/>
  <c r="O272" i="9" s="1"/>
  <c r="M267" i="9"/>
  <c r="M272" i="9" s="1"/>
  <c r="C286" i="9"/>
  <c r="C285" i="9" l="1"/>
  <c r="B13" i="13"/>
  <c r="J272" i="9"/>
  <c r="C284" i="9" l="1"/>
  <c r="B12" i="13"/>
  <c r="K592" i="2"/>
  <c r="K591" i="2"/>
  <c r="J500" i="2" l="1"/>
  <c r="I500" i="2"/>
  <c r="N518" i="2"/>
  <c r="N17" i="2"/>
  <c r="N16" i="2"/>
  <c r="N535" i="2"/>
  <c r="N534" i="2"/>
  <c r="N528" i="2"/>
  <c r="N447" i="2"/>
  <c r="N458" i="2"/>
  <c r="N517" i="2"/>
  <c r="N503" i="2"/>
  <c r="N499" i="2"/>
  <c r="N579" i="2"/>
  <c r="N578" i="2"/>
  <c r="N527" i="2"/>
  <c r="N546" i="2"/>
  <c r="N545" i="2"/>
  <c r="N507" i="2"/>
  <c r="N569" i="2"/>
  <c r="N514" i="2"/>
  <c r="N502" i="2"/>
  <c r="N506" i="2"/>
  <c r="N532" i="2"/>
  <c r="N558" i="2"/>
  <c r="N539" i="2"/>
  <c r="N498" i="2"/>
  <c r="N576" i="2"/>
  <c r="N451" i="2"/>
  <c r="N552" i="2"/>
  <c r="N544" i="2"/>
  <c r="N477" i="2"/>
  <c r="N519" i="2"/>
  <c r="N476" i="2"/>
  <c r="N490" i="2"/>
  <c r="N487" i="2"/>
  <c r="N531" i="2"/>
  <c r="N562" i="2"/>
  <c r="N557" i="2"/>
  <c r="N497" i="2"/>
  <c r="N551" i="2"/>
  <c r="N495" i="2"/>
  <c r="N565" i="2"/>
  <c r="N564" i="2"/>
  <c r="N513" i="2"/>
  <c r="N512" i="2"/>
  <c r="N501" i="2"/>
  <c r="N505" i="2"/>
  <c r="N543" i="2"/>
  <c r="N529" i="2"/>
  <c r="N471" i="2"/>
  <c r="N438" i="2"/>
  <c r="N556" i="2"/>
  <c r="N571" i="2"/>
  <c r="N570" i="2"/>
  <c r="N568" i="2"/>
  <c r="N555" i="2"/>
  <c r="N542" i="2"/>
  <c r="N541" i="2"/>
  <c r="N510" i="2"/>
  <c r="N577" i="2"/>
  <c r="N520" i="2"/>
  <c r="N436" i="2"/>
  <c r="N130" i="2"/>
  <c r="N25" i="2"/>
  <c r="N434" i="2"/>
  <c r="N344" i="2"/>
  <c r="N331" i="2"/>
  <c r="N297" i="2"/>
  <c r="N164" i="2"/>
  <c r="N268" i="2"/>
  <c r="N420" i="2"/>
  <c r="N391" i="2"/>
  <c r="N111" i="2"/>
  <c r="N135" i="2"/>
  <c r="N390" i="2"/>
  <c r="N405" i="2"/>
  <c r="N385" i="2"/>
  <c r="N348" i="2"/>
  <c r="N296" i="2"/>
  <c r="N58" i="2"/>
  <c r="N46" i="2"/>
  <c r="N180" i="2"/>
  <c r="N127" i="2"/>
  <c r="N415" i="2"/>
  <c r="N271" i="2"/>
  <c r="N383" i="2"/>
  <c r="N133" i="2"/>
  <c r="N412" i="2"/>
  <c r="N341" i="2"/>
  <c r="N23" i="2"/>
  <c r="N239" i="2"/>
  <c r="N395" i="2"/>
  <c r="N56" i="2"/>
  <c r="N126" i="2"/>
  <c r="N330" i="2"/>
  <c r="N108" i="2"/>
  <c r="N223" i="2"/>
  <c r="N147" i="2"/>
  <c r="N306" i="2"/>
  <c r="N92" i="2"/>
  <c r="N50" i="2"/>
  <c r="N66" i="2"/>
  <c r="N11" i="2"/>
  <c r="N238" i="2"/>
  <c r="N370" i="2"/>
  <c r="N253" i="2"/>
  <c r="N270" i="2"/>
  <c r="N256" i="2"/>
  <c r="N255" i="2"/>
  <c r="N162" i="2"/>
  <c r="N10" i="2"/>
  <c r="N39" i="2"/>
  <c r="N305" i="2"/>
  <c r="N354" i="2"/>
  <c r="N269" i="2"/>
  <c r="N86" i="2"/>
  <c r="N285" i="2"/>
  <c r="N431" i="2"/>
  <c r="N340" i="2"/>
  <c r="N118" i="2"/>
  <c r="N410" i="2"/>
  <c r="N216" i="2"/>
  <c r="N156" i="2"/>
  <c r="N242" i="2"/>
  <c r="N409" i="2"/>
  <c r="N329" i="2"/>
  <c r="N170" i="2"/>
  <c r="N150" i="2"/>
  <c r="N107" i="2"/>
  <c r="N428" i="2"/>
  <c r="N408" i="2"/>
  <c r="N222" i="2"/>
  <c r="N169" i="2"/>
  <c r="N116" i="2"/>
  <c r="N115" i="2"/>
  <c r="N73" i="2"/>
  <c r="N139" i="2"/>
  <c r="N427" i="2"/>
  <c r="N382" i="2"/>
  <c r="N339" i="2"/>
  <c r="N100" i="2"/>
  <c r="N198" i="2"/>
  <c r="N177" i="2"/>
  <c r="N338" i="2"/>
  <c r="N337" i="2"/>
  <c r="N161" i="2"/>
  <c r="N160" i="2"/>
  <c r="N72" i="2"/>
  <c r="N71" i="2"/>
  <c r="N225" i="2"/>
  <c r="N85" i="2"/>
  <c r="N407" i="2"/>
  <c r="N304" i="2"/>
  <c r="N374" i="2"/>
  <c r="N138" i="2"/>
  <c r="N146" i="2"/>
  <c r="N141" i="2"/>
  <c r="N137" i="2"/>
  <c r="N99" i="2"/>
  <c r="N70" i="2"/>
  <c r="N69" i="2"/>
  <c r="N65" i="2"/>
  <c r="N49" i="2"/>
  <c r="N131" i="2"/>
  <c r="N365" i="2"/>
  <c r="N197" i="2"/>
  <c r="N196" i="2"/>
  <c r="N105" i="2"/>
  <c r="N64" i="2"/>
  <c r="N333" i="2"/>
  <c r="N332" i="2"/>
  <c r="N252" i="2"/>
  <c r="N43" i="2"/>
  <c r="N394" i="2"/>
  <c r="N168" i="2"/>
  <c r="N35" i="2"/>
  <c r="N372" i="2"/>
  <c r="N251" i="2"/>
  <c r="N213" i="2"/>
  <c r="N212" i="2"/>
  <c r="N426" i="2"/>
  <c r="N393" i="2"/>
  <c r="N392" i="2"/>
  <c r="N349" i="2"/>
  <c r="N314" i="2"/>
  <c r="N284" i="2"/>
  <c r="N282" i="2"/>
  <c r="N224" i="2"/>
  <c r="N207" i="2"/>
  <c r="N166" i="2"/>
  <c r="N142" i="2"/>
  <c r="N136" i="2"/>
  <c r="N104" i="2"/>
  <c r="N90" i="2"/>
  <c r="N57" i="2"/>
  <c r="N48" i="2"/>
  <c r="N26" i="2"/>
  <c r="N7" i="2"/>
  <c r="N236" i="2"/>
  <c r="N345" i="2"/>
  <c r="J463" i="5" l="1"/>
  <c r="L465" i="5" l="1"/>
  <c r="J465" i="5"/>
  <c r="O464" i="5"/>
  <c r="J464" i="5"/>
  <c r="P13" i="6"/>
  <c r="O13" i="6"/>
  <c r="N464" i="5" s="1"/>
  <c r="N13" i="6"/>
  <c r="M464" i="5" s="1"/>
  <c r="M13" i="6"/>
  <c r="L464" i="5" s="1"/>
  <c r="K13" i="6"/>
  <c r="O463" i="5"/>
  <c r="N463" i="5"/>
  <c r="M463" i="5"/>
  <c r="L463" i="5"/>
  <c r="J466" i="5" l="1"/>
  <c r="O466" i="5"/>
  <c r="L466" i="5"/>
  <c r="K588" i="2" s="1"/>
  <c r="M466" i="5"/>
  <c r="I588" i="2" s="1"/>
  <c r="N466" i="5"/>
  <c r="J588" i="2" s="1"/>
  <c r="K286" i="2" l="1"/>
  <c r="N286" i="2" s="1"/>
  <c r="J547" i="2" l="1"/>
  <c r="J548" i="2"/>
  <c r="J549" i="2"/>
  <c r="I549" i="2" l="1"/>
  <c r="N549" i="2" s="1"/>
  <c r="I548" i="2"/>
  <c r="N548" i="2" s="1"/>
  <c r="I547" i="2"/>
  <c r="N547" i="2" s="1"/>
  <c r="I483" i="2"/>
  <c r="J483" i="2"/>
  <c r="I482" i="2"/>
  <c r="J478" i="2"/>
  <c r="J482" i="2"/>
  <c r="J484" i="2"/>
  <c r="J481" i="2"/>
  <c r="J480" i="2"/>
  <c r="J479" i="2"/>
  <c r="J486" i="2"/>
  <c r="J485" i="2"/>
  <c r="I486" i="2"/>
  <c r="I485" i="2"/>
  <c r="I484" i="2"/>
  <c r="N484" i="2" s="1"/>
  <c r="I481" i="2"/>
  <c r="N481" i="2" s="1"/>
  <c r="I480" i="2"/>
  <c r="N480" i="2" s="1"/>
  <c r="I479" i="2"/>
  <c r="N479" i="2" s="1"/>
  <c r="I478" i="2"/>
  <c r="J439" i="2"/>
  <c r="I439" i="2"/>
  <c r="J444" i="2"/>
  <c r="J443" i="2"/>
  <c r="J442" i="2"/>
  <c r="J441" i="2"/>
  <c r="J440" i="2"/>
  <c r="I444" i="2"/>
  <c r="I443" i="2"/>
  <c r="I442" i="2"/>
  <c r="I441" i="2"/>
  <c r="I440" i="2"/>
  <c r="K489" i="2"/>
  <c r="N489" i="2" s="1"/>
  <c r="K488" i="2"/>
  <c r="N488" i="2" s="1"/>
  <c r="J456" i="2"/>
  <c r="J455" i="2"/>
  <c r="J454" i="2"/>
  <c r="I456" i="2"/>
  <c r="I455" i="2"/>
  <c r="I454" i="2"/>
  <c r="J526" i="2"/>
  <c r="J525" i="2"/>
  <c r="I526" i="2"/>
  <c r="I525" i="2"/>
  <c r="N442" i="2" l="1"/>
  <c r="N439" i="2"/>
  <c r="N486" i="2"/>
  <c r="N443" i="2"/>
  <c r="N526" i="2"/>
  <c r="N455" i="2"/>
  <c r="N441" i="2"/>
  <c r="N485" i="2"/>
  <c r="N483" i="2"/>
  <c r="N456" i="2"/>
  <c r="N482" i="2"/>
  <c r="N525" i="2"/>
  <c r="N454" i="2"/>
  <c r="N440" i="2"/>
  <c r="N444" i="2"/>
  <c r="N478" i="2"/>
  <c r="J523" i="2"/>
  <c r="J522" i="2"/>
  <c r="J521" i="2"/>
  <c r="I523" i="2"/>
  <c r="I522" i="2"/>
  <c r="I521" i="2"/>
  <c r="J470" i="2"/>
  <c r="I470" i="2"/>
  <c r="J469" i="2"/>
  <c r="J468" i="2"/>
  <c r="J467" i="2"/>
  <c r="J466" i="2"/>
  <c r="J465" i="2"/>
  <c r="J464" i="2"/>
  <c r="I469" i="2"/>
  <c r="I468" i="2"/>
  <c r="I467" i="2"/>
  <c r="I466" i="2"/>
  <c r="I465" i="2"/>
  <c r="I464" i="2"/>
  <c r="F450" i="2"/>
  <c r="I450" i="2" s="1"/>
  <c r="J449" i="2"/>
  <c r="I449" i="2"/>
  <c r="K573" i="2"/>
  <c r="N573" i="2" s="1"/>
  <c r="K572" i="2"/>
  <c r="N572" i="2" s="1"/>
  <c r="N470" i="2" l="1"/>
  <c r="N468" i="2"/>
  <c r="N464" i="2"/>
  <c r="N449" i="2"/>
  <c r="N523" i="2"/>
  <c r="N465" i="2"/>
  <c r="N469" i="2"/>
  <c r="N466" i="2"/>
  <c r="N521" i="2"/>
  <c r="N467" i="2"/>
  <c r="N522" i="2"/>
  <c r="J450" i="2"/>
  <c r="N450" i="2" s="1"/>
  <c r="J313" i="2"/>
  <c r="I313" i="2"/>
  <c r="J312" i="2"/>
  <c r="I312" i="2"/>
  <c r="J311" i="2"/>
  <c r="I311" i="2"/>
  <c r="J310" i="2"/>
  <c r="I310" i="2"/>
  <c r="J155" i="2"/>
  <c r="I155" i="2"/>
  <c r="J154" i="2"/>
  <c r="I154" i="2"/>
  <c r="J153" i="2"/>
  <c r="I153" i="2"/>
  <c r="J152" i="2"/>
  <c r="I152" i="2"/>
  <c r="J110" i="2"/>
  <c r="I110" i="2"/>
  <c r="J109" i="2"/>
  <c r="I109" i="2"/>
  <c r="J31" i="2"/>
  <c r="I31" i="2"/>
  <c r="J30" i="2"/>
  <c r="I30" i="2"/>
  <c r="J397" i="2"/>
  <c r="I397" i="2"/>
  <c r="J396" i="2"/>
  <c r="I396" i="2"/>
  <c r="J389" i="2"/>
  <c r="I389" i="2"/>
  <c r="J388" i="2"/>
  <c r="I388" i="2"/>
  <c r="J387" i="2"/>
  <c r="I387" i="2"/>
  <c r="J386" i="2"/>
  <c r="I386" i="2"/>
  <c r="J122" i="2"/>
  <c r="I122" i="2"/>
  <c r="J89" i="2"/>
  <c r="I89" i="2"/>
  <c r="J88" i="2"/>
  <c r="I88" i="2"/>
  <c r="J185" i="2"/>
  <c r="I185" i="2"/>
  <c r="J233" i="2"/>
  <c r="I233" i="2"/>
  <c r="J404" i="2"/>
  <c r="I404" i="2"/>
  <c r="J400" i="2"/>
  <c r="I400" i="2"/>
  <c r="J399" i="2"/>
  <c r="I399" i="2"/>
  <c r="J347" i="2"/>
  <c r="I347" i="2"/>
  <c r="J419" i="2"/>
  <c r="I419" i="2"/>
  <c r="J418" i="2"/>
  <c r="I418" i="2"/>
  <c r="J417" i="2"/>
  <c r="I417" i="2"/>
  <c r="J279" i="2"/>
  <c r="I279" i="2"/>
  <c r="J278" i="2"/>
  <c r="I278" i="2"/>
  <c r="J277" i="2"/>
  <c r="I277" i="2"/>
  <c r="J276" i="2"/>
  <c r="I276" i="2"/>
  <c r="J249" i="2"/>
  <c r="I249" i="2"/>
  <c r="J248" i="2"/>
  <c r="I248" i="2"/>
  <c r="J232" i="2"/>
  <c r="I232" i="2"/>
  <c r="J231" i="2"/>
  <c r="I231" i="2"/>
  <c r="J221" i="2"/>
  <c r="I221" i="2"/>
  <c r="J220" i="2"/>
  <c r="I220" i="2"/>
  <c r="J219" i="2"/>
  <c r="I219" i="2"/>
  <c r="J218" i="2"/>
  <c r="I218" i="2"/>
  <c r="J359" i="2"/>
  <c r="I359" i="2"/>
  <c r="J358" i="2"/>
  <c r="I358" i="2"/>
  <c r="J357" i="2"/>
  <c r="I357" i="2"/>
  <c r="J326" i="2"/>
  <c r="I326" i="2"/>
  <c r="J325" i="2"/>
  <c r="I325" i="2"/>
  <c r="J324" i="2"/>
  <c r="I324" i="2"/>
  <c r="J323" i="2"/>
  <c r="I323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8" i="2"/>
  <c r="I288" i="2"/>
  <c r="J287" i="2"/>
  <c r="I287" i="2"/>
  <c r="J275" i="2"/>
  <c r="I275" i="2"/>
  <c r="J274" i="2"/>
  <c r="I274" i="2"/>
  <c r="J273" i="2"/>
  <c r="I273" i="2"/>
  <c r="J272" i="2"/>
  <c r="I272" i="2"/>
  <c r="J266" i="2"/>
  <c r="I266" i="2"/>
  <c r="J265" i="2"/>
  <c r="I265" i="2"/>
  <c r="J264" i="2"/>
  <c r="I264" i="2"/>
  <c r="J262" i="2"/>
  <c r="I262" i="2"/>
  <c r="J261" i="2"/>
  <c r="I261" i="2"/>
  <c r="J260" i="2"/>
  <c r="I260" i="2"/>
  <c r="J259" i="2"/>
  <c r="I259" i="2"/>
  <c r="J258" i="2"/>
  <c r="I258" i="2"/>
  <c r="J247" i="2"/>
  <c r="I247" i="2"/>
  <c r="J246" i="2"/>
  <c r="I246" i="2"/>
  <c r="J245" i="2"/>
  <c r="I245" i="2"/>
  <c r="J244" i="2"/>
  <c r="I244" i="2"/>
  <c r="J243" i="2"/>
  <c r="I243" i="2"/>
  <c r="J228" i="2"/>
  <c r="I228" i="2"/>
  <c r="J227" i="2"/>
  <c r="I227" i="2"/>
  <c r="J226" i="2"/>
  <c r="I226" i="2"/>
  <c r="J209" i="2"/>
  <c r="I209" i="2"/>
  <c r="J203" i="2"/>
  <c r="I203" i="2"/>
  <c r="J202" i="2"/>
  <c r="I202" i="2"/>
  <c r="J201" i="2"/>
  <c r="I201" i="2"/>
  <c r="J94" i="2"/>
  <c r="I94" i="2"/>
  <c r="J93" i="2"/>
  <c r="I93" i="2"/>
  <c r="J76" i="2"/>
  <c r="I76" i="2"/>
  <c r="J75" i="2"/>
  <c r="I75" i="2"/>
  <c r="J74" i="2"/>
  <c r="I74" i="2"/>
  <c r="J414" i="2"/>
  <c r="I414" i="2"/>
  <c r="J413" i="2"/>
  <c r="I413" i="2"/>
  <c r="J356" i="2"/>
  <c r="I356" i="2"/>
  <c r="J355" i="2"/>
  <c r="I355" i="2"/>
  <c r="J318" i="2"/>
  <c r="I318" i="2"/>
  <c r="J317" i="2"/>
  <c r="I317" i="2"/>
  <c r="J316" i="2"/>
  <c r="I316" i="2"/>
  <c r="J315" i="2"/>
  <c r="I315" i="2"/>
  <c r="J172" i="2"/>
  <c r="I172" i="2"/>
  <c r="J171" i="2"/>
  <c r="I171" i="2"/>
  <c r="J361" i="2"/>
  <c r="I361" i="2"/>
  <c r="J360" i="2"/>
  <c r="I360" i="2"/>
  <c r="K353" i="2"/>
  <c r="N353" i="2" s="1"/>
  <c r="K352" i="2"/>
  <c r="N352" i="2" s="1"/>
  <c r="K351" i="2"/>
  <c r="J403" i="2"/>
  <c r="I403" i="2"/>
  <c r="J402" i="2"/>
  <c r="I402" i="2"/>
  <c r="J401" i="2"/>
  <c r="I401" i="2"/>
  <c r="J84" i="2"/>
  <c r="I84" i="2"/>
  <c r="J83" i="2"/>
  <c r="I83" i="2"/>
  <c r="I82" i="2"/>
  <c r="J336" i="2"/>
  <c r="I336" i="2"/>
  <c r="J335" i="2"/>
  <c r="I335" i="2"/>
  <c r="J334" i="2"/>
  <c r="I334" i="2"/>
  <c r="J380" i="2"/>
  <c r="I380" i="2"/>
  <c r="J194" i="2"/>
  <c r="I194" i="2"/>
  <c r="J406" i="2"/>
  <c r="I406" i="2"/>
  <c r="J378" i="2"/>
  <c r="I378" i="2"/>
  <c r="J377" i="2"/>
  <c r="I377" i="2"/>
  <c r="J302" i="2"/>
  <c r="I302" i="2"/>
  <c r="J301" i="2"/>
  <c r="I301" i="2"/>
  <c r="J300" i="2"/>
  <c r="I300" i="2"/>
  <c r="J299" i="2"/>
  <c r="I299" i="2"/>
  <c r="J192" i="2"/>
  <c r="I192" i="2"/>
  <c r="J190" i="2"/>
  <c r="I190" i="2"/>
  <c r="J189" i="2"/>
  <c r="I189" i="2"/>
  <c r="J188" i="2"/>
  <c r="I188" i="2"/>
  <c r="J144" i="2"/>
  <c r="I144" i="2"/>
  <c r="J143" i="2"/>
  <c r="I143" i="2"/>
  <c r="J124" i="2"/>
  <c r="I124" i="2"/>
  <c r="J123" i="2"/>
  <c r="I123" i="2"/>
  <c r="J97" i="2"/>
  <c r="I97" i="2"/>
  <c r="J79" i="2"/>
  <c r="I79" i="2"/>
  <c r="J67" i="2"/>
  <c r="I67" i="2"/>
  <c r="J37" i="2"/>
  <c r="I37" i="2"/>
  <c r="J36" i="2"/>
  <c r="I36" i="2"/>
  <c r="J27" i="2"/>
  <c r="I27" i="2"/>
  <c r="J22" i="2"/>
  <c r="I22" i="2"/>
  <c r="J19" i="2"/>
  <c r="I19" i="2"/>
  <c r="J18" i="2"/>
  <c r="I18" i="2"/>
  <c r="F230" i="2"/>
  <c r="J230" i="2" s="1"/>
  <c r="F229" i="2"/>
  <c r="J229" i="2" s="1"/>
  <c r="F208" i="2"/>
  <c r="J208" i="2" s="1"/>
  <c r="F195" i="2"/>
  <c r="J195" i="2" s="1"/>
  <c r="F379" i="2"/>
  <c r="J379" i="2" s="1"/>
  <c r="F303" i="2"/>
  <c r="J303" i="2" s="1"/>
  <c r="F237" i="2"/>
  <c r="J237" i="2" s="1"/>
  <c r="F193" i="2"/>
  <c r="J193" i="2" s="1"/>
  <c r="F191" i="2"/>
  <c r="J191" i="2" s="1"/>
  <c r="F159" i="2"/>
  <c r="J159" i="2" s="1"/>
  <c r="F145" i="2"/>
  <c r="J145" i="2" s="1"/>
  <c r="F125" i="2"/>
  <c r="J125" i="2" s="1"/>
  <c r="F98" i="2"/>
  <c r="J98" i="2" s="1"/>
  <c r="F80" i="2"/>
  <c r="J80" i="2" s="1"/>
  <c r="F68" i="2"/>
  <c r="J68" i="2" s="1"/>
  <c r="F21" i="2"/>
  <c r="I21" i="2" s="1"/>
  <c r="F20" i="2"/>
  <c r="J591" i="2" l="1"/>
  <c r="J592" i="2"/>
  <c r="I591" i="2"/>
  <c r="N335" i="2"/>
  <c r="N361" i="2"/>
  <c r="N172" i="2"/>
  <c r="N316" i="2"/>
  <c r="N318" i="2"/>
  <c r="N356" i="2"/>
  <c r="N414" i="2"/>
  <c r="N347" i="2"/>
  <c r="N400" i="2"/>
  <c r="N88" i="2"/>
  <c r="N122" i="2"/>
  <c r="N387" i="2"/>
  <c r="N389" i="2"/>
  <c r="N397" i="2"/>
  <c r="N31" i="2"/>
  <c r="N110" i="2"/>
  <c r="N153" i="2"/>
  <c r="N155" i="2"/>
  <c r="N311" i="2"/>
  <c r="N313" i="2"/>
  <c r="N22" i="2"/>
  <c r="N36" i="2"/>
  <c r="N67" i="2"/>
  <c r="N97" i="2"/>
  <c r="N124" i="2"/>
  <c r="N144" i="2"/>
  <c r="N189" i="2"/>
  <c r="N192" i="2"/>
  <c r="N300" i="2"/>
  <c r="N302" i="2"/>
  <c r="N378" i="2"/>
  <c r="N194" i="2"/>
  <c r="N334" i="2"/>
  <c r="N336" i="2"/>
  <c r="N360" i="2"/>
  <c r="N171" i="2"/>
  <c r="N315" i="2"/>
  <c r="N317" i="2"/>
  <c r="N355" i="2"/>
  <c r="N413" i="2"/>
  <c r="N399" i="2"/>
  <c r="N89" i="2"/>
  <c r="N386" i="2"/>
  <c r="N388" i="2"/>
  <c r="N396" i="2"/>
  <c r="N30" i="2"/>
  <c r="K587" i="2"/>
  <c r="K593" i="2" s="1"/>
  <c r="L277" i="9" s="1"/>
  <c r="L279" i="9" s="1"/>
  <c r="N109" i="2"/>
  <c r="N351" i="2"/>
  <c r="N18" i="2"/>
  <c r="N19" i="2"/>
  <c r="N27" i="2"/>
  <c r="N37" i="2"/>
  <c r="N79" i="2"/>
  <c r="N123" i="2"/>
  <c r="N143" i="2"/>
  <c r="N188" i="2"/>
  <c r="N190" i="2"/>
  <c r="N299" i="2"/>
  <c r="N301" i="2"/>
  <c r="N377" i="2"/>
  <c r="N406" i="2"/>
  <c r="N152" i="2"/>
  <c r="N154" i="2"/>
  <c r="N310" i="2"/>
  <c r="N312" i="2"/>
  <c r="N83" i="2"/>
  <c r="N401" i="2"/>
  <c r="N403" i="2"/>
  <c r="N84" i="2"/>
  <c r="N402" i="2"/>
  <c r="J20" i="2"/>
  <c r="I98" i="2"/>
  <c r="N98" i="2" s="1"/>
  <c r="J21" i="2"/>
  <c r="N21" i="2" s="1"/>
  <c r="I145" i="2"/>
  <c r="N145" i="2" s="1"/>
  <c r="I379" i="2"/>
  <c r="N379" i="2" s="1"/>
  <c r="I68" i="2"/>
  <c r="N68" i="2" s="1"/>
  <c r="I237" i="2"/>
  <c r="N237" i="2" s="1"/>
  <c r="I208" i="2"/>
  <c r="I193" i="2"/>
  <c r="N193" i="2" s="1"/>
  <c r="I303" i="2"/>
  <c r="N303" i="2" s="1"/>
  <c r="I230" i="2"/>
  <c r="I80" i="2"/>
  <c r="N80" i="2" s="1"/>
  <c r="I229" i="2"/>
  <c r="I20" i="2"/>
  <c r="I125" i="2"/>
  <c r="N125" i="2" s="1"/>
  <c r="I159" i="2"/>
  <c r="N159" i="2" s="1"/>
  <c r="I191" i="2"/>
  <c r="N191" i="2" s="1"/>
  <c r="I195" i="2"/>
  <c r="N195" i="2" s="1"/>
  <c r="N34" i="2"/>
  <c r="I592" i="2" l="1"/>
  <c r="B17" i="13" s="1"/>
  <c r="J587" i="2"/>
  <c r="I587" i="2"/>
  <c r="N20" i="2"/>
  <c r="N587" i="2" s="1"/>
  <c r="K589" i="2"/>
  <c r="I593" i="2" l="1"/>
  <c r="M277" i="9" s="1"/>
  <c r="M279" i="9" s="1"/>
  <c r="C289" i="9"/>
  <c r="B15" i="13"/>
  <c r="C287" i="9"/>
  <c r="J589" i="2"/>
  <c r="J593" i="2"/>
  <c r="I589" i="2"/>
  <c r="B16" i="13" l="1"/>
  <c r="N277" i="9"/>
  <c r="N279" i="9" s="1"/>
  <c r="C288" i="9"/>
  <c r="C278" i="9" s="1"/>
  <c r="C277" i="9"/>
  <c r="B6" i="13"/>
  <c r="B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N-Com</author>
  </authors>
  <commentList>
    <comment ref="C3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N-Com:</t>
        </r>
        <r>
          <rPr>
            <sz val="9"/>
            <color indexed="81"/>
            <rFont val="Tahoma"/>
            <family val="2"/>
          </rPr>
          <t xml:space="preserve">
gst not mentioned
</t>
        </r>
      </text>
    </comment>
    <comment ref="D32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N-Com:</t>
        </r>
        <r>
          <rPr>
            <sz val="9"/>
            <color indexed="81"/>
            <rFont val="Tahoma"/>
            <family val="2"/>
          </rPr>
          <t xml:space="preserve">
NO GST
</t>
        </r>
      </text>
    </comment>
    <comment ref="D32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N-Com:</t>
        </r>
        <r>
          <rPr>
            <sz val="9"/>
            <color indexed="81"/>
            <rFont val="Tahoma"/>
            <family val="2"/>
          </rPr>
          <t xml:space="preserve">
not mfound in purchase
</t>
        </r>
      </text>
    </comment>
  </commentList>
</comments>
</file>

<file path=xl/sharedStrings.xml><?xml version="1.0" encoding="utf-8"?>
<sst xmlns="http://schemas.openxmlformats.org/spreadsheetml/2006/main" count="11640" uniqueCount="1797">
  <si>
    <t>Sr. No.</t>
  </si>
  <si>
    <t>GSTIN of the Supplier</t>
  </si>
  <si>
    <t>Name of the Supplier</t>
  </si>
  <si>
    <t>Invoice Details</t>
  </si>
  <si>
    <t>Category of input supplies</t>
  </si>
  <si>
    <t>Central Tax</t>
  </si>
  <si>
    <t>State Tax / Union
Territory Tax</t>
  </si>
  <si>
    <t>Integrated Tax</t>
  </si>
  <si>
    <t>Cess</t>
  </si>
  <si>
    <t>Eligible for ITC</t>
  </si>
  <si>
    <t>Amount of eligible ITC</t>
  </si>
  <si>
    <t>Remark</t>
  </si>
  <si>
    <t>Invoice No.</t>
  </si>
  <si>
    <t>Date</t>
  </si>
  <si>
    <t>Value</t>
  </si>
  <si>
    <t>HSN / SAC</t>
  </si>
  <si>
    <t>Yes/No/Partially</t>
  </si>
  <si>
    <t>AJANTA  PLASTICS</t>
  </si>
  <si>
    <t>AMOL PACKAGING INDUSTRIES</t>
  </si>
  <si>
    <t>Anas Communication Private Limited</t>
  </si>
  <si>
    <t>ANJANI ENTERPRISE</t>
  </si>
  <si>
    <t>ARIHANT ENTERPRISES</t>
  </si>
  <si>
    <t>AROMATIC INGREDIENTS PVT LTD</t>
  </si>
  <si>
    <t>ASHAPURA AROMAS PRIVATE LIMITED</t>
  </si>
  <si>
    <t>BHARAT SANCHAR NIGAM LIMITED</t>
  </si>
  <si>
    <t>BMV FRAGRANCES PVT. LTD.</t>
  </si>
  <si>
    <t>COLORS PACKAGING SOLUTIONS INDIA LLP</t>
  </si>
  <si>
    <t>COUNTRYWIDE LOGISTICS INDIA PRIVATE LIMITED</t>
  </si>
  <si>
    <t>CU LINES PTE LTD</t>
  </si>
  <si>
    <t>D P Associates</t>
  </si>
  <si>
    <t>DELHIVERY  LIMITED</t>
  </si>
  <si>
    <t>FINE FRAGRANCES PRIVATE LIMITED</t>
  </si>
  <si>
    <t>FINE STICK INDUSTRIES</t>
  </si>
  <si>
    <t>FRAGRANCE WORLD</t>
  </si>
  <si>
    <t>GANDHAR OIL REFINERY INDIA LIMITED</t>
  </si>
  <si>
    <t>GLOBE TRADING COMPANY</t>
  </si>
  <si>
    <t>INCENSE MEDIA</t>
  </si>
  <si>
    <t>JAI SHREE KRISHNA PLASTICS INDUSTRIES</t>
  </si>
  <si>
    <t>JASHAN CHANDANI &amp; ASSOCIATE</t>
  </si>
  <si>
    <t>JAY BEE HARDWARE</t>
  </si>
  <si>
    <t>JAYRAM TRANSPORT CORPRORATION</t>
  </si>
  <si>
    <t>JETHABHAI DOONGARSHI TRANSPORT COMPANY</t>
  </si>
  <si>
    <t>KANAYA TRADERS</t>
  </si>
  <si>
    <t>KANCHAN TRADERS</t>
  </si>
  <si>
    <t>KDAC CHEM PVT LTD</t>
  </si>
  <si>
    <t>KHODIYAR PLASTIC</t>
  </si>
  <si>
    <t>KOTAK MAHINDRA BANK LTD</t>
  </si>
  <si>
    <t>LAXMI NARAIN PRINT N PACK</t>
  </si>
  <si>
    <t>M/S ANJNI ENTERPRISES</t>
  </si>
  <si>
    <t>MIKURA INDUSTRIES LLP</t>
  </si>
  <si>
    <t>MY CAR PUNE PRIVATE LIMITED</t>
  </si>
  <si>
    <t>ORNATE PRINT TECH PRIVATE LIMITED</t>
  </si>
  <si>
    <t>PIONEER ELECTRONICS</t>
  </si>
  <si>
    <t>PLANT LIPIDS (P) LTD</t>
  </si>
  <si>
    <t>POOJA ENTERPRISES</t>
  </si>
  <si>
    <t>PRADEEP LAMINATORS  PVT LTD</t>
  </si>
  <si>
    <t>R.K. PACKAGING  MACHINE MANUFACTURING WORK SHOP</t>
  </si>
  <si>
    <t>RADHASWAMI AGENCY</t>
  </si>
  <si>
    <t>RADHE AGARBATTI</t>
  </si>
  <si>
    <t>RATNA ENGINEERING WORKS</t>
  </si>
  <si>
    <t>SAGAR SALES CORPORATION</t>
  </si>
  <si>
    <t>SARVOTHAM  URJA PVT. LTD.</t>
  </si>
  <si>
    <t>SATNAM ELECTRICALS</t>
  </si>
  <si>
    <t>SEABIRD MARINE SERVICES PVT LTD</t>
  </si>
  <si>
    <t>SEAHORSE SHIP AGENCIES PRIVATE LIMITED/SEASTAR EXPRESS CONTAINER LINE</t>
  </si>
  <si>
    <t>SHIV SAGAR HARDWARE</t>
  </si>
  <si>
    <t>SHREE HARIRAM INCENSE</t>
  </si>
  <si>
    <t>SHREE SAI ENTERPRISES</t>
  </si>
  <si>
    <t>SHRI MATRUKRUPA CERAMIC</t>
  </si>
  <si>
    <t>SIDDHI SAI ENTERPRISES</t>
  </si>
  <si>
    <t>SOM ELECTRIC SERVICES</t>
  </si>
  <si>
    <t>ST THOMAS ENGINEERING</t>
  </si>
  <si>
    <t>STATE BANK OF INDIA</t>
  </si>
  <si>
    <t>SUDARSHAN SALES AGENCY</t>
  </si>
  <si>
    <t>SUPER PRODUCTS</t>
  </si>
  <si>
    <t>SWAN ELECTRICALS</t>
  </si>
  <si>
    <t>UMA DIGITAL PRINTS</t>
  </si>
  <si>
    <t>V TRANS, V XPRESS &amp; V LOGIS</t>
  </si>
  <si>
    <t>VASHI PUNE LOGISTICS</t>
  </si>
  <si>
    <t>VISHAL ESSENTIAL OILS &amp; CHEMICALS</t>
  </si>
  <si>
    <t>Vodafone Idea Limited</t>
  </si>
  <si>
    <t>VRAAJ PACKAGING</t>
  </si>
  <si>
    <t>VRL LOGISTICS LIMITED</t>
  </si>
  <si>
    <t>VRL LOGISTICS LIMITED.</t>
  </si>
  <si>
    <t>WISDOM AROMAS LLP</t>
  </si>
  <si>
    <t>29AALFA5505B1ZR</t>
  </si>
  <si>
    <t>27AAAPY5037D1ZQ</t>
  </si>
  <si>
    <t>07AAECA3660K1ZN</t>
  </si>
  <si>
    <t>24ABLPV3295L1ZX</t>
  </si>
  <si>
    <t>27AAIPK3480C1ZV</t>
  </si>
  <si>
    <t>32AAFCA3007M1Z0</t>
  </si>
  <si>
    <t>27AAECA1709P1ZH</t>
  </si>
  <si>
    <t>27AABCB5576G1ZL</t>
  </si>
  <si>
    <t>09AAACB0540M1ZT</t>
  </si>
  <si>
    <t>23AAJFC7350E2ZP</t>
  </si>
  <si>
    <t>27AAECC7577P1ZT</t>
  </si>
  <si>
    <t>27AAKCC8622M1Z5</t>
  </si>
  <si>
    <t>27AALFD8807F1Z9</t>
  </si>
  <si>
    <t>27AAPCS9575E1ZN</t>
  </si>
  <si>
    <t>24AAACF0706F1ZC</t>
  </si>
  <si>
    <t>24AAHFF2679R1ZQ</t>
  </si>
  <si>
    <t>27AADPS4585M1ZZ</t>
  </si>
  <si>
    <t>27AAACG3996J1Z6</t>
  </si>
  <si>
    <t>27AAMFG3718R1ZO</t>
  </si>
  <si>
    <t>27AAZPS7126G1ZZ</t>
  </si>
  <si>
    <t>27AAGFI0438J1ZD</t>
  </si>
  <si>
    <t>08AJCPG7964J1ZU</t>
  </si>
  <si>
    <t>27BBLPB7526D1ZT</t>
  </si>
  <si>
    <t>27ADCPC9878R1ZM</t>
  </si>
  <si>
    <t>27AAPPB8888G1Z3</t>
  </si>
  <si>
    <t>27AAKFJ1001C2Z1</t>
  </si>
  <si>
    <t>27AAFFJ0769G1ZA</t>
  </si>
  <si>
    <t>27AILPK3007C1ZO</t>
  </si>
  <si>
    <t>27ALIPK6742L1ZM</t>
  </si>
  <si>
    <t>24AABCD9553H1ZM</t>
  </si>
  <si>
    <t>24ALVPP3042R1ZB</t>
  </si>
  <si>
    <t>27AAACK4409J1ZK</t>
  </si>
  <si>
    <t>27AAGFL2441N1Z3</t>
  </si>
  <si>
    <t>09ATYPB8090L1ZS</t>
  </si>
  <si>
    <t>27ABRFM9940R1ZZ</t>
  </si>
  <si>
    <t>27AAECM2713M1ZD</t>
  </si>
  <si>
    <t>24AABCO3944R1ZZ</t>
  </si>
  <si>
    <t>27BFDPG9674K1ZW</t>
  </si>
  <si>
    <t>32AABCP6061C1ZY</t>
  </si>
  <si>
    <t>27AAOPJ7179F1Z8</t>
  </si>
  <si>
    <t>27AABCP6515D1ZO</t>
  </si>
  <si>
    <t>07FGFPS7497B1ZW</t>
  </si>
  <si>
    <t>27AINPC6220B1ZR</t>
  </si>
  <si>
    <t>27DSDPB5646H1ZR</t>
  </si>
  <si>
    <t>27AALFR4745C1Z4</t>
  </si>
  <si>
    <t>27ADVPM5123E1ZE</t>
  </si>
  <si>
    <t>27AAICS7130C1ZJ</t>
  </si>
  <si>
    <t>27AEEPS4510H1ZK</t>
  </si>
  <si>
    <t>27AACCS9869C1ZZ</t>
  </si>
  <si>
    <t>27AABCS2057F1ZK</t>
  </si>
  <si>
    <t>27DUOPK4389F1Z1</t>
  </si>
  <si>
    <t>27ACXFS9875L1ZN</t>
  </si>
  <si>
    <t>27AGUPR8950Q1ZY</t>
  </si>
  <si>
    <t>24BKYPR2843F1ZP</t>
  </si>
  <si>
    <t>27BDXPB9114R1ZO</t>
  </si>
  <si>
    <t>27AAHPN3271B1ZY</t>
  </si>
  <si>
    <t>27AMEPK2051K1Z4</t>
  </si>
  <si>
    <t>27AAACS8577K2ZO</t>
  </si>
  <si>
    <t>27ABBPK0561G1Z0</t>
  </si>
  <si>
    <t>27AJKPP1684J1ZO</t>
  </si>
  <si>
    <t>27AAYPA0273F1ZQ</t>
  </si>
  <si>
    <t>27AAPPK1195H1ZE</t>
  </si>
  <si>
    <t>24AAACV1559Q1ZW</t>
  </si>
  <si>
    <t>07AAACV1559Q2ZR</t>
  </si>
  <si>
    <t>29AAACV1559Q1ZM</t>
  </si>
  <si>
    <t>27CIOPG3237K1ZY</t>
  </si>
  <si>
    <t>07AAHPG5257C1ZZ</t>
  </si>
  <si>
    <t>27AAACB2100P1ZX</t>
  </si>
  <si>
    <t>24CRIPP5202N1ZK</t>
  </si>
  <si>
    <t>20AABCV3609C1Z1</t>
  </si>
  <si>
    <t>27AABCV3609C1ZN</t>
  </si>
  <si>
    <t>23AABCV3609C1ZV</t>
  </si>
  <si>
    <t>09AABCV3609C1ZL</t>
  </si>
  <si>
    <t>29AABCV3609C1ZJ</t>
  </si>
  <si>
    <t>24AABCV3609C1ZT</t>
  </si>
  <si>
    <t>27AADFW6445L1ZN</t>
  </si>
  <si>
    <t>605</t>
  </si>
  <si>
    <t>630</t>
  </si>
  <si>
    <t>267</t>
  </si>
  <si>
    <t>275</t>
  </si>
  <si>
    <t>276</t>
  </si>
  <si>
    <t>277</t>
  </si>
  <si>
    <t>282</t>
  </si>
  <si>
    <t>283</t>
  </si>
  <si>
    <t>284</t>
  </si>
  <si>
    <t>SI-125</t>
  </si>
  <si>
    <t>798/2324</t>
  </si>
  <si>
    <t>447/23-24</t>
  </si>
  <si>
    <t>ARK230000530</t>
  </si>
  <si>
    <t>AAPL-DBH24-18900</t>
  </si>
  <si>
    <t>AAPL-DBH24-19037</t>
  </si>
  <si>
    <t>AAPL-DBH24-19530</t>
  </si>
  <si>
    <t>WMHR24004357983</t>
  </si>
  <si>
    <t>BMV/SI3830/2324</t>
  </si>
  <si>
    <t>CLLP/3171/23-24</t>
  </si>
  <si>
    <t>27-3339-2324</t>
  </si>
  <si>
    <t>27-3470-2324</t>
  </si>
  <si>
    <t>27-3650-2324</t>
  </si>
  <si>
    <t>BOMIM2240300203</t>
  </si>
  <si>
    <t>2267</t>
  </si>
  <si>
    <t>EPC24361480</t>
  </si>
  <si>
    <t>EPC2416566</t>
  </si>
  <si>
    <t>SILO23243899</t>
  </si>
  <si>
    <t>GT/352</t>
  </si>
  <si>
    <t>FW/2324/1204</t>
  </si>
  <si>
    <t>TALMOL1900004646</t>
  </si>
  <si>
    <t>G/4978</t>
  </si>
  <si>
    <t>G/5108</t>
  </si>
  <si>
    <t>200/2023-24</t>
  </si>
  <si>
    <t>1490/23-24</t>
  </si>
  <si>
    <t>23-24/749</t>
  </si>
  <si>
    <t>492</t>
  </si>
  <si>
    <t>189</t>
  </si>
  <si>
    <t>JBH/6834/23-24</t>
  </si>
  <si>
    <t>JBH/7144/23-24</t>
  </si>
  <si>
    <t>CHD-0001550</t>
  </si>
  <si>
    <t>CHD-0001680</t>
  </si>
  <si>
    <t>662</t>
  </si>
  <si>
    <t>689</t>
  </si>
  <si>
    <t>691</t>
  </si>
  <si>
    <t>CRSL/22132</t>
  </si>
  <si>
    <t>ST/2324/0001120</t>
  </si>
  <si>
    <t>ST/2324/0001121</t>
  </si>
  <si>
    <t>2726</t>
  </si>
  <si>
    <t>KB00000878002897</t>
  </si>
  <si>
    <t>KB00000878005938</t>
  </si>
  <si>
    <t>KB00000878006585</t>
  </si>
  <si>
    <t>KB00000878007975</t>
  </si>
  <si>
    <t>FY23-24/2931</t>
  </si>
  <si>
    <t>281</t>
  </si>
  <si>
    <t>MI/1338/23-24</t>
  </si>
  <si>
    <t>MI/1382/23-24</t>
  </si>
  <si>
    <t>26/BR/23051068</t>
  </si>
  <si>
    <t>2023-24/3009</t>
  </si>
  <si>
    <t>2023-24/3027</t>
  </si>
  <si>
    <t>LR323</t>
  </si>
  <si>
    <t>PLK230007386</t>
  </si>
  <si>
    <t>PE/3376/2023-24</t>
  </si>
  <si>
    <t>6496PL2324</t>
  </si>
  <si>
    <t>6684PL2324</t>
  </si>
  <si>
    <t>593</t>
  </si>
  <si>
    <t>1542</t>
  </si>
  <si>
    <t>63</t>
  </si>
  <si>
    <t>1596</t>
  </si>
  <si>
    <t>E-11386/2023-24</t>
  </si>
  <si>
    <t>SU/1375/2023-24</t>
  </si>
  <si>
    <t>23-24/10107</t>
  </si>
  <si>
    <t>TJ24I38857</t>
  </si>
  <si>
    <t>EY24HD0021570</t>
  </si>
  <si>
    <t>BOMIM3240300177</t>
  </si>
  <si>
    <t>A000794</t>
  </si>
  <si>
    <t>SHI/23-24/0893</t>
  </si>
  <si>
    <t>SHI/23-24/0917</t>
  </si>
  <si>
    <t>SSE23-24/2760</t>
  </si>
  <si>
    <t>GT/270</t>
  </si>
  <si>
    <t>GT/318</t>
  </si>
  <si>
    <t>GT/320</t>
  </si>
  <si>
    <t>GT/330</t>
  </si>
  <si>
    <t>GT/343</t>
  </si>
  <si>
    <t>SE/2023-24/364</t>
  </si>
  <si>
    <t>SES23/085</t>
  </si>
  <si>
    <t>SES23/087</t>
  </si>
  <si>
    <t>572</t>
  </si>
  <si>
    <t>T0324272O18314</t>
  </si>
  <si>
    <t>R9545</t>
  </si>
  <si>
    <t>R9873</t>
  </si>
  <si>
    <t>R10111</t>
  </si>
  <si>
    <t>60</t>
  </si>
  <si>
    <t>69</t>
  </si>
  <si>
    <t>6268</t>
  </si>
  <si>
    <t>6277</t>
  </si>
  <si>
    <t>UMA/23-24/0863</t>
  </si>
  <si>
    <t>07-23-03-T001752</t>
  </si>
  <si>
    <t>24-23-03-T008738</t>
  </si>
  <si>
    <t>24-23-03-T008743</t>
  </si>
  <si>
    <t>24-23-03-T017232</t>
  </si>
  <si>
    <t>24-23-03-T019781</t>
  </si>
  <si>
    <t>29-23-03-T003023</t>
  </si>
  <si>
    <t>32850</t>
  </si>
  <si>
    <t>753</t>
  </si>
  <si>
    <t>MHSO140324619535</t>
  </si>
  <si>
    <t>GST/01627/23-24</t>
  </si>
  <si>
    <t>2924087707</t>
  </si>
  <si>
    <t>1081918372</t>
  </si>
  <si>
    <t>1081918373</t>
  </si>
  <si>
    <t>2924087708</t>
  </si>
  <si>
    <t>1081918526</t>
  </si>
  <si>
    <t>1081918666</t>
  </si>
  <si>
    <t>2924088421</t>
  </si>
  <si>
    <t>1081918992</t>
  </si>
  <si>
    <t>2924088452</t>
  </si>
  <si>
    <t>1081919009</t>
  </si>
  <si>
    <t>1081919093</t>
  </si>
  <si>
    <t>2924087821</t>
  </si>
  <si>
    <t>2924088046</t>
  </si>
  <si>
    <t>WA/23-24/0375</t>
  </si>
  <si>
    <t>Annexure-B</t>
  </si>
  <si>
    <t>Statement of invoices to be submitted with application for refund of unutilized ITC</t>
  </si>
  <si>
    <t>2914</t>
  </si>
  <si>
    <t>2905</t>
  </si>
  <si>
    <t>29AALFR8585N1ZZ</t>
  </si>
  <si>
    <t>ROHIT MARKETING</t>
  </si>
  <si>
    <t>29AAACO3511F1ZS</t>
  </si>
  <si>
    <t>2932</t>
  </si>
  <si>
    <t>2909</t>
  </si>
  <si>
    <t>27AJJPC4705A1ZT</t>
  </si>
  <si>
    <t>27AACCA0687L1ZG</t>
  </si>
  <si>
    <t>2906</t>
  </si>
  <si>
    <t>2912</t>
  </si>
  <si>
    <t>27AKMPS9569A1ZK</t>
  </si>
  <si>
    <t>MUKESH AGARBATHI WORKS</t>
  </si>
  <si>
    <t>27AACCU8994L1ZE</t>
  </si>
  <si>
    <t>2916</t>
  </si>
  <si>
    <t>27AAECV8265B1Z8</t>
  </si>
  <si>
    <t>27AABCN8576C1ZB</t>
  </si>
  <si>
    <t>NAKODA CHEMICALS PVT LTD</t>
  </si>
  <si>
    <t>27AAGPT7825A1ZN</t>
  </si>
  <si>
    <t>24ACTPP0310K1ZL</t>
  </si>
  <si>
    <t>121</t>
  </si>
  <si>
    <t>27AABCH4185P1Z1</t>
  </si>
  <si>
    <t>27AAFPS9246M1ZX</t>
  </si>
  <si>
    <t>V-STAR INDUSTRIES</t>
  </si>
  <si>
    <t>210</t>
  </si>
  <si>
    <t>27AABCG8521G1ZP</t>
  </si>
  <si>
    <t>24BMFPS8099M1Z4</t>
  </si>
  <si>
    <t>PARUL ENTERPRISE</t>
  </si>
  <si>
    <t>27AAACM6608D1ZQ</t>
  </si>
  <si>
    <t>27AAGPT6576Q1ZK</t>
  </si>
  <si>
    <t>SHREE SAI TRADERS</t>
  </si>
  <si>
    <t>27ABOPV4380K1ZU</t>
  </si>
  <si>
    <t>27AAEFP4732G1ZA</t>
  </si>
  <si>
    <t>27AAACH5113Q1ZE</t>
  </si>
  <si>
    <t>PRIVI SPECIALITY CHEMICALS LIMITED</t>
  </si>
  <si>
    <t>27ALIPG9776G1ZL</t>
  </si>
  <si>
    <t>ATECH SOLUTIONS</t>
  </si>
  <si>
    <t>24AAKFA0473D1ZX</t>
  </si>
  <si>
    <t>ALOK CHEMICALS</t>
  </si>
  <si>
    <t>07ADVPG4075D1ZF</t>
  </si>
  <si>
    <t>2911</t>
  </si>
  <si>
    <t>INDRAS AGENCIES PVT LTD</t>
  </si>
  <si>
    <t>24AALFS7233C1ZC</t>
  </si>
  <si>
    <t>27BECPS8475L1ZO</t>
  </si>
  <si>
    <t>RELIABLE ELECTRICALS</t>
  </si>
  <si>
    <t>07AABCV3609C1ZP</t>
  </si>
  <si>
    <t>27AADCA9538P1ZZ</t>
  </si>
  <si>
    <t>A TO Z GOODS CARRIERS(I) PVT LTD</t>
  </si>
  <si>
    <t>27AAGCR8772D1Z2</t>
  </si>
  <si>
    <t>Porter</t>
  </si>
  <si>
    <t>24ABLFA2541E1ZV</t>
  </si>
  <si>
    <t>A STAR CERAMICS</t>
  </si>
  <si>
    <t>09AAGCA9521K1ZD</t>
  </si>
  <si>
    <t>AG POLY PACKS PRIVATE LIMITED</t>
  </si>
  <si>
    <t>ASSOCIATE ALLIED CHEMICALS INDIA PVT. LTD.</t>
  </si>
  <si>
    <t>27DRMPK0304R1ZD</t>
  </si>
  <si>
    <t>B K ENGINEERING WORKS</t>
  </si>
  <si>
    <t>BHOOMI AGENCY</t>
  </si>
  <si>
    <t>27AABCD3611Q1ZI</t>
  </si>
  <si>
    <t>DHL EXPRESS (INDIA) PRIVATE LIMITED</t>
  </si>
  <si>
    <t>22AALFD3952D1ZR</t>
  </si>
  <si>
    <t>DM AROMATICS</t>
  </si>
  <si>
    <t>G.T. PRODUCTS PRIVATE LIMITED</t>
  </si>
  <si>
    <t>09AJYPA2398C2ZW</t>
  </si>
  <si>
    <t>GAZI GOODS CARRIERS</t>
  </si>
  <si>
    <t>HARMONY ORGANICS PVT LTD</t>
  </si>
  <si>
    <t>27AAACI2667J1ZE</t>
  </si>
  <si>
    <t>27CKZPB4004J1ZZ</t>
  </si>
  <si>
    <t>JAY BEE ENTERPRISES</t>
  </si>
  <si>
    <t>24AATPT3137G1ZF</t>
  </si>
  <si>
    <t>JAYCHANDAN TRADING CO</t>
  </si>
  <si>
    <t>24AAECJ8983A1ZJ</t>
  </si>
  <si>
    <t>JESAL PRODUCTS PRIVATE LIMITED</t>
  </si>
  <si>
    <t>27AAMFK0106F1ZP</t>
  </si>
  <si>
    <t>KALA SONS</t>
  </si>
  <si>
    <t>27AAFCK7016C1ZT</t>
  </si>
  <si>
    <t>KOTAK MAHINDRA GENERAL INSURANCE LIMITED</t>
  </si>
  <si>
    <t>09ANVPN2659Q1ZQ</t>
  </si>
  <si>
    <t>M/S  ZEENAT INTERNATIONAL</t>
  </si>
  <si>
    <t>23AAACG6285C1ZX</t>
  </si>
  <si>
    <t>M/S GIRNAR CORRUGATORS PVT.LTD.</t>
  </si>
  <si>
    <t>MEHUL ENTERPRISES</t>
  </si>
  <si>
    <t>MORYA GLOBAL  LIMITED</t>
  </si>
  <si>
    <t>29AAMFN8198E1ZK</t>
  </si>
  <si>
    <t>N.N.FRAGRANCES</t>
  </si>
  <si>
    <t>29BSHPS5214E1ZM</t>
  </si>
  <si>
    <t>NAKODA POLY PACK</t>
  </si>
  <si>
    <t>OCEANS DEEP PRINTERS</t>
  </si>
  <si>
    <t>ORGANICA AROMATICS  PVT LTD</t>
  </si>
  <si>
    <t>24ABBPJ5983D1ZT</t>
  </si>
  <si>
    <t>PHARMA BOTTLE DISTRIBUTORS</t>
  </si>
  <si>
    <t>PIONEER PACKGINGS</t>
  </si>
  <si>
    <t>27APHPN1626D1Z4</t>
  </si>
  <si>
    <t>R S ENTERPRISES</t>
  </si>
  <si>
    <t>27ADDPD7644K1ZE</t>
  </si>
  <si>
    <t>RAJ RAJENDRA ELECTROSOFT</t>
  </si>
  <si>
    <t>27AADFR6160R1ZK</t>
  </si>
  <si>
    <t>RAJASTAN STEEL</t>
  </si>
  <si>
    <t>27AASFR8240B1Z1</t>
  </si>
  <si>
    <t>ROYAL EXPRESS LOGISTICS LLP</t>
  </si>
  <si>
    <t>27AAGHB9020D1ZP</t>
  </si>
  <si>
    <t>ROYAL SHIPPING AGENCY</t>
  </si>
  <si>
    <t>RVG Enterprises</t>
  </si>
  <si>
    <t>27AANPC2203N1ZS</t>
  </si>
  <si>
    <t>S S POWER  TRANMISSION PRODUCTS</t>
  </si>
  <si>
    <t>24AACCS9406K1Z7</t>
  </si>
  <si>
    <t>SABARI CHEMICALS PVT LTD</t>
  </si>
  <si>
    <t>27ADIFS9044F1ZS</t>
  </si>
  <si>
    <t>SG INSURANCE</t>
  </si>
  <si>
    <t>24AAXPP1001B1Z6</t>
  </si>
  <si>
    <t>SHREE KRISHNA ENGINEERING WORKS</t>
  </si>
  <si>
    <t>27BDYPC1988H1ZX</t>
  </si>
  <si>
    <t>SHREE TRADERS</t>
  </si>
  <si>
    <t>SIDDHESWAR TRADING CO.</t>
  </si>
  <si>
    <t>27AAAFS5961L2ZQ</t>
  </si>
  <si>
    <t>SRI BALAJI TRANSPORTLINES (REGD)</t>
  </si>
  <si>
    <t>27AAHPN3268Q1ZY</t>
  </si>
  <si>
    <t>SURESH PLYWOOD AND HARDWARE</t>
  </si>
  <si>
    <t>SWASTIK GUM INDUSTRIES (INDIA)</t>
  </si>
  <si>
    <t>27AADCT0663J1Z8</t>
  </si>
  <si>
    <t>TCI EXPRESS LIMITED</t>
  </si>
  <si>
    <t>27AHWPP5895M1ZY</t>
  </si>
  <si>
    <t>TECHNOCHEM  INDUSTRIES</t>
  </si>
  <si>
    <t>U. K. AROMATICS PRIVATE LIMITED</t>
  </si>
  <si>
    <t>27AAFFU8509D1Z3</t>
  </si>
  <si>
    <t>UNITED MULTICHEM LLP</t>
  </si>
  <si>
    <t>09AAACV1559Q1ZO</t>
  </si>
  <si>
    <t>27AAACV1559Q2ZP</t>
  </si>
  <si>
    <t>24ADXPV7648D2ZS</t>
  </si>
  <si>
    <t>VASHISTH ROADLINES</t>
  </si>
  <si>
    <t>27AADCV3499C1Z5</t>
  </si>
  <si>
    <t>VELOCITA BRAND CONSULTANTS PRIVATE LIMITED</t>
  </si>
  <si>
    <t>VIMAL LIFE SCIENCES PRIVATE LIMITED</t>
  </si>
  <si>
    <t>GT/505</t>
  </si>
  <si>
    <t>70259</t>
  </si>
  <si>
    <t>70291</t>
  </si>
  <si>
    <t>901/24209218</t>
  </si>
  <si>
    <t>624/23-24</t>
  </si>
  <si>
    <t>216</t>
  </si>
  <si>
    <t>219</t>
  </si>
  <si>
    <t>224</t>
  </si>
  <si>
    <t>227</t>
  </si>
  <si>
    <t>231</t>
  </si>
  <si>
    <t>233</t>
  </si>
  <si>
    <t>235</t>
  </si>
  <si>
    <t>240</t>
  </si>
  <si>
    <t>241</t>
  </si>
  <si>
    <t>248</t>
  </si>
  <si>
    <t>249</t>
  </si>
  <si>
    <t>251</t>
  </si>
  <si>
    <t>253</t>
  </si>
  <si>
    <t>256</t>
  </si>
  <si>
    <t>257</t>
  </si>
  <si>
    <t>259</t>
  </si>
  <si>
    <t>SI-102</t>
  </si>
  <si>
    <t>SI-113</t>
  </si>
  <si>
    <t>682/2324</t>
  </si>
  <si>
    <t>689/2324</t>
  </si>
  <si>
    <t>723/2324</t>
  </si>
  <si>
    <t>338/23-24</t>
  </si>
  <si>
    <t>373/23-24</t>
  </si>
  <si>
    <t>411/23-24</t>
  </si>
  <si>
    <t>ARK230000451</t>
  </si>
  <si>
    <t>AAPL-DBH24-15541</t>
  </si>
  <si>
    <t>AAPL-DBH24-15586</t>
  </si>
  <si>
    <t>AAPL-DBH24-15622</t>
  </si>
  <si>
    <t>AAPL-DBH24-15664</t>
  </si>
  <si>
    <t>AAPL-DBH24-15732</t>
  </si>
  <si>
    <t>AAPL-DBH24-16006</t>
  </si>
  <si>
    <t>AAPL-DBH24-16092</t>
  </si>
  <si>
    <t>AAPL-DBH24-16214</t>
  </si>
  <si>
    <t>AAPL-DBH24-16412</t>
  </si>
  <si>
    <t>AAPL-DBH24-16671</t>
  </si>
  <si>
    <t>AAPL-DBH24-16907</t>
  </si>
  <si>
    <t>AAPL-DBH24-17104</t>
  </si>
  <si>
    <t>AAPL-DBH24-17201</t>
  </si>
  <si>
    <t>AAPL-DBH24-17464</t>
  </si>
  <si>
    <t>AAPL-DBH24-17767</t>
  </si>
  <si>
    <t>AAPL-DBH24-18342</t>
  </si>
  <si>
    <t>AAPL-DBH24-18526</t>
  </si>
  <si>
    <t>ST/07658/23-24</t>
  </si>
  <si>
    <t>244</t>
  </si>
  <si>
    <t>04790</t>
  </si>
  <si>
    <t>WMHR24003288805</t>
  </si>
  <si>
    <t>WMHR24003747463</t>
  </si>
  <si>
    <t>INV/23-24/828</t>
  </si>
  <si>
    <t>INV/23-24/833</t>
  </si>
  <si>
    <t>INV/23-24/956</t>
  </si>
  <si>
    <t>INV/23-24/958</t>
  </si>
  <si>
    <t>INV/23-24/957</t>
  </si>
  <si>
    <t>BMV/SI3305/2324</t>
  </si>
  <si>
    <t>GST/1314/23-24</t>
  </si>
  <si>
    <t>GST/1322/23-24</t>
  </si>
  <si>
    <t>CLLP/2588/23-24</t>
  </si>
  <si>
    <t>GST/1323/23-24</t>
  </si>
  <si>
    <t>GST/1332/23-24</t>
  </si>
  <si>
    <t>GST/1365/23-24</t>
  </si>
  <si>
    <t>CLLP/2678/23-24</t>
  </si>
  <si>
    <t>27-2709-2324</t>
  </si>
  <si>
    <t>27-2883-2324</t>
  </si>
  <si>
    <t>27-3185-2324</t>
  </si>
  <si>
    <t>1797</t>
  </si>
  <si>
    <t>1809</t>
  </si>
  <si>
    <t>EPA24290789</t>
  </si>
  <si>
    <t>EPA24309450</t>
  </si>
  <si>
    <t>PNQCR00211225</t>
  </si>
  <si>
    <t>D194/23-24</t>
  </si>
  <si>
    <t>SILO23243259</t>
  </si>
  <si>
    <t>SILO23243558</t>
  </si>
  <si>
    <t>GT/340</t>
  </si>
  <si>
    <t>GP/23/MI/SI/1137</t>
  </si>
  <si>
    <t>GP/23/MI/SI/1138</t>
  </si>
  <si>
    <t>TALMOL1900003984</t>
  </si>
  <si>
    <t>384</t>
  </si>
  <si>
    <t>G/3973</t>
  </si>
  <si>
    <t>G/4236</t>
  </si>
  <si>
    <t>G/4561</t>
  </si>
  <si>
    <t>SI-1835</t>
  </si>
  <si>
    <t>MUM23245002439</t>
  </si>
  <si>
    <t>0868</t>
  </si>
  <si>
    <t>JBH/5741/23-24</t>
  </si>
  <si>
    <t>JBH/6440/23-24</t>
  </si>
  <si>
    <t>JBH/6570/23-24</t>
  </si>
  <si>
    <t>1403</t>
  </si>
  <si>
    <t>23180003498</t>
  </si>
  <si>
    <t>23180003599</t>
  </si>
  <si>
    <t>3054</t>
  </si>
  <si>
    <t>CHD-0001271</t>
  </si>
  <si>
    <t>CHD-0001322</t>
  </si>
  <si>
    <t>INV/23-24/0021</t>
  </si>
  <si>
    <t>555</t>
  </si>
  <si>
    <t>577</t>
  </si>
  <si>
    <t>600</t>
  </si>
  <si>
    <t>614</t>
  </si>
  <si>
    <t>647</t>
  </si>
  <si>
    <t>648</t>
  </si>
  <si>
    <t>KB00000848738330</t>
  </si>
  <si>
    <t>KB00000863013517</t>
  </si>
  <si>
    <t>KB00000858755960</t>
  </si>
  <si>
    <t>KB00000864568581</t>
  </si>
  <si>
    <t>KB00000864570685</t>
  </si>
  <si>
    <t>KB00000864570995</t>
  </si>
  <si>
    <t>KB00000864573197</t>
  </si>
  <si>
    <t>4195983200</t>
  </si>
  <si>
    <t>4196151800</t>
  </si>
  <si>
    <t>4200318200</t>
  </si>
  <si>
    <t>FY23-24/2392</t>
  </si>
  <si>
    <t>FY23-24/2476</t>
  </si>
  <si>
    <t>FY23-24/2532</t>
  </si>
  <si>
    <t>FY23-24/2719</t>
  </si>
  <si>
    <t>FY23-24/2835</t>
  </si>
  <si>
    <t>243</t>
  </si>
  <si>
    <t>GCPL/23-24/2550</t>
  </si>
  <si>
    <t>GCPL/23-24/2674</t>
  </si>
  <si>
    <t>GCPL/23-24/2950</t>
  </si>
  <si>
    <t>3154/2023-24</t>
  </si>
  <si>
    <t>3484/2023-24</t>
  </si>
  <si>
    <t>MI/1308/23-24</t>
  </si>
  <si>
    <t>M/J/L/23-24/507</t>
  </si>
  <si>
    <t>3377</t>
  </si>
  <si>
    <t>3776</t>
  </si>
  <si>
    <t>3871</t>
  </si>
  <si>
    <t>NNF/269/23-24</t>
  </si>
  <si>
    <t>NCPL/739/24</t>
  </si>
  <si>
    <t>217</t>
  </si>
  <si>
    <t>GST/2989/23-24</t>
  </si>
  <si>
    <t>GST/3133/23-24</t>
  </si>
  <si>
    <t>GOD/23-24/01891</t>
  </si>
  <si>
    <t>GOD/23-24/01897</t>
  </si>
  <si>
    <t>2023-24/2729</t>
  </si>
  <si>
    <t>PE/8-2-23/006</t>
  </si>
  <si>
    <t>PE/21-2-23/004</t>
  </si>
  <si>
    <t>00271</t>
  </si>
  <si>
    <t>00280</t>
  </si>
  <si>
    <t>00322</t>
  </si>
  <si>
    <t>PLK230006096</t>
  </si>
  <si>
    <t>PE/2636/2023-24</t>
  </si>
  <si>
    <t>PE/2960/2023-24</t>
  </si>
  <si>
    <t>CRN1436222499</t>
  </si>
  <si>
    <t>CRN1995981323</t>
  </si>
  <si>
    <t>CRN1044322241</t>
  </si>
  <si>
    <t>CRN1154428597</t>
  </si>
  <si>
    <t>CRN1900602941</t>
  </si>
  <si>
    <t>2107362</t>
  </si>
  <si>
    <t>2107458</t>
  </si>
  <si>
    <t>2107547</t>
  </si>
  <si>
    <t>666</t>
  </si>
  <si>
    <t>534</t>
  </si>
  <si>
    <t>562</t>
  </si>
  <si>
    <t>37</t>
  </si>
  <si>
    <t>RSG/23-24/1480</t>
  </si>
  <si>
    <t>23-24/09271</t>
  </si>
  <si>
    <t>23-24/09442</t>
  </si>
  <si>
    <t>RE/2324/1710</t>
  </si>
  <si>
    <t>RE/2324/2032</t>
  </si>
  <si>
    <t>KGF2056</t>
  </si>
  <si>
    <t>KGF2057</t>
  </si>
  <si>
    <t>372/23-24</t>
  </si>
  <si>
    <t>394/23-24</t>
  </si>
  <si>
    <t>395/23-24</t>
  </si>
  <si>
    <t>402/23-24</t>
  </si>
  <si>
    <t>0244/23-24</t>
  </si>
  <si>
    <t>0245/23-24</t>
  </si>
  <si>
    <t>RVG/599/23-24</t>
  </si>
  <si>
    <t>759</t>
  </si>
  <si>
    <t>1379</t>
  </si>
  <si>
    <t>E-09605/2023-24</t>
  </si>
  <si>
    <t>E-10712/2023-24</t>
  </si>
  <si>
    <t>E-10887/2023-24</t>
  </si>
  <si>
    <t>SU/1183/2023-24</t>
  </si>
  <si>
    <t>SU/1254/2023-24</t>
  </si>
  <si>
    <t>23-24/8465</t>
  </si>
  <si>
    <t>23-24/8518</t>
  </si>
  <si>
    <t>23-24/8741</t>
  </si>
  <si>
    <t>23-24/9129</t>
  </si>
  <si>
    <t>23-24/9136</t>
  </si>
  <si>
    <t>23-24/9186</t>
  </si>
  <si>
    <t>23-24/9242</t>
  </si>
  <si>
    <t>23-24/9244</t>
  </si>
  <si>
    <t>23-24/9290</t>
  </si>
  <si>
    <t>23-24/9296</t>
  </si>
  <si>
    <t>23-24/9368</t>
  </si>
  <si>
    <t>23-24/9373</t>
  </si>
  <si>
    <t>23-24/9389</t>
  </si>
  <si>
    <t>23-24/9413</t>
  </si>
  <si>
    <t>23-24/9442</t>
  </si>
  <si>
    <t>23-24/9493</t>
  </si>
  <si>
    <t>23-24/9500</t>
  </si>
  <si>
    <t>23-24/9520</t>
  </si>
  <si>
    <t>23-24/9551</t>
  </si>
  <si>
    <t>23-24/9600</t>
  </si>
  <si>
    <t>23-24/9719</t>
  </si>
  <si>
    <t>23-24/9763</t>
  </si>
  <si>
    <t>23-24/9875</t>
  </si>
  <si>
    <t>SG/26323/23-24</t>
  </si>
  <si>
    <t>A000631</t>
  </si>
  <si>
    <t>A000702</t>
  </si>
  <si>
    <t>SHI/23-24/0778</t>
  </si>
  <si>
    <t>SHI/23-24/0806</t>
  </si>
  <si>
    <t>199</t>
  </si>
  <si>
    <t>SSE23-24/2185</t>
  </si>
  <si>
    <t>0493</t>
  </si>
  <si>
    <t>0499</t>
  </si>
  <si>
    <t>0502</t>
  </si>
  <si>
    <t>0512</t>
  </si>
  <si>
    <t>0515</t>
  </si>
  <si>
    <t>0551</t>
  </si>
  <si>
    <t>ST/BH/193/23-24</t>
  </si>
  <si>
    <t>SAL-23/24-1055</t>
  </si>
  <si>
    <t>SAL-23/24-1075</t>
  </si>
  <si>
    <t>SE/2023-24/353</t>
  </si>
  <si>
    <t>SES23/083</t>
  </si>
  <si>
    <t>LR-NGD-8967</t>
  </si>
  <si>
    <t>570</t>
  </si>
  <si>
    <t>T0124272O12816</t>
  </si>
  <si>
    <t>R7979</t>
  </si>
  <si>
    <t>R8128</t>
  </si>
  <si>
    <t>2324-4919</t>
  </si>
  <si>
    <t>6120</t>
  </si>
  <si>
    <t>6153</t>
  </si>
  <si>
    <t>6176</t>
  </si>
  <si>
    <t>6180</t>
  </si>
  <si>
    <t>6188</t>
  </si>
  <si>
    <t>6208</t>
  </si>
  <si>
    <t>758/2023-24</t>
  </si>
  <si>
    <t>1273318271</t>
  </si>
  <si>
    <t>643</t>
  </si>
  <si>
    <t>UK-3130-23-24</t>
  </si>
  <si>
    <t>UM/MHA/23-24/031</t>
  </si>
  <si>
    <t>UM/MHA/23-24/039</t>
  </si>
  <si>
    <t>UM/MHA/23-24/040</t>
  </si>
  <si>
    <t>UM/MHA/23-24/077</t>
  </si>
  <si>
    <t>UM/MHA/23-24/082</t>
  </si>
  <si>
    <t>09-23-02-T002798</t>
  </si>
  <si>
    <t>24-23-01-T002483</t>
  </si>
  <si>
    <t>24-23-01-T015289</t>
  </si>
  <si>
    <t>27-23-02-T011842</t>
  </si>
  <si>
    <t>24-23-02-T013531</t>
  </si>
  <si>
    <t>24-23-02-T015743</t>
  </si>
  <si>
    <t>24-23-02-T018215</t>
  </si>
  <si>
    <t>205</t>
  </si>
  <si>
    <t>32131</t>
  </si>
  <si>
    <t>32135</t>
  </si>
  <si>
    <t>32270</t>
  </si>
  <si>
    <t>32708</t>
  </si>
  <si>
    <t>23-24/538</t>
  </si>
  <si>
    <t>MUMV02619</t>
  </si>
  <si>
    <t>MHSO140124553198</t>
  </si>
  <si>
    <t>MHSO140224586546</t>
  </si>
  <si>
    <t>GST/01548/23-24</t>
  </si>
  <si>
    <t>2924085736</t>
  </si>
  <si>
    <t>2924086173</t>
  </si>
  <si>
    <t>2924086185</t>
  </si>
  <si>
    <t>2924086208</t>
  </si>
  <si>
    <t>2924086572</t>
  </si>
  <si>
    <t>1065255265</t>
  </si>
  <si>
    <t>1065255266</t>
  </si>
  <si>
    <t>1065255268</t>
  </si>
  <si>
    <t>1065255298</t>
  </si>
  <si>
    <t>112019473</t>
  </si>
  <si>
    <t>112019704</t>
  </si>
  <si>
    <t>1065255451</t>
  </si>
  <si>
    <t>1065255452</t>
  </si>
  <si>
    <t>1065255453</t>
  </si>
  <si>
    <t>1065255454</t>
  </si>
  <si>
    <t>1065255545</t>
  </si>
  <si>
    <t>1065255546</t>
  </si>
  <si>
    <t>1065255548</t>
  </si>
  <si>
    <t>1065255549</t>
  </si>
  <si>
    <t>1065255622</t>
  </si>
  <si>
    <t>1081916096</t>
  </si>
  <si>
    <t>1081916131</t>
  </si>
  <si>
    <t>1081916319</t>
  </si>
  <si>
    <t>1081916321</t>
  </si>
  <si>
    <t>1081916570</t>
  </si>
  <si>
    <t>1081916721</t>
  </si>
  <si>
    <t>1081916722</t>
  </si>
  <si>
    <t>1081916800</t>
  </si>
  <si>
    <t>1081916906</t>
  </si>
  <si>
    <t>1081916925</t>
  </si>
  <si>
    <t>1081916943</t>
  </si>
  <si>
    <t>1081917128</t>
  </si>
  <si>
    <t>1081917208</t>
  </si>
  <si>
    <t>1081917308</t>
  </si>
  <si>
    <t>1081917309</t>
  </si>
  <si>
    <t>1081917373</t>
  </si>
  <si>
    <t>1081917491</t>
  </si>
  <si>
    <t>1081917686</t>
  </si>
  <si>
    <t>1081918069</t>
  </si>
  <si>
    <t>1081918070</t>
  </si>
  <si>
    <t>1081918192</t>
  </si>
  <si>
    <t>1081918193</t>
  </si>
  <si>
    <t>2924085316</t>
  </si>
  <si>
    <t>2924086037</t>
  </si>
  <si>
    <t>2924086841</t>
  </si>
  <si>
    <t>2924086319</t>
  </si>
  <si>
    <t>2924086842</t>
  </si>
  <si>
    <t>2924086843</t>
  </si>
  <si>
    <t>2924086961</t>
  </si>
  <si>
    <t>2924085737</t>
  </si>
  <si>
    <t>WA/23-24/0308</t>
  </si>
  <si>
    <t>WA/23-24/0333</t>
  </si>
  <si>
    <t>4016</t>
  </si>
  <si>
    <t>7318</t>
  </si>
  <si>
    <t>2915</t>
  </si>
  <si>
    <t>8538</t>
  </si>
  <si>
    <t>8414</t>
  </si>
  <si>
    <t>8536</t>
  </si>
  <si>
    <t>7306</t>
  </si>
  <si>
    <t>9967</t>
  </si>
  <si>
    <t>9954</t>
  </si>
  <si>
    <t>4820</t>
  </si>
  <si>
    <t>9608</t>
  </si>
  <si>
    <t>8305</t>
  </si>
  <si>
    <t>9603</t>
  </si>
  <si>
    <t>4421</t>
  </si>
  <si>
    <t>3926</t>
  </si>
  <si>
    <t>9610</t>
  </si>
  <si>
    <t>8546</t>
  </si>
  <si>
    <t>23180004137</t>
  </si>
  <si>
    <t>23180004382</t>
  </si>
  <si>
    <t>CHANDAN PACKPLAST</t>
  </si>
  <si>
    <t>24AARFC1193M1Z2</t>
  </si>
  <si>
    <t>23-24/584</t>
  </si>
  <si>
    <t>27AAJCA8979N1ZM</t>
  </si>
  <si>
    <t>1565/2023-24</t>
  </si>
  <si>
    <t>ASN PACKAGING PRIVATE LIMITED</t>
  </si>
  <si>
    <t>24-23-02-T026830</t>
  </si>
  <si>
    <t>2924085638</t>
  </si>
  <si>
    <t>Tax Amount Required</t>
  </si>
  <si>
    <t>HSN/SAC Required</t>
  </si>
  <si>
    <t>remark 1</t>
  </si>
  <si>
    <t>remark 2</t>
  </si>
  <si>
    <t>Period</t>
  </si>
  <si>
    <t>POS</t>
  </si>
  <si>
    <t>Invoice Type</t>
  </si>
  <si>
    <t>Invoice No</t>
  </si>
  <si>
    <t>Invoice Date</t>
  </si>
  <si>
    <t>Reverse Charge</t>
  </si>
  <si>
    <t>Invoice Value</t>
  </si>
  <si>
    <t>Taxable Value</t>
  </si>
  <si>
    <t>Tax Rate</t>
  </si>
  <si>
    <t>IGST</t>
  </si>
  <si>
    <t>CGST</t>
  </si>
  <si>
    <t>SGST</t>
  </si>
  <si>
    <t>GSTR-1/5 Filling Date</t>
  </si>
  <si>
    <t>GSTR-1/5 Filling Period</t>
  </si>
  <si>
    <t>E-Invoice Applicable</t>
  </si>
  <si>
    <t>27-Maharashtra</t>
  </si>
  <si>
    <t>Regular</t>
  </si>
  <si>
    <t>215</t>
  </si>
  <si>
    <t>No</t>
  </si>
  <si>
    <t>Yes</t>
  </si>
  <si>
    <t/>
  </si>
  <si>
    <t>2924085538</t>
  </si>
  <si>
    <t>573</t>
  </si>
  <si>
    <t>SE/2023-24/360</t>
  </si>
  <si>
    <t>1081917027</t>
  </si>
  <si>
    <t>2924087431</t>
  </si>
  <si>
    <t>Tax Free  Item</t>
  </si>
  <si>
    <t>0044</t>
  </si>
  <si>
    <t>TRANSPORT</t>
  </si>
  <si>
    <t>INPUTS</t>
  </si>
  <si>
    <t>ADVERTISING(SERVICE)</t>
  </si>
  <si>
    <t>SPARE PART</t>
  </si>
  <si>
    <t>SERVICE</t>
  </si>
  <si>
    <t>SPARE PARTS</t>
  </si>
  <si>
    <t>COURIER CHARGES</t>
  </si>
  <si>
    <t>CAPITAL</t>
  </si>
  <si>
    <t>CYLENDER</t>
  </si>
  <si>
    <t>SPARE P[ARTS</t>
  </si>
  <si>
    <t>REPAIRS</t>
  </si>
  <si>
    <t>A Star Ceramics</t>
  </si>
  <si>
    <t>A To Z Goods Carriers(I) Pvt Ltd</t>
  </si>
  <si>
    <t>Ag Poly Packs Private Limited</t>
  </si>
  <si>
    <t>Alok Chemicals</t>
  </si>
  <si>
    <t>Amol Packaging Industries</t>
  </si>
  <si>
    <t>Anjani Enterprise</t>
  </si>
  <si>
    <t>Arihant Enterprises</t>
  </si>
  <si>
    <t>Aromatic Ingredients Pvt Ltd</t>
  </si>
  <si>
    <t>Ashapura Aromas Private Limited</t>
  </si>
  <si>
    <t>Associate Allied Chemicals India Pvt. Ltd.</t>
  </si>
  <si>
    <t>Atech Solutions</t>
  </si>
  <si>
    <t>Asn Packaging Private Limited</t>
  </si>
  <si>
    <t>B K Engineering Works</t>
  </si>
  <si>
    <t>Bharat Sanchar Nigam Limited</t>
  </si>
  <si>
    <t>Bhoomi Agency</t>
  </si>
  <si>
    <t>Bmv Fragrances Pvt. Ltd.</t>
  </si>
  <si>
    <t>Colors Packaging Solutions India Llp</t>
  </si>
  <si>
    <t>Countrywide Logistics India Private Limited</t>
  </si>
  <si>
    <t>Delhivery  Limited</t>
  </si>
  <si>
    <t>Dhl Express (India) Private Limited</t>
  </si>
  <si>
    <t>Dm Aromatics</t>
  </si>
  <si>
    <t>Fine Fragrances Private Limited</t>
  </si>
  <si>
    <t>Fine Stick Industries</t>
  </si>
  <si>
    <t>G.T. Products Private Limited</t>
  </si>
  <si>
    <t>Gandhar Oil Refinery India Limited</t>
  </si>
  <si>
    <t>Gazi Goods Carriers</t>
  </si>
  <si>
    <t>Globe Trading Company</t>
  </si>
  <si>
    <t>Harmony Organics Pvt Ltd</t>
  </si>
  <si>
    <t>Indras Agencies Pvt Ltd</t>
  </si>
  <si>
    <t>Jay Bee Enterprises</t>
  </si>
  <si>
    <t>Jay Bee Hardware</t>
  </si>
  <si>
    <t>Jaychandan Trading Co</t>
  </si>
  <si>
    <t>Jayram Transport Corproration</t>
  </si>
  <si>
    <t>Jesal Products Private Limited</t>
  </si>
  <si>
    <t>Jethabhai Doongarshi Transport Company</t>
  </si>
  <si>
    <t>Kala Sons</t>
  </si>
  <si>
    <t>Kanaya Traders</t>
  </si>
  <si>
    <t>Kotak Mahindra Bank Ltd</t>
  </si>
  <si>
    <t>Kotak Mahindra General Insurance Limited</t>
  </si>
  <si>
    <t>Laxmi Narain Print N Pack</t>
  </si>
  <si>
    <t>M/S  Zeenat International</t>
  </si>
  <si>
    <t>M/S Anjni Enterprises</t>
  </si>
  <si>
    <t>M/S Girnar Corrugators Pvt.Ltd.</t>
  </si>
  <si>
    <t>Mehul Enterprises</t>
  </si>
  <si>
    <t>Mikura Industries Llp</t>
  </si>
  <si>
    <t>Morya Global  Limited</t>
  </si>
  <si>
    <t>Mukesh Agarbathi Works</t>
  </si>
  <si>
    <t>N.N.Fragrances</t>
  </si>
  <si>
    <t>Chandan Packplast</t>
  </si>
  <si>
    <t>Nakoda Chemicals Pvt Ltd</t>
  </si>
  <si>
    <t>Nakoda Poly Pack</t>
  </si>
  <si>
    <t>Oceans Deep Printers</t>
  </si>
  <si>
    <t>Organica Aromatics  Pvt Ltd</t>
  </si>
  <si>
    <t>Ornate Print Tech Private Limited</t>
  </si>
  <si>
    <t>Parul Enterprise</t>
  </si>
  <si>
    <t>Pharma Bottle Distributors</t>
  </si>
  <si>
    <t>Pioneer Packgings</t>
  </si>
  <si>
    <t>Plant Lipids (P) Ltd</t>
  </si>
  <si>
    <t>Pooja Enterprises</t>
  </si>
  <si>
    <t>Privi Speciality Chemicals Limited</t>
  </si>
  <si>
    <t>R S Enterprises</t>
  </si>
  <si>
    <t>R.K. Packaging  Machine Manufacturing Work Shop</t>
  </si>
  <si>
    <t>Radhe Agarbatti</t>
  </si>
  <si>
    <t>Raj Rajendra Electrosoft</t>
  </si>
  <si>
    <t>Rajastan Steel</t>
  </si>
  <si>
    <t>Reliable Electricals</t>
  </si>
  <si>
    <t>Rohit Marketing</t>
  </si>
  <si>
    <t>Royal Express Logistics Llp</t>
  </si>
  <si>
    <t>Royal Shipping Agency</t>
  </si>
  <si>
    <t>Rvg Enterprises</t>
  </si>
  <si>
    <t>S S Power  Tranmission Products</t>
  </si>
  <si>
    <t>Sabari Chemicals Pvt Ltd</t>
  </si>
  <si>
    <t>Sagar Sales Corporation</t>
  </si>
  <si>
    <t>Sarvotham  Urja Pvt. Ltd.</t>
  </si>
  <si>
    <t>Satnam Electricals</t>
  </si>
  <si>
    <t>Sg Insurance</t>
  </si>
  <si>
    <t>Shiv Sagar Hardware</t>
  </si>
  <si>
    <t>Shree Hariram Incense</t>
  </si>
  <si>
    <t>Shree Krishna Engineering Works</t>
  </si>
  <si>
    <t>Shree Sai Enterprises</t>
  </si>
  <si>
    <t>Shree Sai Traders</t>
  </si>
  <si>
    <t>Shree Traders</t>
  </si>
  <si>
    <t>Siddheswar Trading Co.</t>
  </si>
  <si>
    <t>Siddhi Sai Enterprises</t>
  </si>
  <si>
    <t>Som Electric Services</t>
  </si>
  <si>
    <t>Sri Balaji Transportlines (Regd)</t>
  </si>
  <si>
    <t>St Thomas Engineering</t>
  </si>
  <si>
    <t>State Bank Of India</t>
  </si>
  <si>
    <t>Sudarshan Sales Agency</t>
  </si>
  <si>
    <t>Suresh Plywood And Hardware</t>
  </si>
  <si>
    <t>Swan Electricals</t>
  </si>
  <si>
    <t>Swastik Gum Industries (India)</t>
  </si>
  <si>
    <t>Tci Express Limited</t>
  </si>
  <si>
    <t>Technochem  Industries</t>
  </si>
  <si>
    <t>U. K. Aromatics Private Limited</t>
  </si>
  <si>
    <t>United Multichem Llp</t>
  </si>
  <si>
    <t>V Trans (India) Ltd</t>
  </si>
  <si>
    <t>V Trans, V Xpress &amp; V Logis</t>
  </si>
  <si>
    <t>V-Star Industries</t>
  </si>
  <si>
    <t>Vashi Pune Logistics</t>
  </si>
  <si>
    <t>Vashisth Roadlines</t>
  </si>
  <si>
    <t>Velocita Brand Consultants Private Limited</t>
  </si>
  <si>
    <t>Vimal Life Sciences Private Limited</t>
  </si>
  <si>
    <t>Vraaj Packaging</t>
  </si>
  <si>
    <t>Vrl Logistics Limited</t>
  </si>
  <si>
    <t>Vrl Logistics Limited, Vijayanand Travels,</t>
  </si>
  <si>
    <t>Vrl Logistics Limited, Vijayanand Travels, Maruti Parcel Carriers, Vrl Courier,Vrl Aviation</t>
  </si>
  <si>
    <t>Vrl Logistics Limited, Vijayanand Travels, Maruti Parcel Carriers.</t>
  </si>
  <si>
    <t>Vrl Logistics Limited.</t>
  </si>
  <si>
    <t>Wisdom Aromas Llp</t>
  </si>
  <si>
    <t>Shri Matrukrupa Ceramic</t>
  </si>
  <si>
    <t>Super Products</t>
  </si>
  <si>
    <t>Ideal Shipping Services</t>
  </si>
  <si>
    <t>Harmony Speciality Chemicals Resources</t>
  </si>
  <si>
    <t>Ajanta  Plastics</t>
  </si>
  <si>
    <t>Fragrance World</t>
  </si>
  <si>
    <t>Incense Media</t>
  </si>
  <si>
    <t>Jai Shree Krishna Plastics Industries</t>
  </si>
  <si>
    <t>Jashan Chandani &amp; Associate</t>
  </si>
  <si>
    <t>Kanchan Traders</t>
  </si>
  <si>
    <t>Kdac Chem Pvt Ltd</t>
  </si>
  <si>
    <t>Khodiyar Plastic</t>
  </si>
  <si>
    <t>My Car Pune Private Limited</t>
  </si>
  <si>
    <t>Pioneer Electronics</t>
  </si>
  <si>
    <t>Pradeep Laminators  Pvt Ltd</t>
  </si>
  <si>
    <t>Radhaswami Agency</t>
  </si>
  <si>
    <t>Ratna Engineering Works</t>
  </si>
  <si>
    <t>Seabird Marine Services Pvt Ltd</t>
  </si>
  <si>
    <t>Seahorse Ship Agencies Private Limited/Seastar Express Container Line</t>
  </si>
  <si>
    <t>Uma Digital Prints</t>
  </si>
  <si>
    <t>Vishal Essential Oils &amp; Chemicals</t>
  </si>
  <si>
    <t>Vrl Logistics Ltd</t>
  </si>
  <si>
    <t>Inputs</t>
  </si>
  <si>
    <t>Services</t>
  </si>
  <si>
    <t>Capital</t>
  </si>
  <si>
    <t>2901</t>
  </si>
  <si>
    <t>dd8cb80f0b71d4007b0ee14841d31ccd356b2e87908492a950e03c3d66254ef4</t>
  </si>
  <si>
    <t>E-Invoice</t>
  </si>
  <si>
    <t>March,2024</t>
  </si>
  <si>
    <t>4ca9c9199dbdbe15a59c7b7a7c33a41a5d66a22786f144f007b3777fbfe2ac83</t>
  </si>
  <si>
    <t>February,2024</t>
  </si>
  <si>
    <t>January,2024</t>
  </si>
  <si>
    <t>93c085422f9f4f7e88397fe327265214fd37e7be68b27c0c40e5623c67b2e278</t>
  </si>
  <si>
    <t>2bebe755df93187b6b56a6b95981df84614a2cc3090083f2cd13489b1a732068</t>
  </si>
  <si>
    <t>b987f67bfde57c1952decae7079a52ef1f86550133d64238f770530447fb6422</t>
  </si>
  <si>
    <t>d967c15abff199e038286205a1205c47a50c7e61cfc4c8c6c4c2fa76b737887f</t>
  </si>
  <si>
    <t>821ccca7aa13e6184776dec0d42dea600873f91fa6b4f5928d3fe9bc93b7ff31</t>
  </si>
  <si>
    <t>507e1659bd24047c24be96e8f391207a77b226bd5e5a02439af714a2c0413712</t>
  </si>
  <si>
    <t>a40e8320aa1c6f61de73efdb8dba082c46aab9177a51873a8cbd4d928cb53bfb</t>
  </si>
  <si>
    <t>00d26862296ee7b81dc21aa0317c944ca079423eadb16ec6c63d56659af4fec7</t>
  </si>
  <si>
    <t>40f57c349ba6317745cb2501a3981ff455a5c564367b8106f71eb0c7a9d6afab</t>
  </si>
  <si>
    <t>65cdcb1bdb009305873d3158869868dc76c04de1754b9990137c9908e18629f6</t>
  </si>
  <si>
    <t>d65e35102ccf606aa807f2c1add07b9a4509509d6be7f9f8390bf4bbff446505</t>
  </si>
  <si>
    <t>517f68faac69c569e600286bd9fe53cd1b0df2c0f73bf2718bcd274558853fa0</t>
  </si>
  <si>
    <t>0c226fc6ae0788c68e0d6032267fd2aa44cb65d6e6bc23a7514aba71ad4b5179</t>
  </si>
  <si>
    <t>a3488892f3f001f286dbddd297942b8684718ed13156e55639f3e4f23046bd40</t>
  </si>
  <si>
    <t>01f3a8a9f5f1e6c0764800bad34ed3b760f0cf3f67bd333fc1e453d957ac14f1</t>
  </si>
  <si>
    <t>1f7237b671a0288c5cc9ea5fe6d2068293c669d95e62eba91aedb93f09e088cc</t>
  </si>
  <si>
    <t>60edd1cf66714ddff3539da642ea1dd9bea9dd0dfab061aed61280c7a9d4f61e</t>
  </si>
  <si>
    <t>0fc60adb5f3ae8b2f3ed37c01dbd3f947bbab776b419ef3862b1d5eba55c4897</t>
  </si>
  <si>
    <t>d34fae77dbb0687360c3aa152f9290806b41e421dbdd27b1609a2b91b0d2f3c9</t>
  </si>
  <si>
    <t>7b9ce6c40ea6e567910529f311c6f8c818c2a7231bb9089790bc602f606441dd</t>
  </si>
  <si>
    <t>f507049f15f7f000cb4492e63a848adc0c4a8bbf0ed1353697335313fbc65fe9</t>
  </si>
  <si>
    <t>ee16f4cb3ce1431e34501368ec3f6c49d74e0a1698c8d066855b2c8648611b95</t>
  </si>
  <si>
    <t>d34ad410e220e74342d1811b83f4be2483c80cd6078fe439dc9294773e315b97</t>
  </si>
  <si>
    <t>cf6c8960d373006f521621dffb5a890e2a31643d52652b154395422830ecb112</t>
  </si>
  <si>
    <t>13104f5a4b6fd4f05185addd6257c0effee76aa333df5f9ccf3b6fb73399bfa2</t>
  </si>
  <si>
    <t>fe407e6be8ed3adddfa0c9a8c8ba4859a2aa7fcda0ae3a82bfd05132377cb515</t>
  </si>
  <si>
    <t>e58549fded3f1f4eeade564b33d0cdf3e9e593d51f731bd38bac42223f37bdfa</t>
  </si>
  <si>
    <t>1224f3562f6331744c45d33ed903e55b19918d9395e7dd16a7a1e7b3dde12ccd</t>
  </si>
  <si>
    <t>e54d08e582553e7e8f8ade2405a7488d5689ee6974be13dbb5743965c3d163ec</t>
  </si>
  <si>
    <t>e783e6316322b4473bdfb8f9bd649ea4fbb187bf18643df52c577dcf450a0c79</t>
  </si>
  <si>
    <t>4adcfccda9f92ff6f0a10f71c344eee823b5d4b040d012f4ed3788cded7f4306</t>
  </si>
  <si>
    <t>5995bb70cc74c4469ab7d54ee84b9d3fa5ceed3f2c2fe5093738beaeab5cac88</t>
  </si>
  <si>
    <t>b15a0c9fa73b2a1815c625145bcc8631a188e96277ab6980d335547383f7f0b3</t>
  </si>
  <si>
    <t>26d153ef611081208c06b6aabd31e25cd219547e2222d93485726e6c9548e500</t>
  </si>
  <si>
    <t>bd70cd1567b9d88c251f43e3d6e1409383b8fa1c3ca46c7cc764fe74d6973622</t>
  </si>
  <si>
    <t>ea966526e6b0a628b66af5a62bc150cdd0b29bf19438f95e612a7d55ede347f1</t>
  </si>
  <si>
    <t>1d7d5d9d5e2ecdff52a52a2105024dd9b1c9a16bd6161093865acaa1cd7eb490</t>
  </si>
  <si>
    <t>8ee44ba90281d4a4a313edd06cd6b36b335de2490ecb52ecb4d7a266ac03bb12</t>
  </si>
  <si>
    <t>6033537b94d5b4b7f4f23e20dc557784dbac42e261ca8350cf8862ca94658edd</t>
  </si>
  <si>
    <t>1e3e80ccfaa92d24ec7f864ac872d0f53933454f582f01e203ebb02b04ff15b7</t>
  </si>
  <si>
    <t>fe54430c5ac0bea8b533917b1d4b7beb50b9523f2023e244ae737a8b5d3a1873</t>
  </si>
  <si>
    <t>83df27ed6b0d6cb5d9654708a130790208e35b85fbdd85c8d198463b75f0bfa4</t>
  </si>
  <si>
    <t>6f89c28dc46bb447991923b9f0189062f2ac15d569c420684ae2eb6a7e07a99b</t>
  </si>
  <si>
    <t>4c3d2ac902b2f0d6831103d0fd22e7f5d1c3d6acdb233ed363831321d668b5aa</t>
  </si>
  <si>
    <t>IDEAL SHIPPING SERVICES</t>
  </si>
  <si>
    <t>Harmony Speciality Chemicals &amp; Resources</t>
  </si>
  <si>
    <t>e4c431e678aa01146285baa777b60e7935ac6a4e4a550056a54b8cb1afdd804c</t>
  </si>
  <si>
    <t>40cdd9eea81d8d3cc4d637f8ddc09a5f6ffade6f33ae746f81f4b82db2c1cf63</t>
  </si>
  <si>
    <t>5028275eef31f07fb06da14dcb727e3d5431abeeb03636dca746cebb4a2dd639</t>
  </si>
  <si>
    <t>dff6526baac84e0ce8027755d4484aa3502440c9ff96e661f61b7f395d233d62</t>
  </si>
  <si>
    <t>89f5fe375d0d295f12dbda981b3ee6c01e058cdc3311e4ac80e4c23511da1cb2</t>
  </si>
  <si>
    <t>23fd157b8647435d13b19c96920eb86d39d9a47cea3c29200db3939eabd9a626</t>
  </si>
  <si>
    <t>3e5e774efe889b2a9d910cb78b6e994f7b5dc84d679a5655dea77ee5c98a87a6</t>
  </si>
  <si>
    <t>0a9bbf717fe60fa436b4481abae53c21fcd4d79c6356c8db769044a969737500</t>
  </si>
  <si>
    <t>f84e51d845dd94ea8008a229b4fe0f4781a6a32140717cfdff72a5a7b3b3f291</t>
  </si>
  <si>
    <t>e3d79bc839196d97d9703b4d9da28b25e98f6d73e1804ec8bf31b11d7d8a27e8</t>
  </si>
  <si>
    <t>ff0a858be7a11d5df0dbb445e3c5bf3f8ed4b64cee7bbcb8b772d96d13962ac4</t>
  </si>
  <si>
    <t>6d4bb342bed7fc727a8559eb6b94f944a21bf6f58abd463a2327921aa4d3b796</t>
  </si>
  <si>
    <t>bda19d28a3390ad2af7a7408ed88e54eefa6722e331cc507c2e301d73a9328c5</t>
  </si>
  <si>
    <t>ee3c82c9f801743c361e8428b5443d7c201f62a81cea44b498598ec018ddee90</t>
  </si>
  <si>
    <t>cd0cedb546ebf70db9e73c0c0f24957fad9060943a1d18633379149195df3ad3</t>
  </si>
  <si>
    <t>3540671464a61da4f4d10c998de66eecf1d3d5451aec53ff486e315ef20cd768</t>
  </si>
  <si>
    <t>863a3260d12fa4bddf8b47428d97b2a483077c6f501612e36c8c607019c88b46</t>
  </si>
  <si>
    <t>aeee034b8f5127e1a1f3fdfcd9cd659c66304fd1b6f30d172eabe05f1fffc2ab</t>
  </si>
  <si>
    <t>fbacd3e48812dbcc5ccebda576ce4ec84bfe5863566f790862cfe19c3ff83ad0</t>
  </si>
  <si>
    <t>bdfa7acc372acc9f323d9d839bd232c161175ad79af7ccb1c7e6579f9c59bd19</t>
  </si>
  <si>
    <t>2994fb9d139a83e1094d7db6f7827235ee5a62bebfdfaf6e9d8230d543ab75d6</t>
  </si>
  <si>
    <t>13569222849d4dfbbb32311f327727b255d220ca1c3a5a5fb459c989ce94630e</t>
  </si>
  <si>
    <t>a02e56371361a1fdc8643829e9c4951b030b24527eec4484a68b7ae0318415cc</t>
  </si>
  <si>
    <t>83ca996d9ef93b9f1523d3caa8c6d8fbfae937f6c23f78d9f97e03b529d37750</t>
  </si>
  <si>
    <t>bb1aecb05f01d26a1c8b91f0b69e21e538834d21707556ddec8f182d431894d3</t>
  </si>
  <si>
    <t>93703d0fec7a202ba026eec64bd1689bbf8c71b26107d43522f4d7fc88a5e66a</t>
  </si>
  <si>
    <t>befec600f608a1cff2e8709e5bff2d017123ccf89e547ce06ae5119239830e39</t>
  </si>
  <si>
    <t>2245b5c075f8e2ff96394bd5411c589df0fbd1897110c80d745ec13207028925</t>
  </si>
  <si>
    <t>dd123cfc0044c6441f574e3bf592cbe9568fe60659081722b4772dbb234b8f53</t>
  </si>
  <si>
    <t>94d43ffe3c5c860a65ee653b5be101b339bf79402e74276538be1bfa636704d9</t>
  </si>
  <si>
    <t>f243e7636e93694e05a50cef3934040ae8584ed0b9ee49088c899c3316dd1184</t>
  </si>
  <si>
    <t>4f1ebdcab3b66012d9d2826e40b915d7a980b908f8546766fa7af439a5fa4a00</t>
  </si>
  <si>
    <t>4bbf5e0e84e63be8f8c6bf387685ac1c250deec33fe71420c97d7f296e45f566</t>
  </si>
  <si>
    <t>5958c43a0a86f48aca360c23b0c55e67f70fd349797e948205ac08f5e55343e5</t>
  </si>
  <si>
    <t>213eea62937ee78e4f51a685bdf4a71701e39cdf86c1461c710ff543d26e1411</t>
  </si>
  <si>
    <t>1b124149dc8a0ddbe2006f8abcf7c0059b34baa509f082d9aa2f0b04a3778c46</t>
  </si>
  <si>
    <t>aad4ab1e69fc85067d27eeab3859cc5aa7a02653a06269397e8782335b5747c8</t>
  </si>
  <si>
    <t>e69cc873f4d61802d28852681bae0a3f07f6d85736ed95691f81b7212e2fefa1</t>
  </si>
  <si>
    <t>91fcf2fac585108d01c491c44d3d038185465813f243f22ff90aee946eab537a</t>
  </si>
  <si>
    <t>bc96bff74fa32d1b7d0df46a02d4d72624eb735fdd2533009d8d37b9e16872b1</t>
  </si>
  <si>
    <t>2f83ef898ea3752e8f70917caca7cc6c2f85218a1db44bed5c866de4851a4eb8</t>
  </si>
  <si>
    <t>92eb65109c83a06516dabacc162b9ac0ed948dede89b362be951b9983d17c79a</t>
  </si>
  <si>
    <t>8d057f4b50e46b5c33cb0751d082f8ed66564c8a4809d401c1e255bba711a6fa</t>
  </si>
  <si>
    <t>9e2387c6f0041342009f360d3eedc5dde2a31732bb0d39dd99cd5601545c65f8</t>
  </si>
  <si>
    <t>0924c3f3a3bd2a97a3e2f78bdbfa238e53703034b32895e97c25d43a5c4bad76</t>
  </si>
  <si>
    <t>dab809878d4720bc0c33153b2d5cdfb3cbedd92ed0547007496f8838fb735375</t>
  </si>
  <si>
    <t>526b96025c29e18bffd527f454671f6d54b8f5733f434c16891def068940d4a3</t>
  </si>
  <si>
    <t>b31ba9e6261283d6266d7d92210d51300fdfe537b775038b83955e10099fe983</t>
  </si>
  <si>
    <t>aa26405071fab1a0651213ccfc648c19596cdb422ca178872998221eaee8d17d</t>
  </si>
  <si>
    <t>4f44c4764e244d11a0d4b5b0bb51975165a3f2abefe501e52c18ec6e9f99c17d</t>
  </si>
  <si>
    <t>27162b6a8b82fe6e5a83e5962691efd57907ef602de3ef9e8de00a4e55981b27</t>
  </si>
  <si>
    <t>e995acaf344faff99843f4f5c9ee5de00c20a4f1497437fd6b1c1a153606e76b</t>
  </si>
  <si>
    <t>7fd1e84a2aa367ca4da2d3774f486c7b33ceb877ed1236ce96dc8705e62f9da0</t>
  </si>
  <si>
    <t>c4cc2724ebf5cf20ac62e3e741bc4488a41f3863cfe40811eb97a273c0c09a35</t>
  </si>
  <si>
    <t>IRN Generated Date</t>
  </si>
  <si>
    <t>IRN</t>
  </si>
  <si>
    <t>Source Type</t>
  </si>
  <si>
    <t>Reason</t>
  </si>
  <si>
    <t>ITC Availibility</t>
  </si>
  <si>
    <t>GSTIN of supplier</t>
  </si>
  <si>
    <t>Trade/Legal name</t>
  </si>
  <si>
    <t>GENERATED DATE &amp; TIME :- 01-Aug-2024 03:28:06</t>
  </si>
  <si>
    <t>2023-2024</t>
  </si>
  <si>
    <t>FinYear:</t>
  </si>
  <si>
    <t>27AACCR2605R1Z1</t>
  </si>
  <si>
    <t>GSTIN:</t>
  </si>
  <si>
    <t>REAL FRAGRANCES (PUNE) PRIVATE LIMITED</t>
  </si>
  <si>
    <t>Dealer Name:</t>
  </si>
  <si>
    <t>GSTR-2B - B2B Invoices</t>
  </si>
  <si>
    <t>FY23-24/LNPCR-63</t>
  </si>
  <si>
    <t>Credit</t>
  </si>
  <si>
    <t>FY23-24/LNPCR-62</t>
  </si>
  <si>
    <t>86</t>
  </si>
  <si>
    <t>b03311d4e0a148d5a67238e12ed2ab75c923fd6723eea8ed287ef098b26529fa</t>
  </si>
  <si>
    <t>83</t>
  </si>
  <si>
    <t>Note Date</t>
  </si>
  <si>
    <t>Note No</t>
  </si>
  <si>
    <t>Note Type</t>
  </si>
  <si>
    <t>GSTR-2B - CDNR Invoices</t>
  </si>
  <si>
    <t>2547302</t>
  </si>
  <si>
    <t>INNSA1</t>
  </si>
  <si>
    <t>Amended (Yes)</t>
  </si>
  <si>
    <t>Bill Date</t>
  </si>
  <si>
    <t>Bill Number</t>
  </si>
  <si>
    <t>Port Code</t>
  </si>
  <si>
    <t>Icegate Reference Date</t>
  </si>
  <si>
    <t xml:space="preserve">Period: </t>
  </si>
  <si>
    <t>GSTR-2B - IMPG Invoices</t>
  </si>
  <si>
    <t>Cu Lines Pvt Ltd</t>
  </si>
  <si>
    <t>AN NAM INTERNATIONAL CO LTD</t>
  </si>
  <si>
    <t>SERVICES</t>
  </si>
  <si>
    <t>NET ITC</t>
  </si>
  <si>
    <t>GSTR-1 - B2B Invoices</t>
  </si>
  <si>
    <t>GENERATED DATE &amp; TIME :- 12-Aug-2024 04:01:44</t>
  </si>
  <si>
    <t>Return Period</t>
  </si>
  <si>
    <t>Receiver Name</t>
  </si>
  <si>
    <t>GSTIN</t>
  </si>
  <si>
    <t>IRN Generate Date</t>
  </si>
  <si>
    <t>E-Invoice Status</t>
  </si>
  <si>
    <t>January, 2024</t>
  </si>
  <si>
    <t>CHITRA  TRADERS</t>
  </si>
  <si>
    <t>33DWTPS9816N1ZC</t>
  </si>
  <si>
    <t>33-Tamil Nadu</t>
  </si>
  <si>
    <t>2023-24/771</t>
  </si>
  <si>
    <t>7e4b83a67f0e23ae0c889acb64553221d18e6c638b3680426060f4adc8e773a2</t>
  </si>
  <si>
    <t>01/01/2024</t>
  </si>
  <si>
    <t>DEVIPRASAD  TRADERS</t>
  </si>
  <si>
    <t>29ALOPY9549F1Z0</t>
  </si>
  <si>
    <t>29-Karnataka</t>
  </si>
  <si>
    <t>2023-24/772</t>
  </si>
  <si>
    <t>4228ae99c061f2899a728b73642e028cdfc1ed444fe7687d7941acf9ca03d4b8</t>
  </si>
  <si>
    <t>ESWARI ENTERPRISES</t>
  </si>
  <si>
    <t>33AILPM0609E1ZN</t>
  </si>
  <si>
    <t>2023-24/773</t>
  </si>
  <si>
    <t>972b0dc59ed782759111ff4229328e5a8b45ea2e23edcd45806099f4ba1c8df3</t>
  </si>
  <si>
    <t>BISWAMBHAR LAL SHARMA &amp; SONS</t>
  </si>
  <si>
    <t>19AAHFB2406L1ZG</t>
  </si>
  <si>
    <t>19-West Bengal</t>
  </si>
  <si>
    <t>2023-24/783</t>
  </si>
  <si>
    <t>24536c0f7573f64b0a700ecf50505dc951210c8bfd62bc24813e78e90769478a</t>
  </si>
  <si>
    <t>02/01/2024</t>
  </si>
  <si>
    <t>POOJA AGENCIES</t>
  </si>
  <si>
    <t>27ABAFP6569L1ZM</t>
  </si>
  <si>
    <t>2023-24/776</t>
  </si>
  <si>
    <t>ca369841fc62585d225926da4f95269a57444f6e0a971026f16629de1b900c1d</t>
  </si>
  <si>
    <t>R K SURATWALA</t>
  </si>
  <si>
    <t>27AABFR7253F1Z7</t>
  </si>
  <si>
    <t>2023-24/777</t>
  </si>
  <si>
    <t>cad5e8a347e1947875db1be60935787fe5a0afc14fcfe9a6ad5bd09775816e20</t>
  </si>
  <si>
    <t>RAVIRAJ AGARBATHI CENTRE</t>
  </si>
  <si>
    <t>29ABGPC1173R1ZA</t>
  </si>
  <si>
    <t>2023-24/778</t>
  </si>
  <si>
    <t>e3e9cd46b0c080dc304a1ccccae3c465426033294929d514d51d528a39899b7c</t>
  </si>
  <si>
    <t>REAL TRADING CO</t>
  </si>
  <si>
    <t>27AAUPM9582D1Z0</t>
  </si>
  <si>
    <t>2023-24/774</t>
  </si>
  <si>
    <t>66cd319b6afdd71ce302c336a374fa3ae620158541af8bab039ffe1da74e1a0e</t>
  </si>
  <si>
    <t>SHREE SUKH ENTERPRISES</t>
  </si>
  <si>
    <t>07AABPW4111F1Z0</t>
  </si>
  <si>
    <t>07-Delhi</t>
  </si>
  <si>
    <t>2023-24/782</t>
  </si>
  <si>
    <t>e7658f8c949fa7046b75538d1ae1b3e2e09887c2831b182700d6468523480c4f</t>
  </si>
  <si>
    <t>SONI TRADING CO</t>
  </si>
  <si>
    <t>27ABYPS9436K1ZG</t>
  </si>
  <si>
    <t>2023-24/779</t>
  </si>
  <si>
    <t>a115727f85dfee5ccc1f643174861e6e444fd39168f0248ccf00b444f4ca077c</t>
  </si>
  <si>
    <t>SUGANDHALAYA 27</t>
  </si>
  <si>
    <t>27AQOPM7531Q1ZX</t>
  </si>
  <si>
    <t>2023-24/775</t>
  </si>
  <si>
    <t>d42fb17059572f5741fd6e38b717b440e83e7aac1a0c16aa222f9bf5b6a193ea</t>
  </si>
  <si>
    <t>SUGANDHALAYA 28</t>
  </si>
  <si>
    <t>27AGLPM7755M1ZJ</t>
  </si>
  <si>
    <t>2023-24/780</t>
  </si>
  <si>
    <t>210b6a1263f92f22c048d2a0e4f7356e1af0c6d3274c3bbfaefac63bfcf60ce1</t>
  </si>
  <si>
    <t>YASH AGENCIES</t>
  </si>
  <si>
    <t>27BHNPS9682M1Z2</t>
  </si>
  <si>
    <t>2023-24/781</t>
  </si>
  <si>
    <t>046608b9a7d30e914a5751858f4bc8c1aa1ee034ac013cd4d5d99da9d58ac105</t>
  </si>
  <si>
    <t>SUGANDHALAYA 33</t>
  </si>
  <si>
    <t>27AMYPM9320R1ZU</t>
  </si>
  <si>
    <t>2023-24/785</t>
  </si>
  <si>
    <t>aafa123e8587eff37c99e689457a90abc05d734f3141cf7c5e2421df7a26e0b6</t>
  </si>
  <si>
    <t>03/01/2024</t>
  </si>
  <si>
    <t>2023-24/784</t>
  </si>
  <si>
    <t>3bde62e1e4e18335d1de1a69f9712abc5cf421e7558f64c2354509d7bef57464</t>
  </si>
  <si>
    <t>GITE AGENCY</t>
  </si>
  <si>
    <t>27AKIPG2286N1ZP</t>
  </si>
  <si>
    <t>2023-24/786</t>
  </si>
  <si>
    <t>976c55bb536f30c915d7789107f1d60966bcca8fa56b744120905851ef9c1c73</t>
  </si>
  <si>
    <t>04/01/2024</t>
  </si>
  <si>
    <t>NISHIKANT TRADERS</t>
  </si>
  <si>
    <t>27AACPH1721K1ZZ</t>
  </si>
  <si>
    <t>2023-24/787</t>
  </si>
  <si>
    <t>4b809b01d52dc0686c5ec84b2c20e041e411cfce257fcb5cbe2238a67ab40945</t>
  </si>
  <si>
    <t>RADHIKA SUGANDH BHANDAR</t>
  </si>
  <si>
    <t>22AASPB5437E1ZZ</t>
  </si>
  <si>
    <t>22-Chhattisgarh</t>
  </si>
  <si>
    <t>2023-24/789</t>
  </si>
  <si>
    <t>f924b1743cc94667e798ba80f8a8fce9257a2a8c041d91ef7e7c362be917be71</t>
  </si>
  <si>
    <t>SRI RAJA RAJESWARI TRADERS</t>
  </si>
  <si>
    <t>33ACEPN8713H1ZN</t>
  </si>
  <si>
    <t>2023-24/788</t>
  </si>
  <si>
    <t>b66a3dea8401cbe276017b0289e7147f75f0eadc68ba5cb6cc0be3120e87cc16</t>
  </si>
  <si>
    <t>AMBIKA ENETRPRISES.</t>
  </si>
  <si>
    <t>29CBRPK1382D1ZF</t>
  </si>
  <si>
    <t>2023-24/793</t>
  </si>
  <si>
    <t>64aae4a373c56228c8290b7f8748337cc4e8fd5e55f0d8a75debd2a4335eab7e</t>
  </si>
  <si>
    <t>06/01/2024</t>
  </si>
  <si>
    <t>KANHAIYA SALES</t>
  </si>
  <si>
    <t>27BPZPA2878F1ZE</t>
  </si>
  <si>
    <t>2023-24/796</t>
  </si>
  <si>
    <t>b1f3283a0112ab95e309e6f9e652ab9384e309d7b61d9687d348ed9e4d61dc1c</t>
  </si>
  <si>
    <t>2023-24/797</t>
  </si>
  <si>
    <t>36b8ce6a130c902f8106d9ae56465710aaef030a3e5b48cfc061e5d8fe706e89</t>
  </si>
  <si>
    <t>PRAKASH MARKETING</t>
  </si>
  <si>
    <t>34BKMPA8064M2ZS</t>
  </si>
  <si>
    <t>34-Puducherry</t>
  </si>
  <si>
    <t>2023-24/791</t>
  </si>
  <si>
    <t>20641eed8be71416a7377c35ab586542b151d06d56fafc5f3b1f27de41f8dd64</t>
  </si>
  <si>
    <t>2023-24/795</t>
  </si>
  <si>
    <t>362d0e1f21e8989d914f9f13bb5d77ba9d7e2c736ece09e107ab68fad4986d78</t>
  </si>
  <si>
    <t>SUGANDHALAYA</t>
  </si>
  <si>
    <t>27AAUPM9581A1Z7</t>
  </si>
  <si>
    <t>2023-24/794</t>
  </si>
  <si>
    <t>8e0e1ec690dbf4b18d34a1ecac24684ae8eabda576a3075e117aa0e1ed13b222</t>
  </si>
  <si>
    <t>2023-24/798</t>
  </si>
  <si>
    <t>4e049990872821c371303e13f2b9b16bd19fbfbc97d18a6f198973a8aa6174cc</t>
  </si>
  <si>
    <t>2023-24/799</t>
  </si>
  <si>
    <t>d99705457a47a263f5dc47bea0b3630b63858fab92961880f294d4bca37699f5</t>
  </si>
  <si>
    <t>DAMODAR AGENCIES</t>
  </si>
  <si>
    <t>29AIBPB0593L1Z7</t>
  </si>
  <si>
    <t>2023-24/802</t>
  </si>
  <si>
    <t>726f60926731def1ff37fa02b2997b899a108a69e2bd52e960c7f8b12425afcd</t>
  </si>
  <si>
    <t>08/01/2024</t>
  </si>
  <si>
    <t>GOWTHAM TRADERS</t>
  </si>
  <si>
    <t>33BNPPG8942J1ZJ</t>
  </si>
  <si>
    <t>2023-24/803</t>
  </si>
  <si>
    <t>5ab113f59f28b22344fdb363ccc6d33cafde14efd15fa1b4203cfa424703e6fc</t>
  </si>
  <si>
    <t>HKGN ASHIRWAD</t>
  </si>
  <si>
    <t>30ARXPM0755A1Z0</t>
  </si>
  <si>
    <t>30-Goa</t>
  </si>
  <si>
    <t>2023-24/804</t>
  </si>
  <si>
    <t>ff63b76a4496c9691642d0c521eba9008f4a060b793215a839cf250a91b787ea</t>
  </si>
  <si>
    <t>PRASANNA XEROX</t>
  </si>
  <si>
    <t>29ABHPR7929R1ZE</t>
  </si>
  <si>
    <t>2023-24/801</t>
  </si>
  <si>
    <t>cdd67b90302212107fc9c676ba43fb5171fb498a218e9f4e82338c435468cd14</t>
  </si>
  <si>
    <t>2023-24/805</t>
  </si>
  <si>
    <t>d689a1c0fff67838f473b018716f5a1f84f3a7874b8b7264c4d01cefdf50702e</t>
  </si>
  <si>
    <t>M/S UTKARSH MARKETING</t>
  </si>
  <si>
    <t>09AJXPK1927E1ZV</t>
  </si>
  <si>
    <t>09-Uttar Pradesh</t>
  </si>
  <si>
    <t>2023-24/811</t>
  </si>
  <si>
    <t>f2daa2e439d406cacef1ce0ca96efe07d921cef2028678be94a3456ad931d66d</t>
  </si>
  <si>
    <t>09/01/2024</t>
  </si>
  <si>
    <t>SHREE VIVEK SUGANDHALAY</t>
  </si>
  <si>
    <t>27DAMPK8406B1ZQ</t>
  </si>
  <si>
    <t>2023-24/806</t>
  </si>
  <si>
    <t>910995897e1ba8887b16b48e13e29e85c0a0cc96bb8422a6bd0577882eb649bf</t>
  </si>
  <si>
    <t>2023-24/808</t>
  </si>
  <si>
    <t>55b36e82c8cd098d6441ad154319ded78b572a2938545e2c9fed50afa61444d6</t>
  </si>
  <si>
    <t>2023-24/810</t>
  </si>
  <si>
    <t>2b2bc79c55017178447c12089cab04a003a39360ae391cd27ff19a5c702eebab</t>
  </si>
  <si>
    <t>2023-24/809</t>
  </si>
  <si>
    <t>6962cf0e359a719e1a890cf7192f05b5211e7c93e331c37f58452542cea78690</t>
  </si>
  <si>
    <t>DHAKSHYINI AGENCIES</t>
  </si>
  <si>
    <t>29ANGPS0095L1ZE</t>
  </si>
  <si>
    <t>2023-24/812</t>
  </si>
  <si>
    <t>df60029b6093c8dafef1cef0d8e09936ba9dda4450bb48ca2be9857fc6fc592a</t>
  </si>
  <si>
    <t>10/01/2024</t>
  </si>
  <si>
    <t>2023-24/813</t>
  </si>
  <si>
    <t>b4e4aa0589dcfb8b04dbb001bc231d91f0443bc517f14437d3c0674f27fd8cd0</t>
  </si>
  <si>
    <t>PARTH MARKETING</t>
  </si>
  <si>
    <t>27BMMPT5918B1ZR</t>
  </si>
  <si>
    <t>2023-24/817</t>
  </si>
  <si>
    <t>912b118f8e55d16eb06d86b9de30acdcd593e9a458ce67fc89115d1c68131bb8</t>
  </si>
  <si>
    <t>11/01/2024</t>
  </si>
  <si>
    <t>2023-24/814</t>
  </si>
  <si>
    <t>cdfa8708acf182b48b9710e71d97bd833fda78f6cc375fd9fd86263bf8832f0f</t>
  </si>
  <si>
    <t>2023-24/815</t>
  </si>
  <si>
    <t>0433c23b91b674365be1b1ad4ee45ce6b3c4161d918f0327e1df270245944614</t>
  </si>
  <si>
    <t>2023-24/816</t>
  </si>
  <si>
    <t>d4193787cbbf92424c74c178aa6a079089ad1fb597eded781b0f42b89a4a72fb</t>
  </si>
  <si>
    <t>LINGAM BATHI</t>
  </si>
  <si>
    <t>33AFDPA3991C1ZZ</t>
  </si>
  <si>
    <t>2023-24/819</t>
  </si>
  <si>
    <t>b2a443efb683f25a79278dc399ac7d6e74d31d3772173bfc319c98c4e2f639c9</t>
  </si>
  <si>
    <t>12/01/2024</t>
  </si>
  <si>
    <t>2023-24/818</t>
  </si>
  <si>
    <t>7dbb68e7ca3ef94a71f1f1ff1a1767e372c5fefb5955317026406b1ccfda7827</t>
  </si>
  <si>
    <t>2023-24/820</t>
  </si>
  <si>
    <t>9c897629044b28bcac9cb5f85fe9dc3b59d1584dc4f123b8034a4ef4e8a8bdcf</t>
  </si>
  <si>
    <t>2023-24/824</t>
  </si>
  <si>
    <t>3f56cebc50b4ee097bcf05bddb98cd9c3f54628fd9134060af0c599e62538d0a</t>
  </si>
  <si>
    <t>13/01/2024</t>
  </si>
  <si>
    <t>2023-24/822</t>
  </si>
  <si>
    <t>1b3072c5da1efd78cda20460292dfac628cb4c34ee9c42d90a0e2cde22f5c48a</t>
  </si>
  <si>
    <t>2023-24/823</t>
  </si>
  <si>
    <t>57c261fa0f3bd18fab142fb987056596f264c421f953d037d46a08bd891d6dc0</t>
  </si>
  <si>
    <t>VIKAS AGENCY</t>
  </si>
  <si>
    <t>23ABDPV8744Q1ZT</t>
  </si>
  <si>
    <t>23-Madhya Pradesh</t>
  </si>
  <si>
    <t>2023-24/821</t>
  </si>
  <si>
    <t>777d472971659d397e6a53a456db30514406c9b1deb4430947454e063a63b4ee</t>
  </si>
  <si>
    <t>2023-24/827</t>
  </si>
  <si>
    <t>2023-24/825</t>
  </si>
  <si>
    <t>fe8d0cb1ec6f02ae201751c125986c26ffaa070ec3b1c2dfc8c55691781cf18f</t>
  </si>
  <si>
    <t>15/01/2024</t>
  </si>
  <si>
    <t>2023-24/826</t>
  </si>
  <si>
    <t>6b0acbbaad4cd78723afba118e0b5f1b4b554920929d29bb2ffd5b99448c406e</t>
  </si>
  <si>
    <t>ASIF AGENCY</t>
  </si>
  <si>
    <t>27AVSPS4028H1Z2</t>
  </si>
  <si>
    <t>2023-24/830</t>
  </si>
  <si>
    <t>433bdfe8b375272334b15e16987a2538150e0ac3ac82b403410e4f72f652ce11</t>
  </si>
  <si>
    <t>16/01/2024</t>
  </si>
  <si>
    <t>2023-24/832</t>
  </si>
  <si>
    <t>22b2c9501bebe70ad84582f27b62ddf9380538ea4a5e315cd7abd915fdf75f8f</t>
  </si>
  <si>
    <t>MAHAVEER AGENCY</t>
  </si>
  <si>
    <t>36AAJPU7186N1ZN</t>
  </si>
  <si>
    <t>36-Telangana</t>
  </si>
  <si>
    <t>2023-24/834</t>
  </si>
  <si>
    <t>d88c78f8a7f5942ed0031da9bfce95739d1b7849ac8b15a686fd11934f8efdb9</t>
  </si>
  <si>
    <t>MEERA AGARBATI</t>
  </si>
  <si>
    <t>27AZPPM6207P1ZL</t>
  </si>
  <si>
    <t>2023-24/835</t>
  </si>
  <si>
    <t>d1b396287fe37321dd244739675256467c2c781129b87fd71d1a30b34514e5f9</t>
  </si>
  <si>
    <t>Navchampa Agencies</t>
  </si>
  <si>
    <t>27AIZPK1191R1Z6</t>
  </si>
  <si>
    <t>2023-24/828</t>
  </si>
  <si>
    <t>a54a6085a553738729cd8257673dfb54641d87e38008c4aa27ec4f142b25e895</t>
  </si>
  <si>
    <t>2023-24/829</t>
  </si>
  <si>
    <t>d103819bdbc67a916023440cdb99edb206e27dad1a714f12f8dc89b7af8549d3</t>
  </si>
  <si>
    <t>2023-24/833</t>
  </si>
  <si>
    <t>dcc5f66c4137f3aa276186f1902513db9df87fed90bcbad7ff098d35245f0d00</t>
  </si>
  <si>
    <t>2023-24/831</t>
  </si>
  <si>
    <t>cf1458845cdfa8b8130a4589e3cb9b620431dad074c7995280b26818ceeb71af</t>
  </si>
  <si>
    <t>2023-24/837</t>
  </si>
  <si>
    <t>189ac3d19ca5046ff8cac55f295b9b3b774c5b5c167b7ab37b8b75dc0743e797</t>
  </si>
  <si>
    <t>18/01/2024</t>
  </si>
  <si>
    <t>SHANTIDOOT AGARBATTI BHANDAR</t>
  </si>
  <si>
    <t>27AAKFS5562M1ZI</t>
  </si>
  <si>
    <t>2023-24/839</t>
  </si>
  <si>
    <t>8ab93b31ad5f4ae8fd0969befb1d67f734630ff0b612209e862a7b1535525873</t>
  </si>
  <si>
    <t>2023-24/838</t>
  </si>
  <si>
    <t>9a2e79781b04f3ac5bcb76ee393c84cd22774ccb44c3a9b0f1103bbcba967b75</t>
  </si>
  <si>
    <t>VINOD MORDIA</t>
  </si>
  <si>
    <t>27ABEPM5518Q1Z3</t>
  </si>
  <si>
    <t>2023-24/836</t>
  </si>
  <si>
    <t>2c3bfe8fe585a6efeec911ef759e0be03d18b27e0f63021830423e3a5bfb67ff</t>
  </si>
  <si>
    <t>2023-24/842</t>
  </si>
  <si>
    <t>7219e38ef286ff70a1e2175cc8a2d1984956c6506244068a9260bf65d773bc25</t>
  </si>
  <si>
    <t>19/01/2024</t>
  </si>
  <si>
    <t>2023-24/841</t>
  </si>
  <si>
    <t>73a9909b3cd0e319989ce5651c7bfc872fda10632295bd350e2e782475e510cd</t>
  </si>
  <si>
    <t>2023-24/840</t>
  </si>
  <si>
    <t>63e571ad77575d071ca4c93ecaebc02a0b13df3f4e2a400844f7d4a9bb03b5c0</t>
  </si>
  <si>
    <t>2023-24/844</t>
  </si>
  <si>
    <t>893518ef9a7560c285dfee7e17e81279578bf9d964b5e1cec3c784589aa54323</t>
  </si>
  <si>
    <t>2023-24/846</t>
  </si>
  <si>
    <t>e620c30680157d3a3227e79f4decec8cdc4e4990068768e93ea35cd4e7267942</t>
  </si>
  <si>
    <t>V.M.ENTERPRISES</t>
  </si>
  <si>
    <t>27BJVPP6591G1ZB</t>
  </si>
  <si>
    <t>2023-24/843</t>
  </si>
  <si>
    <t>be9ee27b65c5f084720a693e15c0b6037ff34655c13fc28805394193b1f25cbb</t>
  </si>
  <si>
    <t>2023-24/845</t>
  </si>
  <si>
    <t>6961c8ee8491ac89c10e849f7659682fed2c01e6b8c1ec62dd0848b632a31207</t>
  </si>
  <si>
    <t>2023-24/847</t>
  </si>
  <si>
    <t>7c333df0f3d48fa37ed453a3af76d417b6698178a3d8aaeef53637ee6b7ba5e7</t>
  </si>
  <si>
    <t>20/01/2024</t>
  </si>
  <si>
    <t>2023-24/848</t>
  </si>
  <si>
    <t>6eaf42b42f82207479bb4a0c366ad45742ba7f09e315c903acdb9b8ddea28738</t>
  </si>
  <si>
    <t>31/01/2024</t>
  </si>
  <si>
    <t>2023-24/849</t>
  </si>
  <si>
    <t>25d4a7cb99accd41252cee2a8790e3684a1002ffcd8598c4cf0e23e0f89f7e7f</t>
  </si>
  <si>
    <t>30/01/2024</t>
  </si>
  <si>
    <t>2023-24/851</t>
  </si>
  <si>
    <t>134beadb41b43b10b8ec9a05701c1d871af5a36208b0c5ea68afcc8ef609bef6</t>
  </si>
  <si>
    <t>23/01/2024</t>
  </si>
  <si>
    <t>2023-24/850</t>
  </si>
  <si>
    <t>d948d85af02087502713c925feba127f450d6ae74f7fe745a3c30839a063234c</t>
  </si>
  <si>
    <t>2023-24/853</t>
  </si>
  <si>
    <t>f5e9e63d54d0a7ae19c78e600a7d68a299fba5347ffaecea0516c1ce12ccae6a</t>
  </si>
  <si>
    <t>25/01/2024</t>
  </si>
  <si>
    <t>2023-24/852</t>
  </si>
  <si>
    <t>b3075eac3f2059b3e7c5eedb0878aae60ffb1bf962d9506eb574a6fb6f99af8d</t>
  </si>
  <si>
    <t>SHREE AGENCIES</t>
  </si>
  <si>
    <t>27AACPW4333J1ZG</t>
  </si>
  <si>
    <t>2023-24/855</t>
  </si>
  <si>
    <t>de2c239678b74668d9b2bc7eeaf5e8e8a719434903cb4e85ee1841c3334bced1</t>
  </si>
  <si>
    <t>2023-24/857</t>
  </si>
  <si>
    <t>daba54e8fd3277e299920d92b03b9ef212bff592486790027b9e01ccf3de6557</t>
  </si>
  <si>
    <t>29/01/2024</t>
  </si>
  <si>
    <t>Ratan Sales Corporation</t>
  </si>
  <si>
    <t>21ABTPJ6128N1Z9</t>
  </si>
  <si>
    <t>21-Odisha</t>
  </si>
  <si>
    <t>2023-24/856</t>
  </si>
  <si>
    <t>7ddd83c1ee5bd1e0f12a38b6f6f4b958f6fdb207254152a30ecae9d449c388ba</t>
  </si>
  <si>
    <t>2023-24/859</t>
  </si>
  <si>
    <t>d646a790a48d41499cc9e7f7b87a68f24f48002c21db833007ab39598c2aadf7</t>
  </si>
  <si>
    <t>RADHASWAMI AGENCIES</t>
  </si>
  <si>
    <t>27ABMPL6070C1ZO</t>
  </si>
  <si>
    <t>2023-24/858</t>
  </si>
  <si>
    <t>6392e6b13908e5f84c8ca1d7a797ebb5470d4875a2597a3cda03c4ffe07851d8</t>
  </si>
  <si>
    <t>2023-24/861</t>
  </si>
  <si>
    <t>0e27f6874ca166d422072a9c5404f4ea20eae269cd3fcd5e4df933c52f8da1e3</t>
  </si>
  <si>
    <t>2023-24/862</t>
  </si>
  <si>
    <t>c70dfa6bb5ef636a2e989442551794cbf7f345f2c9d0ae2d2445bb1a34e85291</t>
  </si>
  <si>
    <t>2023-24/863</t>
  </si>
  <si>
    <t>49c0c177a7bba287e99a313ad93adabfef1ce6ac6013fd063c80226ee2438065</t>
  </si>
  <si>
    <t>2023-24/860</t>
  </si>
  <si>
    <t>0e376acfa07154a5b8e3fbab2846ef279fe77971b14bdce4a81b6418cc299e92</t>
  </si>
  <si>
    <t>February, 2024</t>
  </si>
  <si>
    <t>CLASSIQUE MARKETING</t>
  </si>
  <si>
    <t>24AAMPT0226F1ZW</t>
  </si>
  <si>
    <t>24-Gujarat</t>
  </si>
  <si>
    <t>2023-24/865</t>
  </si>
  <si>
    <t>a143c64c51d402ca65f18c942356ec045724266c41eb3d36d866f6731c382f18</t>
  </si>
  <si>
    <t>01/02/2024</t>
  </si>
  <si>
    <t>2023-24/868</t>
  </si>
  <si>
    <t>5da0021783c2657a695395705ed8d48085957d3426c04da1a8894de55d4b89b3</t>
  </si>
  <si>
    <t>2023-24/866</t>
  </si>
  <si>
    <t>dcdac24d1543eb8c0d6b2fe38d582cd26e0fdb5a5f12d12dd782cb06e52ad70c</t>
  </si>
  <si>
    <t>2023-24/867</t>
  </si>
  <si>
    <t>8b090b7c0845b0f5b58127452804658ccf73a0fbe992f62f783c61a60d4ac66f</t>
  </si>
  <si>
    <t>2023-24/864</t>
  </si>
  <si>
    <t>8fdcc7d977ccae18e0bb5624e8c8d37d967a5395f93d44ec5480117d7d67a664</t>
  </si>
  <si>
    <t>D.S Gujra &amp; Sons</t>
  </si>
  <si>
    <t>03BCQPS7479Q1ZC</t>
  </si>
  <si>
    <t>03-Punjab</t>
  </si>
  <si>
    <t>2023-24/875</t>
  </si>
  <si>
    <t>4b728f7ed1ad808edcc442beb3de24773758ce8922e557bb5b03eedb361d6935</t>
  </si>
  <si>
    <t>02/02/2024</t>
  </si>
  <si>
    <t>2023-24/872</t>
  </si>
  <si>
    <t>8f1435b9ae33a053fc54d5b600db7fbca4c428b995c8118d33bf076b6eb88bb8</t>
  </si>
  <si>
    <t>2023-24/869</t>
  </si>
  <si>
    <t>994f994c044e1f4b218726d4ca44dd86304ab0d0e438732e1c2ad4ad8664f36e</t>
  </si>
  <si>
    <t>2023-24/871</t>
  </si>
  <si>
    <t>9b3122d7ec3a398c59066d3b9cbc35bb54a53cfb9cedcd03005d91650eca32c1</t>
  </si>
  <si>
    <t>2023-24/870</t>
  </si>
  <si>
    <t>9c09e754d566926cba6a758d48c1028238f1702270aa8d76b5560fef00e5a44e</t>
  </si>
  <si>
    <t>2023-24/873</t>
  </si>
  <si>
    <t>0fe62a7663869baaa44c92fae6acf9239ab5cec36e8998fdbbdec4a02be74617</t>
  </si>
  <si>
    <t>2023-24/874</t>
  </si>
  <si>
    <t>04ad4aee5856c9a9dda041f8af06a712f51da3e60e692b17660a1a1c9e33462e</t>
  </si>
  <si>
    <t>2023-24/876</t>
  </si>
  <si>
    <t>302a94052015db3e049ae757c4bfc7053502ea2284816067637ab19ceca63e5e</t>
  </si>
  <si>
    <t>03/02/2024</t>
  </si>
  <si>
    <t>2023-24/877</t>
  </si>
  <si>
    <t>548985c65d30bbd78f7f5107f5f2a00a9edf8d9fcb0123e567e59aec8f0437bc</t>
  </si>
  <si>
    <t>05/02/2024</t>
  </si>
  <si>
    <t>2023-24/878</t>
  </si>
  <si>
    <t>aceab6ab7c548ea9825298017608cb0b68f9a4e74d74debd506ad5d0bdeb495a</t>
  </si>
  <si>
    <t>2023-24/879</t>
  </si>
  <si>
    <t>d1699ded19a1f83a35eabf042ce74f256836fd5332239330ac0b2ffc0a5f6f6a</t>
  </si>
  <si>
    <t>2023-24/882</t>
  </si>
  <si>
    <t>14ae5573743a06c72e6827433ae326f6dc24c64c6be9fb38b6f81709eb127ed5</t>
  </si>
  <si>
    <t>06/02/2024</t>
  </si>
  <si>
    <t>2023-24/883</t>
  </si>
  <si>
    <t>b99e06e475d9836fe538115505952cb971b4ae7a2433904f3027268aa58f8a2d</t>
  </si>
  <si>
    <t>RAGHURAMA CAMPHOR AND CANDLE WORKS</t>
  </si>
  <si>
    <t>29AAUPP5531D1ZC</t>
  </si>
  <si>
    <t>2023-24/885</t>
  </si>
  <si>
    <t>b2cf069f12674edc51a9073dae8632708b34642b8aaaa063e7127ae5143e5ab0</t>
  </si>
  <si>
    <t>2023-24/880</t>
  </si>
  <si>
    <t>9ed2c9017edad6d80ea522630737c2804835d5fed2044389e6a9473f19d1dcb1</t>
  </si>
  <si>
    <t>2023-24/884</t>
  </si>
  <si>
    <t>710739f0ebd46c1cd3037fbe68e1f734509bb48b5e3a2daaf62619f585510e4c</t>
  </si>
  <si>
    <t>2023-24/881</t>
  </si>
  <si>
    <t>330628c3088876cff6e24356cb64617590fe365a7fd7cb88814a82677d41c055</t>
  </si>
  <si>
    <t>2023-24/886</t>
  </si>
  <si>
    <t>d5bb357381821bab8fd4e097b658d65403b48a7e54f4d8ae6c8a2dac2fb9dcfe</t>
  </si>
  <si>
    <t>08/02/2024</t>
  </si>
  <si>
    <t>M/S LUCKY PERFUMERS</t>
  </si>
  <si>
    <t>29AKQPS9040L1Z7</t>
  </si>
  <si>
    <t>2023-24/887</t>
  </si>
  <si>
    <t>38761003b609e2e5bfed3e287e6e5ca5b7475a3c02a407df043732a8820f212d</t>
  </si>
  <si>
    <t>2023-24/896</t>
  </si>
  <si>
    <t>79f019b9d3614bc395964bed55f26747f08d8b814c6a586ea16f4284a6977869</t>
  </si>
  <si>
    <t>09/02/2024</t>
  </si>
  <si>
    <t>2023-24/892</t>
  </si>
  <si>
    <t>99c0f6f17030deb96bf10c5fbd1ad0c49bdbf064b0ead788d2fea0cfa200a5b6</t>
  </si>
  <si>
    <t>2023-24/891</t>
  </si>
  <si>
    <t>fd3e2880405a02af318773779f992b3e4c92cd8da1e79425f9903c7c8c10297e</t>
  </si>
  <si>
    <t>2023-24/888</t>
  </si>
  <si>
    <t>7f63d5979e06c21efa01b16a2e3ca92a5a05ee77226ef54db4a4b618dc652e51</t>
  </si>
  <si>
    <t>2023-24/889</t>
  </si>
  <si>
    <t>834b9850401da85f58273740b1a0a946c504c6bc5309c111fd5d3b5dc4d70c36</t>
  </si>
  <si>
    <t>2023-24/893</t>
  </si>
  <si>
    <t>da47653dd20ab5f8925a0c16ae5162ad827a8b763f0d44b5f5c7592bafae7a0a</t>
  </si>
  <si>
    <t>2023-24/897</t>
  </si>
  <si>
    <t>8c91e12fae717c93b39e9faebab67b926e43760655db10d37c006ccd60262348</t>
  </si>
  <si>
    <t>2023-24/890</t>
  </si>
  <si>
    <t>a04e88698526728cbdc7466138e9f800aa4c5e39e902f1a3740788ee216f9b25</t>
  </si>
  <si>
    <t>2023-24/895</t>
  </si>
  <si>
    <t>75650c43c9b304598949a31952e12e04d0763fa26f7e62ff6755a9966936a1c2</t>
  </si>
  <si>
    <t>2023-24/894</t>
  </si>
  <si>
    <t>05a038fe6b19f397d12f955f679a6f9fe19b0a426a6a7ae1363ae0180a898821</t>
  </si>
  <si>
    <t>2023-24/898</t>
  </si>
  <si>
    <t>892e8c127723a58293995000db8d1016b65969098000130662ac9b6cf81caa97</t>
  </si>
  <si>
    <t>10/02/2024</t>
  </si>
  <si>
    <t>2023-24/902</t>
  </si>
  <si>
    <t>b2b2c4820515545d308488f3402da7c83ea88281eec158437bbab958663c5f0b</t>
  </si>
  <si>
    <t>2023-24/899</t>
  </si>
  <si>
    <t>3f619f849311f40aad640272f9cbe0350a5f90227234a90cce316f2649e9d515</t>
  </si>
  <si>
    <t>2023-24/900</t>
  </si>
  <si>
    <t>8e2e057753f96258e8c4a59db02e2b9827f23b17428e9a536b45282ba81ad619</t>
  </si>
  <si>
    <t>2023-24/901</t>
  </si>
  <si>
    <t>adabc85bfce0df4fa72e3e8c0b14e9489ce3cd8e5dc5124d46148ff0844dc324</t>
  </si>
  <si>
    <t>2023-24/904</t>
  </si>
  <si>
    <t>88be3add3025556286d52f3825d829036c946dd1a09eebc22c899f688a0f540e</t>
  </si>
  <si>
    <t>12/02/2024</t>
  </si>
  <si>
    <t>2023-24/905</t>
  </si>
  <si>
    <t>df74100093d80759fc323ebcfc4811323434a0842527500952a53878d54064e2</t>
  </si>
  <si>
    <t>2023-24/903</t>
  </si>
  <si>
    <t>2595d806d36a5f6bce04c9622a963f080b3774b6d4e06737e0e767352858a6eb</t>
  </si>
  <si>
    <t>2023-24/908</t>
  </si>
  <si>
    <t>5c7089a5ed0e2c9b53ee4583b40eccba6ccea9df279b6ac85053dd9ff6a2d940</t>
  </si>
  <si>
    <t>13/02/2024</t>
  </si>
  <si>
    <t>2023-24/906</t>
  </si>
  <si>
    <t>8610b0e458083a96cc4367e4e0c1d6deb7926e503ff613c8d3cd6319f56d6be6</t>
  </si>
  <si>
    <t>2023-24/909</t>
  </si>
  <si>
    <t>6688661f6c194b12dc526dcb3b9eab49d6fd2603350d7c2c2135047af48c61d5</t>
  </si>
  <si>
    <t>2023-24/907</t>
  </si>
  <si>
    <t>3e68ce2089196f1462b05c8da61394aeb83ea1d5cccd78d6f5dc9dba6f990f2b</t>
  </si>
  <si>
    <t>2023-24/910</t>
  </si>
  <si>
    <t>c7b9752bd2f222f2d9ea7a587789f6b0d8dd2c475725c7c6a10c194f4754786c</t>
  </si>
  <si>
    <t>14/02/2024</t>
  </si>
  <si>
    <t>2023-24/911</t>
  </si>
  <si>
    <t>4dbf2acc89877babf776091fbfc169960eb17b1ae6e178dc2465f7a4f94db83e</t>
  </si>
  <si>
    <t>2023-24/919</t>
  </si>
  <si>
    <t>f5c148efd508c0429a00beccb1917d66861cfd796e909bab7498fb1f683b1b19</t>
  </si>
  <si>
    <t>16/02/2024</t>
  </si>
  <si>
    <t>2023-24/918</t>
  </si>
  <si>
    <t>f890b3c7566cac49efcae1b0bbae028a30d8994b5114ec85e8a1bdde459f9cd8</t>
  </si>
  <si>
    <t>2023-24/914</t>
  </si>
  <si>
    <t>c8d03deaf6e524a4de023bea3216ea3606787d4ac03e36b9dd9e84c5aa0a2635</t>
  </si>
  <si>
    <t>2023-24/913</t>
  </si>
  <si>
    <t>1058ad969eb688acefcb03793d2a8fc6f406ad8977230d0e98aa835affa0c900</t>
  </si>
  <si>
    <t>2023-24/912</t>
  </si>
  <si>
    <t>48b9478ca25ffc3505158b75303b5d918eb6c9645963e29046576cc8b2de301a</t>
  </si>
  <si>
    <t>2023-24/916</t>
  </si>
  <si>
    <t>ffc6e1553e1be2783c989ff4f8bf7dec4a14358ecf3cccd24d1881801aa0f5bf</t>
  </si>
  <si>
    <t>2023-24/917</t>
  </si>
  <si>
    <t>f085199d6a0339e8127044188d7f902383acc2d2e37f761ae04bef943fd20005</t>
  </si>
  <si>
    <t>2023-24/915</t>
  </si>
  <si>
    <t>261502f5d6a99a9648f03dbd9433445f0e35ae47e9b6e4f29c8b20ee991dc63e</t>
  </si>
  <si>
    <t>2023-24/920</t>
  </si>
  <si>
    <t>b6d58a02d7669840d4aab565032c881a138326bd22da9a849c91ad9cf11e90ac</t>
  </si>
  <si>
    <t>19/02/2024</t>
  </si>
  <si>
    <t>2023-24/925</t>
  </si>
  <si>
    <t>6fad18e26ffd252b049fb74a58b44246caf00b248568ad4202b66712164fdfd9</t>
  </si>
  <si>
    <t>2023-24/923</t>
  </si>
  <si>
    <t>694e9a00100bc9a821471c6bfca350f6363ca8b8bbdd8cad80aff1b6efdc8d4d</t>
  </si>
  <si>
    <t>2023-24/921</t>
  </si>
  <si>
    <t>ea21ad92bf7504609c68a2e49c06f13f3bd8eae439bf1783f3a61ca08a894291</t>
  </si>
  <si>
    <t>2023-24/924</t>
  </si>
  <si>
    <t>f46c475cec30659e48de2c52dc01c5780a2a2bb7ef6b3a0fdd6d566056fc07d6</t>
  </si>
  <si>
    <t>2023-24/922</t>
  </si>
  <si>
    <t>b34acf1c4873275457d28dfcbb15c6b3dfb867d4a80b87c2d5713334c463f00e</t>
  </si>
  <si>
    <t>2023-24/926</t>
  </si>
  <si>
    <t>042f96fdbb201c5be3e92d233a0f4af790f361ad1c51611350e9b21e07b0ce18</t>
  </si>
  <si>
    <t>20/02/2024</t>
  </si>
  <si>
    <t>2023-24/929</t>
  </si>
  <si>
    <t>7f286a8e4e85a93806fa5ce173da5700b5521ceccf9a2c54526783c63d31c540</t>
  </si>
  <si>
    <t>2023-24/928</t>
  </si>
  <si>
    <t>214ee58e348c9f2d47a5603cfe0731a420908f87aad24ed5f8dbb7085584a0db</t>
  </si>
  <si>
    <t>2023-24/930</t>
  </si>
  <si>
    <t>0b33b4c2827aa820e011438c959329750568e004e62fc0478902911a759cef76</t>
  </si>
  <si>
    <t>2023-24/931</t>
  </si>
  <si>
    <t>4ba0922ccf3982afae30e1150d689a86cbec38af37075e6a524f8a02523b32d1</t>
  </si>
  <si>
    <t>2023-24/927</t>
  </si>
  <si>
    <t>0d496c9b5a3e436385fae5af73309389846acf1740609183edfe9aaf1c64de96</t>
  </si>
  <si>
    <t>2023-24/934</t>
  </si>
  <si>
    <t>e901028c0494ffa056a7d9039d30ffece5dca4e8fc56bd017d660fb3b4073641</t>
  </si>
  <si>
    <t>21/02/2024</t>
  </si>
  <si>
    <t>2023-24/932</t>
  </si>
  <si>
    <t>411827f61d7dcb636f813d7bf4109b669ff21bf7d8f0876fd3404daa84640f5f</t>
  </si>
  <si>
    <t>2023-24/933</t>
  </si>
  <si>
    <t>3e88b1df96d38a070922d70871bcf65f9b424b35e90dece17e30684c2338031e</t>
  </si>
  <si>
    <t>GROOFY SUPERMARKET PRIVATE LIMITED</t>
  </si>
  <si>
    <t>27AAJCG5431H1ZK</t>
  </si>
  <si>
    <t>2023-24/938</t>
  </si>
  <si>
    <t>0b676fb982679ab77557269c1a23fd2bb1959a513d0134a1a3cf2bf2900a82ce</t>
  </si>
  <si>
    <t>23/02/2024</t>
  </si>
  <si>
    <t>M/S MANISH PERFUMERY</t>
  </si>
  <si>
    <t>20AFWPS5528N1ZP</t>
  </si>
  <si>
    <t>20-Jharkhand</t>
  </si>
  <si>
    <t>2023-24/941</t>
  </si>
  <si>
    <t>38f715bfce4343dc2e4c0b04ef0c0f455e8c30e441d32f525cef52c05722e522</t>
  </si>
  <si>
    <t>MALABAR TEA DEPOT</t>
  </si>
  <si>
    <t>27AEJPL4083M1ZZ</t>
  </si>
  <si>
    <t>2023-24/936</t>
  </si>
  <si>
    <t>8944aa0c5f6b392f26ca469cfb9a1fa1c6d65e43a0f21932f0ff6035eb885c44</t>
  </si>
  <si>
    <t>2023-24/935</t>
  </si>
  <si>
    <t>56572fc0a0575744832f730cc80810f8a1fc740da7e9ea5977c040c6d9684f23</t>
  </si>
  <si>
    <t>2023-24/937</t>
  </si>
  <si>
    <t>f78b6ae3f027a222f06451cf855fcfb1b7231cd01b6fc09bd30202a584216c76</t>
  </si>
  <si>
    <t>2023-24/940</t>
  </si>
  <si>
    <t>f640e6a4ea078c5ca8f948bb08d690abbc700be57f85ea15901236d261479800</t>
  </si>
  <si>
    <t>2023-24/939</t>
  </si>
  <si>
    <t>e2bbbef8e47d22cbc85d7190f56d98af01653d5b977904d5d3a8b7594d595fe6</t>
  </si>
  <si>
    <t>2023-24/943</t>
  </si>
  <si>
    <t>45a5ed147ce866b9d8a6142b8c3096a5e7d9f5f85952c91a9335b73fbd88504e</t>
  </si>
  <si>
    <t>24/02/2024</t>
  </si>
  <si>
    <t>2023-24/942</t>
  </si>
  <si>
    <t>426b39d9391f91f900c8d519566487d8e86b036dcf107b9b0929d0a996f7056a</t>
  </si>
  <si>
    <t>J K BROTHERS</t>
  </si>
  <si>
    <t>27AVIPP2416N1Z6</t>
  </si>
  <si>
    <t>2023-24/944</t>
  </si>
  <si>
    <t>a886cd336d91c6af9c277fe9f0bfb32ae1b1ce3990fc25386c8bd9e18e24dc82</t>
  </si>
  <si>
    <t>26/02/2024</t>
  </si>
  <si>
    <t>2023-24/949</t>
  </si>
  <si>
    <t>62e3c7120d70b63b1ff50f589b104a8252d71eb2db750254c03697cdac2c1c15</t>
  </si>
  <si>
    <t>27/02/2024</t>
  </si>
  <si>
    <t>2023-24/945</t>
  </si>
  <si>
    <t>dba4369460ed9a1d17899c31ac900aa6fc5d161828a93f6b7deb4c5cf30ca068</t>
  </si>
  <si>
    <t>2023-24/950</t>
  </si>
  <si>
    <t>3e4f590e16b1b8b7ae0d0a4148a2ff263863f729e9c80d99a3426837d08b22b3</t>
  </si>
  <si>
    <t>2023-24/946</t>
  </si>
  <si>
    <t>48c967d5282f345d8d0703e771b18f2e738fbce12efb8a672cd58a47ead7f5d5</t>
  </si>
  <si>
    <t>2023-24/947</t>
  </si>
  <si>
    <t>81dfea733fa9a1cac8ac038972e16df9be24f3b778e7037314f6f95f5f9004af</t>
  </si>
  <si>
    <t>BANKA TRADING</t>
  </si>
  <si>
    <t>10AUKPK5274A1Z3</t>
  </si>
  <si>
    <t>10-Bihar</t>
  </si>
  <si>
    <t>2023-24/951</t>
  </si>
  <si>
    <t>20262b03e7b5fa85a6dd6362f6afb08da2a8f35ec5513d6fa2f31d392f77f0f1</t>
  </si>
  <si>
    <t>29/02/2024</t>
  </si>
  <si>
    <t>2023-24/955</t>
  </si>
  <si>
    <t>a0e713e241fa51b5c3420487709e2305d98381c315ee9ae010414d21bc3c7e94</t>
  </si>
  <si>
    <t>2023-24/956</t>
  </si>
  <si>
    <t>b8e411fcf3209a1497bd2d2be8d64d7898cbc33b8c8679990ca63bbb150e11f4</t>
  </si>
  <si>
    <t>2023-24/954</t>
  </si>
  <si>
    <t>3a0fbe8f48d7b8a7b3f24a3358261bbec53db41339079fb0c1adc248657e0542</t>
  </si>
  <si>
    <t>2023-24/953</t>
  </si>
  <si>
    <t>3067c889e55569dd0eb3281bff4ed73dd6a96eaa496795bf34667a7184efd150</t>
  </si>
  <si>
    <t>2023-24/952</t>
  </si>
  <si>
    <t>fc9602c3a10e6d0df9089f485f1b05c39649dd9c03761b198c8838bdee89d41b</t>
  </si>
  <si>
    <t>2023-24/957</t>
  </si>
  <si>
    <t>9224c668c67b8718c241d7436199d57f487e2ee815fe5284d0d51844d97fa70d</t>
  </si>
  <si>
    <t>March, 2024</t>
  </si>
  <si>
    <t>2023-24/958</t>
  </si>
  <si>
    <t>18a7b178c61f6279b911ba13ef3baa4a7bccf154c685ec0ca8940148f430f3e5</t>
  </si>
  <si>
    <t>01/03/2024</t>
  </si>
  <si>
    <t>2023-24/959</t>
  </si>
  <si>
    <t>de8c61d67309bcc0bf2863c3aa119d5d593f14db36c7a5f07c286c9a9b3a70ce</t>
  </si>
  <si>
    <t>2023-24/960</t>
  </si>
  <si>
    <t>1d9aa5e93a40a7eea857259fbe648036a38b2043aff76ade45a6fd4c509d4e82</t>
  </si>
  <si>
    <t>04/03/2024</t>
  </si>
  <si>
    <t>2023-24/961</t>
  </si>
  <si>
    <t>3ababf49f6044ab687ad08275f8e0d6de90c58a05b90296147fbb0b024dfe67b</t>
  </si>
  <si>
    <t>2023-24/964</t>
  </si>
  <si>
    <t>2786360959c9af3afd6c997becdc2f6f7fc02c3d509d998433c1a324c3ed4792</t>
  </si>
  <si>
    <t>05/03/2024</t>
  </si>
  <si>
    <t>SAI CAMPHOR AND CANDLES</t>
  </si>
  <si>
    <t>29ANBPG9855D1ZU</t>
  </si>
  <si>
    <t>2023-24/963</t>
  </si>
  <si>
    <t>ac5d8fa7f2f49809fd568557effccda856aa89748816587fe140d46d14c8061e</t>
  </si>
  <si>
    <t>2023-24/965</t>
  </si>
  <si>
    <t>009500f05533dca1869c903a6ba1471bf3aaeb71f15e956880ea1e6d1fd0b60d</t>
  </si>
  <si>
    <t>2023-24/962</t>
  </si>
  <si>
    <t>01b17d876b7414dd53cf0b1b776ee71e8fc56b999e84dd844d43960b21438f7e</t>
  </si>
  <si>
    <t>2023-24/966</t>
  </si>
  <si>
    <t>1ba3a7988546da47df4f0b825fafada9f583e57fb4e96eea695d79e1e37efa54</t>
  </si>
  <si>
    <t>06/03/2024</t>
  </si>
  <si>
    <t>2023-24/968</t>
  </si>
  <si>
    <t>f04eebfa17d10e207763fc1c61b3ab7c9bd396e8e3209ccc22e953350fa026dd</t>
  </si>
  <si>
    <t>07/03/2024</t>
  </si>
  <si>
    <t>2023-24/969</t>
  </si>
  <si>
    <t>732436c84e85080cd36c2de534907fd106cafa136d2b522a997a04f178def7ec</t>
  </si>
  <si>
    <t>08/03/2024</t>
  </si>
  <si>
    <t>2023-24/970</t>
  </si>
  <si>
    <t>867248f5e1d1ebc42ff55a738b370fb6f9d66c6933b5e233e49d131dcc74e802</t>
  </si>
  <si>
    <t>2023-24/976</t>
  </si>
  <si>
    <t>9b9b3b61696ef7e4374f3677098f0f94beb58f54085098b13456e29a07834cd3</t>
  </si>
  <si>
    <t>2023-24/972</t>
  </si>
  <si>
    <t>ab20c7f807571104de1984136d38fe75a0c4601a1cf5c58ac8f76f591053ebe7</t>
  </si>
  <si>
    <t>2023-24/977</t>
  </si>
  <si>
    <t>c4af3d8bdb515f82041bdad18877277d141e028c7317cf53ee114804328a1761</t>
  </si>
  <si>
    <t>2023-24/978</t>
  </si>
  <si>
    <t>38f0cb0f2d7536f19a6f7b18fcca19e523d7e425cd204278ffbc853edf9f525b</t>
  </si>
  <si>
    <t>2023-24/975</t>
  </si>
  <si>
    <t>04d8b267a2fab07902c3990c770d4f3a0bf1d5e6432be96f14c7c8e147ac7c46</t>
  </si>
  <si>
    <t>2023-24/971</t>
  </si>
  <si>
    <t>a52e45322a063ccd9d943437259df07c1eb7a44a16352461ace65c0e86998bd8</t>
  </si>
  <si>
    <t>2023-24/974</t>
  </si>
  <si>
    <t>87edba00fd7b098520ee876533adbf7a3987d9ebb9f28d0eb5e188c9e1e784d0</t>
  </si>
  <si>
    <t>2023-24/973</t>
  </si>
  <si>
    <t>1c895f4c49b6e6babb3feb18bfacada2ce6d64b74eb872fcfca94eb3edfd3653</t>
  </si>
  <si>
    <t>2023-24/979</t>
  </si>
  <si>
    <t>65beca8b9cd1ffed9b672ade1c55637fed386ee2c0153a85632a8317262bd5c4</t>
  </si>
  <si>
    <t>09/03/2024</t>
  </si>
  <si>
    <t>2023-24/987</t>
  </si>
  <si>
    <t>66ca9736d1e9cba85f2d8cab12fcc394c38090d3778b3cba9388dad648cb16da</t>
  </si>
  <si>
    <t>12/03/2024</t>
  </si>
  <si>
    <t>2023-24/986</t>
  </si>
  <si>
    <t>d050554e2afb6537bb576905b0464fc5899eec5f2c9f454e21f67524411d19b2</t>
  </si>
  <si>
    <t>2023-24/980</t>
  </si>
  <si>
    <t>9871be1c9ad8c2e60776b5bf5a48bf7900db02c1aa36a5f4b457b074406f7342</t>
  </si>
  <si>
    <t>2023-24/982</t>
  </si>
  <si>
    <t>c39f0c8fcac17f8c924ec1ae7b46f3319ca0fc243ed9b117867e2370c3521fbe</t>
  </si>
  <si>
    <t>2023-24/984</t>
  </si>
  <si>
    <t>9ed3998d32c3a3c626afe53d2d9369296dec3fa92c81a894ac2b1a534889a836</t>
  </si>
  <si>
    <t>2023-24/983</t>
  </si>
  <si>
    <t>e148eb9ab45ef805e10add75ee5f9222dedfd4de7d4d7d70abd245f254c93587</t>
  </si>
  <si>
    <t>2023-24/981</t>
  </si>
  <si>
    <t>261ab2aa5596b651a52e9ec0255a860045ab02c3449108ae2ca1a30c0b2bc4cc</t>
  </si>
  <si>
    <t>2023-24/985</t>
  </si>
  <si>
    <t>e29b68dff840541533609c80f8f1360208bbc10a6ee209e364b19bfb962d5989</t>
  </si>
  <si>
    <t>2023-24/989</t>
  </si>
  <si>
    <t>0335029ef6ed4a7ea82948a0463b7f8e50f871d8112b761c11fd23a4d0b54721</t>
  </si>
  <si>
    <t>13/03/2024</t>
  </si>
  <si>
    <t>2023-24/990</t>
  </si>
  <si>
    <t>2d77b05236b3ad0c51da18e066cf2faa222a3464c8e9bdd6e97236e3a971a920</t>
  </si>
  <si>
    <t>2023-24/988</t>
  </si>
  <si>
    <t>46a6939441f461883e60fa6881dc4502f20f7c1aa39005ed169860fb86676a8b</t>
  </si>
  <si>
    <t>2023-24/991</t>
  </si>
  <si>
    <t>c1c6d8dbc617f031fcbb2435c8a4a13adf833fd22c996c0469cc0a74161749a1</t>
  </si>
  <si>
    <t>14/03/2024</t>
  </si>
  <si>
    <t>2023-24/994</t>
  </si>
  <si>
    <t>ed91672b0f595e7fa1f2468d27973071a5ca639b91dd386c623440c6489a9ad8</t>
  </si>
  <si>
    <t>2023-24/992</t>
  </si>
  <si>
    <t>f442603664491dfdd773e200dd2bc9d63dcaec48a60679966974a10fdfdae92e</t>
  </si>
  <si>
    <t>2023-24/993</t>
  </si>
  <si>
    <t>2b0f62e980daa773a11f35befc5740fea63883cc6b1531113e01ff0c8363e89e</t>
  </si>
  <si>
    <t>2023-24/995</t>
  </si>
  <si>
    <t>c89e5a41ff25a573684947b01a02c64332709d86eb33778c733a8c033c79f832</t>
  </si>
  <si>
    <t>18/03/2024</t>
  </si>
  <si>
    <t>2023-24/996</t>
  </si>
  <si>
    <t>8fbb56bcee474b7c6dd139dd736f3a66be6b909eaba246e7d071935e80e2a8e9</t>
  </si>
  <si>
    <t>19/03/2024</t>
  </si>
  <si>
    <t>2023-24/998</t>
  </si>
  <si>
    <t>57202c31fb5e5e32b961e96918dba6b31ff3db043810cc8a24188d660a5f9d51</t>
  </si>
  <si>
    <t>2023-24/997</t>
  </si>
  <si>
    <t>12c92ea0968abe6ff1b2de0f3ed9834d5591e09557919c04ab862bd5a9d36d20</t>
  </si>
  <si>
    <t>2023-24/1000</t>
  </si>
  <si>
    <t>dc3c6289190733a75d0335347f641b2322fbaa633d7b5da2bd7cd6972fcac2d4</t>
  </si>
  <si>
    <t>20/03/2024</t>
  </si>
  <si>
    <t>2023-24/1002</t>
  </si>
  <si>
    <t>31cc0c176285cab2fe86870e408ff379ce0e4d9171f84d1e8f78ab0d2d451f0f</t>
  </si>
  <si>
    <t>2023-24/1001</t>
  </si>
  <si>
    <t>757f53b2d6c85535c6ce6062f4853a8236d27cb8ded0231a87d64d7476b6ed48</t>
  </si>
  <si>
    <t>2023-24/1003</t>
  </si>
  <si>
    <t>440e675e6e0b29ab4153c739f80276adeb6a13bafce2ad2451425d6486d59969</t>
  </si>
  <si>
    <t>2023-24/999</t>
  </si>
  <si>
    <t>2e3bf6d839979b69028ac5dddbb254cde49abd855d01cedfa7538eb766849580</t>
  </si>
  <si>
    <t>2023-24/1008</t>
  </si>
  <si>
    <t>8cdd7449e721340b7e50c6c91b1d2ca0ab1ff9b8b089bafb3b7c52567abd1311</t>
  </si>
  <si>
    <t>22/03/2024</t>
  </si>
  <si>
    <t>2023-24/1006</t>
  </si>
  <si>
    <t>6d47d0e7c5d32f10763126d184f46d5c78978b1c073e43c8f1843cdd69c639bc</t>
  </si>
  <si>
    <t>2023-24/1004</t>
  </si>
  <si>
    <t>af3e3b3a3069887f0009644140303a1b31e2b9f55b748c171dd78b6412e6bdf7</t>
  </si>
  <si>
    <t>2023-24/1009</t>
  </si>
  <si>
    <t>a9ccb64da383e8e9ad6346ca5564e2bb884527caf156558b702a3cdb6ca6c2ee</t>
  </si>
  <si>
    <t>2023-24/1007</t>
  </si>
  <si>
    <t>4210a9ffb4edce6ea2e3e49e265e5eb7b8442ef3aa445a40e247f45a6d296ef3</t>
  </si>
  <si>
    <t>2023-24/1005</t>
  </si>
  <si>
    <t>81582b64bb03261778f8362a96e4876dbf2489db86022395e9bee308bce226d7</t>
  </si>
  <si>
    <t>2023-24/1013</t>
  </si>
  <si>
    <t>f36dce046da2aff66e9445cd8378ac0baa09ade17a3fbdecd78f5ca0b37c8422</t>
  </si>
  <si>
    <t>23/03/2024</t>
  </si>
  <si>
    <t>2023-24/1012</t>
  </si>
  <si>
    <t>47b11638a19212d2b0e9dec83223c0c194eaa1fe207696f0bbccdb4ddab8def2</t>
  </si>
  <si>
    <t>2023-24/1014</t>
  </si>
  <si>
    <t>c0f2b176795d4f7793a8cf8d6698c46e6c0d995e13c46fb62857186929fae58c</t>
  </si>
  <si>
    <t>26/03/2024</t>
  </si>
  <si>
    <t>SANDESH TRADERS</t>
  </si>
  <si>
    <t>27ADPPB8559D1ZB</t>
  </si>
  <si>
    <t>2023-24/1015</t>
  </si>
  <si>
    <t>94137410e4ff68f637b9e17d40b093925b87d2c0af73c72321a802dbc90e78de</t>
  </si>
  <si>
    <t>ANUJ KISHOR BHATTAD</t>
  </si>
  <si>
    <t>27BFQPB4786L1ZR</t>
  </si>
  <si>
    <t>2023-24/1016</t>
  </si>
  <si>
    <t>8b72a0bd3ec46dff7fc743a46af99d9c914a790c32d4564b560e985b9ab93d16</t>
  </si>
  <si>
    <t>29/03/2024</t>
  </si>
  <si>
    <t>2023-24/1017</t>
  </si>
  <si>
    <t>70d09e810d5a66a534a9abeec889fc4ec07f227299c52887a048eb11b85cb242</t>
  </si>
  <si>
    <t>B2B</t>
  </si>
  <si>
    <t>B2C</t>
  </si>
  <si>
    <t>CN</t>
  </si>
  <si>
    <t>EXPORT</t>
  </si>
  <si>
    <t>HIGH RATE SALE</t>
  </si>
  <si>
    <t>INVERT RATED</t>
  </si>
  <si>
    <t>Maximum Refund Amount =</t>
  </si>
  <si>
    <t>{(Turnover of inverted rated supply of goods and services) x</t>
  </si>
  <si>
    <t xml:space="preserve">Net ITC Adjusted Total Turnover} - {tax payable on such </t>
  </si>
  <si>
    <t>inverted rated supply of goods and services x (Net ITC ÷ ITC</t>
  </si>
  <si>
    <t>availed on inputs and input services)}.</t>
  </si>
  <si>
    <t>INVERTED RATED T.O.</t>
  </si>
  <si>
    <t>ADJUSTED TURNOVER</t>
  </si>
  <si>
    <t>TAX ON INTERTED RATE T.O.</t>
  </si>
  <si>
    <t>ITC AVAILED ON INPUTS &amp; SERVICE</t>
  </si>
  <si>
    <t>ITC ON CAPITALS &amp; SERVICE</t>
  </si>
  <si>
    <t>GSTR-1 - B2CS Invoices</t>
  </si>
  <si>
    <t>GENERATED DATE &amp; TIME :- 12-Aug-2024 04:01:45</t>
  </si>
  <si>
    <t>Original Period</t>
  </si>
  <si>
    <t>January</t>
  </si>
  <si>
    <t>February</t>
  </si>
  <si>
    <t>March</t>
  </si>
  <si>
    <t>GSTR-1 - CDNR Invoices</t>
  </si>
  <si>
    <t>2023-24/20</t>
  </si>
  <si>
    <t>486905848ca9eeb83991a737866326d3ecc1abb1ceb9b371c8154fc7194fff5e</t>
  </si>
  <si>
    <t>2023-24/21</t>
  </si>
  <si>
    <t>4b6e979df4cd5f1c2372d44a25e0caba8faf98cbafa9628bbda8d41381ab504d</t>
  </si>
  <si>
    <t>2023-24/22</t>
  </si>
  <si>
    <t>ff68828c9c156c6b07b8942a0a1f016d6f31ce27d8318ddeb0e6c1f9b59e667b</t>
  </si>
  <si>
    <t>2023-24/24</t>
  </si>
  <si>
    <t>c748301e0800221ed17574b7c023d3b0415a06395113e589378ef04f54cea49a</t>
  </si>
  <si>
    <t>2023-24/25</t>
  </si>
  <si>
    <t>642bb8b4787db705372606fa708e076a9dcaa3eb4f77fe4e30c4c890f840c5bc</t>
  </si>
  <si>
    <t>2023-24/27</t>
  </si>
  <si>
    <t>353faf900dd7d992947894015b468a72a50dad8375ab0282462773ad04cb076e</t>
  </si>
  <si>
    <t>21/03/2024</t>
  </si>
  <si>
    <t>GSTR-1 - EXP Invoices</t>
  </si>
  <si>
    <t>Export Type</t>
  </si>
  <si>
    <t>Shipping Bill No</t>
  </si>
  <si>
    <t>Shipping Bill Date</t>
  </si>
  <si>
    <t>Without Payment of GST</t>
  </si>
  <si>
    <t>EXP2023-24/0001</t>
  </si>
  <si>
    <t>5452549</t>
  </si>
  <si>
    <t>20/11/2023</t>
  </si>
  <si>
    <t>INNSA1-Nhava Sheva Sea</t>
  </si>
  <si>
    <t>EXP2023-24/0002</t>
  </si>
  <si>
    <t>5920267</t>
  </si>
  <si>
    <t>09/12/2023</t>
  </si>
  <si>
    <t>EXP2023-24/0003</t>
  </si>
  <si>
    <t>6212125</t>
  </si>
  <si>
    <t>21/12/2023</t>
  </si>
  <si>
    <t>EXP2023-24/0004</t>
  </si>
  <si>
    <t>6634131</t>
  </si>
  <si>
    <t>Inputs/Input Services/ capital goods</t>
  </si>
  <si>
    <t>TOTAL ITC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</si>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</sst>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_);_(* \(#,##0\);_(* &quot;-&quot;??_);_(@_)"/>
    <numFmt numFmtId="165" formatCode="###,###,##0.00"/>
    <numFmt numFmtId="166" formatCode="[$-14009]dd/mm/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i/>
      <sz val="11"/>
      <name val="Calibri"/>
      <family val="2"/>
      <scheme val="minor"/>
    </font>
    <font>
      <sz val="11"/>
      <name val="Calibri"/>
    </font>
    <font>
      <b/>
      <sz val="11"/>
      <name val="Calibri"/>
    </font>
    <font>
      <b/>
      <sz val="14"/>
      <name val="Calibri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8EA9D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</cellStyleXfs>
  <cellXfs count="189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3" fontId="2" fillId="0" borderId="1" xfId="1" applyFont="1" applyBorder="1" applyAlignment="1"/>
    <xf numFmtId="43" fontId="2" fillId="0" borderId="1" xfId="1" applyFont="1" applyBorder="1" applyAlignment="1">
      <alignment wrapText="1"/>
    </xf>
    <xf numFmtId="43" fontId="2" fillId="0" borderId="0" xfId="1" applyFont="1" applyBorder="1" applyAlignment="1"/>
    <xf numFmtId="43" fontId="0" fillId="0" borderId="0" xfId="1" applyFont="1" applyBorder="1" applyAlignment="1"/>
    <xf numFmtId="0" fontId="0" fillId="0" borderId="0" xfId="0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/>
    <xf numFmtId="0" fontId="0" fillId="0" borderId="0" xfId="1" applyNumberFormat="1" applyFont="1" applyBorder="1" applyAlignment="1">
      <alignment horizontal="center" vertical="center"/>
    </xf>
    <xf numFmtId="43" fontId="3" fillId="0" borderId="0" xfId="1" applyFont="1" applyBorder="1" applyAlignment="1"/>
    <xf numFmtId="43" fontId="3" fillId="0" borderId="0" xfId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43" fontId="4" fillId="0" borderId="1" xfId="1" applyFont="1" applyFill="1" applyBorder="1" applyAlignment="1">
      <alignment wrapText="1"/>
    </xf>
    <xf numFmtId="43" fontId="4" fillId="0" borderId="1" xfId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3" fontId="4" fillId="0" borderId="1" xfId="1" applyFont="1" applyFill="1" applyBorder="1" applyAlignment="1"/>
    <xf numFmtId="43" fontId="10" fillId="0" borderId="1" xfId="1" applyFont="1" applyFill="1" applyBorder="1" applyAlignment="1"/>
    <xf numFmtId="0" fontId="11" fillId="0" borderId="0" xfId="2"/>
    <xf numFmtId="14" fontId="11" fillId="0" borderId="0" xfId="2" applyNumberFormat="1" applyAlignment="1">
      <alignment horizontal="center" wrapText="1"/>
    </xf>
    <xf numFmtId="49" fontId="11" fillId="0" borderId="0" xfId="2" applyNumberFormat="1" applyAlignment="1">
      <alignment horizontal="center" wrapText="1"/>
    </xf>
    <xf numFmtId="165" fontId="11" fillId="0" borderId="0" xfId="2" applyNumberFormat="1" applyAlignment="1">
      <alignment wrapText="1"/>
    </xf>
    <xf numFmtId="2" fontId="11" fillId="0" borderId="0" xfId="2" applyNumberFormat="1" applyAlignment="1">
      <alignment horizontal="center" wrapText="1"/>
    </xf>
    <xf numFmtId="49" fontId="11" fillId="0" borderId="0" xfId="2" applyNumberFormat="1" applyAlignment="1">
      <alignment wrapText="1"/>
    </xf>
    <xf numFmtId="14" fontId="11" fillId="0" borderId="0" xfId="2" applyNumberFormat="1" applyAlignment="1">
      <alignment horizontal="center"/>
    </xf>
    <xf numFmtId="49" fontId="11" fillId="0" borderId="0" xfId="2" applyNumberFormat="1" applyAlignment="1">
      <alignment horizontal="center"/>
    </xf>
    <xf numFmtId="165" fontId="11" fillId="0" borderId="0" xfId="2" applyNumberFormat="1"/>
    <xf numFmtId="2" fontId="11" fillId="0" borderId="0" xfId="2" applyNumberFormat="1" applyAlignment="1">
      <alignment horizontal="center"/>
    </xf>
    <xf numFmtId="49" fontId="11" fillId="0" borderId="0" xfId="2" applyNumberFormat="1"/>
    <xf numFmtId="14" fontId="12" fillId="2" borderId="1" xfId="2" applyNumberFormat="1" applyFont="1" applyFill="1" applyBorder="1" applyAlignment="1">
      <alignment horizontal="center" vertical="center" wrapText="1"/>
    </xf>
    <xf numFmtId="49" fontId="12" fillId="2" borderId="1" xfId="2" applyNumberFormat="1" applyFont="1" applyFill="1" applyBorder="1" applyAlignment="1">
      <alignment horizontal="center" vertical="center" wrapText="1"/>
    </xf>
    <xf numFmtId="165" fontId="12" fillId="2" borderId="1" xfId="2" applyNumberFormat="1" applyFont="1" applyFill="1" applyBorder="1" applyAlignment="1">
      <alignment horizontal="center" vertical="center" wrapText="1"/>
    </xf>
    <xf numFmtId="2" fontId="12" fillId="2" borderId="1" xfId="2" applyNumberFormat="1" applyFont="1" applyFill="1" applyBorder="1" applyAlignment="1">
      <alignment horizontal="center" vertical="center" wrapText="1"/>
    </xf>
    <xf numFmtId="0" fontId="11" fillId="0" borderId="0" xfId="2" applyAlignment="1">
      <alignment horizontal="center" vertical="center"/>
    </xf>
    <xf numFmtId="14" fontId="11" fillId="0" borderId="0" xfId="2" applyNumberFormat="1" applyAlignment="1">
      <alignment horizontal="center" vertical="center" wrapText="1"/>
    </xf>
    <xf numFmtId="49" fontId="11" fillId="0" borderId="0" xfId="2" applyNumberFormat="1" applyAlignment="1">
      <alignment horizontal="center" vertical="center" wrapText="1"/>
    </xf>
    <xf numFmtId="165" fontId="11" fillId="0" borderId="0" xfId="2" applyNumberFormat="1" applyAlignment="1">
      <alignment horizontal="center" vertical="center" wrapText="1"/>
    </xf>
    <xf numFmtId="43" fontId="14" fillId="0" borderId="1" xfId="1" applyFont="1" applyFill="1" applyBorder="1" applyAlignment="1"/>
    <xf numFmtId="43" fontId="3" fillId="0" borderId="1" xfId="1" applyFont="1" applyFill="1" applyBorder="1" applyAlignment="1">
      <alignment horizontal="center" vertical="center"/>
    </xf>
    <xf numFmtId="49" fontId="8" fillId="0" borderId="0" xfId="2" applyNumberFormat="1" applyFont="1"/>
    <xf numFmtId="49" fontId="8" fillId="0" borderId="0" xfId="2" applyNumberFormat="1" applyFont="1" applyAlignment="1">
      <alignment horizontal="center"/>
    </xf>
    <xf numFmtId="14" fontId="8" fillId="0" borderId="0" xfId="2" applyNumberFormat="1" applyFont="1" applyAlignment="1">
      <alignment horizontal="center"/>
    </xf>
    <xf numFmtId="165" fontId="8" fillId="0" borderId="0" xfId="2" applyNumberFormat="1" applyFont="1"/>
    <xf numFmtId="2" fontId="8" fillId="0" borderId="0" xfId="2" applyNumberFormat="1" applyFont="1" applyAlignment="1">
      <alignment horizontal="center"/>
    </xf>
    <xf numFmtId="0" fontId="8" fillId="0" borderId="0" xfId="2" applyFont="1"/>
    <xf numFmtId="49" fontId="9" fillId="0" borderId="0" xfId="2" applyNumberFormat="1" applyFont="1" applyAlignment="1">
      <alignment wrapText="1"/>
    </xf>
    <xf numFmtId="49" fontId="9" fillId="0" borderId="0" xfId="2" applyNumberFormat="1" applyFont="1" applyAlignment="1">
      <alignment horizontal="center" wrapText="1"/>
    </xf>
    <xf numFmtId="14" fontId="9" fillId="0" borderId="0" xfId="2" applyNumberFormat="1" applyFont="1" applyAlignment="1">
      <alignment horizontal="center" wrapText="1"/>
    </xf>
    <xf numFmtId="165" fontId="9" fillId="0" borderId="0" xfId="2" applyNumberFormat="1" applyFont="1" applyAlignment="1">
      <alignment wrapText="1"/>
    </xf>
    <xf numFmtId="2" fontId="9" fillId="0" borderId="0" xfId="2" applyNumberFormat="1" applyFont="1" applyAlignment="1">
      <alignment horizontal="center" wrapText="1"/>
    </xf>
    <xf numFmtId="0" fontId="9" fillId="0" borderId="0" xfId="2" applyFont="1"/>
    <xf numFmtId="0" fontId="15" fillId="0" borderId="1" xfId="0" applyFont="1" applyBorder="1" applyAlignment="1">
      <alignment horizontal="center" vertical="center" wrapText="1"/>
    </xf>
    <xf numFmtId="0" fontId="16" fillId="0" borderId="0" xfId="3" applyAlignment="1">
      <alignment horizontal="center" vertical="center"/>
    </xf>
    <xf numFmtId="49" fontId="16" fillId="0" borderId="0" xfId="3" applyNumberFormat="1" applyAlignment="1">
      <alignment wrapText="1"/>
    </xf>
    <xf numFmtId="14" fontId="16" fillId="0" borderId="0" xfId="3" applyNumberFormat="1" applyAlignment="1">
      <alignment wrapText="1"/>
    </xf>
    <xf numFmtId="49" fontId="16" fillId="0" borderId="0" xfId="3" applyNumberFormat="1" applyAlignment="1">
      <alignment horizontal="center" wrapText="1"/>
    </xf>
    <xf numFmtId="43" fontId="0" fillId="0" borderId="0" xfId="4" applyFont="1" applyAlignment="1">
      <alignment wrapText="1"/>
    </xf>
    <xf numFmtId="43" fontId="0" fillId="0" borderId="0" xfId="4" applyFont="1" applyAlignment="1">
      <alignment horizontal="center" wrapText="1"/>
    </xf>
    <xf numFmtId="14" fontId="16" fillId="0" borderId="0" xfId="3" applyNumberFormat="1" applyAlignment="1">
      <alignment horizontal="center" wrapText="1"/>
    </xf>
    <xf numFmtId="0" fontId="16" fillId="0" borderId="0" xfId="3"/>
    <xf numFmtId="49" fontId="9" fillId="2" borderId="1" xfId="3" applyNumberFormat="1" applyFont="1" applyFill="1" applyBorder="1" applyAlignment="1">
      <alignment horizontal="center" vertical="center" wrapText="1"/>
    </xf>
    <xf numFmtId="14" fontId="9" fillId="2" borderId="1" xfId="3" applyNumberFormat="1" applyFont="1" applyFill="1" applyBorder="1" applyAlignment="1">
      <alignment horizontal="center" vertical="center" wrapText="1"/>
    </xf>
    <xf numFmtId="43" fontId="9" fillId="2" borderId="1" xfId="4" applyFont="1" applyFill="1" applyBorder="1" applyAlignment="1">
      <alignment horizontal="center" vertical="center" wrapText="1"/>
    </xf>
    <xf numFmtId="49" fontId="16" fillId="0" borderId="0" xfId="3" applyNumberFormat="1"/>
    <xf numFmtId="14" fontId="16" fillId="0" borderId="0" xfId="3" applyNumberFormat="1"/>
    <xf numFmtId="49" fontId="16" fillId="0" borderId="0" xfId="3" applyNumberFormat="1" applyAlignment="1">
      <alignment horizontal="center"/>
    </xf>
    <xf numFmtId="43" fontId="0" fillId="0" borderId="0" xfId="4" applyFont="1" applyAlignment="1"/>
    <xf numFmtId="43" fontId="0" fillId="0" borderId="0" xfId="4" applyFont="1" applyAlignment="1">
      <alignment horizontal="center"/>
    </xf>
    <xf numFmtId="14" fontId="16" fillId="0" borderId="0" xfId="3" applyNumberFormat="1" applyAlignment="1">
      <alignment horizontal="center"/>
    </xf>
    <xf numFmtId="49" fontId="9" fillId="0" borderId="0" xfId="3" applyNumberFormat="1" applyFont="1" applyAlignment="1">
      <alignment wrapText="1"/>
    </xf>
    <xf numFmtId="14" fontId="9" fillId="0" borderId="0" xfId="3" applyNumberFormat="1" applyFont="1" applyAlignment="1">
      <alignment wrapText="1"/>
    </xf>
    <xf numFmtId="49" fontId="9" fillId="0" borderId="0" xfId="3" applyNumberFormat="1" applyFont="1" applyAlignment="1">
      <alignment horizontal="center" wrapText="1"/>
    </xf>
    <xf numFmtId="43" fontId="9" fillId="0" borderId="0" xfId="4" applyFont="1" applyAlignment="1">
      <alignment wrapText="1"/>
    </xf>
    <xf numFmtId="43" fontId="9" fillId="0" borderId="0" xfId="4" applyFont="1" applyAlignment="1">
      <alignment horizontal="center" wrapText="1"/>
    </xf>
    <xf numFmtId="14" fontId="9" fillId="0" borderId="0" xfId="3" applyNumberFormat="1" applyFont="1" applyAlignment="1">
      <alignment horizontal="center" wrapText="1"/>
    </xf>
    <xf numFmtId="0" fontId="9" fillId="0" borderId="0" xfId="3" applyFont="1"/>
    <xf numFmtId="43" fontId="16" fillId="0" borderId="0" xfId="4" applyFont="1" applyAlignment="1">
      <alignment wrapText="1"/>
    </xf>
    <xf numFmtId="49" fontId="16" fillId="0" borderId="0" xfId="5" applyNumberFormat="1"/>
    <xf numFmtId="43" fontId="16" fillId="0" borderId="0" xfId="5" applyNumberFormat="1"/>
    <xf numFmtId="43" fontId="9" fillId="0" borderId="0" xfId="5" applyNumberFormat="1" applyFont="1"/>
    <xf numFmtId="43" fontId="16" fillId="0" borderId="0" xfId="4" applyFont="1" applyAlignment="1"/>
    <xf numFmtId="0" fontId="16" fillId="0" borderId="0" xfId="5" applyAlignment="1">
      <alignment horizontal="center" vertical="center"/>
    </xf>
    <xf numFmtId="0" fontId="16" fillId="0" borderId="0" xfId="5"/>
    <xf numFmtId="49" fontId="9" fillId="2" borderId="1" xfId="5" applyNumberFormat="1" applyFont="1" applyFill="1" applyBorder="1" applyAlignment="1">
      <alignment horizontal="center" vertical="center" wrapText="1"/>
    </xf>
    <xf numFmtId="49" fontId="16" fillId="0" borderId="0" xfId="5" applyNumberFormat="1" applyAlignment="1">
      <alignment wrapText="1"/>
    </xf>
    <xf numFmtId="49" fontId="9" fillId="0" borderId="0" xfId="5" applyNumberFormat="1" applyFont="1" applyAlignment="1">
      <alignment wrapText="1"/>
    </xf>
    <xf numFmtId="0" fontId="9" fillId="0" borderId="0" xfId="5" applyFont="1"/>
    <xf numFmtId="14" fontId="16" fillId="0" borderId="0" xfId="5" applyNumberFormat="1" applyAlignment="1">
      <alignment wrapText="1"/>
    </xf>
    <xf numFmtId="49" fontId="16" fillId="0" borderId="0" xfId="5" applyNumberFormat="1" applyAlignment="1">
      <alignment horizontal="center" wrapText="1"/>
    </xf>
    <xf numFmtId="14" fontId="16" fillId="0" borderId="0" xfId="5" applyNumberFormat="1" applyAlignment="1">
      <alignment horizontal="center" wrapText="1"/>
    </xf>
    <xf numFmtId="14" fontId="9" fillId="2" borderId="1" xfId="5" applyNumberFormat="1" applyFont="1" applyFill="1" applyBorder="1" applyAlignment="1">
      <alignment horizontal="center" vertical="center" wrapText="1"/>
    </xf>
    <xf numFmtId="14" fontId="16" fillId="0" borderId="0" xfId="5" applyNumberFormat="1"/>
    <xf numFmtId="49" fontId="16" fillId="0" borderId="0" xfId="5" applyNumberFormat="1" applyAlignment="1">
      <alignment horizontal="center"/>
    </xf>
    <xf numFmtId="14" fontId="16" fillId="0" borderId="0" xfId="5" applyNumberFormat="1" applyAlignment="1">
      <alignment horizontal="center"/>
    </xf>
    <xf numFmtId="14" fontId="9" fillId="0" borderId="0" xfId="5" applyNumberFormat="1" applyFont="1" applyAlignment="1">
      <alignment wrapText="1"/>
    </xf>
    <xf numFmtId="49" fontId="9" fillId="0" borderId="0" xfId="5" applyNumberFormat="1" applyFont="1" applyAlignment="1">
      <alignment horizontal="center" wrapText="1"/>
    </xf>
    <xf numFmtId="14" fontId="9" fillId="0" borderId="0" xfId="5" applyNumberFormat="1" applyFont="1" applyAlignment="1">
      <alignment horizontal="center" wrapText="1"/>
    </xf>
    <xf numFmtId="49" fontId="16" fillId="0" borderId="0" xfId="5" applyNumberFormat="1" applyAlignment="1">
      <alignment horizontal="center" vertical="center" wrapText="1"/>
    </xf>
    <xf numFmtId="14" fontId="16" fillId="0" borderId="0" xfId="5" applyNumberFormat="1" applyAlignment="1">
      <alignment horizontal="center" vertical="center" wrapText="1"/>
    </xf>
    <xf numFmtId="43" fontId="16" fillId="0" borderId="0" xfId="1" applyFont="1" applyAlignment="1">
      <alignment horizontal="center" vertical="center" wrapText="1"/>
    </xf>
    <xf numFmtId="43" fontId="16" fillId="0" borderId="0" xfId="1" applyFont="1" applyAlignment="1">
      <alignment wrapText="1"/>
    </xf>
    <xf numFmtId="43" fontId="16" fillId="0" borderId="0" xfId="1" applyFont="1" applyAlignment="1">
      <alignment horizontal="center" wrapText="1"/>
    </xf>
    <xf numFmtId="43" fontId="9" fillId="2" borderId="1" xfId="1" applyFont="1" applyFill="1" applyBorder="1" applyAlignment="1">
      <alignment horizontal="center" vertical="center" wrapText="1"/>
    </xf>
    <xf numFmtId="43" fontId="16" fillId="0" borderId="0" xfId="1" applyFont="1" applyAlignment="1"/>
    <xf numFmtId="43" fontId="16" fillId="0" borderId="0" xfId="1" applyFont="1" applyAlignment="1">
      <alignment horizontal="center"/>
    </xf>
    <xf numFmtId="43" fontId="16" fillId="0" borderId="0" xfId="1" applyFont="1"/>
    <xf numFmtId="43" fontId="9" fillId="0" borderId="0" xfId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43" fontId="4" fillId="0" borderId="0" xfId="0" applyNumberFormat="1" applyFont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166" fontId="3" fillId="0" borderId="1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13" fillId="3" borderId="4" xfId="2" applyNumberFormat="1" applyFont="1" applyFill="1" applyBorder="1" applyAlignment="1">
      <alignment horizontal="center" vertical="center" wrapText="1"/>
    </xf>
    <xf numFmtId="49" fontId="11" fillId="0" borderId="3" xfId="2" applyNumberFormat="1" applyBorder="1" applyAlignment="1">
      <alignment horizontal="center" vertical="center" wrapText="1"/>
    </xf>
    <xf numFmtId="14" fontId="11" fillId="0" borderId="3" xfId="2" applyNumberFormat="1" applyBorder="1" applyAlignment="1">
      <alignment horizontal="center" vertical="center" wrapText="1"/>
    </xf>
    <xf numFmtId="165" fontId="11" fillId="0" borderId="3" xfId="2" applyNumberFormat="1" applyBorder="1" applyAlignment="1">
      <alignment horizontal="center" vertical="center" wrapText="1"/>
    </xf>
    <xf numFmtId="2" fontId="11" fillId="0" borderId="3" xfId="2" applyNumberFormat="1" applyBorder="1" applyAlignment="1">
      <alignment horizontal="center" vertical="center" wrapText="1"/>
    </xf>
    <xf numFmtId="165" fontId="11" fillId="0" borderId="2" xfId="2" applyNumberFormat="1" applyBorder="1" applyAlignment="1">
      <alignment horizontal="center" vertical="center" wrapText="1"/>
    </xf>
    <xf numFmtId="49" fontId="12" fillId="0" borderId="4" xfId="2" applyNumberFormat="1" applyFont="1" applyBorder="1" applyAlignment="1">
      <alignment horizontal="left" vertical="center" wrapText="1"/>
    </xf>
    <xf numFmtId="49" fontId="11" fillId="0" borderId="2" xfId="2" applyNumberFormat="1" applyBorder="1" applyAlignment="1">
      <alignment wrapText="1"/>
    </xf>
    <xf numFmtId="49" fontId="11" fillId="0" borderId="3" xfId="2" applyNumberFormat="1" applyBorder="1" applyAlignment="1">
      <alignment wrapText="1"/>
    </xf>
    <xf numFmtId="49" fontId="11" fillId="0" borderId="2" xfId="2" applyNumberFormat="1" applyBorder="1" applyAlignment="1">
      <alignment horizontal="center" wrapText="1"/>
    </xf>
    <xf numFmtId="49" fontId="12" fillId="0" borderId="6" xfId="2" applyNumberFormat="1" applyFont="1" applyBorder="1" applyAlignment="1">
      <alignment horizontal="left" vertical="center" wrapText="1"/>
    </xf>
    <xf numFmtId="49" fontId="11" fillId="0" borderId="5" xfId="2" applyNumberFormat="1" applyBorder="1" applyAlignment="1">
      <alignment wrapText="1"/>
    </xf>
    <xf numFmtId="14" fontId="11" fillId="0" borderId="2" xfId="2" applyNumberFormat="1" applyBorder="1" applyAlignment="1">
      <alignment horizontal="center" wrapText="1"/>
    </xf>
    <xf numFmtId="14" fontId="11" fillId="0" borderId="5" xfId="2" applyNumberFormat="1" applyBorder="1" applyAlignment="1">
      <alignment horizontal="center" wrapText="1"/>
    </xf>
    <xf numFmtId="14" fontId="11" fillId="0" borderId="3" xfId="2" applyNumberFormat="1" applyBorder="1" applyAlignment="1">
      <alignment horizontal="center" wrapText="1"/>
    </xf>
    <xf numFmtId="49" fontId="9" fillId="0" borderId="4" xfId="3" applyNumberFormat="1" applyFont="1" applyBorder="1" applyAlignment="1">
      <alignment horizontal="left" vertical="center" wrapText="1"/>
    </xf>
    <xf numFmtId="49" fontId="16" fillId="0" borderId="2" xfId="3" applyNumberFormat="1" applyBorder="1" applyAlignment="1">
      <alignment wrapText="1"/>
    </xf>
    <xf numFmtId="49" fontId="16" fillId="0" borderId="3" xfId="3" applyNumberFormat="1" applyBorder="1" applyAlignment="1">
      <alignment wrapText="1"/>
    </xf>
    <xf numFmtId="49" fontId="17" fillId="3" borderId="4" xfId="3" applyNumberFormat="1" applyFont="1" applyFill="1" applyBorder="1" applyAlignment="1">
      <alignment horizontal="center" vertical="center" wrapText="1"/>
    </xf>
    <xf numFmtId="49" fontId="16" fillId="0" borderId="3" xfId="3" applyNumberFormat="1" applyBorder="1" applyAlignment="1">
      <alignment horizontal="center" vertical="center" wrapText="1"/>
    </xf>
    <xf numFmtId="14" fontId="16" fillId="0" borderId="3" xfId="3" applyNumberFormat="1" applyBorder="1" applyAlignment="1">
      <alignment horizontal="center" vertical="center" wrapText="1"/>
    </xf>
    <xf numFmtId="2" fontId="16" fillId="0" borderId="3" xfId="3" applyNumberFormat="1" applyBorder="1" applyAlignment="1">
      <alignment horizontal="center" vertical="center" wrapText="1"/>
    </xf>
    <xf numFmtId="49" fontId="16" fillId="0" borderId="2" xfId="3" applyNumberFormat="1" applyBorder="1" applyAlignment="1">
      <alignment horizontal="center" vertical="center" wrapText="1"/>
    </xf>
    <xf numFmtId="49" fontId="9" fillId="0" borderId="6" xfId="3" applyNumberFormat="1" applyFont="1" applyBorder="1" applyAlignment="1">
      <alignment horizontal="left" vertical="center" wrapText="1"/>
    </xf>
    <xf numFmtId="49" fontId="16" fillId="0" borderId="5" xfId="3" applyNumberFormat="1" applyBorder="1" applyAlignment="1">
      <alignment wrapText="1"/>
    </xf>
    <xf numFmtId="49" fontId="9" fillId="0" borderId="4" xfId="5" applyNumberFormat="1" applyFont="1" applyBorder="1" applyAlignment="1">
      <alignment horizontal="left" vertical="center" wrapText="1"/>
    </xf>
    <xf numFmtId="49" fontId="16" fillId="0" borderId="2" xfId="5" applyNumberFormat="1" applyBorder="1" applyAlignment="1">
      <alignment wrapText="1"/>
    </xf>
    <xf numFmtId="2" fontId="16" fillId="0" borderId="3" xfId="5" applyNumberFormat="1" applyBorder="1" applyAlignment="1">
      <alignment wrapText="1"/>
    </xf>
    <xf numFmtId="2" fontId="16" fillId="0" borderId="2" xfId="5" applyNumberFormat="1" applyBorder="1" applyAlignment="1">
      <alignment horizontal="center" wrapText="1"/>
    </xf>
    <xf numFmtId="49" fontId="16" fillId="0" borderId="3" xfId="5" applyNumberFormat="1" applyBorder="1" applyAlignment="1">
      <alignment wrapText="1"/>
    </xf>
    <xf numFmtId="49" fontId="17" fillId="3" borderId="4" xfId="5" applyNumberFormat="1" applyFont="1" applyFill="1" applyBorder="1" applyAlignment="1">
      <alignment horizontal="center" vertical="center" wrapText="1"/>
    </xf>
    <xf numFmtId="49" fontId="16" fillId="0" borderId="3" xfId="5" applyNumberFormat="1" applyBorder="1" applyAlignment="1">
      <alignment horizontal="center" vertical="center" wrapText="1"/>
    </xf>
    <xf numFmtId="2" fontId="16" fillId="0" borderId="3" xfId="5" applyNumberFormat="1" applyBorder="1" applyAlignment="1">
      <alignment horizontal="center" vertical="center" wrapText="1"/>
    </xf>
    <xf numFmtId="0" fontId="16" fillId="0" borderId="3" xfId="5" applyBorder="1" applyAlignment="1">
      <alignment horizontal="center" vertical="center"/>
    </xf>
    <xf numFmtId="0" fontId="16" fillId="0" borderId="2" xfId="5" applyBorder="1" applyAlignment="1">
      <alignment horizontal="center" vertical="center"/>
    </xf>
    <xf numFmtId="49" fontId="9" fillId="0" borderId="6" xfId="5" applyNumberFormat="1" applyFont="1" applyBorder="1" applyAlignment="1">
      <alignment horizontal="left" vertical="center" wrapText="1"/>
    </xf>
    <xf numFmtId="49" fontId="16" fillId="0" borderId="5" xfId="5" applyNumberFormat="1" applyBorder="1" applyAlignment="1">
      <alignment wrapText="1"/>
    </xf>
    <xf numFmtId="14" fontId="16" fillId="0" borderId="3" xfId="5" applyNumberFormat="1" applyBorder="1" applyAlignment="1">
      <alignment horizontal="center" vertical="center" wrapText="1"/>
    </xf>
    <xf numFmtId="49" fontId="16" fillId="0" borderId="2" xfId="5" applyNumberFormat="1" applyBorder="1" applyAlignment="1">
      <alignment horizontal="center" vertical="center" wrapText="1"/>
    </xf>
    <xf numFmtId="14" fontId="16" fillId="0" borderId="3" xfId="5" applyNumberFormat="1" applyBorder="1" applyAlignment="1">
      <alignment wrapText="1"/>
    </xf>
    <xf numFmtId="2" fontId="16" fillId="0" borderId="2" xfId="5" applyNumberFormat="1" applyBorder="1" applyAlignment="1">
      <alignment horizontal="center" vertical="center" wrapText="1"/>
    </xf>
  </cellXfs>
  <cellStyles count="6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STR-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2B"/>
      <sheetName val="B2CS"/>
      <sheetName val="CDNR"/>
      <sheetName val="EXP"/>
    </sheetNames>
    <sheetDataSet>
      <sheetData sheetId="0"/>
      <sheetData sheetId="1">
        <row r="14">
          <cell r="D14">
            <v>122154.32</v>
          </cell>
          <cell r="F14">
            <v>3500.3500000000004</v>
          </cell>
          <cell r="G14">
            <v>1303.68</v>
          </cell>
          <cell r="H14">
            <v>1303.68</v>
          </cell>
          <cell r="I14">
            <v>0</v>
          </cell>
        </row>
      </sheetData>
      <sheetData sheetId="2">
        <row r="15">
          <cell r="K15">
            <v>39161.899999999994</v>
          </cell>
          <cell r="M15">
            <v>1889.52</v>
          </cell>
          <cell r="N15">
            <v>34.29</v>
          </cell>
          <cell r="O15">
            <v>34.29</v>
          </cell>
          <cell r="P15">
            <v>0</v>
          </cell>
        </row>
      </sheetData>
      <sheetData sheetId="3">
        <row r="13">
          <cell r="I13">
            <v>9100691.7899999991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5"/>
  <sheetViews>
    <sheetView tabSelected="1" zoomScale="89" zoomScaleNormal="89" workbookViewId="0">
      <selection activeCell="A2" sqref="A2:N2"/>
    </sheetView>
  </sheetViews>
  <sheetFormatPr defaultColWidth="9.140625" defaultRowHeight="15"/>
  <cols>
    <col min="1" max="1" width="7" style="13" bestFit="1" customWidth="1"/>
    <col min="2" max="2" width="18.85546875" style="13" customWidth="1"/>
    <col min="3" max="3" width="42.140625" style="13" customWidth="1"/>
    <col min="4" max="4" width="21.85546875" style="13" customWidth="1"/>
    <col min="5" max="5" width="15.28515625" style="20" bestFit="1" customWidth="1"/>
    <col min="6" max="6" width="17.85546875" style="12" customWidth="1"/>
    <col min="7" max="7" width="13.85546875" style="22" customWidth="1"/>
    <col min="8" max="8" width="13.140625" style="13" customWidth="1"/>
    <col min="9" max="9" width="13.5703125" style="21" bestFit="1" customWidth="1"/>
    <col min="10" max="10" width="16.85546875" style="21" bestFit="1" customWidth="1"/>
    <col min="11" max="11" width="14.28515625" style="21" bestFit="1" customWidth="1"/>
    <col min="12" max="12" width="11.5703125" style="21" bestFit="1" customWidth="1"/>
    <col min="13" max="13" width="11.5703125" style="13" bestFit="1" customWidth="1"/>
    <col min="14" max="14" width="13.5703125" style="23" bestFit="1" customWidth="1"/>
    <col min="15" max="15" width="21.85546875" style="13" bestFit="1" customWidth="1"/>
    <col min="16" max="16" width="8.5703125" style="13" customWidth="1"/>
    <col min="17" max="17" width="21.28515625" style="13" bestFit="1" customWidth="1"/>
    <col min="18" max="18" width="18.28515625" style="13" bestFit="1" customWidth="1"/>
    <col min="19" max="21" width="9.140625" style="13"/>
    <col min="22" max="22" width="10.85546875" style="13" bestFit="1" customWidth="1"/>
    <col min="23" max="16384" width="9.140625" style="13"/>
  </cols>
  <sheetData>
    <row r="1" spans="1:23">
      <c r="A1" s="147" t="s">
        <v>281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8"/>
    </row>
    <row r="2" spans="1:23">
      <c r="A2" s="147" t="s">
        <v>282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8"/>
    </row>
    <row r="3" spans="1:23">
      <c r="A3" s="1"/>
      <c r="B3" s="1"/>
      <c r="C3" s="1"/>
      <c r="D3" s="1"/>
      <c r="E3" s="14"/>
      <c r="F3" s="9"/>
      <c r="G3" s="3"/>
      <c r="H3" s="1"/>
      <c r="I3" s="6"/>
      <c r="J3" s="6"/>
      <c r="K3" s="6"/>
      <c r="L3" s="6"/>
      <c r="M3" s="1"/>
      <c r="N3" s="2"/>
      <c r="O3" s="1"/>
      <c r="P3" s="16"/>
    </row>
    <row r="4" spans="1:23" ht="30">
      <c r="A4" s="146" t="s">
        <v>0</v>
      </c>
      <c r="B4" s="147" t="s">
        <v>1</v>
      </c>
      <c r="C4" s="147" t="s">
        <v>2</v>
      </c>
      <c r="D4" s="146" t="s">
        <v>3</v>
      </c>
      <c r="E4" s="146"/>
      <c r="F4" s="146"/>
      <c r="G4" s="146" t="s">
        <v>4</v>
      </c>
      <c r="H4" s="146"/>
      <c r="I4" s="144" t="s">
        <v>5</v>
      </c>
      <c r="J4" s="144" t="s">
        <v>6</v>
      </c>
      <c r="K4" s="144" t="s">
        <v>7</v>
      </c>
      <c r="L4" s="144" t="s">
        <v>8</v>
      </c>
      <c r="M4" s="7" t="s">
        <v>9</v>
      </c>
      <c r="N4" s="145" t="s">
        <v>10</v>
      </c>
      <c r="O4" s="146" t="s">
        <v>11</v>
      </c>
      <c r="P4" s="140"/>
      <c r="Q4" s="8" t="s">
        <v>754</v>
      </c>
      <c r="R4" s="8" t="s">
        <v>755</v>
      </c>
    </row>
    <row r="5" spans="1:23" ht="45">
      <c r="A5" s="146"/>
      <c r="B5" s="147"/>
      <c r="C5" s="147"/>
      <c r="D5" s="7" t="s">
        <v>12</v>
      </c>
      <c r="E5" s="15" t="s">
        <v>13</v>
      </c>
      <c r="F5" s="10" t="s">
        <v>14</v>
      </c>
      <c r="G5" s="75" t="s">
        <v>1794</v>
      </c>
      <c r="H5" s="7" t="s">
        <v>15</v>
      </c>
      <c r="I5" s="144"/>
      <c r="J5" s="144"/>
      <c r="K5" s="144"/>
      <c r="L5" s="144"/>
      <c r="M5" s="7" t="s">
        <v>16</v>
      </c>
      <c r="N5" s="145"/>
      <c r="O5" s="146"/>
      <c r="P5" s="140"/>
      <c r="Q5" s="8"/>
      <c r="R5" s="8"/>
    </row>
    <row r="6" spans="1:23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">
        <v>11</v>
      </c>
      <c r="L6" s="1">
        <v>12</v>
      </c>
      <c r="M6" s="1">
        <v>13</v>
      </c>
      <c r="N6" s="2">
        <v>14</v>
      </c>
      <c r="O6" s="1">
        <v>15</v>
      </c>
      <c r="P6" s="141"/>
      <c r="Q6" s="8"/>
      <c r="R6" s="8"/>
    </row>
    <row r="7" spans="1:23" s="37" customFormat="1">
      <c r="A7" s="31">
        <v>1</v>
      </c>
      <c r="B7" s="31" t="s">
        <v>86</v>
      </c>
      <c r="C7" s="132" t="s">
        <v>799</v>
      </c>
      <c r="D7" s="32">
        <v>215</v>
      </c>
      <c r="E7" s="33">
        <v>45292</v>
      </c>
      <c r="F7" s="34">
        <v>8470.4</v>
      </c>
      <c r="G7" s="31" t="s">
        <v>927</v>
      </c>
      <c r="H7" s="31">
        <v>4819</v>
      </c>
      <c r="I7" s="35">
        <v>762.3</v>
      </c>
      <c r="J7" s="35">
        <v>762.3</v>
      </c>
      <c r="K7" s="35">
        <v>0</v>
      </c>
      <c r="L7" s="35">
        <v>0</v>
      </c>
      <c r="M7" s="31" t="s">
        <v>775</v>
      </c>
      <c r="N7" s="36">
        <f>I7+J7+K7+L7</f>
        <v>1524.6</v>
      </c>
      <c r="O7" s="31" t="s">
        <v>785</v>
      </c>
      <c r="P7" s="142"/>
      <c r="Q7" s="31"/>
      <c r="R7" s="31"/>
      <c r="S7" s="133"/>
      <c r="T7" s="133"/>
    </row>
    <row r="8" spans="1:23" s="37" customFormat="1">
      <c r="A8" s="31">
        <v>2</v>
      </c>
      <c r="B8" s="31" t="s">
        <v>87</v>
      </c>
      <c r="C8" s="132" t="s">
        <v>19</v>
      </c>
      <c r="D8" s="32" t="s">
        <v>437</v>
      </c>
      <c r="E8" s="33">
        <v>45292</v>
      </c>
      <c r="F8" s="34">
        <v>10000</v>
      </c>
      <c r="G8" s="31" t="s">
        <v>928</v>
      </c>
      <c r="H8" s="31">
        <v>9983</v>
      </c>
      <c r="I8" s="35">
        <v>0</v>
      </c>
      <c r="J8" s="35">
        <v>0</v>
      </c>
      <c r="K8" s="35">
        <v>500</v>
      </c>
      <c r="L8" s="35">
        <v>0</v>
      </c>
      <c r="M8" s="31" t="s">
        <v>774</v>
      </c>
      <c r="N8" s="36">
        <v>0</v>
      </c>
      <c r="O8" s="31" t="s">
        <v>786</v>
      </c>
      <c r="P8" s="142"/>
      <c r="Q8" s="31"/>
      <c r="R8" s="31"/>
      <c r="S8" s="133"/>
      <c r="T8" s="133"/>
    </row>
    <row r="9" spans="1:23" s="37" customFormat="1">
      <c r="A9" s="31">
        <v>3</v>
      </c>
      <c r="B9" s="31" t="s">
        <v>116</v>
      </c>
      <c r="C9" s="132" t="s">
        <v>832</v>
      </c>
      <c r="D9" s="32" t="s">
        <v>519</v>
      </c>
      <c r="E9" s="33">
        <v>45292</v>
      </c>
      <c r="F9" s="34">
        <v>6487.37</v>
      </c>
      <c r="G9" s="31" t="s">
        <v>928</v>
      </c>
      <c r="H9" s="31">
        <v>9971</v>
      </c>
      <c r="I9" s="35">
        <v>583.86</v>
      </c>
      <c r="J9" s="35">
        <v>583.86</v>
      </c>
      <c r="K9" s="35">
        <v>0</v>
      </c>
      <c r="L9" s="35">
        <v>0</v>
      </c>
      <c r="M9" s="31" t="s">
        <v>774</v>
      </c>
      <c r="N9" s="36">
        <v>0</v>
      </c>
      <c r="O9" s="31" t="s">
        <v>788</v>
      </c>
      <c r="P9" s="142"/>
      <c r="Q9" s="31"/>
      <c r="R9" s="31" t="s">
        <v>753</v>
      </c>
      <c r="S9" s="133"/>
      <c r="T9" s="133"/>
    </row>
    <row r="10" spans="1:23" s="37" customFormat="1">
      <c r="A10" s="31">
        <v>4</v>
      </c>
      <c r="B10" s="31" t="s">
        <v>368</v>
      </c>
      <c r="C10" s="132" t="s">
        <v>845</v>
      </c>
      <c r="D10" s="32" t="s">
        <v>547</v>
      </c>
      <c r="E10" s="33">
        <v>45292</v>
      </c>
      <c r="F10" s="34">
        <v>30200</v>
      </c>
      <c r="G10" s="31" t="s">
        <v>927</v>
      </c>
      <c r="H10" s="31">
        <v>3923</v>
      </c>
      <c r="I10" s="35">
        <v>0</v>
      </c>
      <c r="J10" s="35">
        <v>0</v>
      </c>
      <c r="K10" s="35">
        <v>5436</v>
      </c>
      <c r="L10" s="35">
        <v>0</v>
      </c>
      <c r="M10" s="31" t="s">
        <v>775</v>
      </c>
      <c r="N10" s="36">
        <f>I10+J10+K10+L10</f>
        <v>5436</v>
      </c>
      <c r="O10" s="31" t="s">
        <v>785</v>
      </c>
      <c r="P10" s="142"/>
      <c r="Q10" s="31"/>
      <c r="R10" s="31"/>
      <c r="S10" s="133"/>
      <c r="T10" s="133"/>
    </row>
    <row r="11" spans="1:23" s="37" customFormat="1">
      <c r="A11" s="31">
        <v>5</v>
      </c>
      <c r="B11" s="31" t="s">
        <v>315</v>
      </c>
      <c r="C11" s="132" t="s">
        <v>851</v>
      </c>
      <c r="D11" s="32" t="s">
        <v>555</v>
      </c>
      <c r="E11" s="33">
        <v>45292</v>
      </c>
      <c r="F11" s="34">
        <v>248937.2</v>
      </c>
      <c r="G11" s="31" t="s">
        <v>927</v>
      </c>
      <c r="H11" s="31">
        <v>3923</v>
      </c>
      <c r="I11" s="35">
        <v>22404.35</v>
      </c>
      <c r="J11" s="35">
        <v>22404.35</v>
      </c>
      <c r="K11" s="35">
        <v>0</v>
      </c>
      <c r="L11" s="35">
        <v>0</v>
      </c>
      <c r="M11" s="31" t="s">
        <v>775</v>
      </c>
      <c r="N11" s="36">
        <f>I11+J11+K11+L11</f>
        <v>44808.7</v>
      </c>
      <c r="O11" s="31" t="s">
        <v>785</v>
      </c>
      <c r="P11" s="142"/>
      <c r="Q11" s="31"/>
      <c r="R11" s="31"/>
      <c r="S11" s="133"/>
      <c r="T11" s="133"/>
    </row>
    <row r="12" spans="1:23" s="37" customFormat="1">
      <c r="A12" s="31">
        <v>6</v>
      </c>
      <c r="B12" s="31" t="s">
        <v>139</v>
      </c>
      <c r="C12" s="132" t="s">
        <v>878</v>
      </c>
      <c r="D12" s="32" t="s">
        <v>633</v>
      </c>
      <c r="E12" s="33">
        <v>45292</v>
      </c>
      <c r="F12" s="34">
        <v>30000</v>
      </c>
      <c r="G12" s="31" t="s">
        <v>928</v>
      </c>
      <c r="H12" s="31">
        <v>9985</v>
      </c>
      <c r="I12" s="35">
        <v>2700</v>
      </c>
      <c r="J12" s="35">
        <v>2700</v>
      </c>
      <c r="K12" s="35">
        <v>0</v>
      </c>
      <c r="L12" s="35">
        <v>0</v>
      </c>
      <c r="M12" s="31" t="s">
        <v>774</v>
      </c>
      <c r="N12" s="36">
        <v>0</v>
      </c>
      <c r="O12" s="31" t="s">
        <v>788</v>
      </c>
      <c r="P12" s="142"/>
      <c r="Q12" s="31"/>
      <c r="R12" s="31"/>
      <c r="S12" s="133"/>
      <c r="T12" s="133"/>
    </row>
    <row r="13" spans="1:23" s="37" customFormat="1">
      <c r="A13" s="31">
        <v>7</v>
      </c>
      <c r="B13" s="31" t="s">
        <v>155</v>
      </c>
      <c r="C13" s="132" t="s">
        <v>900</v>
      </c>
      <c r="D13" s="32" t="s">
        <v>678</v>
      </c>
      <c r="E13" s="33">
        <v>45292</v>
      </c>
      <c r="F13" s="34">
        <v>950</v>
      </c>
      <c r="G13" s="31" t="s">
        <v>928</v>
      </c>
      <c r="H13" s="31">
        <v>9965</v>
      </c>
      <c r="I13" s="35">
        <v>23.75</v>
      </c>
      <c r="J13" s="35">
        <v>23.75</v>
      </c>
      <c r="K13" s="35">
        <v>0</v>
      </c>
      <c r="L13" s="35">
        <v>0</v>
      </c>
      <c r="M13" s="31" t="s">
        <v>774</v>
      </c>
      <c r="N13" s="36">
        <v>0</v>
      </c>
      <c r="O13" s="31" t="s">
        <v>784</v>
      </c>
      <c r="P13" s="142"/>
      <c r="Q13" s="31"/>
      <c r="R13" s="31" t="s">
        <v>753</v>
      </c>
      <c r="S13" s="133"/>
      <c r="T13" s="133"/>
      <c r="V13" s="133"/>
      <c r="W13" s="134"/>
    </row>
    <row r="14" spans="1:23" s="37" customFormat="1">
      <c r="A14" s="31">
        <v>8</v>
      </c>
      <c r="B14" s="31" t="s">
        <v>155</v>
      </c>
      <c r="C14" s="132" t="s">
        <v>900</v>
      </c>
      <c r="D14" s="32" t="s">
        <v>679</v>
      </c>
      <c r="E14" s="33">
        <v>45292</v>
      </c>
      <c r="F14" s="34">
        <v>1700</v>
      </c>
      <c r="G14" s="31" t="s">
        <v>928</v>
      </c>
      <c r="H14" s="31">
        <v>9965</v>
      </c>
      <c r="I14" s="35">
        <v>42.5</v>
      </c>
      <c r="J14" s="35">
        <v>42.5</v>
      </c>
      <c r="K14" s="35">
        <v>0</v>
      </c>
      <c r="L14" s="35">
        <v>0</v>
      </c>
      <c r="M14" s="31" t="s">
        <v>774</v>
      </c>
      <c r="N14" s="36">
        <v>0</v>
      </c>
      <c r="O14" s="31" t="s">
        <v>784</v>
      </c>
      <c r="P14" s="142"/>
      <c r="Q14" s="31"/>
      <c r="R14" s="31" t="s">
        <v>753</v>
      </c>
      <c r="S14" s="133"/>
      <c r="T14" s="133"/>
      <c r="V14" s="133"/>
      <c r="W14" s="134"/>
    </row>
    <row r="15" spans="1:23" s="37" customFormat="1">
      <c r="A15" s="31">
        <v>9</v>
      </c>
      <c r="B15" s="31" t="s">
        <v>155</v>
      </c>
      <c r="C15" s="132" t="s">
        <v>900</v>
      </c>
      <c r="D15" s="32" t="s">
        <v>680</v>
      </c>
      <c r="E15" s="33">
        <v>45292</v>
      </c>
      <c r="F15" s="34">
        <v>2400</v>
      </c>
      <c r="G15" s="31" t="s">
        <v>928</v>
      </c>
      <c r="H15" s="31">
        <v>9965</v>
      </c>
      <c r="I15" s="35">
        <v>60</v>
      </c>
      <c r="J15" s="35">
        <v>60</v>
      </c>
      <c r="K15" s="35">
        <v>0</v>
      </c>
      <c r="L15" s="35">
        <v>0</v>
      </c>
      <c r="M15" s="31" t="s">
        <v>774</v>
      </c>
      <c r="N15" s="36">
        <v>0</v>
      </c>
      <c r="O15" s="31" t="s">
        <v>784</v>
      </c>
      <c r="P15" s="142"/>
      <c r="Q15" s="31"/>
      <c r="R15" s="31" t="s">
        <v>753</v>
      </c>
      <c r="S15" s="133"/>
      <c r="T15" s="133"/>
      <c r="V15" s="133"/>
      <c r="W15" s="134"/>
    </row>
    <row r="16" spans="1:23" s="37" customFormat="1">
      <c r="A16" s="31">
        <v>10</v>
      </c>
      <c r="B16" s="38" t="s">
        <v>117</v>
      </c>
      <c r="C16" s="39" t="s">
        <v>47</v>
      </c>
      <c r="D16" s="38" t="s">
        <v>1054</v>
      </c>
      <c r="E16" s="33">
        <v>45292</v>
      </c>
      <c r="F16" s="40">
        <v>-17242</v>
      </c>
      <c r="G16" s="135" t="s">
        <v>927</v>
      </c>
      <c r="H16" s="31">
        <v>4819</v>
      </c>
      <c r="I16" s="35">
        <v>-1551.78</v>
      </c>
      <c r="J16" s="35">
        <v>-1551.78</v>
      </c>
      <c r="K16" s="35">
        <v>0</v>
      </c>
      <c r="L16" s="35">
        <v>0</v>
      </c>
      <c r="M16" s="31" t="s">
        <v>775</v>
      </c>
      <c r="N16" s="36">
        <f t="shared" ref="N16:N23" si="0">I16+J16+K16+L16</f>
        <v>-3103.56</v>
      </c>
      <c r="O16" s="31"/>
      <c r="P16" s="142"/>
      <c r="Q16" s="31"/>
      <c r="R16" s="31"/>
      <c r="T16" s="133"/>
    </row>
    <row r="17" spans="1:23" s="37" customFormat="1">
      <c r="A17" s="31">
        <v>11</v>
      </c>
      <c r="B17" s="38" t="s">
        <v>117</v>
      </c>
      <c r="C17" s="39" t="s">
        <v>47</v>
      </c>
      <c r="D17" s="38" t="s">
        <v>1052</v>
      </c>
      <c r="E17" s="33">
        <v>45292</v>
      </c>
      <c r="F17" s="40">
        <v>-37150</v>
      </c>
      <c r="G17" s="135" t="s">
        <v>927</v>
      </c>
      <c r="H17" s="31">
        <v>4819</v>
      </c>
      <c r="I17" s="35">
        <v>-3343.5</v>
      </c>
      <c r="J17" s="35">
        <v>-3343.5</v>
      </c>
      <c r="K17" s="35">
        <v>0</v>
      </c>
      <c r="L17" s="35">
        <v>0</v>
      </c>
      <c r="M17" s="31" t="s">
        <v>775</v>
      </c>
      <c r="N17" s="36">
        <f t="shared" si="0"/>
        <v>-6687</v>
      </c>
      <c r="O17" s="31"/>
      <c r="P17" s="142"/>
      <c r="Q17" s="31"/>
      <c r="R17" s="31"/>
      <c r="T17" s="133"/>
    </row>
    <row r="18" spans="1:23" s="37" customFormat="1">
      <c r="A18" s="31">
        <v>12</v>
      </c>
      <c r="B18" s="31" t="s">
        <v>91</v>
      </c>
      <c r="C18" s="132" t="s">
        <v>803</v>
      </c>
      <c r="D18" s="32" t="s">
        <v>446</v>
      </c>
      <c r="E18" s="33">
        <v>45293</v>
      </c>
      <c r="F18" s="34">
        <v>6460</v>
      </c>
      <c r="G18" s="31" t="s">
        <v>927</v>
      </c>
      <c r="H18" s="31">
        <v>2932</v>
      </c>
      <c r="I18" s="35">
        <f>F18*9%</f>
        <v>581.4</v>
      </c>
      <c r="J18" s="35">
        <f>F18*9%</f>
        <v>581.4</v>
      </c>
      <c r="K18" s="35">
        <v>0</v>
      </c>
      <c r="L18" s="35">
        <v>0</v>
      </c>
      <c r="M18" s="31" t="s">
        <v>775</v>
      </c>
      <c r="N18" s="36">
        <f t="shared" si="0"/>
        <v>1162.8</v>
      </c>
      <c r="O18" s="31" t="s">
        <v>785</v>
      </c>
      <c r="P18" s="142"/>
      <c r="Q18" s="31"/>
      <c r="R18" s="31"/>
      <c r="S18" s="133"/>
      <c r="T18" s="133"/>
    </row>
    <row r="19" spans="1:23" s="37" customFormat="1">
      <c r="A19" s="31">
        <v>13</v>
      </c>
      <c r="B19" s="31" t="s">
        <v>91</v>
      </c>
      <c r="C19" s="132" t="s">
        <v>803</v>
      </c>
      <c r="D19" s="32" t="s">
        <v>446</v>
      </c>
      <c r="E19" s="33">
        <v>45293</v>
      </c>
      <c r="F19" s="34">
        <v>25755</v>
      </c>
      <c r="G19" s="31" t="s">
        <v>927</v>
      </c>
      <c r="H19" s="31">
        <v>2928</v>
      </c>
      <c r="I19" s="35">
        <f>F19*9%</f>
        <v>2317.9499999999998</v>
      </c>
      <c r="J19" s="35">
        <f>F19*9%</f>
        <v>2317.9499999999998</v>
      </c>
      <c r="K19" s="35">
        <v>0</v>
      </c>
      <c r="L19" s="35">
        <v>0</v>
      </c>
      <c r="M19" s="31" t="s">
        <v>775</v>
      </c>
      <c r="N19" s="36">
        <f t="shared" si="0"/>
        <v>4635.8999999999996</v>
      </c>
      <c r="O19" s="31" t="s">
        <v>785</v>
      </c>
      <c r="P19" s="142"/>
      <c r="Q19" s="31"/>
      <c r="R19" s="31"/>
      <c r="S19" s="133"/>
      <c r="T19" s="133"/>
    </row>
    <row r="20" spans="1:23" s="37" customFormat="1">
      <c r="A20" s="31">
        <v>14</v>
      </c>
      <c r="B20" s="31" t="s">
        <v>91</v>
      </c>
      <c r="C20" s="132" t="s">
        <v>803</v>
      </c>
      <c r="D20" s="32" t="s">
        <v>446</v>
      </c>
      <c r="E20" s="33">
        <v>45293</v>
      </c>
      <c r="F20" s="34">
        <f>28390+151.51</f>
        <v>28541.51</v>
      </c>
      <c r="G20" s="31" t="s">
        <v>927</v>
      </c>
      <c r="H20" s="31">
        <v>2915</v>
      </c>
      <c r="I20" s="35">
        <f>F20*9%</f>
        <v>2568.7358999999997</v>
      </c>
      <c r="J20" s="35">
        <f>F20*9%</f>
        <v>2568.7358999999997</v>
      </c>
      <c r="K20" s="35">
        <v>0</v>
      </c>
      <c r="L20" s="35">
        <v>0</v>
      </c>
      <c r="M20" s="31" t="s">
        <v>775</v>
      </c>
      <c r="N20" s="36">
        <f t="shared" si="0"/>
        <v>5137.4717999999993</v>
      </c>
      <c r="O20" s="31" t="s">
        <v>785</v>
      </c>
      <c r="P20" s="142"/>
      <c r="Q20" s="31"/>
      <c r="R20" s="31"/>
      <c r="S20" s="133"/>
      <c r="T20" s="133"/>
    </row>
    <row r="21" spans="1:23" s="37" customFormat="1">
      <c r="A21" s="31">
        <v>15</v>
      </c>
      <c r="B21" s="31" t="s">
        <v>91</v>
      </c>
      <c r="C21" s="132" t="s">
        <v>803</v>
      </c>
      <c r="D21" s="32" t="s">
        <v>447</v>
      </c>
      <c r="E21" s="33">
        <v>45293</v>
      </c>
      <c r="F21" s="34">
        <f>20450+196.13</f>
        <v>20646.13</v>
      </c>
      <c r="G21" s="31" t="s">
        <v>927</v>
      </c>
      <c r="H21" s="31">
        <v>2932</v>
      </c>
      <c r="I21" s="35">
        <f>F21*9%</f>
        <v>1858.1517000000001</v>
      </c>
      <c r="J21" s="35">
        <f>F21*9%</f>
        <v>1858.1517000000001</v>
      </c>
      <c r="K21" s="35">
        <v>0</v>
      </c>
      <c r="L21" s="35">
        <v>0</v>
      </c>
      <c r="M21" s="31" t="s">
        <v>775</v>
      </c>
      <c r="N21" s="36">
        <f t="shared" si="0"/>
        <v>3716.3034000000002</v>
      </c>
      <c r="O21" s="31" t="s">
        <v>785</v>
      </c>
      <c r="P21" s="142"/>
      <c r="Q21" s="31"/>
      <c r="R21" s="31"/>
      <c r="S21" s="133"/>
      <c r="T21" s="133"/>
    </row>
    <row r="22" spans="1:23" s="37" customFormat="1">
      <c r="A22" s="31">
        <v>16</v>
      </c>
      <c r="B22" s="31" t="s">
        <v>91</v>
      </c>
      <c r="C22" s="132" t="s">
        <v>803</v>
      </c>
      <c r="D22" s="32" t="s">
        <v>447</v>
      </c>
      <c r="E22" s="33">
        <v>45293</v>
      </c>
      <c r="F22" s="34">
        <v>58000</v>
      </c>
      <c r="G22" s="31" t="s">
        <v>927</v>
      </c>
      <c r="H22" s="31">
        <v>2908</v>
      </c>
      <c r="I22" s="35">
        <f>F22*9%</f>
        <v>5220</v>
      </c>
      <c r="J22" s="35">
        <f>F22*9%</f>
        <v>5220</v>
      </c>
      <c r="K22" s="35">
        <v>0</v>
      </c>
      <c r="L22" s="35">
        <v>0</v>
      </c>
      <c r="M22" s="31" t="s">
        <v>775</v>
      </c>
      <c r="N22" s="36">
        <f t="shared" si="0"/>
        <v>10440</v>
      </c>
      <c r="O22" s="31" t="s">
        <v>785</v>
      </c>
      <c r="P22" s="142"/>
      <c r="Q22" s="31"/>
      <c r="R22" s="31"/>
      <c r="S22" s="133"/>
      <c r="T22" s="133"/>
    </row>
    <row r="23" spans="1:23" s="37" customFormat="1">
      <c r="A23" s="31">
        <v>17</v>
      </c>
      <c r="B23" s="31" t="s">
        <v>322</v>
      </c>
      <c r="C23" s="132" t="s">
        <v>864</v>
      </c>
      <c r="D23" s="32" t="s">
        <v>586</v>
      </c>
      <c r="E23" s="33">
        <v>45293</v>
      </c>
      <c r="F23" s="34">
        <v>35375</v>
      </c>
      <c r="G23" s="31" t="s">
        <v>927</v>
      </c>
      <c r="H23" s="31">
        <v>3301</v>
      </c>
      <c r="I23" s="35">
        <v>0</v>
      </c>
      <c r="J23" s="35">
        <v>0</v>
      </c>
      <c r="K23" s="35">
        <v>6367.5</v>
      </c>
      <c r="L23" s="35">
        <v>0</v>
      </c>
      <c r="M23" s="31" t="s">
        <v>775</v>
      </c>
      <c r="N23" s="36">
        <f t="shared" si="0"/>
        <v>6367.5</v>
      </c>
      <c r="O23" s="31" t="s">
        <v>785</v>
      </c>
      <c r="P23" s="142"/>
      <c r="Q23" s="31"/>
      <c r="R23" s="31"/>
      <c r="S23" s="133"/>
      <c r="T23" s="133"/>
    </row>
    <row r="24" spans="1:23" s="37" customFormat="1">
      <c r="A24" s="31">
        <v>18</v>
      </c>
      <c r="B24" s="31" t="s">
        <v>155</v>
      </c>
      <c r="C24" s="132" t="s">
        <v>900</v>
      </c>
      <c r="D24" s="32" t="s">
        <v>681</v>
      </c>
      <c r="E24" s="33">
        <v>45293</v>
      </c>
      <c r="F24" s="34">
        <v>5630</v>
      </c>
      <c r="G24" s="31" t="s">
        <v>928</v>
      </c>
      <c r="H24" s="31">
        <v>9965</v>
      </c>
      <c r="I24" s="35">
        <v>140.75</v>
      </c>
      <c r="J24" s="35">
        <v>140.75</v>
      </c>
      <c r="K24" s="35">
        <v>0</v>
      </c>
      <c r="L24" s="35">
        <v>0</v>
      </c>
      <c r="M24" s="31" t="s">
        <v>774</v>
      </c>
      <c r="N24" s="36">
        <v>0</v>
      </c>
      <c r="O24" s="31" t="s">
        <v>784</v>
      </c>
      <c r="P24" s="142"/>
      <c r="Q24" s="31"/>
      <c r="R24" s="31" t="s">
        <v>753</v>
      </c>
      <c r="S24" s="133"/>
      <c r="T24" s="133"/>
      <c r="V24" s="133"/>
      <c r="W24" s="134"/>
    </row>
    <row r="25" spans="1:23" s="37" customFormat="1">
      <c r="A25" s="31">
        <v>19</v>
      </c>
      <c r="B25" s="38" t="s">
        <v>138</v>
      </c>
      <c r="C25" s="39" t="s">
        <v>905</v>
      </c>
      <c r="D25" s="38" t="s">
        <v>239</v>
      </c>
      <c r="E25" s="33">
        <v>45293</v>
      </c>
      <c r="F25" s="40">
        <v>94802</v>
      </c>
      <c r="G25" s="31" t="s">
        <v>927</v>
      </c>
      <c r="H25" s="31">
        <v>6912</v>
      </c>
      <c r="I25" s="35">
        <v>0</v>
      </c>
      <c r="J25" s="35">
        <v>0</v>
      </c>
      <c r="K25" s="35">
        <v>11376.24</v>
      </c>
      <c r="L25" s="35">
        <v>0</v>
      </c>
      <c r="M25" s="31" t="s">
        <v>775</v>
      </c>
      <c r="N25" s="36">
        <f>I25+J25+K25+L25</f>
        <v>11376.24</v>
      </c>
      <c r="O25" s="31" t="s">
        <v>785</v>
      </c>
      <c r="P25" s="142"/>
      <c r="Q25" s="31"/>
      <c r="R25" s="31"/>
      <c r="S25" s="133"/>
      <c r="T25" s="133"/>
    </row>
    <row r="26" spans="1:23" s="37" customFormat="1">
      <c r="A26" s="31">
        <v>20</v>
      </c>
      <c r="B26" s="31" t="s">
        <v>86</v>
      </c>
      <c r="C26" s="132" t="s">
        <v>799</v>
      </c>
      <c r="D26" s="32" t="s">
        <v>421</v>
      </c>
      <c r="E26" s="33">
        <v>45294</v>
      </c>
      <c r="F26" s="34">
        <v>65451.64</v>
      </c>
      <c r="G26" s="31" t="s">
        <v>927</v>
      </c>
      <c r="H26" s="31">
        <v>4819</v>
      </c>
      <c r="I26" s="35">
        <v>5890.68</v>
      </c>
      <c r="J26" s="35">
        <v>5890.68</v>
      </c>
      <c r="K26" s="35">
        <v>0</v>
      </c>
      <c r="L26" s="35">
        <v>0</v>
      </c>
      <c r="M26" s="31" t="s">
        <v>775</v>
      </c>
      <c r="N26" s="36">
        <f>I26+J26+K26+L26</f>
        <v>11781.36</v>
      </c>
      <c r="O26" s="31" t="s">
        <v>785</v>
      </c>
      <c r="P26" s="142"/>
      <c r="Q26" s="31"/>
      <c r="R26" s="31"/>
      <c r="S26" s="133"/>
      <c r="T26" s="133"/>
    </row>
    <row r="27" spans="1:23" s="37" customFormat="1">
      <c r="A27" s="31">
        <v>21</v>
      </c>
      <c r="B27" s="31" t="s">
        <v>91</v>
      </c>
      <c r="C27" s="132" t="s">
        <v>803</v>
      </c>
      <c r="D27" s="32" t="s">
        <v>448</v>
      </c>
      <c r="E27" s="33">
        <v>45294</v>
      </c>
      <c r="F27" s="34">
        <v>406012.5</v>
      </c>
      <c r="G27" s="31" t="s">
        <v>927</v>
      </c>
      <c r="H27" s="31">
        <v>2917</v>
      </c>
      <c r="I27" s="35">
        <f>F27*9%</f>
        <v>36541.125</v>
      </c>
      <c r="J27" s="35">
        <f>F27*9%</f>
        <v>36541.125</v>
      </c>
      <c r="K27" s="35">
        <v>0</v>
      </c>
      <c r="L27" s="35">
        <v>0</v>
      </c>
      <c r="M27" s="31" t="s">
        <v>775</v>
      </c>
      <c r="N27" s="36">
        <f>I27+J27+K27+L27</f>
        <v>73082.25</v>
      </c>
      <c r="O27" s="31" t="s">
        <v>785</v>
      </c>
      <c r="P27" s="142"/>
      <c r="Q27" s="31"/>
      <c r="R27" s="31"/>
      <c r="S27" s="133"/>
      <c r="T27" s="133"/>
    </row>
    <row r="28" spans="1:23" s="37" customFormat="1">
      <c r="A28" s="31">
        <v>22</v>
      </c>
      <c r="B28" s="31" t="s">
        <v>95</v>
      </c>
      <c r="C28" s="132" t="s">
        <v>812</v>
      </c>
      <c r="D28" s="32" t="s">
        <v>481</v>
      </c>
      <c r="E28" s="33">
        <v>45294</v>
      </c>
      <c r="F28" s="34">
        <v>49185</v>
      </c>
      <c r="G28" s="31" t="s">
        <v>928</v>
      </c>
      <c r="H28" s="31">
        <v>9968</v>
      </c>
      <c r="I28" s="35">
        <v>4426.6499999999996</v>
      </c>
      <c r="J28" s="35">
        <v>4426.6499999999996</v>
      </c>
      <c r="K28" s="35">
        <v>0</v>
      </c>
      <c r="L28" s="35">
        <v>0</v>
      </c>
      <c r="M28" s="31" t="s">
        <v>774</v>
      </c>
      <c r="N28" s="36">
        <v>0</v>
      </c>
      <c r="O28" s="31" t="s">
        <v>784</v>
      </c>
      <c r="P28" s="142"/>
      <c r="Q28" s="31"/>
      <c r="R28" s="31" t="s">
        <v>753</v>
      </c>
      <c r="S28" s="133"/>
      <c r="T28" s="133"/>
      <c r="V28" s="133"/>
      <c r="W28" s="134"/>
    </row>
    <row r="29" spans="1:23" s="37" customFormat="1">
      <c r="A29" s="31">
        <v>23</v>
      </c>
      <c r="B29" s="31" t="s">
        <v>402</v>
      </c>
      <c r="C29" s="132" t="s">
        <v>887</v>
      </c>
      <c r="D29" s="32">
        <v>1273318271</v>
      </c>
      <c r="E29" s="33">
        <v>45294</v>
      </c>
      <c r="F29" s="34">
        <v>1813.5</v>
      </c>
      <c r="G29" s="31" t="s">
        <v>928</v>
      </c>
      <c r="H29" s="136" t="s">
        <v>783</v>
      </c>
      <c r="I29" s="35">
        <v>163.22</v>
      </c>
      <c r="J29" s="35">
        <v>163.22</v>
      </c>
      <c r="K29" s="35">
        <v>0</v>
      </c>
      <c r="L29" s="35">
        <v>0</v>
      </c>
      <c r="M29" s="31" t="s">
        <v>774</v>
      </c>
      <c r="N29" s="36">
        <v>0</v>
      </c>
      <c r="O29" s="31" t="s">
        <v>784</v>
      </c>
      <c r="P29" s="142"/>
      <c r="Q29" s="31"/>
      <c r="R29" s="31" t="s">
        <v>753</v>
      </c>
      <c r="S29" s="133"/>
      <c r="T29" s="133"/>
      <c r="V29" s="133"/>
      <c r="W29" s="134"/>
    </row>
    <row r="30" spans="1:23" s="37" customFormat="1">
      <c r="A30" s="31">
        <v>24</v>
      </c>
      <c r="B30" s="31" t="s">
        <v>407</v>
      </c>
      <c r="C30" s="132" t="s">
        <v>890</v>
      </c>
      <c r="D30" s="32" t="s">
        <v>651</v>
      </c>
      <c r="E30" s="33">
        <v>45294</v>
      </c>
      <c r="F30" s="34">
        <v>131250</v>
      </c>
      <c r="G30" s="31" t="s">
        <v>927</v>
      </c>
      <c r="H30" s="31">
        <v>2906</v>
      </c>
      <c r="I30" s="35">
        <f>F30*9%</f>
        <v>11812.5</v>
      </c>
      <c r="J30" s="35">
        <f>F30*9%</f>
        <v>11812.5</v>
      </c>
      <c r="K30" s="35">
        <v>0</v>
      </c>
      <c r="L30" s="35">
        <v>0</v>
      </c>
      <c r="M30" s="31" t="s">
        <v>775</v>
      </c>
      <c r="N30" s="36">
        <f>I30+J30+K30+L30</f>
        <v>23625</v>
      </c>
      <c r="O30" s="31" t="s">
        <v>785</v>
      </c>
      <c r="P30" s="142"/>
      <c r="Q30" s="31"/>
      <c r="R30" s="31"/>
      <c r="S30" s="133"/>
      <c r="T30" s="133"/>
    </row>
    <row r="31" spans="1:23" s="37" customFormat="1">
      <c r="A31" s="31">
        <v>25</v>
      </c>
      <c r="B31" s="31" t="s">
        <v>407</v>
      </c>
      <c r="C31" s="132" t="s">
        <v>890</v>
      </c>
      <c r="D31" s="32" t="s">
        <v>651</v>
      </c>
      <c r="E31" s="33">
        <v>45294</v>
      </c>
      <c r="F31" s="34">
        <v>29375</v>
      </c>
      <c r="G31" s="31" t="s">
        <v>927</v>
      </c>
      <c r="H31" s="31">
        <v>3301</v>
      </c>
      <c r="I31" s="35">
        <f>F31*9%</f>
        <v>2643.75</v>
      </c>
      <c r="J31" s="35">
        <f>F31*9%</f>
        <v>2643.75</v>
      </c>
      <c r="K31" s="35">
        <v>0</v>
      </c>
      <c r="L31" s="35">
        <v>0</v>
      </c>
      <c r="M31" s="31" t="s">
        <v>775</v>
      </c>
      <c r="N31" s="36">
        <f>I31+J31+K31+L31</f>
        <v>5287.5</v>
      </c>
      <c r="O31" s="31" t="s">
        <v>785</v>
      </c>
      <c r="P31" s="142"/>
      <c r="Q31" s="31"/>
      <c r="R31" s="31"/>
      <c r="S31" s="133"/>
      <c r="T31" s="133"/>
    </row>
    <row r="32" spans="1:23" s="37" customFormat="1">
      <c r="A32" s="31">
        <v>26</v>
      </c>
      <c r="B32" s="31" t="s">
        <v>150</v>
      </c>
      <c r="C32" s="132" t="s">
        <v>894</v>
      </c>
      <c r="D32" s="32" t="s">
        <v>664</v>
      </c>
      <c r="E32" s="33">
        <v>45294</v>
      </c>
      <c r="F32" s="34">
        <v>6550</v>
      </c>
      <c r="G32" s="31" t="s">
        <v>928</v>
      </c>
      <c r="H32" s="31">
        <v>9965</v>
      </c>
      <c r="I32" s="35">
        <v>163.75</v>
      </c>
      <c r="J32" s="35">
        <v>163.75</v>
      </c>
      <c r="K32" s="35">
        <v>0</v>
      </c>
      <c r="L32" s="35">
        <v>0</v>
      </c>
      <c r="M32" s="31" t="s">
        <v>774</v>
      </c>
      <c r="N32" s="36">
        <v>0</v>
      </c>
      <c r="O32" s="31" t="s">
        <v>784</v>
      </c>
      <c r="P32" s="142"/>
      <c r="Q32" s="31"/>
      <c r="R32" s="31" t="s">
        <v>753</v>
      </c>
      <c r="S32" s="133"/>
      <c r="T32" s="133"/>
      <c r="V32" s="133"/>
      <c r="W32" s="134"/>
    </row>
    <row r="33" spans="1:23" s="37" customFormat="1">
      <c r="A33" s="31">
        <v>27</v>
      </c>
      <c r="B33" s="31" t="s">
        <v>150</v>
      </c>
      <c r="C33" s="132" t="s">
        <v>894</v>
      </c>
      <c r="D33" s="32" t="s">
        <v>665</v>
      </c>
      <c r="E33" s="33">
        <v>45294</v>
      </c>
      <c r="F33" s="34">
        <v>1040</v>
      </c>
      <c r="G33" s="31" t="s">
        <v>928</v>
      </c>
      <c r="H33" s="31">
        <v>9965</v>
      </c>
      <c r="I33" s="35">
        <v>26</v>
      </c>
      <c r="J33" s="35">
        <v>26</v>
      </c>
      <c r="K33" s="35">
        <v>0</v>
      </c>
      <c r="L33" s="35">
        <v>0</v>
      </c>
      <c r="M33" s="31" t="s">
        <v>774</v>
      </c>
      <c r="N33" s="36">
        <v>0</v>
      </c>
      <c r="O33" s="31" t="s">
        <v>784</v>
      </c>
      <c r="P33" s="142"/>
      <c r="Q33" s="31"/>
      <c r="R33" s="31" t="s">
        <v>753</v>
      </c>
      <c r="S33" s="133"/>
      <c r="T33" s="133"/>
      <c r="V33" s="133"/>
      <c r="W33" s="134"/>
    </row>
    <row r="34" spans="1:23" s="37" customFormat="1">
      <c r="A34" s="31">
        <v>28</v>
      </c>
      <c r="B34" s="31" t="s">
        <v>333</v>
      </c>
      <c r="C34" s="132" t="s">
        <v>795</v>
      </c>
      <c r="D34" s="32" t="s">
        <v>416</v>
      </c>
      <c r="E34" s="33">
        <v>45295</v>
      </c>
      <c r="F34" s="34">
        <v>47250</v>
      </c>
      <c r="G34" s="31" t="s">
        <v>927</v>
      </c>
      <c r="H34" s="31">
        <v>6912</v>
      </c>
      <c r="I34" s="35">
        <v>0</v>
      </c>
      <c r="J34" s="35">
        <v>0</v>
      </c>
      <c r="K34" s="35">
        <v>5670</v>
      </c>
      <c r="L34" s="35">
        <v>0</v>
      </c>
      <c r="M34" s="31" t="s">
        <v>775</v>
      </c>
      <c r="N34" s="36">
        <f>I34+J34+K34+L34</f>
        <v>5670</v>
      </c>
      <c r="O34" s="31" t="s">
        <v>785</v>
      </c>
      <c r="P34" s="142"/>
      <c r="Q34" s="31"/>
      <c r="R34" s="31"/>
      <c r="S34" s="133"/>
      <c r="T34" s="133"/>
    </row>
    <row r="35" spans="1:23" s="37" customFormat="1">
      <c r="A35" s="31">
        <v>29</v>
      </c>
      <c r="B35" s="31" t="s">
        <v>89</v>
      </c>
      <c r="C35" s="132" t="s">
        <v>801</v>
      </c>
      <c r="D35" s="32" t="s">
        <v>442</v>
      </c>
      <c r="E35" s="33">
        <v>45295</v>
      </c>
      <c r="F35" s="34">
        <v>51250</v>
      </c>
      <c r="G35" s="31" t="s">
        <v>927</v>
      </c>
      <c r="H35" s="31">
        <v>4001</v>
      </c>
      <c r="I35" s="35">
        <v>1281.25</v>
      </c>
      <c r="J35" s="35">
        <v>1281.25</v>
      </c>
      <c r="K35" s="35">
        <v>0</v>
      </c>
      <c r="L35" s="35">
        <v>0</v>
      </c>
      <c r="M35" s="31" t="s">
        <v>775</v>
      </c>
      <c r="N35" s="36">
        <f>I35+J35+K35+L35</f>
        <v>2562.5</v>
      </c>
      <c r="O35" s="31" t="s">
        <v>785</v>
      </c>
      <c r="P35" s="142"/>
      <c r="Q35" s="31"/>
      <c r="R35" s="31"/>
      <c r="S35" s="133"/>
      <c r="T35" s="133"/>
    </row>
    <row r="36" spans="1:23" s="37" customFormat="1">
      <c r="A36" s="31">
        <v>30</v>
      </c>
      <c r="B36" s="31" t="s">
        <v>91</v>
      </c>
      <c r="C36" s="132" t="s">
        <v>803</v>
      </c>
      <c r="D36" s="32" t="s">
        <v>449</v>
      </c>
      <c r="E36" s="33">
        <v>45295</v>
      </c>
      <c r="F36" s="34">
        <v>48120</v>
      </c>
      <c r="G36" s="31" t="s">
        <v>927</v>
      </c>
      <c r="H36" s="31">
        <v>2932</v>
      </c>
      <c r="I36" s="35">
        <f>F36*9%</f>
        <v>4330.8</v>
      </c>
      <c r="J36" s="35">
        <f>F36*9%</f>
        <v>4330.8</v>
      </c>
      <c r="K36" s="35">
        <v>0</v>
      </c>
      <c r="L36" s="35">
        <v>0</v>
      </c>
      <c r="M36" s="31" t="s">
        <v>775</v>
      </c>
      <c r="N36" s="36">
        <f>I36+J36+K36+L36</f>
        <v>8661.6</v>
      </c>
      <c r="O36" s="31" t="s">
        <v>785</v>
      </c>
      <c r="P36" s="142"/>
      <c r="Q36" s="31"/>
      <c r="R36" s="31"/>
      <c r="S36" s="133"/>
      <c r="T36" s="133"/>
    </row>
    <row r="37" spans="1:23" s="37" customFormat="1">
      <c r="A37" s="31">
        <v>31</v>
      </c>
      <c r="B37" s="31" t="s">
        <v>91</v>
      </c>
      <c r="C37" s="132" t="s">
        <v>803</v>
      </c>
      <c r="D37" s="32" t="s">
        <v>450</v>
      </c>
      <c r="E37" s="33">
        <v>45295</v>
      </c>
      <c r="F37" s="34">
        <v>83237.58</v>
      </c>
      <c r="G37" s="31" t="s">
        <v>927</v>
      </c>
      <c r="H37" s="31">
        <v>2912</v>
      </c>
      <c r="I37" s="35">
        <f>F37*9%</f>
        <v>7491.3822</v>
      </c>
      <c r="J37" s="35">
        <f>F37*9%</f>
        <v>7491.3822</v>
      </c>
      <c r="K37" s="35">
        <v>0</v>
      </c>
      <c r="L37" s="35">
        <v>0</v>
      </c>
      <c r="M37" s="31" t="s">
        <v>775</v>
      </c>
      <c r="N37" s="36">
        <f>I37+J37+K37+L37</f>
        <v>14982.7644</v>
      </c>
      <c r="O37" s="31" t="s">
        <v>785</v>
      </c>
      <c r="P37" s="142"/>
      <c r="Q37" s="31"/>
      <c r="R37" s="31"/>
      <c r="S37" s="133"/>
      <c r="T37" s="133"/>
    </row>
    <row r="38" spans="1:23" s="37" customFormat="1">
      <c r="A38" s="31">
        <v>32</v>
      </c>
      <c r="B38" s="31" t="s">
        <v>92</v>
      </c>
      <c r="C38" s="132" t="s">
        <v>808</v>
      </c>
      <c r="D38" s="32" t="s">
        <v>466</v>
      </c>
      <c r="E38" s="33">
        <v>45295</v>
      </c>
      <c r="F38" s="34">
        <v>150</v>
      </c>
      <c r="G38" s="31" t="s">
        <v>928</v>
      </c>
      <c r="H38" s="31">
        <v>9984</v>
      </c>
      <c r="I38" s="35">
        <v>13.5</v>
      </c>
      <c r="J38" s="35">
        <v>13.5</v>
      </c>
      <c r="K38" s="35">
        <v>0</v>
      </c>
      <c r="L38" s="35">
        <v>0</v>
      </c>
      <c r="M38" s="31" t="s">
        <v>774</v>
      </c>
      <c r="N38" s="36">
        <v>0</v>
      </c>
      <c r="O38" s="31" t="s">
        <v>788</v>
      </c>
      <c r="P38" s="142"/>
      <c r="Q38" s="31"/>
      <c r="R38" s="31" t="s">
        <v>753</v>
      </c>
      <c r="S38" s="133"/>
      <c r="T38" s="133"/>
    </row>
    <row r="39" spans="1:23" s="37" customFormat="1">
      <c r="A39" s="31">
        <v>33</v>
      </c>
      <c r="B39" s="31" t="s">
        <v>299</v>
      </c>
      <c r="C39" s="132" t="s">
        <v>844</v>
      </c>
      <c r="D39" s="32" t="s">
        <v>546</v>
      </c>
      <c r="E39" s="33">
        <v>45295</v>
      </c>
      <c r="F39" s="34">
        <v>62000</v>
      </c>
      <c r="G39" s="31" t="s">
        <v>927</v>
      </c>
      <c r="H39" s="31">
        <v>3105</v>
      </c>
      <c r="I39" s="35">
        <v>1550</v>
      </c>
      <c r="J39" s="35">
        <v>1550</v>
      </c>
      <c r="K39" s="35">
        <v>0</v>
      </c>
      <c r="L39" s="35">
        <v>0</v>
      </c>
      <c r="M39" s="31" t="s">
        <v>775</v>
      </c>
      <c r="N39" s="36">
        <f>I39+J39+K39+L39</f>
        <v>3100</v>
      </c>
      <c r="O39" s="31" t="s">
        <v>785</v>
      </c>
      <c r="P39" s="142"/>
      <c r="Q39" s="31"/>
      <c r="R39" s="31"/>
      <c r="S39" s="133"/>
      <c r="T39" s="133"/>
    </row>
    <row r="40" spans="1:23" s="37" customFormat="1">
      <c r="A40" s="31">
        <v>34</v>
      </c>
      <c r="B40" s="31" t="s">
        <v>331</v>
      </c>
      <c r="C40" s="132" t="s">
        <v>332</v>
      </c>
      <c r="D40" s="32" t="s">
        <v>561</v>
      </c>
      <c r="E40" s="33">
        <v>45295</v>
      </c>
      <c r="F40" s="34">
        <v>1122</v>
      </c>
      <c r="G40" s="31" t="s">
        <v>928</v>
      </c>
      <c r="H40" s="31">
        <v>9965</v>
      </c>
      <c r="I40" s="35">
        <v>28.05</v>
      </c>
      <c r="J40" s="35">
        <v>28.05</v>
      </c>
      <c r="K40" s="35">
        <v>0</v>
      </c>
      <c r="L40" s="35">
        <v>0</v>
      </c>
      <c r="M40" s="31" t="s">
        <v>774</v>
      </c>
      <c r="N40" s="36">
        <v>0</v>
      </c>
      <c r="O40" s="31" t="s">
        <v>784</v>
      </c>
      <c r="P40" s="142"/>
      <c r="Q40" s="31"/>
      <c r="R40" s="31" t="s">
        <v>753</v>
      </c>
      <c r="S40" s="133"/>
      <c r="T40" s="133"/>
      <c r="V40" s="133"/>
      <c r="W40" s="134"/>
    </row>
    <row r="41" spans="1:23" s="37" customFormat="1">
      <c r="A41" s="31">
        <v>35</v>
      </c>
      <c r="B41" s="31" t="s">
        <v>155</v>
      </c>
      <c r="C41" s="132" t="s">
        <v>900</v>
      </c>
      <c r="D41" s="32" t="s">
        <v>682</v>
      </c>
      <c r="E41" s="33">
        <v>45295</v>
      </c>
      <c r="F41" s="34">
        <v>5500</v>
      </c>
      <c r="G41" s="31" t="s">
        <v>928</v>
      </c>
      <c r="H41" s="31">
        <v>9965</v>
      </c>
      <c r="I41" s="35">
        <v>137.5</v>
      </c>
      <c r="J41" s="35">
        <v>137.5</v>
      </c>
      <c r="K41" s="35">
        <v>0</v>
      </c>
      <c r="L41" s="35">
        <v>0</v>
      </c>
      <c r="M41" s="31" t="s">
        <v>774</v>
      </c>
      <c r="N41" s="36">
        <v>0</v>
      </c>
      <c r="O41" s="31" t="s">
        <v>784</v>
      </c>
      <c r="P41" s="142"/>
      <c r="Q41" s="31"/>
      <c r="R41" s="31" t="s">
        <v>753</v>
      </c>
      <c r="S41" s="133"/>
      <c r="T41" s="133"/>
      <c r="V41" s="133"/>
      <c r="W41" s="134"/>
    </row>
    <row r="42" spans="1:23" s="37" customFormat="1">
      <c r="A42" s="31">
        <v>36</v>
      </c>
      <c r="B42" s="31" t="s">
        <v>155</v>
      </c>
      <c r="C42" s="132" t="s">
        <v>900</v>
      </c>
      <c r="D42" s="32" t="s">
        <v>683</v>
      </c>
      <c r="E42" s="33">
        <v>45295</v>
      </c>
      <c r="F42" s="34">
        <v>5180</v>
      </c>
      <c r="G42" s="31" t="s">
        <v>928</v>
      </c>
      <c r="H42" s="31">
        <v>9965</v>
      </c>
      <c r="I42" s="35">
        <v>129.5</v>
      </c>
      <c r="J42" s="35">
        <v>129.5</v>
      </c>
      <c r="K42" s="35">
        <v>0</v>
      </c>
      <c r="L42" s="35">
        <v>0</v>
      </c>
      <c r="M42" s="31" t="s">
        <v>774</v>
      </c>
      <c r="N42" s="36">
        <v>0</v>
      </c>
      <c r="O42" s="31" t="s">
        <v>784</v>
      </c>
      <c r="P42" s="142"/>
      <c r="Q42" s="31"/>
      <c r="R42" s="31" t="s">
        <v>753</v>
      </c>
      <c r="S42" s="133"/>
      <c r="T42" s="133"/>
      <c r="V42" s="133"/>
      <c r="W42" s="134"/>
    </row>
    <row r="43" spans="1:23" s="37" customFormat="1">
      <c r="A43" s="31">
        <v>37</v>
      </c>
      <c r="B43" s="31" t="s">
        <v>90</v>
      </c>
      <c r="C43" s="132" t="s">
        <v>802</v>
      </c>
      <c r="D43" s="32" t="s">
        <v>445</v>
      </c>
      <c r="E43" s="33">
        <v>45296</v>
      </c>
      <c r="F43" s="34">
        <v>36000</v>
      </c>
      <c r="G43" s="31" t="s">
        <v>927</v>
      </c>
      <c r="H43" s="31">
        <v>3301</v>
      </c>
      <c r="I43" s="35">
        <v>0</v>
      </c>
      <c r="J43" s="35">
        <v>0</v>
      </c>
      <c r="K43" s="35">
        <v>6480</v>
      </c>
      <c r="L43" s="35">
        <v>0</v>
      </c>
      <c r="M43" s="31" t="s">
        <v>775</v>
      </c>
      <c r="N43" s="36">
        <f>I43+J43+K43+L43</f>
        <v>6480</v>
      </c>
      <c r="O43" s="31" t="s">
        <v>785</v>
      </c>
      <c r="P43" s="142"/>
      <c r="Q43" s="31"/>
      <c r="R43" s="31"/>
      <c r="S43" s="133"/>
      <c r="T43" s="133"/>
    </row>
    <row r="44" spans="1:23" s="37" customFormat="1">
      <c r="A44" s="31">
        <v>38</v>
      </c>
      <c r="B44" s="31" t="s">
        <v>110</v>
      </c>
      <c r="C44" s="132" t="s">
        <v>827</v>
      </c>
      <c r="D44" s="32" t="s">
        <v>507</v>
      </c>
      <c r="E44" s="33">
        <v>45296</v>
      </c>
      <c r="F44" s="34">
        <v>4160</v>
      </c>
      <c r="G44" s="31" t="s">
        <v>928</v>
      </c>
      <c r="H44" s="31">
        <v>9965</v>
      </c>
      <c r="I44" s="35">
        <v>104</v>
      </c>
      <c r="J44" s="35">
        <v>104</v>
      </c>
      <c r="K44" s="35">
        <v>0</v>
      </c>
      <c r="L44" s="35">
        <v>0</v>
      </c>
      <c r="M44" s="31" t="s">
        <v>774</v>
      </c>
      <c r="N44" s="36">
        <v>0</v>
      </c>
      <c r="O44" s="31" t="s">
        <v>784</v>
      </c>
      <c r="P44" s="142"/>
      <c r="Q44" s="31"/>
      <c r="R44" s="31" t="s">
        <v>753</v>
      </c>
      <c r="S44" s="133"/>
      <c r="T44" s="133"/>
      <c r="V44" s="133"/>
      <c r="W44" s="134"/>
    </row>
    <row r="45" spans="1:23" s="37" customFormat="1">
      <c r="A45" s="31">
        <v>39</v>
      </c>
      <c r="B45" s="31" t="s">
        <v>111</v>
      </c>
      <c r="C45" s="132" t="s">
        <v>829</v>
      </c>
      <c r="D45" s="32" t="s">
        <v>510</v>
      </c>
      <c r="E45" s="33">
        <v>45296</v>
      </c>
      <c r="F45" s="34">
        <v>23555</v>
      </c>
      <c r="G45" s="31" t="s">
        <v>928</v>
      </c>
      <c r="H45" s="31">
        <v>9965</v>
      </c>
      <c r="I45" s="35">
        <v>588.88</v>
      </c>
      <c r="J45" s="35">
        <v>588.88</v>
      </c>
      <c r="K45" s="35">
        <v>0</v>
      </c>
      <c r="L45" s="35">
        <v>0</v>
      </c>
      <c r="M45" s="31" t="s">
        <v>774</v>
      </c>
      <c r="N45" s="36">
        <v>0</v>
      </c>
      <c r="O45" s="31" t="s">
        <v>784</v>
      </c>
      <c r="P45" s="142"/>
      <c r="Q45" s="31"/>
      <c r="R45" s="31" t="s">
        <v>753</v>
      </c>
      <c r="S45" s="133"/>
      <c r="T45" s="133"/>
      <c r="V45" s="133"/>
      <c r="W45" s="134"/>
    </row>
    <row r="46" spans="1:23" s="37" customFormat="1">
      <c r="A46" s="31">
        <v>40</v>
      </c>
      <c r="B46" s="31" t="s">
        <v>137</v>
      </c>
      <c r="C46" s="132" t="s">
        <v>874</v>
      </c>
      <c r="D46" s="32" t="s">
        <v>623</v>
      </c>
      <c r="E46" s="33">
        <v>45296</v>
      </c>
      <c r="F46" s="34">
        <v>27858.85</v>
      </c>
      <c r="G46" s="31" t="s">
        <v>927</v>
      </c>
      <c r="H46" s="31">
        <v>3920</v>
      </c>
      <c r="I46" s="35">
        <v>2507.3000000000002</v>
      </c>
      <c r="J46" s="35">
        <v>2507.3000000000002</v>
      </c>
      <c r="K46" s="35">
        <v>0</v>
      </c>
      <c r="L46" s="35">
        <v>0</v>
      </c>
      <c r="M46" s="31" t="s">
        <v>775</v>
      </c>
      <c r="N46" s="36">
        <f>I46+J46+K46+L46</f>
        <v>5014.6000000000004</v>
      </c>
      <c r="O46" s="31" t="s">
        <v>785</v>
      </c>
      <c r="P46" s="142"/>
      <c r="Q46" s="31"/>
      <c r="R46" s="31"/>
      <c r="S46" s="133"/>
      <c r="T46" s="133"/>
    </row>
    <row r="47" spans="1:23" s="37" customFormat="1">
      <c r="A47" s="31">
        <v>41</v>
      </c>
      <c r="B47" s="31" t="s">
        <v>152</v>
      </c>
      <c r="C47" s="132" t="s">
        <v>80</v>
      </c>
      <c r="D47" s="32" t="s">
        <v>670</v>
      </c>
      <c r="E47" s="33">
        <v>45296</v>
      </c>
      <c r="F47" s="34">
        <v>3090</v>
      </c>
      <c r="G47" s="31" t="s">
        <v>928</v>
      </c>
      <c r="H47" s="31">
        <v>9984</v>
      </c>
      <c r="I47" s="35">
        <v>278.10000000000002</v>
      </c>
      <c r="J47" s="35">
        <v>278.10000000000002</v>
      </c>
      <c r="K47" s="35">
        <v>0</v>
      </c>
      <c r="L47" s="35">
        <v>0</v>
      </c>
      <c r="M47" s="31" t="s">
        <v>774</v>
      </c>
      <c r="N47" s="36">
        <v>0</v>
      </c>
      <c r="O47" s="31" t="s">
        <v>788</v>
      </c>
      <c r="P47" s="142"/>
      <c r="Q47" s="31"/>
      <c r="R47" s="31" t="s">
        <v>753</v>
      </c>
      <c r="S47" s="133"/>
      <c r="T47" s="133"/>
    </row>
    <row r="48" spans="1:23" s="37" customFormat="1">
      <c r="A48" s="31">
        <v>42</v>
      </c>
      <c r="B48" s="31" t="s">
        <v>86</v>
      </c>
      <c r="C48" s="132" t="s">
        <v>799</v>
      </c>
      <c r="D48" s="32">
        <v>217</v>
      </c>
      <c r="E48" s="33">
        <v>45297</v>
      </c>
      <c r="F48" s="34">
        <v>65676.320000000007</v>
      </c>
      <c r="G48" s="31" t="s">
        <v>927</v>
      </c>
      <c r="H48" s="31">
        <v>4819</v>
      </c>
      <c r="I48" s="35">
        <v>5910.84</v>
      </c>
      <c r="J48" s="35">
        <v>5910.84</v>
      </c>
      <c r="K48" s="35">
        <v>0</v>
      </c>
      <c r="L48" s="35">
        <v>0</v>
      </c>
      <c r="M48" s="31" t="s">
        <v>775</v>
      </c>
      <c r="N48" s="36">
        <f>I48+J48+K48+L48</f>
        <v>11821.68</v>
      </c>
      <c r="O48" s="31" t="s">
        <v>785</v>
      </c>
      <c r="P48" s="142"/>
      <c r="Q48" s="31"/>
      <c r="R48" s="31"/>
      <c r="S48" s="133"/>
      <c r="T48" s="133"/>
    </row>
    <row r="49" spans="1:23" s="37" customFormat="1">
      <c r="A49" s="31">
        <v>43</v>
      </c>
      <c r="B49" s="31" t="s">
        <v>94</v>
      </c>
      <c r="C49" s="132" t="s">
        <v>811</v>
      </c>
      <c r="D49" s="32" t="s">
        <v>474</v>
      </c>
      <c r="E49" s="33">
        <v>45297</v>
      </c>
      <c r="F49" s="34">
        <v>30144</v>
      </c>
      <c r="G49" s="31" t="s">
        <v>927</v>
      </c>
      <c r="H49" s="31">
        <v>4819</v>
      </c>
      <c r="I49" s="35">
        <v>0</v>
      </c>
      <c r="J49" s="35">
        <v>0</v>
      </c>
      <c r="K49" s="35">
        <v>5425.92</v>
      </c>
      <c r="L49" s="35">
        <v>0</v>
      </c>
      <c r="M49" s="31" t="s">
        <v>775</v>
      </c>
      <c r="N49" s="36">
        <f>I49+J49+K49+L49</f>
        <v>5425.92</v>
      </c>
      <c r="O49" s="31" t="s">
        <v>785</v>
      </c>
      <c r="P49" s="142"/>
      <c r="Q49" s="31"/>
      <c r="R49" s="31"/>
      <c r="S49" s="133"/>
      <c r="T49" s="133"/>
    </row>
    <row r="50" spans="1:23" s="37" customFormat="1">
      <c r="A50" s="31">
        <v>44</v>
      </c>
      <c r="B50" s="31" t="s">
        <v>123</v>
      </c>
      <c r="C50" s="132" t="s">
        <v>852</v>
      </c>
      <c r="D50" s="32" t="s">
        <v>558</v>
      </c>
      <c r="E50" s="33">
        <v>45297</v>
      </c>
      <c r="F50" s="34">
        <v>1200000</v>
      </c>
      <c r="G50" s="31" t="s">
        <v>927</v>
      </c>
      <c r="H50" s="31">
        <v>3301</v>
      </c>
      <c r="I50" s="35">
        <v>0</v>
      </c>
      <c r="J50" s="35">
        <v>0</v>
      </c>
      <c r="K50" s="35">
        <v>216000</v>
      </c>
      <c r="L50" s="35">
        <v>0</v>
      </c>
      <c r="M50" s="31" t="s">
        <v>775</v>
      </c>
      <c r="N50" s="36">
        <f>I50+J50+K50+L50</f>
        <v>216000</v>
      </c>
      <c r="O50" s="31" t="s">
        <v>785</v>
      </c>
      <c r="P50" s="142"/>
      <c r="Q50" s="31"/>
      <c r="R50" s="31"/>
      <c r="S50" s="133"/>
      <c r="T50" s="133"/>
    </row>
    <row r="51" spans="1:23" s="37" customFormat="1">
      <c r="A51" s="31">
        <v>45</v>
      </c>
      <c r="B51" s="31" t="s">
        <v>155</v>
      </c>
      <c r="C51" s="132" t="s">
        <v>900</v>
      </c>
      <c r="D51" s="32" t="s">
        <v>684</v>
      </c>
      <c r="E51" s="33">
        <v>45297</v>
      </c>
      <c r="F51" s="34">
        <v>1100</v>
      </c>
      <c r="G51" s="31" t="s">
        <v>928</v>
      </c>
      <c r="H51" s="31">
        <v>9965</v>
      </c>
      <c r="I51" s="35">
        <v>27.5</v>
      </c>
      <c r="J51" s="35">
        <v>27.5</v>
      </c>
      <c r="K51" s="35">
        <v>0</v>
      </c>
      <c r="L51" s="35">
        <v>0</v>
      </c>
      <c r="M51" s="31" t="s">
        <v>774</v>
      </c>
      <c r="N51" s="36">
        <v>0</v>
      </c>
      <c r="O51" s="31" t="s">
        <v>784</v>
      </c>
      <c r="P51" s="142"/>
      <c r="Q51" s="31"/>
      <c r="R51" s="31" t="s">
        <v>753</v>
      </c>
      <c r="S51" s="133"/>
      <c r="T51" s="133"/>
      <c r="V51" s="133"/>
      <c r="W51" s="134"/>
    </row>
    <row r="52" spans="1:23" s="37" customFormat="1">
      <c r="A52" s="31">
        <v>46</v>
      </c>
      <c r="B52" s="31" t="s">
        <v>155</v>
      </c>
      <c r="C52" s="132" t="s">
        <v>900</v>
      </c>
      <c r="D52" s="32" t="s">
        <v>685</v>
      </c>
      <c r="E52" s="33">
        <v>45297</v>
      </c>
      <c r="F52" s="34">
        <v>950</v>
      </c>
      <c r="G52" s="31" t="s">
        <v>928</v>
      </c>
      <c r="H52" s="31">
        <v>9965</v>
      </c>
      <c r="I52" s="35">
        <v>23.75</v>
      </c>
      <c r="J52" s="35">
        <v>23.75</v>
      </c>
      <c r="K52" s="35">
        <v>0</v>
      </c>
      <c r="L52" s="35">
        <v>0</v>
      </c>
      <c r="M52" s="31" t="s">
        <v>774</v>
      </c>
      <c r="N52" s="36">
        <v>0</v>
      </c>
      <c r="O52" s="31" t="s">
        <v>784</v>
      </c>
      <c r="P52" s="142"/>
      <c r="Q52" s="31"/>
      <c r="R52" s="31" t="s">
        <v>753</v>
      </c>
      <c r="S52" s="133"/>
      <c r="T52" s="133"/>
      <c r="V52" s="133"/>
      <c r="W52" s="134"/>
    </row>
    <row r="53" spans="1:23" s="37" customFormat="1">
      <c r="A53" s="31">
        <v>47</v>
      </c>
      <c r="B53" s="31" t="s">
        <v>155</v>
      </c>
      <c r="C53" s="132" t="s">
        <v>900</v>
      </c>
      <c r="D53" s="32" t="s">
        <v>686</v>
      </c>
      <c r="E53" s="33">
        <v>45297</v>
      </c>
      <c r="F53" s="34">
        <v>350</v>
      </c>
      <c r="G53" s="31" t="s">
        <v>928</v>
      </c>
      <c r="H53" s="31">
        <v>9965</v>
      </c>
      <c r="I53" s="35">
        <v>8.75</v>
      </c>
      <c r="J53" s="35">
        <v>8.75</v>
      </c>
      <c r="K53" s="35">
        <v>0</v>
      </c>
      <c r="L53" s="35">
        <v>0</v>
      </c>
      <c r="M53" s="31" t="s">
        <v>774</v>
      </c>
      <c r="N53" s="36">
        <v>0</v>
      </c>
      <c r="O53" s="31" t="s">
        <v>784</v>
      </c>
      <c r="P53" s="142"/>
      <c r="Q53" s="31"/>
      <c r="R53" s="31" t="s">
        <v>753</v>
      </c>
      <c r="S53" s="133"/>
      <c r="T53" s="133"/>
      <c r="V53" s="133"/>
      <c r="W53" s="134"/>
    </row>
    <row r="54" spans="1:23" s="37" customFormat="1">
      <c r="A54" s="31">
        <v>48</v>
      </c>
      <c r="B54" s="31" t="s">
        <v>155</v>
      </c>
      <c r="C54" s="132" t="s">
        <v>900</v>
      </c>
      <c r="D54" s="32" t="s">
        <v>687</v>
      </c>
      <c r="E54" s="33">
        <v>45297</v>
      </c>
      <c r="F54" s="34">
        <v>1300</v>
      </c>
      <c r="G54" s="31" t="s">
        <v>928</v>
      </c>
      <c r="H54" s="31">
        <v>9965</v>
      </c>
      <c r="I54" s="35">
        <v>32.5</v>
      </c>
      <c r="J54" s="35">
        <v>32.5</v>
      </c>
      <c r="K54" s="35">
        <v>0</v>
      </c>
      <c r="L54" s="35">
        <v>0</v>
      </c>
      <c r="M54" s="31" t="s">
        <v>774</v>
      </c>
      <c r="N54" s="36">
        <v>0</v>
      </c>
      <c r="O54" s="31" t="s">
        <v>784</v>
      </c>
      <c r="P54" s="142"/>
      <c r="Q54" s="31"/>
      <c r="R54" s="31" t="s">
        <v>753</v>
      </c>
      <c r="S54" s="133"/>
      <c r="T54" s="133"/>
      <c r="V54" s="133"/>
      <c r="W54" s="134"/>
    </row>
    <row r="55" spans="1:23" s="37" customFormat="1">
      <c r="A55" s="31">
        <v>49</v>
      </c>
      <c r="B55" s="31" t="s">
        <v>158</v>
      </c>
      <c r="C55" s="132" t="s">
        <v>901</v>
      </c>
      <c r="D55" s="32" t="s">
        <v>715</v>
      </c>
      <c r="E55" s="33">
        <v>45297</v>
      </c>
      <c r="F55" s="34">
        <v>1200</v>
      </c>
      <c r="G55" s="31" t="s">
        <v>928</v>
      </c>
      <c r="H55" s="31">
        <v>9965</v>
      </c>
      <c r="I55" s="35">
        <v>0</v>
      </c>
      <c r="J55" s="35">
        <v>0</v>
      </c>
      <c r="K55" s="35">
        <v>60</v>
      </c>
      <c r="L55" s="35">
        <v>0</v>
      </c>
      <c r="M55" s="31" t="s">
        <v>774</v>
      </c>
      <c r="N55" s="36">
        <v>0</v>
      </c>
      <c r="O55" s="31" t="s">
        <v>784</v>
      </c>
      <c r="P55" s="142"/>
      <c r="Q55" s="31"/>
      <c r="R55" s="31" t="s">
        <v>753</v>
      </c>
      <c r="S55" s="133"/>
      <c r="T55" s="133"/>
      <c r="V55" s="133"/>
      <c r="W55" s="134"/>
    </row>
    <row r="56" spans="1:23" s="37" customFormat="1">
      <c r="A56" s="31">
        <v>50</v>
      </c>
      <c r="B56" s="31" t="s">
        <v>326</v>
      </c>
      <c r="C56" s="132" t="s">
        <v>860</v>
      </c>
      <c r="D56" s="32" t="s">
        <v>576</v>
      </c>
      <c r="E56" s="33">
        <v>45298</v>
      </c>
      <c r="F56" s="34">
        <v>1875</v>
      </c>
      <c r="G56" s="31" t="s">
        <v>927</v>
      </c>
      <c r="H56" s="31">
        <v>8504</v>
      </c>
      <c r="I56" s="35">
        <v>168.75</v>
      </c>
      <c r="J56" s="35">
        <v>168.75</v>
      </c>
      <c r="K56" s="35">
        <v>0</v>
      </c>
      <c r="L56" s="35">
        <v>0</v>
      </c>
      <c r="M56" s="31" t="s">
        <v>775</v>
      </c>
      <c r="N56" s="36">
        <f>I56+J56+K56+L56</f>
        <v>337.5</v>
      </c>
      <c r="O56" s="31" t="s">
        <v>787</v>
      </c>
      <c r="P56" s="142"/>
      <c r="Q56" s="31"/>
      <c r="R56" s="31"/>
      <c r="S56" s="133"/>
      <c r="T56" s="133"/>
    </row>
    <row r="57" spans="1:23" s="37" customFormat="1">
      <c r="A57" s="31">
        <v>51</v>
      </c>
      <c r="B57" s="31" t="s">
        <v>86</v>
      </c>
      <c r="C57" s="132" t="s">
        <v>799</v>
      </c>
      <c r="D57" s="32" t="s">
        <v>422</v>
      </c>
      <c r="E57" s="33">
        <v>45299</v>
      </c>
      <c r="F57" s="34">
        <v>25914.48</v>
      </c>
      <c r="G57" s="31" t="s">
        <v>927</v>
      </c>
      <c r="H57" s="31">
        <v>4819</v>
      </c>
      <c r="I57" s="35">
        <v>2332.2600000000002</v>
      </c>
      <c r="J57" s="35">
        <v>2332.2600000000002</v>
      </c>
      <c r="K57" s="35">
        <v>0</v>
      </c>
      <c r="L57" s="35">
        <v>0</v>
      </c>
      <c r="M57" s="31" t="s">
        <v>775</v>
      </c>
      <c r="N57" s="36">
        <f>I57+J57+K57+L57</f>
        <v>4664.5200000000004</v>
      </c>
      <c r="O57" s="31" t="s">
        <v>785</v>
      </c>
      <c r="P57" s="142"/>
      <c r="Q57" s="31"/>
      <c r="R57" s="31"/>
      <c r="S57" s="133"/>
      <c r="T57" s="133"/>
    </row>
    <row r="58" spans="1:23" s="37" customFormat="1">
      <c r="A58" s="31">
        <v>52</v>
      </c>
      <c r="B58" s="31" t="s">
        <v>394</v>
      </c>
      <c r="C58" s="132" t="s">
        <v>876</v>
      </c>
      <c r="D58" s="32" t="s">
        <v>630</v>
      </c>
      <c r="E58" s="33">
        <v>45299</v>
      </c>
      <c r="F58" s="34">
        <v>488040</v>
      </c>
      <c r="G58" s="31" t="s">
        <v>927</v>
      </c>
      <c r="H58" s="31">
        <v>1401</v>
      </c>
      <c r="I58" s="35">
        <v>12201</v>
      </c>
      <c r="J58" s="35">
        <v>12201</v>
      </c>
      <c r="K58" s="35">
        <v>0</v>
      </c>
      <c r="L58" s="35">
        <v>0</v>
      </c>
      <c r="M58" s="31" t="s">
        <v>775</v>
      </c>
      <c r="N58" s="36">
        <f>I58+J58+K58+L58</f>
        <v>24402</v>
      </c>
      <c r="O58" s="31" t="s">
        <v>785</v>
      </c>
      <c r="P58" s="142"/>
      <c r="Q58" s="31"/>
      <c r="R58" s="31"/>
      <c r="S58" s="133"/>
      <c r="T58" s="133"/>
    </row>
    <row r="59" spans="1:23" s="37" customFormat="1">
      <c r="A59" s="31">
        <v>53</v>
      </c>
      <c r="B59" s="31" t="s">
        <v>147</v>
      </c>
      <c r="C59" s="132" t="s">
        <v>892</v>
      </c>
      <c r="D59" s="32" t="s">
        <v>657</v>
      </c>
      <c r="E59" s="33">
        <v>45299</v>
      </c>
      <c r="F59" s="34">
        <v>13000</v>
      </c>
      <c r="G59" s="31" t="s">
        <v>928</v>
      </c>
      <c r="H59" s="31">
        <v>9965</v>
      </c>
      <c r="I59" s="35">
        <v>0</v>
      </c>
      <c r="J59" s="35">
        <v>0</v>
      </c>
      <c r="K59" s="35">
        <v>1560</v>
      </c>
      <c r="L59" s="35">
        <v>0</v>
      </c>
      <c r="M59" s="31" t="s">
        <v>774</v>
      </c>
      <c r="N59" s="36">
        <v>0</v>
      </c>
      <c r="O59" s="31" t="s">
        <v>784</v>
      </c>
      <c r="P59" s="142"/>
      <c r="Q59" s="31"/>
      <c r="R59" s="31" t="s">
        <v>753</v>
      </c>
      <c r="S59" s="133"/>
      <c r="T59" s="133"/>
      <c r="V59" s="133"/>
      <c r="W59" s="134"/>
    </row>
    <row r="60" spans="1:23" s="37" customFormat="1">
      <c r="A60" s="31">
        <v>54</v>
      </c>
      <c r="B60" s="31" t="s">
        <v>155</v>
      </c>
      <c r="C60" s="132" t="s">
        <v>900</v>
      </c>
      <c r="D60" s="32" t="s">
        <v>688</v>
      </c>
      <c r="E60" s="33">
        <v>45299</v>
      </c>
      <c r="F60" s="34">
        <v>450</v>
      </c>
      <c r="G60" s="31" t="s">
        <v>928</v>
      </c>
      <c r="H60" s="31">
        <v>9965</v>
      </c>
      <c r="I60" s="35">
        <v>11.25</v>
      </c>
      <c r="J60" s="35">
        <v>11.25</v>
      </c>
      <c r="K60" s="35">
        <v>0</v>
      </c>
      <c r="L60" s="35">
        <v>0</v>
      </c>
      <c r="M60" s="31" t="s">
        <v>774</v>
      </c>
      <c r="N60" s="36">
        <v>0</v>
      </c>
      <c r="O60" s="31" t="s">
        <v>784</v>
      </c>
      <c r="P60" s="142"/>
      <c r="Q60" s="31"/>
      <c r="R60" s="31" t="s">
        <v>753</v>
      </c>
      <c r="S60" s="133"/>
      <c r="T60" s="133"/>
      <c r="V60" s="133"/>
      <c r="W60" s="134"/>
    </row>
    <row r="61" spans="1:23" s="37" customFormat="1">
      <c r="A61" s="31">
        <v>55</v>
      </c>
      <c r="B61" s="31" t="s">
        <v>155</v>
      </c>
      <c r="C61" s="132" t="s">
        <v>900</v>
      </c>
      <c r="D61" s="32" t="s">
        <v>689</v>
      </c>
      <c r="E61" s="33">
        <v>45299</v>
      </c>
      <c r="F61" s="34">
        <v>600</v>
      </c>
      <c r="G61" s="31" t="s">
        <v>928</v>
      </c>
      <c r="H61" s="31">
        <v>9965</v>
      </c>
      <c r="I61" s="35">
        <v>15</v>
      </c>
      <c r="J61" s="35">
        <v>15</v>
      </c>
      <c r="K61" s="35">
        <v>0</v>
      </c>
      <c r="L61" s="35">
        <v>0</v>
      </c>
      <c r="M61" s="31" t="s">
        <v>774</v>
      </c>
      <c r="N61" s="36">
        <v>0</v>
      </c>
      <c r="O61" s="31" t="s">
        <v>784</v>
      </c>
      <c r="P61" s="142"/>
      <c r="Q61" s="31"/>
      <c r="R61" s="31" t="s">
        <v>753</v>
      </c>
      <c r="S61" s="133"/>
      <c r="T61" s="133"/>
      <c r="V61" s="133"/>
      <c r="W61" s="134"/>
    </row>
    <row r="62" spans="1:23" s="37" customFormat="1">
      <c r="A62" s="31">
        <v>56</v>
      </c>
      <c r="B62" s="31" t="s">
        <v>155</v>
      </c>
      <c r="C62" s="132" t="s">
        <v>900</v>
      </c>
      <c r="D62" s="32" t="s">
        <v>690</v>
      </c>
      <c r="E62" s="33">
        <v>45299</v>
      </c>
      <c r="F62" s="34">
        <v>1100</v>
      </c>
      <c r="G62" s="31" t="s">
        <v>928</v>
      </c>
      <c r="H62" s="31">
        <v>9965</v>
      </c>
      <c r="I62" s="35">
        <v>27.5</v>
      </c>
      <c r="J62" s="35">
        <v>27.5</v>
      </c>
      <c r="K62" s="35">
        <v>0</v>
      </c>
      <c r="L62" s="35">
        <v>0</v>
      </c>
      <c r="M62" s="31" t="s">
        <v>774</v>
      </c>
      <c r="N62" s="36">
        <v>0</v>
      </c>
      <c r="O62" s="31" t="s">
        <v>784</v>
      </c>
      <c r="P62" s="142"/>
      <c r="Q62" s="31"/>
      <c r="R62" s="31" t="s">
        <v>753</v>
      </c>
      <c r="S62" s="133"/>
      <c r="T62" s="133"/>
      <c r="V62" s="133"/>
      <c r="W62" s="134"/>
    </row>
    <row r="63" spans="1:23" s="37" customFormat="1">
      <c r="A63" s="31">
        <v>57</v>
      </c>
      <c r="B63" s="31" t="s">
        <v>155</v>
      </c>
      <c r="C63" s="132" t="s">
        <v>900</v>
      </c>
      <c r="D63" s="32" t="s">
        <v>691</v>
      </c>
      <c r="E63" s="33">
        <v>45299</v>
      </c>
      <c r="F63" s="34">
        <v>1200</v>
      </c>
      <c r="G63" s="31" t="s">
        <v>928</v>
      </c>
      <c r="H63" s="31">
        <v>9965</v>
      </c>
      <c r="I63" s="35">
        <v>30</v>
      </c>
      <c r="J63" s="35">
        <v>30</v>
      </c>
      <c r="K63" s="35">
        <v>0</v>
      </c>
      <c r="L63" s="35">
        <v>0</v>
      </c>
      <c r="M63" s="31" t="s">
        <v>774</v>
      </c>
      <c r="N63" s="36">
        <v>0</v>
      </c>
      <c r="O63" s="31" t="s">
        <v>784</v>
      </c>
      <c r="P63" s="142"/>
      <c r="Q63" s="31"/>
      <c r="R63" s="31" t="s">
        <v>753</v>
      </c>
      <c r="S63" s="133"/>
      <c r="T63" s="133"/>
      <c r="V63" s="133"/>
      <c r="W63" s="134"/>
    </row>
    <row r="64" spans="1:23" s="37" customFormat="1">
      <c r="A64" s="31">
        <v>58</v>
      </c>
      <c r="B64" s="31" t="s">
        <v>290</v>
      </c>
      <c r="C64" s="132" t="s">
        <v>809</v>
      </c>
      <c r="D64" s="32" t="s">
        <v>468</v>
      </c>
      <c r="E64" s="33">
        <v>45300</v>
      </c>
      <c r="F64" s="34">
        <v>7627.1</v>
      </c>
      <c r="G64" s="31" t="s">
        <v>927</v>
      </c>
      <c r="H64" s="31">
        <v>2781</v>
      </c>
      <c r="I64" s="35">
        <v>686.44</v>
      </c>
      <c r="J64" s="35">
        <v>686.44</v>
      </c>
      <c r="K64" s="35">
        <v>0</v>
      </c>
      <c r="L64" s="35">
        <v>0</v>
      </c>
      <c r="M64" s="31" t="s">
        <v>775</v>
      </c>
      <c r="N64" s="36">
        <f t="shared" ref="N64:N73" si="1">I64+J64+K64+L64</f>
        <v>1372.88</v>
      </c>
      <c r="O64" s="31" t="s">
        <v>785</v>
      </c>
      <c r="P64" s="142"/>
      <c r="Q64" s="31"/>
      <c r="R64" s="31"/>
      <c r="S64" s="133"/>
      <c r="T64" s="133"/>
    </row>
    <row r="65" spans="1:23" s="37" customFormat="1">
      <c r="A65" s="31">
        <v>59</v>
      </c>
      <c r="B65" s="31" t="s">
        <v>94</v>
      </c>
      <c r="C65" s="132" t="s">
        <v>811</v>
      </c>
      <c r="D65" s="32" t="s">
        <v>475</v>
      </c>
      <c r="E65" s="33">
        <v>45300</v>
      </c>
      <c r="F65" s="34">
        <v>30144</v>
      </c>
      <c r="G65" s="31" t="s">
        <v>927</v>
      </c>
      <c r="H65" s="31">
        <v>4819</v>
      </c>
      <c r="I65" s="35">
        <v>0</v>
      </c>
      <c r="J65" s="35">
        <v>0</v>
      </c>
      <c r="K65" s="35">
        <v>5425.92</v>
      </c>
      <c r="L65" s="35">
        <v>0</v>
      </c>
      <c r="M65" s="31" t="s">
        <v>775</v>
      </c>
      <c r="N65" s="36">
        <f t="shared" si="1"/>
        <v>5425.92</v>
      </c>
      <c r="O65" s="31" t="s">
        <v>785</v>
      </c>
      <c r="P65" s="142"/>
      <c r="Q65" s="31"/>
      <c r="R65" s="31"/>
      <c r="S65" s="133"/>
      <c r="T65" s="133"/>
    </row>
    <row r="66" spans="1:23" s="37" customFormat="1">
      <c r="A66" s="31">
        <v>60</v>
      </c>
      <c r="B66" s="31" t="s">
        <v>315</v>
      </c>
      <c r="C66" s="132" t="s">
        <v>851</v>
      </c>
      <c r="D66" s="32" t="s">
        <v>556</v>
      </c>
      <c r="E66" s="33">
        <v>45300</v>
      </c>
      <c r="F66" s="34">
        <v>150034.5</v>
      </c>
      <c r="G66" s="31" t="s">
        <v>927</v>
      </c>
      <c r="H66" s="31">
        <v>3923</v>
      </c>
      <c r="I66" s="35">
        <v>13503.11</v>
      </c>
      <c r="J66" s="35">
        <v>13503.11</v>
      </c>
      <c r="K66" s="35">
        <v>0</v>
      </c>
      <c r="L66" s="35">
        <v>0</v>
      </c>
      <c r="M66" s="31" t="s">
        <v>775</v>
      </c>
      <c r="N66" s="36">
        <f t="shared" si="1"/>
        <v>27006.22</v>
      </c>
      <c r="O66" s="31" t="s">
        <v>785</v>
      </c>
      <c r="P66" s="142"/>
      <c r="Q66" s="31"/>
      <c r="R66" s="31"/>
      <c r="S66" s="133"/>
      <c r="T66" s="133"/>
    </row>
    <row r="67" spans="1:23" s="37" customFormat="1">
      <c r="A67" s="31">
        <v>61</v>
      </c>
      <c r="B67" s="31" t="s">
        <v>91</v>
      </c>
      <c r="C67" s="132" t="s">
        <v>803</v>
      </c>
      <c r="D67" s="32" t="s">
        <v>451</v>
      </c>
      <c r="E67" s="33">
        <v>45301</v>
      </c>
      <c r="F67" s="34">
        <v>114000</v>
      </c>
      <c r="G67" s="31" t="s">
        <v>927</v>
      </c>
      <c r="H67" s="31">
        <v>2909</v>
      </c>
      <c r="I67" s="35">
        <f>F67*9%</f>
        <v>10260</v>
      </c>
      <c r="J67" s="35">
        <f>F67*9%</f>
        <v>10260</v>
      </c>
      <c r="K67" s="35">
        <v>0</v>
      </c>
      <c r="L67" s="35">
        <v>0</v>
      </c>
      <c r="M67" s="31" t="s">
        <v>775</v>
      </c>
      <c r="N67" s="36">
        <f t="shared" si="1"/>
        <v>20520</v>
      </c>
      <c r="O67" s="31" t="s">
        <v>785</v>
      </c>
      <c r="P67" s="142"/>
      <c r="Q67" s="31"/>
      <c r="R67" s="31"/>
      <c r="S67" s="133"/>
      <c r="T67" s="133"/>
    </row>
    <row r="68" spans="1:23" s="37" customFormat="1">
      <c r="A68" s="31">
        <v>62</v>
      </c>
      <c r="B68" s="31" t="s">
        <v>91</v>
      </c>
      <c r="C68" s="132" t="s">
        <v>803</v>
      </c>
      <c r="D68" s="32" t="s">
        <v>451</v>
      </c>
      <c r="E68" s="33">
        <v>45301</v>
      </c>
      <c r="F68" s="34">
        <f>30850+362.13</f>
        <v>31212.13</v>
      </c>
      <c r="G68" s="31" t="s">
        <v>927</v>
      </c>
      <c r="H68" s="31">
        <v>2914</v>
      </c>
      <c r="I68" s="35">
        <f>F68*9%</f>
        <v>2809.0916999999999</v>
      </c>
      <c r="J68" s="35">
        <f>F68*9%</f>
        <v>2809.0916999999999</v>
      </c>
      <c r="K68" s="35">
        <v>0</v>
      </c>
      <c r="L68" s="35">
        <v>0</v>
      </c>
      <c r="M68" s="31" t="s">
        <v>775</v>
      </c>
      <c r="N68" s="36">
        <f t="shared" si="1"/>
        <v>5618.1833999999999</v>
      </c>
      <c r="O68" s="31" t="s">
        <v>785</v>
      </c>
      <c r="P68" s="142"/>
      <c r="Q68" s="31"/>
      <c r="R68" s="31"/>
      <c r="S68" s="133"/>
      <c r="T68" s="133"/>
    </row>
    <row r="69" spans="1:23" s="37" customFormat="1">
      <c r="A69" s="31">
        <v>63</v>
      </c>
      <c r="B69" s="31" t="s">
        <v>94</v>
      </c>
      <c r="C69" s="132" t="s">
        <v>811</v>
      </c>
      <c r="D69" s="32" t="s">
        <v>476</v>
      </c>
      <c r="E69" s="33">
        <v>45301</v>
      </c>
      <c r="F69" s="34">
        <v>76948.800000000003</v>
      </c>
      <c r="G69" s="31" t="s">
        <v>927</v>
      </c>
      <c r="H69" s="31">
        <v>3923</v>
      </c>
      <c r="I69" s="35">
        <v>0</v>
      </c>
      <c r="J69" s="35">
        <v>0</v>
      </c>
      <c r="K69" s="35">
        <v>13850.78</v>
      </c>
      <c r="L69" s="35">
        <v>0</v>
      </c>
      <c r="M69" s="31" t="s">
        <v>775</v>
      </c>
      <c r="N69" s="36">
        <f t="shared" si="1"/>
        <v>13850.78</v>
      </c>
      <c r="O69" s="31" t="s">
        <v>785</v>
      </c>
      <c r="P69" s="142"/>
      <c r="Q69" s="31"/>
      <c r="R69" s="31"/>
      <c r="S69" s="133"/>
      <c r="T69" s="133"/>
    </row>
    <row r="70" spans="1:23" s="37" customFormat="1">
      <c r="A70" s="31">
        <v>64</v>
      </c>
      <c r="B70" s="31" t="s">
        <v>94</v>
      </c>
      <c r="C70" s="132" t="s">
        <v>811</v>
      </c>
      <c r="D70" s="32" t="s">
        <v>477</v>
      </c>
      <c r="E70" s="33">
        <v>45301</v>
      </c>
      <c r="F70" s="34">
        <v>90042.64</v>
      </c>
      <c r="G70" s="31" t="s">
        <v>927</v>
      </c>
      <c r="H70" s="31">
        <v>4819</v>
      </c>
      <c r="I70" s="35">
        <v>0</v>
      </c>
      <c r="J70" s="35">
        <v>0</v>
      </c>
      <c r="K70" s="35">
        <v>16207.68</v>
      </c>
      <c r="L70" s="35">
        <v>0</v>
      </c>
      <c r="M70" s="31" t="s">
        <v>775</v>
      </c>
      <c r="N70" s="36">
        <f t="shared" si="1"/>
        <v>16207.68</v>
      </c>
      <c r="O70" s="31" t="s">
        <v>785</v>
      </c>
      <c r="P70" s="142"/>
      <c r="Q70" s="31"/>
      <c r="R70" s="31"/>
      <c r="S70" s="133"/>
      <c r="T70" s="133"/>
    </row>
    <row r="71" spans="1:23" s="37" customFormat="1">
      <c r="A71" s="31">
        <v>65</v>
      </c>
      <c r="B71" s="31" t="s">
        <v>103</v>
      </c>
      <c r="C71" s="132" t="s">
        <v>821</v>
      </c>
      <c r="D71" s="32" t="s">
        <v>497</v>
      </c>
      <c r="E71" s="33">
        <v>45301</v>
      </c>
      <c r="F71" s="34">
        <v>600</v>
      </c>
      <c r="G71" s="31" t="s">
        <v>927</v>
      </c>
      <c r="H71" s="31">
        <v>6210</v>
      </c>
      <c r="I71" s="35">
        <v>15</v>
      </c>
      <c r="J71" s="35">
        <v>15</v>
      </c>
      <c r="K71" s="35">
        <v>0</v>
      </c>
      <c r="L71" s="35">
        <v>0</v>
      </c>
      <c r="M71" s="31" t="s">
        <v>775</v>
      </c>
      <c r="N71" s="36">
        <f t="shared" si="1"/>
        <v>30</v>
      </c>
      <c r="O71" s="31" t="s">
        <v>785</v>
      </c>
      <c r="P71" s="142"/>
      <c r="Q71" s="31"/>
      <c r="R71" s="31"/>
      <c r="S71" s="133"/>
      <c r="T71" s="133"/>
    </row>
    <row r="72" spans="1:23" s="37" customFormat="1">
      <c r="A72" s="31">
        <v>66</v>
      </c>
      <c r="B72" s="31" t="s">
        <v>103</v>
      </c>
      <c r="C72" s="132" t="s">
        <v>821</v>
      </c>
      <c r="D72" s="32" t="s">
        <v>497</v>
      </c>
      <c r="E72" s="33">
        <v>45301</v>
      </c>
      <c r="F72" s="34">
        <v>600</v>
      </c>
      <c r="G72" s="31" t="s">
        <v>927</v>
      </c>
      <c r="H72" s="31">
        <v>6307</v>
      </c>
      <c r="I72" s="35">
        <v>15</v>
      </c>
      <c r="J72" s="35">
        <v>15</v>
      </c>
      <c r="K72" s="35">
        <v>0</v>
      </c>
      <c r="L72" s="35">
        <v>0</v>
      </c>
      <c r="M72" s="31" t="s">
        <v>775</v>
      </c>
      <c r="N72" s="36">
        <f t="shared" si="1"/>
        <v>30</v>
      </c>
      <c r="O72" s="31" t="s">
        <v>785</v>
      </c>
      <c r="P72" s="142"/>
      <c r="Q72" s="31"/>
      <c r="R72" s="31"/>
      <c r="S72" s="133"/>
      <c r="T72" s="133"/>
    </row>
    <row r="73" spans="1:23" s="37" customFormat="1">
      <c r="A73" s="31">
        <v>67</v>
      </c>
      <c r="B73" s="31" t="s">
        <v>112</v>
      </c>
      <c r="C73" s="132" t="s">
        <v>831</v>
      </c>
      <c r="D73" s="32" t="s">
        <v>513</v>
      </c>
      <c r="E73" s="33">
        <v>45301</v>
      </c>
      <c r="F73" s="34">
        <v>5600</v>
      </c>
      <c r="G73" s="31" t="s">
        <v>927</v>
      </c>
      <c r="H73" s="31">
        <v>3920</v>
      </c>
      <c r="I73" s="35">
        <v>504</v>
      </c>
      <c r="J73" s="35">
        <v>504</v>
      </c>
      <c r="K73" s="35">
        <v>0</v>
      </c>
      <c r="L73" s="35">
        <v>0</v>
      </c>
      <c r="M73" s="31" t="s">
        <v>775</v>
      </c>
      <c r="N73" s="36">
        <f t="shared" si="1"/>
        <v>1008</v>
      </c>
      <c r="O73" s="31" t="s">
        <v>785</v>
      </c>
      <c r="P73" s="142"/>
      <c r="Q73" s="31"/>
      <c r="R73" s="31" t="s">
        <v>753</v>
      </c>
      <c r="S73" s="133"/>
      <c r="T73" s="133"/>
    </row>
    <row r="74" spans="1:23" s="37" customFormat="1">
      <c r="A74" s="31">
        <v>68</v>
      </c>
      <c r="B74" s="31" t="s">
        <v>132</v>
      </c>
      <c r="C74" s="132" t="s">
        <v>869</v>
      </c>
      <c r="D74" s="32" t="s">
        <v>594</v>
      </c>
      <c r="E74" s="33">
        <v>45301</v>
      </c>
      <c r="F74" s="34">
        <v>2215</v>
      </c>
      <c r="G74" s="31" t="s">
        <v>929</v>
      </c>
      <c r="H74" s="31">
        <v>8544</v>
      </c>
      <c r="I74" s="35">
        <f>F74*9%</f>
        <v>199.35</v>
      </c>
      <c r="J74" s="35">
        <f>F74*9%</f>
        <v>199.35</v>
      </c>
      <c r="K74" s="35">
        <v>0</v>
      </c>
      <c r="L74" s="35">
        <v>0</v>
      </c>
      <c r="M74" s="31" t="s">
        <v>774</v>
      </c>
      <c r="N74" s="36">
        <v>0</v>
      </c>
      <c r="O74" s="31" t="s">
        <v>791</v>
      </c>
      <c r="P74" s="142"/>
      <c r="Q74" s="31"/>
      <c r="R74" s="31"/>
      <c r="S74" s="133"/>
      <c r="T74" s="133"/>
      <c r="V74" s="133"/>
      <c r="W74" s="134"/>
    </row>
    <row r="75" spans="1:23" s="37" customFormat="1">
      <c r="A75" s="31">
        <v>69</v>
      </c>
      <c r="B75" s="31" t="s">
        <v>132</v>
      </c>
      <c r="C75" s="132" t="s">
        <v>869</v>
      </c>
      <c r="D75" s="32" t="s">
        <v>594</v>
      </c>
      <c r="E75" s="33">
        <v>45301</v>
      </c>
      <c r="F75" s="34">
        <v>2924</v>
      </c>
      <c r="G75" s="31" t="s">
        <v>929</v>
      </c>
      <c r="H75" s="31">
        <v>8536</v>
      </c>
      <c r="I75" s="35">
        <f>F75*9%</f>
        <v>263.15999999999997</v>
      </c>
      <c r="J75" s="35">
        <f>F75*9%</f>
        <v>263.15999999999997</v>
      </c>
      <c r="K75" s="35">
        <v>0</v>
      </c>
      <c r="L75" s="35">
        <v>0</v>
      </c>
      <c r="M75" s="31" t="s">
        <v>774</v>
      </c>
      <c r="N75" s="36">
        <v>0</v>
      </c>
      <c r="O75" s="31" t="s">
        <v>791</v>
      </c>
      <c r="P75" s="142"/>
      <c r="Q75" s="31"/>
      <c r="R75" s="31"/>
      <c r="S75" s="133"/>
      <c r="T75" s="133"/>
      <c r="V75" s="133"/>
      <c r="W75" s="134"/>
    </row>
    <row r="76" spans="1:23" s="37" customFormat="1">
      <c r="A76" s="31">
        <v>70</v>
      </c>
      <c r="B76" s="31" t="s">
        <v>132</v>
      </c>
      <c r="C76" s="132" t="s">
        <v>869</v>
      </c>
      <c r="D76" s="32" t="s">
        <v>594</v>
      </c>
      <c r="E76" s="33">
        <v>45301</v>
      </c>
      <c r="F76" s="34">
        <v>389.9</v>
      </c>
      <c r="G76" s="31" t="s">
        <v>929</v>
      </c>
      <c r="H76" s="31">
        <v>8538</v>
      </c>
      <c r="I76" s="35">
        <f>F76*9%</f>
        <v>35.090999999999994</v>
      </c>
      <c r="J76" s="35">
        <f>F76*9%</f>
        <v>35.090999999999994</v>
      </c>
      <c r="K76" s="35">
        <v>0</v>
      </c>
      <c r="L76" s="35">
        <v>0</v>
      </c>
      <c r="M76" s="31" t="s">
        <v>774</v>
      </c>
      <c r="N76" s="36">
        <v>0</v>
      </c>
      <c r="O76" s="31" t="s">
        <v>791</v>
      </c>
      <c r="P76" s="142"/>
      <c r="Q76" s="31"/>
      <c r="R76" s="31"/>
      <c r="S76" s="133"/>
      <c r="T76" s="133"/>
      <c r="V76" s="133"/>
      <c r="W76" s="134"/>
    </row>
    <row r="77" spans="1:23" s="37" customFormat="1">
      <c r="A77" s="31">
        <v>71</v>
      </c>
      <c r="B77" s="31" t="s">
        <v>404</v>
      </c>
      <c r="C77" s="132" t="s">
        <v>888</v>
      </c>
      <c r="D77" s="32" t="s">
        <v>649</v>
      </c>
      <c r="E77" s="33">
        <v>45301</v>
      </c>
      <c r="F77" s="34">
        <v>24650</v>
      </c>
      <c r="G77" s="31" t="s">
        <v>929</v>
      </c>
      <c r="H77" s="31">
        <v>8543</v>
      </c>
      <c r="I77" s="35">
        <v>2218.5</v>
      </c>
      <c r="J77" s="35">
        <v>2218.5</v>
      </c>
      <c r="K77" s="35">
        <v>0</v>
      </c>
      <c r="L77" s="35">
        <v>0</v>
      </c>
      <c r="M77" s="31" t="s">
        <v>774</v>
      </c>
      <c r="N77" s="36">
        <v>0</v>
      </c>
      <c r="O77" s="31" t="s">
        <v>791</v>
      </c>
      <c r="P77" s="142"/>
      <c r="Q77" s="31"/>
      <c r="R77" s="31"/>
      <c r="S77" s="133"/>
      <c r="T77" s="133"/>
      <c r="V77" s="133"/>
      <c r="W77" s="134"/>
    </row>
    <row r="78" spans="1:23" s="37" customFormat="1">
      <c r="A78" s="31">
        <v>72</v>
      </c>
      <c r="B78" s="31" t="s">
        <v>155</v>
      </c>
      <c r="C78" s="132" t="s">
        <v>900</v>
      </c>
      <c r="D78" s="32" t="s">
        <v>692</v>
      </c>
      <c r="E78" s="33">
        <v>45301</v>
      </c>
      <c r="F78" s="34">
        <v>2050</v>
      </c>
      <c r="G78" s="31" t="s">
        <v>928</v>
      </c>
      <c r="H78" s="31">
        <v>9965</v>
      </c>
      <c r="I78" s="35">
        <v>51.25</v>
      </c>
      <c r="J78" s="35">
        <v>51.25</v>
      </c>
      <c r="K78" s="35">
        <v>0</v>
      </c>
      <c r="L78" s="35">
        <v>0</v>
      </c>
      <c r="M78" s="31" t="s">
        <v>774</v>
      </c>
      <c r="N78" s="36">
        <v>0</v>
      </c>
      <c r="O78" s="31" t="s">
        <v>784</v>
      </c>
      <c r="P78" s="142"/>
      <c r="Q78" s="31"/>
      <c r="R78" s="31" t="s">
        <v>753</v>
      </c>
      <c r="S78" s="133"/>
      <c r="T78" s="133"/>
      <c r="V78" s="133"/>
      <c r="W78" s="134"/>
    </row>
    <row r="79" spans="1:23" s="37" customFormat="1">
      <c r="A79" s="31">
        <v>73</v>
      </c>
      <c r="B79" s="31" t="s">
        <v>91</v>
      </c>
      <c r="C79" s="132" t="s">
        <v>803</v>
      </c>
      <c r="D79" s="32" t="s">
        <v>452</v>
      </c>
      <c r="E79" s="33">
        <v>45302</v>
      </c>
      <c r="F79" s="34">
        <v>60875</v>
      </c>
      <c r="G79" s="31" t="s">
        <v>927</v>
      </c>
      <c r="H79" s="31" t="s">
        <v>297</v>
      </c>
      <c r="I79" s="35">
        <f>F79*9%</f>
        <v>5478.75</v>
      </c>
      <c r="J79" s="35">
        <f>F79*9%</f>
        <v>5478.75</v>
      </c>
      <c r="K79" s="35">
        <v>0</v>
      </c>
      <c r="L79" s="35">
        <v>0</v>
      </c>
      <c r="M79" s="31" t="s">
        <v>775</v>
      </c>
      <c r="N79" s="36">
        <f>I79+J79+K79+L79</f>
        <v>10957.5</v>
      </c>
      <c r="O79" s="31" t="s">
        <v>785</v>
      </c>
      <c r="P79" s="142"/>
      <c r="Q79" s="31"/>
      <c r="R79" s="31"/>
      <c r="S79" s="133"/>
      <c r="T79" s="133"/>
    </row>
    <row r="80" spans="1:23" s="37" customFormat="1">
      <c r="A80" s="31">
        <v>74</v>
      </c>
      <c r="B80" s="31" t="s">
        <v>91</v>
      </c>
      <c r="C80" s="132" t="s">
        <v>803</v>
      </c>
      <c r="D80" s="32" t="s">
        <v>452</v>
      </c>
      <c r="E80" s="33">
        <v>45302</v>
      </c>
      <c r="F80" s="34">
        <f>26400+218.19</f>
        <v>26618.19</v>
      </c>
      <c r="G80" s="31" t="s">
        <v>927</v>
      </c>
      <c r="H80" s="31" t="s">
        <v>288</v>
      </c>
      <c r="I80" s="35">
        <f>F80*9%</f>
        <v>2395.6370999999999</v>
      </c>
      <c r="J80" s="35">
        <f>F80*9%</f>
        <v>2395.6370999999999</v>
      </c>
      <c r="K80" s="35">
        <v>0</v>
      </c>
      <c r="L80" s="35">
        <v>0</v>
      </c>
      <c r="M80" s="31" t="s">
        <v>775</v>
      </c>
      <c r="N80" s="36">
        <f>I80+J80+K80+L80</f>
        <v>4791.2741999999998</v>
      </c>
      <c r="O80" s="31" t="s">
        <v>785</v>
      </c>
      <c r="P80" s="142"/>
      <c r="Q80" s="31"/>
      <c r="R80" s="31"/>
      <c r="S80" s="133"/>
      <c r="T80" s="133"/>
    </row>
    <row r="81" spans="1:23" s="37" customFormat="1">
      <c r="A81" s="31">
        <v>75</v>
      </c>
      <c r="B81" s="31" t="s">
        <v>97</v>
      </c>
      <c r="C81" s="132" t="s">
        <v>29</v>
      </c>
      <c r="D81" s="32" t="s">
        <v>484</v>
      </c>
      <c r="E81" s="33">
        <v>45302</v>
      </c>
      <c r="F81" s="34">
        <v>114.8</v>
      </c>
      <c r="G81" s="31" t="s">
        <v>928</v>
      </c>
      <c r="H81" s="31">
        <v>9963</v>
      </c>
      <c r="I81" s="35">
        <v>2.87</v>
      </c>
      <c r="J81" s="35">
        <v>2.87</v>
      </c>
      <c r="K81" s="35">
        <v>0</v>
      </c>
      <c r="L81" s="35">
        <v>0</v>
      </c>
      <c r="M81" s="31" t="s">
        <v>774</v>
      </c>
      <c r="N81" s="36">
        <v>0</v>
      </c>
      <c r="O81" s="31" t="s">
        <v>788</v>
      </c>
      <c r="P81" s="142"/>
      <c r="Q81" s="31"/>
      <c r="R81" s="31"/>
      <c r="S81" s="133"/>
      <c r="T81" s="133"/>
    </row>
    <row r="82" spans="1:23" s="37" customFormat="1">
      <c r="A82" s="31">
        <v>76</v>
      </c>
      <c r="B82" s="31" t="s">
        <v>97</v>
      </c>
      <c r="C82" s="132" t="s">
        <v>29</v>
      </c>
      <c r="D82" s="32" t="s">
        <v>484</v>
      </c>
      <c r="E82" s="33">
        <v>45302</v>
      </c>
      <c r="F82" s="34">
        <v>2600</v>
      </c>
      <c r="G82" s="31" t="s">
        <v>928</v>
      </c>
      <c r="H82" s="31">
        <v>9963</v>
      </c>
      <c r="I82" s="35">
        <f>F82*6%</f>
        <v>156</v>
      </c>
      <c r="J82" s="35">
        <v>156</v>
      </c>
      <c r="K82" s="35">
        <v>0</v>
      </c>
      <c r="L82" s="35">
        <v>0</v>
      </c>
      <c r="M82" s="31" t="s">
        <v>774</v>
      </c>
      <c r="N82" s="36">
        <v>0</v>
      </c>
      <c r="O82" s="31" t="s">
        <v>788</v>
      </c>
      <c r="P82" s="142"/>
      <c r="Q82" s="31"/>
      <c r="R82" s="31"/>
      <c r="S82" s="133"/>
      <c r="T82" s="133"/>
    </row>
    <row r="83" spans="1:23" s="37" customFormat="1">
      <c r="A83" s="31">
        <v>77</v>
      </c>
      <c r="B83" s="31" t="s">
        <v>308</v>
      </c>
      <c r="C83" s="132" t="s">
        <v>818</v>
      </c>
      <c r="D83" s="32" t="s">
        <v>493</v>
      </c>
      <c r="E83" s="33">
        <v>45302</v>
      </c>
      <c r="F83" s="34">
        <v>97020</v>
      </c>
      <c r="G83" s="31" t="s">
        <v>927</v>
      </c>
      <c r="H83" s="31">
        <v>1401</v>
      </c>
      <c r="I83" s="35">
        <f>F83*2.5%</f>
        <v>2425.5</v>
      </c>
      <c r="J83" s="35">
        <f>F83*2.5%</f>
        <v>2425.5</v>
      </c>
      <c r="K83" s="35">
        <v>0</v>
      </c>
      <c r="L83" s="35">
        <v>0</v>
      </c>
      <c r="M83" s="31" t="s">
        <v>775</v>
      </c>
      <c r="N83" s="36">
        <f>I83+J83+K83+L83</f>
        <v>4851</v>
      </c>
      <c r="O83" s="31" t="s">
        <v>785</v>
      </c>
      <c r="P83" s="142"/>
      <c r="Q83" s="31"/>
      <c r="R83" s="31"/>
      <c r="S83" s="133"/>
      <c r="T83" s="133"/>
    </row>
    <row r="84" spans="1:23" s="37" customFormat="1">
      <c r="A84" s="31">
        <v>78</v>
      </c>
      <c r="B84" s="31" t="s">
        <v>308</v>
      </c>
      <c r="C84" s="132" t="s">
        <v>818</v>
      </c>
      <c r="D84" s="32" t="s">
        <v>493</v>
      </c>
      <c r="E84" s="33">
        <v>45302</v>
      </c>
      <c r="F84" s="34">
        <v>21420</v>
      </c>
      <c r="G84" s="31" t="s">
        <v>927</v>
      </c>
      <c r="H84" s="31">
        <v>1211</v>
      </c>
      <c r="I84" s="35">
        <f>F84*2.5%</f>
        <v>535.5</v>
      </c>
      <c r="J84" s="35">
        <f>F84*2.5%</f>
        <v>535.5</v>
      </c>
      <c r="K84" s="35">
        <v>0</v>
      </c>
      <c r="L84" s="35">
        <v>0</v>
      </c>
      <c r="M84" s="31" t="s">
        <v>775</v>
      </c>
      <c r="N84" s="36">
        <f>I84+J84+K84+L84</f>
        <v>1071</v>
      </c>
      <c r="O84" s="31" t="s">
        <v>785</v>
      </c>
      <c r="P84" s="142"/>
      <c r="Q84" s="31"/>
      <c r="R84" s="31"/>
      <c r="S84" s="133"/>
      <c r="T84" s="133"/>
    </row>
    <row r="85" spans="1:23" s="37" customFormat="1">
      <c r="A85" s="31">
        <v>79</v>
      </c>
      <c r="B85" s="31" t="s">
        <v>308</v>
      </c>
      <c r="C85" s="132" t="s">
        <v>818</v>
      </c>
      <c r="D85" s="32" t="s">
        <v>494</v>
      </c>
      <c r="E85" s="33">
        <v>45302</v>
      </c>
      <c r="F85" s="34">
        <v>19360</v>
      </c>
      <c r="G85" s="31" t="s">
        <v>927</v>
      </c>
      <c r="H85" s="31">
        <v>1301</v>
      </c>
      <c r="I85" s="35">
        <v>484</v>
      </c>
      <c r="J85" s="35">
        <v>484</v>
      </c>
      <c r="K85" s="35">
        <v>0</v>
      </c>
      <c r="L85" s="35">
        <v>0</v>
      </c>
      <c r="M85" s="31" t="s">
        <v>775</v>
      </c>
      <c r="N85" s="36">
        <f>I85+J85+K85+L85</f>
        <v>968</v>
      </c>
      <c r="O85" s="31" t="s">
        <v>785</v>
      </c>
      <c r="P85" s="142"/>
      <c r="Q85" s="31"/>
      <c r="R85" s="31"/>
      <c r="S85" s="133"/>
      <c r="T85" s="133"/>
    </row>
    <row r="86" spans="1:23" s="37" customFormat="1">
      <c r="A86" s="31">
        <v>80</v>
      </c>
      <c r="B86" s="31" t="s">
        <v>294</v>
      </c>
      <c r="C86" s="132" t="s">
        <v>841</v>
      </c>
      <c r="D86" s="32" t="s">
        <v>542</v>
      </c>
      <c r="E86" s="33">
        <v>45302</v>
      </c>
      <c r="F86" s="34">
        <v>150000</v>
      </c>
      <c r="G86" s="31" t="s">
        <v>927</v>
      </c>
      <c r="H86" s="31">
        <v>4401</v>
      </c>
      <c r="I86" s="35">
        <v>3750</v>
      </c>
      <c r="J86" s="35">
        <v>3750</v>
      </c>
      <c r="K86" s="35">
        <v>0</v>
      </c>
      <c r="L86" s="35">
        <v>0</v>
      </c>
      <c r="M86" s="31" t="s">
        <v>775</v>
      </c>
      <c r="N86" s="36">
        <f>I86+J86+K86+L86</f>
        <v>7500</v>
      </c>
      <c r="O86" s="31" t="s">
        <v>785</v>
      </c>
      <c r="P86" s="142"/>
      <c r="Q86" s="31"/>
      <c r="R86" s="31"/>
      <c r="S86" s="133"/>
      <c r="T86" s="133"/>
    </row>
    <row r="87" spans="1:23" s="37" customFormat="1">
      <c r="A87" s="31">
        <v>81</v>
      </c>
      <c r="B87" s="31" t="s">
        <v>375</v>
      </c>
      <c r="C87" s="132" t="s">
        <v>855</v>
      </c>
      <c r="D87" s="32" t="s">
        <v>569</v>
      </c>
      <c r="E87" s="33">
        <v>45302</v>
      </c>
      <c r="F87" s="34">
        <v>26250</v>
      </c>
      <c r="G87" s="31" t="s">
        <v>929</v>
      </c>
      <c r="H87" s="31">
        <v>8528</v>
      </c>
      <c r="I87" s="35">
        <v>3675</v>
      </c>
      <c r="J87" s="35">
        <v>3675</v>
      </c>
      <c r="K87" s="35">
        <v>0</v>
      </c>
      <c r="L87" s="35">
        <v>0</v>
      </c>
      <c r="M87" s="31" t="s">
        <v>774</v>
      </c>
      <c r="N87" s="36">
        <v>0</v>
      </c>
      <c r="O87" s="31" t="s">
        <v>784</v>
      </c>
      <c r="P87" s="142"/>
      <c r="Q87" s="31"/>
      <c r="R87" s="31"/>
      <c r="S87" s="133"/>
      <c r="T87" s="133"/>
      <c r="V87" s="133"/>
      <c r="W87" s="134"/>
    </row>
    <row r="88" spans="1:23" s="37" customFormat="1">
      <c r="A88" s="31">
        <v>82</v>
      </c>
      <c r="B88" s="31" t="s">
        <v>143</v>
      </c>
      <c r="C88" s="132" t="s">
        <v>883</v>
      </c>
      <c r="D88" s="32" t="s">
        <v>638</v>
      </c>
      <c r="E88" s="33">
        <v>45302</v>
      </c>
      <c r="F88" s="34">
        <v>840</v>
      </c>
      <c r="G88" s="31" t="s">
        <v>927</v>
      </c>
      <c r="H88" s="31">
        <v>8213</v>
      </c>
      <c r="I88" s="35">
        <f>F88*9%</f>
        <v>75.599999999999994</v>
      </c>
      <c r="J88" s="35">
        <f>F88*9%</f>
        <v>75.599999999999994</v>
      </c>
      <c r="K88" s="35">
        <v>0</v>
      </c>
      <c r="L88" s="35">
        <v>0</v>
      </c>
      <c r="M88" s="31" t="s">
        <v>775</v>
      </c>
      <c r="N88" s="36">
        <f>I88+J88+K88+L88</f>
        <v>151.19999999999999</v>
      </c>
      <c r="O88" s="31" t="s">
        <v>785</v>
      </c>
      <c r="P88" s="142"/>
      <c r="Q88" s="31"/>
      <c r="R88" s="31"/>
      <c r="S88" s="133"/>
      <c r="T88" s="133"/>
    </row>
    <row r="89" spans="1:23" s="37" customFormat="1">
      <c r="A89" s="31">
        <v>83</v>
      </c>
      <c r="B89" s="31" t="s">
        <v>143</v>
      </c>
      <c r="C89" s="132" t="s">
        <v>883</v>
      </c>
      <c r="D89" s="32" t="s">
        <v>638</v>
      </c>
      <c r="E89" s="33">
        <v>45302</v>
      </c>
      <c r="F89" s="34">
        <v>300</v>
      </c>
      <c r="G89" s="31" t="s">
        <v>927</v>
      </c>
      <c r="H89" s="31">
        <v>8214</v>
      </c>
      <c r="I89" s="35">
        <f>F89*9%</f>
        <v>27</v>
      </c>
      <c r="J89" s="35">
        <f>F89*9%</f>
        <v>27</v>
      </c>
      <c r="K89" s="35">
        <v>0</v>
      </c>
      <c r="L89" s="35">
        <v>0</v>
      </c>
      <c r="M89" s="31" t="s">
        <v>775</v>
      </c>
      <c r="N89" s="36">
        <f>I89+J89+K89+L89</f>
        <v>54</v>
      </c>
      <c r="O89" s="31" t="s">
        <v>785</v>
      </c>
      <c r="P89" s="142"/>
      <c r="Q89" s="31"/>
      <c r="R89" s="31"/>
      <c r="S89" s="133"/>
      <c r="T89" s="133"/>
    </row>
    <row r="90" spans="1:23" s="37" customFormat="1">
      <c r="A90" s="31">
        <v>84</v>
      </c>
      <c r="B90" s="31" t="s">
        <v>86</v>
      </c>
      <c r="C90" s="132" t="s">
        <v>799</v>
      </c>
      <c r="D90" s="32" t="s">
        <v>423</v>
      </c>
      <c r="E90" s="33">
        <v>45303</v>
      </c>
      <c r="F90" s="34">
        <v>26794.080000000002</v>
      </c>
      <c r="G90" s="31" t="s">
        <v>927</v>
      </c>
      <c r="H90" s="31">
        <v>4819</v>
      </c>
      <c r="I90" s="35">
        <v>2411.46</v>
      </c>
      <c r="J90" s="35">
        <v>2411.46</v>
      </c>
      <c r="K90" s="35">
        <v>0</v>
      </c>
      <c r="L90" s="35">
        <v>0</v>
      </c>
      <c r="M90" s="31" t="s">
        <v>775</v>
      </c>
      <c r="N90" s="36">
        <f>I90+J90+K90+L90</f>
        <v>4822.92</v>
      </c>
      <c r="O90" s="31" t="s">
        <v>785</v>
      </c>
      <c r="P90" s="142"/>
      <c r="Q90" s="31"/>
      <c r="R90" s="31"/>
      <c r="S90" s="133"/>
      <c r="T90" s="133"/>
    </row>
    <row r="91" spans="1:23" s="37" customFormat="1">
      <c r="A91" s="31">
        <v>85</v>
      </c>
      <c r="B91" s="31" t="s">
        <v>97</v>
      </c>
      <c r="C91" s="132" t="s">
        <v>29</v>
      </c>
      <c r="D91" s="32" t="s">
        <v>485</v>
      </c>
      <c r="E91" s="33">
        <v>45303</v>
      </c>
      <c r="F91" s="34">
        <v>1300</v>
      </c>
      <c r="G91" s="31" t="s">
        <v>928</v>
      </c>
      <c r="H91" s="31">
        <v>9963</v>
      </c>
      <c r="I91" s="35">
        <v>78</v>
      </c>
      <c r="J91" s="35">
        <v>78</v>
      </c>
      <c r="K91" s="35">
        <v>0</v>
      </c>
      <c r="L91" s="35">
        <v>0</v>
      </c>
      <c r="M91" s="31" t="s">
        <v>774</v>
      </c>
      <c r="N91" s="36">
        <v>0</v>
      </c>
      <c r="O91" s="31" t="s">
        <v>788</v>
      </c>
      <c r="P91" s="142"/>
      <c r="Q91" s="31"/>
      <c r="R91" s="31"/>
      <c r="S91" s="133"/>
      <c r="T91" s="133"/>
    </row>
    <row r="92" spans="1:23" s="37" customFormat="1">
      <c r="A92" s="31">
        <v>86</v>
      </c>
      <c r="B92" s="31" t="s">
        <v>124</v>
      </c>
      <c r="C92" s="132" t="s">
        <v>853</v>
      </c>
      <c r="D92" s="32" t="s">
        <v>559</v>
      </c>
      <c r="E92" s="33">
        <v>45303</v>
      </c>
      <c r="F92" s="34">
        <v>3345.6</v>
      </c>
      <c r="G92" s="31" t="s">
        <v>927</v>
      </c>
      <c r="H92" s="31">
        <v>8487</v>
      </c>
      <c r="I92" s="35">
        <v>301.10000000000002</v>
      </c>
      <c r="J92" s="35">
        <v>301.10000000000002</v>
      </c>
      <c r="K92" s="35">
        <v>0</v>
      </c>
      <c r="L92" s="35">
        <v>0</v>
      </c>
      <c r="M92" s="31" t="s">
        <v>775</v>
      </c>
      <c r="N92" s="36">
        <f>I92+J92+K92+L92</f>
        <v>602.20000000000005</v>
      </c>
      <c r="O92" s="31" t="s">
        <v>785</v>
      </c>
      <c r="P92" s="142"/>
      <c r="Q92" s="31"/>
      <c r="R92" s="31"/>
      <c r="S92" s="133"/>
      <c r="T92" s="133"/>
    </row>
    <row r="93" spans="1:23" s="37" customFormat="1">
      <c r="A93" s="31">
        <v>87</v>
      </c>
      <c r="B93" s="31" t="s">
        <v>132</v>
      </c>
      <c r="C93" s="132" t="s">
        <v>869</v>
      </c>
      <c r="D93" s="32" t="s">
        <v>595</v>
      </c>
      <c r="E93" s="33">
        <v>45303</v>
      </c>
      <c r="F93" s="34">
        <v>271.19</v>
      </c>
      <c r="G93" s="31" t="s">
        <v>929</v>
      </c>
      <c r="H93" s="31">
        <v>3923</v>
      </c>
      <c r="I93" s="35">
        <f>F93*9%</f>
        <v>24.4071</v>
      </c>
      <c r="J93" s="35">
        <f>F93*9%</f>
        <v>24.4071</v>
      </c>
      <c r="K93" s="35">
        <v>0</v>
      </c>
      <c r="L93" s="35">
        <v>0</v>
      </c>
      <c r="M93" s="31" t="s">
        <v>774</v>
      </c>
      <c r="N93" s="36">
        <v>0</v>
      </c>
      <c r="O93" s="31" t="s">
        <v>791</v>
      </c>
      <c r="P93" s="142"/>
      <c r="Q93" s="31"/>
      <c r="R93" s="31"/>
      <c r="S93" s="133"/>
      <c r="T93" s="133"/>
      <c r="V93" s="133"/>
      <c r="W93" s="134"/>
    </row>
    <row r="94" spans="1:23" s="37" customFormat="1">
      <c r="A94" s="31">
        <v>88</v>
      </c>
      <c r="B94" s="31" t="s">
        <v>132</v>
      </c>
      <c r="C94" s="132" t="s">
        <v>869</v>
      </c>
      <c r="D94" s="32" t="s">
        <v>595</v>
      </c>
      <c r="E94" s="33">
        <v>45303</v>
      </c>
      <c r="F94" s="34">
        <v>1665.3</v>
      </c>
      <c r="G94" s="31" t="s">
        <v>929</v>
      </c>
      <c r="H94" s="31">
        <v>8544</v>
      </c>
      <c r="I94" s="35">
        <f>F94*9%</f>
        <v>149.87699999999998</v>
      </c>
      <c r="J94" s="35">
        <f>F94*9%</f>
        <v>149.87699999999998</v>
      </c>
      <c r="K94" s="35">
        <v>0</v>
      </c>
      <c r="L94" s="35">
        <v>0</v>
      </c>
      <c r="M94" s="31" t="s">
        <v>774</v>
      </c>
      <c r="N94" s="36">
        <v>0</v>
      </c>
      <c r="O94" s="31" t="s">
        <v>791</v>
      </c>
      <c r="P94" s="142"/>
      <c r="Q94" s="31"/>
      <c r="R94" s="31"/>
      <c r="S94" s="133"/>
      <c r="T94" s="133"/>
      <c r="V94" s="133"/>
      <c r="W94" s="134"/>
    </row>
    <row r="95" spans="1:23" s="37" customFormat="1">
      <c r="A95" s="31">
        <v>89</v>
      </c>
      <c r="B95" s="31" t="s">
        <v>155</v>
      </c>
      <c r="C95" s="132" t="s">
        <v>900</v>
      </c>
      <c r="D95" s="32" t="s">
        <v>693</v>
      </c>
      <c r="E95" s="33">
        <v>45303</v>
      </c>
      <c r="F95" s="34">
        <v>6100</v>
      </c>
      <c r="G95" s="31" t="s">
        <v>928</v>
      </c>
      <c r="H95" s="31">
        <v>9965</v>
      </c>
      <c r="I95" s="35">
        <v>152.5</v>
      </c>
      <c r="J95" s="35">
        <v>152.5</v>
      </c>
      <c r="K95" s="35">
        <v>0</v>
      </c>
      <c r="L95" s="35">
        <v>0</v>
      </c>
      <c r="M95" s="31" t="s">
        <v>774</v>
      </c>
      <c r="N95" s="36">
        <v>0</v>
      </c>
      <c r="O95" s="31" t="s">
        <v>784</v>
      </c>
      <c r="P95" s="142"/>
      <c r="Q95" s="31"/>
      <c r="R95" s="31" t="s">
        <v>753</v>
      </c>
      <c r="S95" s="133"/>
      <c r="T95" s="133"/>
      <c r="V95" s="133"/>
      <c r="W95" s="134"/>
    </row>
    <row r="96" spans="1:23" s="37" customFormat="1">
      <c r="A96" s="31">
        <v>90</v>
      </c>
      <c r="B96" s="38" t="s">
        <v>159</v>
      </c>
      <c r="C96" s="39" t="s">
        <v>926</v>
      </c>
      <c r="D96" s="38" t="s">
        <v>751</v>
      </c>
      <c r="E96" s="33">
        <v>45303</v>
      </c>
      <c r="F96" s="40">
        <v>8550</v>
      </c>
      <c r="G96" s="31" t="s">
        <v>928</v>
      </c>
      <c r="H96" s="31">
        <v>9965</v>
      </c>
      <c r="I96" s="35">
        <v>0</v>
      </c>
      <c r="J96" s="35">
        <v>0</v>
      </c>
      <c r="K96" s="35">
        <v>427.5</v>
      </c>
      <c r="L96" s="35">
        <v>0</v>
      </c>
      <c r="M96" s="31" t="s">
        <v>774</v>
      </c>
      <c r="N96" s="36">
        <v>0</v>
      </c>
      <c r="O96" s="31" t="s">
        <v>784</v>
      </c>
      <c r="P96" s="142"/>
      <c r="Q96" s="31" t="s">
        <v>752</v>
      </c>
      <c r="R96" s="31" t="s">
        <v>753</v>
      </c>
      <c r="S96" s="133"/>
      <c r="T96" s="133"/>
      <c r="V96" s="133"/>
      <c r="W96" s="134"/>
    </row>
    <row r="97" spans="1:23" s="37" customFormat="1">
      <c r="A97" s="31">
        <v>91</v>
      </c>
      <c r="B97" s="31" t="s">
        <v>91</v>
      </c>
      <c r="C97" s="132" t="s">
        <v>803</v>
      </c>
      <c r="D97" s="32" t="s">
        <v>453</v>
      </c>
      <c r="E97" s="33">
        <v>45304</v>
      </c>
      <c r="F97" s="34">
        <v>117500</v>
      </c>
      <c r="G97" s="31" t="s">
        <v>927</v>
      </c>
      <c r="H97" s="31">
        <v>2914</v>
      </c>
      <c r="I97" s="35">
        <f>F97*9%</f>
        <v>10575</v>
      </c>
      <c r="J97" s="35">
        <f>F97*9%</f>
        <v>10575</v>
      </c>
      <c r="K97" s="35">
        <v>0</v>
      </c>
      <c r="L97" s="35">
        <v>0</v>
      </c>
      <c r="M97" s="31" t="s">
        <v>775</v>
      </c>
      <c r="N97" s="36">
        <f>I97+J97+K97+L97</f>
        <v>21150</v>
      </c>
      <c r="O97" s="31" t="s">
        <v>785</v>
      </c>
      <c r="P97" s="142"/>
      <c r="Q97" s="31"/>
      <c r="R97" s="31"/>
      <c r="S97" s="133"/>
      <c r="T97" s="133"/>
    </row>
    <row r="98" spans="1:23" s="37" customFormat="1">
      <c r="A98" s="31">
        <v>92</v>
      </c>
      <c r="B98" s="31" t="s">
        <v>91</v>
      </c>
      <c r="C98" s="132" t="s">
        <v>803</v>
      </c>
      <c r="D98" s="32" t="s">
        <v>453</v>
      </c>
      <c r="E98" s="33">
        <v>45304</v>
      </c>
      <c r="F98" s="34">
        <f>65000+456.25</f>
        <v>65456.25</v>
      </c>
      <c r="G98" s="31" t="s">
        <v>927</v>
      </c>
      <c r="H98" s="31">
        <v>2932</v>
      </c>
      <c r="I98" s="35">
        <f>F98*9%</f>
        <v>5891.0625</v>
      </c>
      <c r="J98" s="35">
        <f>F98*9%</f>
        <v>5891.0625</v>
      </c>
      <c r="K98" s="35">
        <v>0</v>
      </c>
      <c r="L98" s="35">
        <v>0</v>
      </c>
      <c r="M98" s="31" t="s">
        <v>775</v>
      </c>
      <c r="N98" s="36">
        <f>I98+J98+K98+L98</f>
        <v>11782.125</v>
      </c>
      <c r="O98" s="31" t="s">
        <v>785</v>
      </c>
      <c r="P98" s="142"/>
      <c r="Q98" s="31"/>
      <c r="R98" s="31"/>
      <c r="S98" s="133"/>
      <c r="T98" s="133"/>
    </row>
    <row r="99" spans="1:23" s="37" customFormat="1">
      <c r="A99" s="31">
        <v>93</v>
      </c>
      <c r="B99" s="31" t="s">
        <v>94</v>
      </c>
      <c r="C99" s="132" t="s">
        <v>811</v>
      </c>
      <c r="D99" s="32" t="s">
        <v>478</v>
      </c>
      <c r="E99" s="33">
        <v>45304</v>
      </c>
      <c r="F99" s="34">
        <v>15072</v>
      </c>
      <c r="G99" s="31" t="s">
        <v>927</v>
      </c>
      <c r="H99" s="31">
        <v>4819</v>
      </c>
      <c r="I99" s="35">
        <v>0</v>
      </c>
      <c r="J99" s="35">
        <v>0</v>
      </c>
      <c r="K99" s="35">
        <v>2712.96</v>
      </c>
      <c r="L99" s="35">
        <v>0</v>
      </c>
      <c r="M99" s="31" t="s">
        <v>775</v>
      </c>
      <c r="N99" s="36">
        <f>I99+J99+K99+L99</f>
        <v>2712.96</v>
      </c>
      <c r="O99" s="31" t="s">
        <v>785</v>
      </c>
      <c r="P99" s="142"/>
      <c r="Q99" s="31"/>
      <c r="R99" s="31"/>
      <c r="S99" s="133"/>
      <c r="T99" s="133"/>
    </row>
    <row r="100" spans="1:23" s="37" customFormat="1">
      <c r="A100" s="31">
        <v>94</v>
      </c>
      <c r="B100" s="31" t="s">
        <v>109</v>
      </c>
      <c r="C100" s="132" t="s">
        <v>825</v>
      </c>
      <c r="D100" s="32" t="s">
        <v>503</v>
      </c>
      <c r="E100" s="33">
        <v>45304</v>
      </c>
      <c r="F100" s="34">
        <v>334.6</v>
      </c>
      <c r="G100" s="31" t="s">
        <v>927</v>
      </c>
      <c r="H100" s="31">
        <v>8482</v>
      </c>
      <c r="I100" s="35">
        <v>30.11</v>
      </c>
      <c r="J100" s="35">
        <v>30.11</v>
      </c>
      <c r="K100" s="35">
        <v>0</v>
      </c>
      <c r="L100" s="35">
        <v>0</v>
      </c>
      <c r="M100" s="31" t="s">
        <v>775</v>
      </c>
      <c r="N100" s="36">
        <f>I100+J100+K100+L100</f>
        <v>60.22</v>
      </c>
      <c r="O100" s="31" t="s">
        <v>787</v>
      </c>
      <c r="P100" s="142"/>
      <c r="Q100" s="31"/>
      <c r="R100" s="31"/>
      <c r="S100" s="133"/>
      <c r="T100" s="133"/>
    </row>
    <row r="101" spans="1:23" s="37" customFormat="1">
      <c r="A101" s="31">
        <v>95</v>
      </c>
      <c r="B101" s="31" t="s">
        <v>110</v>
      </c>
      <c r="C101" s="132" t="s">
        <v>827</v>
      </c>
      <c r="D101" s="32" t="s">
        <v>508</v>
      </c>
      <c r="E101" s="33">
        <v>45304</v>
      </c>
      <c r="F101" s="34">
        <v>160</v>
      </c>
      <c r="G101" s="31" t="s">
        <v>928</v>
      </c>
      <c r="H101" s="31">
        <v>9965</v>
      </c>
      <c r="I101" s="35">
        <v>4</v>
      </c>
      <c r="J101" s="35">
        <v>4</v>
      </c>
      <c r="K101" s="35">
        <v>0</v>
      </c>
      <c r="L101" s="35">
        <v>0</v>
      </c>
      <c r="M101" s="31" t="s">
        <v>774</v>
      </c>
      <c r="N101" s="36">
        <v>0</v>
      </c>
      <c r="O101" s="31" t="s">
        <v>784</v>
      </c>
      <c r="P101" s="142"/>
      <c r="Q101" s="31"/>
      <c r="R101" s="31" t="s">
        <v>753</v>
      </c>
      <c r="S101" s="133"/>
      <c r="T101" s="133"/>
      <c r="V101" s="133"/>
      <c r="W101" s="134"/>
    </row>
    <row r="102" spans="1:23" s="37" customFormat="1">
      <c r="A102" s="31">
        <v>96</v>
      </c>
      <c r="B102" s="31" t="s">
        <v>392</v>
      </c>
      <c r="C102" s="132" t="s">
        <v>873</v>
      </c>
      <c r="D102" s="32" t="s">
        <v>622</v>
      </c>
      <c r="E102" s="33">
        <v>45304</v>
      </c>
      <c r="F102" s="34">
        <v>230000</v>
      </c>
      <c r="G102" s="31" t="s">
        <v>929</v>
      </c>
      <c r="H102" s="31">
        <v>8474</v>
      </c>
      <c r="I102" s="35">
        <v>0</v>
      </c>
      <c r="J102" s="35">
        <v>0</v>
      </c>
      <c r="K102" s="35">
        <v>41400</v>
      </c>
      <c r="L102" s="35">
        <v>0</v>
      </c>
      <c r="M102" s="31" t="s">
        <v>774</v>
      </c>
      <c r="N102" s="36">
        <v>0</v>
      </c>
      <c r="O102" s="31" t="s">
        <v>785</v>
      </c>
      <c r="P102" s="142"/>
      <c r="Q102" s="31"/>
      <c r="R102" s="31"/>
      <c r="S102" s="133"/>
      <c r="T102" s="133"/>
      <c r="V102" s="133"/>
      <c r="W102" s="134"/>
    </row>
    <row r="103" spans="1:23" s="37" customFormat="1">
      <c r="A103" s="31">
        <v>97</v>
      </c>
      <c r="B103" s="31" t="s">
        <v>155</v>
      </c>
      <c r="C103" s="132" t="s">
        <v>900</v>
      </c>
      <c r="D103" s="32" t="s">
        <v>694</v>
      </c>
      <c r="E103" s="33">
        <v>45304</v>
      </c>
      <c r="F103" s="34">
        <v>3630</v>
      </c>
      <c r="G103" s="31" t="s">
        <v>928</v>
      </c>
      <c r="H103" s="31">
        <v>9965</v>
      </c>
      <c r="I103" s="35">
        <v>90.75</v>
      </c>
      <c r="J103" s="35">
        <v>90.75</v>
      </c>
      <c r="K103" s="35">
        <v>0</v>
      </c>
      <c r="L103" s="35">
        <v>0</v>
      </c>
      <c r="M103" s="31" t="s">
        <v>774</v>
      </c>
      <c r="N103" s="36">
        <v>0</v>
      </c>
      <c r="O103" s="31" t="s">
        <v>784</v>
      </c>
      <c r="P103" s="142"/>
      <c r="Q103" s="31"/>
      <c r="R103" s="31" t="s">
        <v>753</v>
      </c>
      <c r="S103" s="133"/>
      <c r="T103" s="133"/>
      <c r="V103" s="133"/>
      <c r="W103" s="134"/>
    </row>
    <row r="104" spans="1:23" s="37" customFormat="1">
      <c r="A104" s="31">
        <v>98</v>
      </c>
      <c r="B104" s="31" t="s">
        <v>86</v>
      </c>
      <c r="C104" s="132" t="s">
        <v>799</v>
      </c>
      <c r="D104" s="32" t="s">
        <v>424</v>
      </c>
      <c r="E104" s="33">
        <v>45306</v>
      </c>
      <c r="F104" s="34">
        <v>26827.14</v>
      </c>
      <c r="G104" s="31" t="s">
        <v>927</v>
      </c>
      <c r="H104" s="31">
        <v>4819</v>
      </c>
      <c r="I104" s="35">
        <v>2414.4299999999998</v>
      </c>
      <c r="J104" s="35">
        <v>2414.4299999999998</v>
      </c>
      <c r="K104" s="35">
        <v>0</v>
      </c>
      <c r="L104" s="35">
        <v>0</v>
      </c>
      <c r="M104" s="31" t="s">
        <v>775</v>
      </c>
      <c r="N104" s="36">
        <f>I104+J104+K104+L104</f>
        <v>4828.8599999999997</v>
      </c>
      <c r="O104" s="31" t="s">
        <v>785</v>
      </c>
      <c r="P104" s="142"/>
      <c r="Q104" s="31"/>
      <c r="R104" s="31"/>
      <c r="S104" s="133"/>
      <c r="T104" s="133"/>
    </row>
    <row r="105" spans="1:23" s="37" customFormat="1">
      <c r="A105" s="31">
        <v>99</v>
      </c>
      <c r="B105" s="31" t="s">
        <v>290</v>
      </c>
      <c r="C105" s="132" t="s">
        <v>809</v>
      </c>
      <c r="D105" s="32" t="s">
        <v>469</v>
      </c>
      <c r="E105" s="33">
        <v>45306</v>
      </c>
      <c r="F105" s="34">
        <v>19067.75</v>
      </c>
      <c r="G105" s="31" t="s">
        <v>927</v>
      </c>
      <c r="H105" s="31">
        <v>2781</v>
      </c>
      <c r="I105" s="35">
        <v>1716.1</v>
      </c>
      <c r="J105" s="35">
        <v>1716.1</v>
      </c>
      <c r="K105" s="35">
        <v>0</v>
      </c>
      <c r="L105" s="35">
        <v>0</v>
      </c>
      <c r="M105" s="31" t="s">
        <v>775</v>
      </c>
      <c r="N105" s="36">
        <f>I105+J105+K105+L105</f>
        <v>3432.2</v>
      </c>
      <c r="O105" s="31" t="s">
        <v>785</v>
      </c>
      <c r="P105" s="142"/>
      <c r="Q105" s="31"/>
      <c r="R105" s="31"/>
      <c r="S105" s="133"/>
      <c r="T105" s="133"/>
    </row>
    <row r="106" spans="1:23" s="37" customFormat="1">
      <c r="A106" s="31">
        <v>100</v>
      </c>
      <c r="B106" s="31" t="s">
        <v>98</v>
      </c>
      <c r="C106" s="132" t="s">
        <v>813</v>
      </c>
      <c r="D106" s="32" t="s">
        <v>486</v>
      </c>
      <c r="E106" s="33">
        <v>45306</v>
      </c>
      <c r="F106" s="34">
        <v>4224.49</v>
      </c>
      <c r="G106" s="31" t="s">
        <v>928</v>
      </c>
      <c r="H106" s="31">
        <v>9968</v>
      </c>
      <c r="I106" s="35">
        <v>380.2</v>
      </c>
      <c r="J106" s="35">
        <v>380.2</v>
      </c>
      <c r="K106" s="35">
        <v>0</v>
      </c>
      <c r="L106" s="35">
        <v>0</v>
      </c>
      <c r="M106" s="31" t="s">
        <v>774</v>
      </c>
      <c r="N106" s="36">
        <v>0</v>
      </c>
      <c r="O106" s="31" t="s">
        <v>790</v>
      </c>
      <c r="P106" s="142"/>
      <c r="Q106" s="31"/>
      <c r="R106" s="31" t="s">
        <v>753</v>
      </c>
      <c r="S106" s="133"/>
      <c r="T106" s="133"/>
    </row>
    <row r="107" spans="1:23" s="37" customFormat="1">
      <c r="A107" s="31">
        <v>101</v>
      </c>
      <c r="B107" s="31" t="s">
        <v>117</v>
      </c>
      <c r="C107" s="132" t="s">
        <v>834</v>
      </c>
      <c r="D107" s="32" t="s">
        <v>529</v>
      </c>
      <c r="E107" s="33">
        <v>45306</v>
      </c>
      <c r="F107" s="34">
        <v>425771.04</v>
      </c>
      <c r="G107" s="31" t="s">
        <v>927</v>
      </c>
      <c r="H107" s="31">
        <v>4819</v>
      </c>
      <c r="I107" s="35">
        <v>38319.39</v>
      </c>
      <c r="J107" s="35">
        <v>38319.39</v>
      </c>
      <c r="K107" s="35">
        <v>0</v>
      </c>
      <c r="L107" s="35">
        <v>0</v>
      </c>
      <c r="M107" s="31" t="s">
        <v>775</v>
      </c>
      <c r="N107" s="36">
        <f>I107+J107+K107+L107</f>
        <v>76638.78</v>
      </c>
      <c r="O107" s="31" t="s">
        <v>785</v>
      </c>
      <c r="P107" s="142"/>
      <c r="Q107" s="31"/>
      <c r="R107" s="31"/>
      <c r="S107" s="133"/>
      <c r="T107" s="133"/>
    </row>
    <row r="108" spans="1:23" s="37" customFormat="1">
      <c r="A108" s="31">
        <v>102</v>
      </c>
      <c r="B108" s="31" t="s">
        <v>126</v>
      </c>
      <c r="C108" s="132" t="s">
        <v>856</v>
      </c>
      <c r="D108" s="32" t="s">
        <v>570</v>
      </c>
      <c r="E108" s="33">
        <v>45306</v>
      </c>
      <c r="F108" s="34">
        <v>28000</v>
      </c>
      <c r="G108" s="31" t="s">
        <v>927</v>
      </c>
      <c r="H108" s="31">
        <v>8422</v>
      </c>
      <c r="I108" s="35">
        <v>0</v>
      </c>
      <c r="J108" s="35">
        <v>0</v>
      </c>
      <c r="K108" s="35">
        <v>5040</v>
      </c>
      <c r="L108" s="35">
        <v>0</v>
      </c>
      <c r="M108" s="31" t="s">
        <v>775</v>
      </c>
      <c r="N108" s="36">
        <f>I108+J108+K108+L108</f>
        <v>5040</v>
      </c>
      <c r="O108" s="31" t="s">
        <v>793</v>
      </c>
      <c r="P108" s="142"/>
      <c r="Q108" s="31"/>
      <c r="R108" s="31"/>
      <c r="S108" s="133"/>
      <c r="T108" s="133"/>
    </row>
    <row r="109" spans="1:23" s="37" customFormat="1">
      <c r="A109" s="31">
        <v>103</v>
      </c>
      <c r="B109" s="31" t="s">
        <v>407</v>
      </c>
      <c r="C109" s="132" t="s">
        <v>890</v>
      </c>
      <c r="D109" s="32" t="s">
        <v>652</v>
      </c>
      <c r="E109" s="33">
        <v>45306</v>
      </c>
      <c r="F109" s="34">
        <v>12000</v>
      </c>
      <c r="G109" s="31" t="s">
        <v>927</v>
      </c>
      <c r="H109" s="31">
        <v>2912</v>
      </c>
      <c r="I109" s="35">
        <f>F109*9%</f>
        <v>1080</v>
      </c>
      <c r="J109" s="35">
        <f>F109*9%</f>
        <v>1080</v>
      </c>
      <c r="K109" s="35">
        <v>0</v>
      </c>
      <c r="L109" s="35">
        <v>0</v>
      </c>
      <c r="M109" s="31" t="s">
        <v>775</v>
      </c>
      <c r="N109" s="36">
        <f>I109+J109+K109+L109</f>
        <v>2160</v>
      </c>
      <c r="O109" s="31" t="s">
        <v>785</v>
      </c>
      <c r="P109" s="142"/>
      <c r="Q109" s="31"/>
      <c r="R109" s="31"/>
      <c r="S109" s="133"/>
      <c r="T109" s="133"/>
    </row>
    <row r="110" spans="1:23" s="37" customFormat="1">
      <c r="A110" s="31">
        <v>104</v>
      </c>
      <c r="B110" s="31" t="s">
        <v>407</v>
      </c>
      <c r="C110" s="132" t="s">
        <v>890</v>
      </c>
      <c r="D110" s="32" t="s">
        <v>652</v>
      </c>
      <c r="E110" s="33">
        <v>45306</v>
      </c>
      <c r="F110" s="34">
        <v>93000</v>
      </c>
      <c r="G110" s="31" t="s">
        <v>927</v>
      </c>
      <c r="H110" s="31">
        <v>2914</v>
      </c>
      <c r="I110" s="35">
        <f>F110*9%</f>
        <v>8370</v>
      </c>
      <c r="J110" s="35">
        <f>F110*9%</f>
        <v>8370</v>
      </c>
      <c r="K110" s="35">
        <v>0</v>
      </c>
      <c r="L110" s="35">
        <v>0</v>
      </c>
      <c r="M110" s="31" t="s">
        <v>775</v>
      </c>
      <c r="N110" s="36">
        <f>I110+J110+K110+L110</f>
        <v>16740</v>
      </c>
      <c r="O110" s="31" t="s">
        <v>785</v>
      </c>
      <c r="P110" s="142"/>
      <c r="Q110" s="31"/>
      <c r="R110" s="31"/>
      <c r="S110" s="133"/>
      <c r="T110" s="133"/>
    </row>
    <row r="111" spans="1:23" s="37" customFormat="1">
      <c r="A111" s="31">
        <v>105</v>
      </c>
      <c r="B111" s="31" t="s">
        <v>407</v>
      </c>
      <c r="C111" s="132" t="s">
        <v>890</v>
      </c>
      <c r="D111" s="32" t="s">
        <v>653</v>
      </c>
      <c r="E111" s="33">
        <v>45306</v>
      </c>
      <c r="F111" s="34">
        <v>24750</v>
      </c>
      <c r="G111" s="31" t="s">
        <v>927</v>
      </c>
      <c r="H111" s="31">
        <v>2918</v>
      </c>
      <c r="I111" s="35">
        <v>2227.5</v>
      </c>
      <c r="J111" s="35">
        <v>2227.5</v>
      </c>
      <c r="K111" s="35">
        <v>0</v>
      </c>
      <c r="L111" s="35">
        <v>0</v>
      </c>
      <c r="M111" s="31" t="s">
        <v>775</v>
      </c>
      <c r="N111" s="36">
        <f>I111+J111+K111+L111</f>
        <v>4455</v>
      </c>
      <c r="O111" s="31" t="s">
        <v>785</v>
      </c>
      <c r="P111" s="142"/>
      <c r="Q111" s="31"/>
      <c r="R111" s="31"/>
      <c r="S111" s="133"/>
      <c r="T111" s="133"/>
    </row>
    <row r="112" spans="1:23" s="37" customFormat="1">
      <c r="A112" s="31">
        <v>106</v>
      </c>
      <c r="B112" s="31" t="s">
        <v>150</v>
      </c>
      <c r="C112" s="132" t="s">
        <v>894</v>
      </c>
      <c r="D112" s="32" t="s">
        <v>666</v>
      </c>
      <c r="E112" s="33">
        <v>45306</v>
      </c>
      <c r="F112" s="34">
        <v>720</v>
      </c>
      <c r="G112" s="31" t="s">
        <v>928</v>
      </c>
      <c r="H112" s="31">
        <v>9965</v>
      </c>
      <c r="I112" s="35">
        <v>18</v>
      </c>
      <c r="J112" s="35">
        <v>18</v>
      </c>
      <c r="K112" s="35">
        <v>0</v>
      </c>
      <c r="L112" s="35">
        <v>0</v>
      </c>
      <c r="M112" s="31" t="s">
        <v>774</v>
      </c>
      <c r="N112" s="36">
        <v>0</v>
      </c>
      <c r="O112" s="31" t="s">
        <v>784</v>
      </c>
      <c r="P112" s="142"/>
      <c r="Q112" s="31"/>
      <c r="R112" s="31" t="s">
        <v>753</v>
      </c>
      <c r="S112" s="133"/>
      <c r="T112" s="133"/>
      <c r="V112" s="133"/>
      <c r="W112" s="134"/>
    </row>
    <row r="113" spans="1:23" s="37" customFormat="1">
      <c r="A113" s="31">
        <v>107</v>
      </c>
      <c r="B113" s="31" t="s">
        <v>156</v>
      </c>
      <c r="C113" s="132" t="s">
        <v>899</v>
      </c>
      <c r="D113" s="32" t="s">
        <v>673</v>
      </c>
      <c r="E113" s="33">
        <v>45307</v>
      </c>
      <c r="F113" s="34">
        <v>2330</v>
      </c>
      <c r="G113" s="31" t="s">
        <v>928</v>
      </c>
      <c r="H113" s="31">
        <v>9965</v>
      </c>
      <c r="I113" s="35">
        <v>0</v>
      </c>
      <c r="J113" s="35">
        <v>0</v>
      </c>
      <c r="K113" s="35">
        <v>116.5</v>
      </c>
      <c r="L113" s="35">
        <v>0</v>
      </c>
      <c r="M113" s="31" t="s">
        <v>774</v>
      </c>
      <c r="N113" s="36">
        <v>0</v>
      </c>
      <c r="O113" s="31" t="s">
        <v>784</v>
      </c>
      <c r="P113" s="142"/>
      <c r="Q113" s="31"/>
      <c r="R113" s="31" t="s">
        <v>753</v>
      </c>
      <c r="S113" s="133"/>
      <c r="T113" s="133"/>
      <c r="V113" s="133"/>
      <c r="W113" s="134"/>
    </row>
    <row r="114" spans="1:23" s="37" customFormat="1">
      <c r="A114" s="31">
        <v>108</v>
      </c>
      <c r="B114" s="31" t="s">
        <v>328</v>
      </c>
      <c r="C114" s="132" t="s">
        <v>903</v>
      </c>
      <c r="D114" s="32" t="s">
        <v>722</v>
      </c>
      <c r="E114" s="33">
        <v>45307</v>
      </c>
      <c r="F114" s="34">
        <v>500</v>
      </c>
      <c r="G114" s="31" t="s">
        <v>928</v>
      </c>
      <c r="H114" s="31">
        <v>9965</v>
      </c>
      <c r="I114" s="35">
        <v>0</v>
      </c>
      <c r="J114" s="35">
        <v>0</v>
      </c>
      <c r="K114" s="35">
        <v>25</v>
      </c>
      <c r="L114" s="35">
        <v>0</v>
      </c>
      <c r="M114" s="31" t="s">
        <v>774</v>
      </c>
      <c r="N114" s="36">
        <v>0</v>
      </c>
      <c r="O114" s="31" t="s">
        <v>784</v>
      </c>
      <c r="P114" s="142"/>
      <c r="Q114" s="31"/>
      <c r="R114" s="31" t="s">
        <v>753</v>
      </c>
      <c r="S114" s="133"/>
      <c r="T114" s="133"/>
      <c r="V114" s="133"/>
      <c r="W114" s="134"/>
    </row>
    <row r="115" spans="1:23" s="37" customFormat="1">
      <c r="A115" s="31">
        <v>109</v>
      </c>
      <c r="B115" s="31" t="s">
        <v>112</v>
      </c>
      <c r="C115" s="132" t="s">
        <v>831</v>
      </c>
      <c r="D115" s="32">
        <v>573</v>
      </c>
      <c r="E115" s="33">
        <v>45308</v>
      </c>
      <c r="F115" s="34">
        <v>4200</v>
      </c>
      <c r="G115" s="31" t="s">
        <v>927</v>
      </c>
      <c r="H115" s="31">
        <v>3920</v>
      </c>
      <c r="I115" s="35">
        <v>378</v>
      </c>
      <c r="J115" s="35">
        <v>378</v>
      </c>
      <c r="K115" s="35">
        <v>0</v>
      </c>
      <c r="L115" s="35">
        <v>0</v>
      </c>
      <c r="M115" s="31" t="s">
        <v>775</v>
      </c>
      <c r="N115" s="36">
        <f>I115+J115+K115+L115</f>
        <v>756</v>
      </c>
      <c r="O115" s="31" t="s">
        <v>785</v>
      </c>
      <c r="P115" s="142"/>
      <c r="Q115" s="31"/>
      <c r="R115" s="31" t="s">
        <v>753</v>
      </c>
      <c r="S115" s="133"/>
      <c r="T115" s="133"/>
    </row>
    <row r="116" spans="1:23" s="37" customFormat="1">
      <c r="A116" s="31">
        <v>110</v>
      </c>
      <c r="B116" s="31" t="s">
        <v>112</v>
      </c>
      <c r="C116" s="132" t="s">
        <v>831</v>
      </c>
      <c r="D116" s="32" t="s">
        <v>514</v>
      </c>
      <c r="E116" s="33">
        <v>45308</v>
      </c>
      <c r="F116" s="34">
        <v>24621</v>
      </c>
      <c r="G116" s="31" t="s">
        <v>927</v>
      </c>
      <c r="H116" s="31">
        <v>3920</v>
      </c>
      <c r="I116" s="35">
        <v>2215.89</v>
      </c>
      <c r="J116" s="35">
        <v>2215.89</v>
      </c>
      <c r="K116" s="35">
        <v>0</v>
      </c>
      <c r="L116" s="35">
        <v>0</v>
      </c>
      <c r="M116" s="31" t="s">
        <v>775</v>
      </c>
      <c r="N116" s="36">
        <f>I116+J116+K116+L116</f>
        <v>4431.78</v>
      </c>
      <c r="O116" s="31" t="s">
        <v>785</v>
      </c>
      <c r="P116" s="142"/>
      <c r="Q116" s="31"/>
      <c r="R116" s="31" t="s">
        <v>753</v>
      </c>
      <c r="S116" s="133"/>
      <c r="T116" s="133"/>
    </row>
    <row r="117" spans="1:23" s="37" customFormat="1">
      <c r="A117" s="31">
        <v>111</v>
      </c>
      <c r="B117" s="31" t="s">
        <v>116</v>
      </c>
      <c r="C117" s="132" t="s">
        <v>832</v>
      </c>
      <c r="D117" s="32" t="s">
        <v>520</v>
      </c>
      <c r="E117" s="33">
        <v>45308</v>
      </c>
      <c r="F117" s="34">
        <v>6577.24</v>
      </c>
      <c r="G117" s="31" t="s">
        <v>928</v>
      </c>
      <c r="H117" s="31">
        <v>9971</v>
      </c>
      <c r="I117" s="35">
        <v>591.95000000000005</v>
      </c>
      <c r="J117" s="35">
        <v>591.95000000000005</v>
      </c>
      <c r="K117" s="35">
        <v>0</v>
      </c>
      <c r="L117" s="35">
        <v>0</v>
      </c>
      <c r="M117" s="31" t="s">
        <v>774</v>
      </c>
      <c r="N117" s="36">
        <v>0</v>
      </c>
      <c r="O117" s="31" t="s">
        <v>788</v>
      </c>
      <c r="P117" s="142"/>
      <c r="Q117" s="31"/>
      <c r="R117" s="31" t="s">
        <v>753</v>
      </c>
      <c r="S117" s="133"/>
      <c r="T117" s="133"/>
    </row>
    <row r="118" spans="1:23" s="37" customFormat="1">
      <c r="A118" s="31">
        <v>112</v>
      </c>
      <c r="B118" s="31" t="s">
        <v>314</v>
      </c>
      <c r="C118" s="132" t="s">
        <v>838</v>
      </c>
      <c r="D118" s="32" t="s">
        <v>538</v>
      </c>
      <c r="E118" s="33">
        <v>45308</v>
      </c>
      <c r="F118" s="34">
        <v>1890</v>
      </c>
      <c r="G118" s="31" t="s">
        <v>927</v>
      </c>
      <c r="H118" s="31">
        <v>8482</v>
      </c>
      <c r="I118" s="35">
        <v>170.1</v>
      </c>
      <c r="J118" s="35">
        <v>170.1</v>
      </c>
      <c r="K118" s="35">
        <v>0</v>
      </c>
      <c r="L118" s="35">
        <v>0</v>
      </c>
      <c r="M118" s="31" t="s">
        <v>775</v>
      </c>
      <c r="N118" s="36">
        <f>I118+J118+K118+L118</f>
        <v>340.2</v>
      </c>
      <c r="O118" s="31" t="s">
        <v>787</v>
      </c>
      <c r="P118" s="142"/>
      <c r="Q118" s="31"/>
      <c r="R118" s="31"/>
      <c r="S118" s="133"/>
      <c r="T118" s="133"/>
    </row>
    <row r="119" spans="1:23" s="37" customFormat="1">
      <c r="A119" s="31">
        <v>113</v>
      </c>
      <c r="B119" s="31" t="s">
        <v>331</v>
      </c>
      <c r="C119" s="132" t="s">
        <v>332</v>
      </c>
      <c r="D119" s="32" t="s">
        <v>562</v>
      </c>
      <c r="E119" s="33">
        <v>45308</v>
      </c>
      <c r="F119" s="34">
        <v>600</v>
      </c>
      <c r="G119" s="31" t="s">
        <v>928</v>
      </c>
      <c r="H119" s="31">
        <v>9965</v>
      </c>
      <c r="I119" s="35">
        <v>15</v>
      </c>
      <c r="J119" s="35">
        <v>15</v>
      </c>
      <c r="K119" s="35">
        <v>0</v>
      </c>
      <c r="L119" s="35">
        <v>0</v>
      </c>
      <c r="M119" s="31" t="s">
        <v>774</v>
      </c>
      <c r="N119" s="36">
        <v>0</v>
      </c>
      <c r="O119" s="31" t="s">
        <v>784</v>
      </c>
      <c r="P119" s="142"/>
      <c r="Q119" s="31"/>
      <c r="R119" s="31" t="s">
        <v>753</v>
      </c>
      <c r="S119" s="133"/>
      <c r="T119" s="133"/>
      <c r="V119" s="133"/>
      <c r="W119" s="134"/>
    </row>
    <row r="120" spans="1:23" s="37" customFormat="1">
      <c r="A120" s="31">
        <v>114</v>
      </c>
      <c r="B120" s="31" t="s">
        <v>381</v>
      </c>
      <c r="C120" s="132" t="s">
        <v>862</v>
      </c>
      <c r="D120" s="32" t="s">
        <v>580</v>
      </c>
      <c r="E120" s="33">
        <v>45308</v>
      </c>
      <c r="F120" s="34">
        <v>33818.959999999999</v>
      </c>
      <c r="G120" s="31" t="s">
        <v>928</v>
      </c>
      <c r="H120" s="31">
        <v>9965</v>
      </c>
      <c r="I120" s="35">
        <v>845.47</v>
      </c>
      <c r="J120" s="35">
        <v>845.47</v>
      </c>
      <c r="K120" s="35">
        <v>0</v>
      </c>
      <c r="L120" s="35">
        <v>0</v>
      </c>
      <c r="M120" s="31" t="s">
        <v>774</v>
      </c>
      <c r="N120" s="36">
        <v>0</v>
      </c>
      <c r="O120" s="31" t="s">
        <v>784</v>
      </c>
      <c r="P120" s="142"/>
      <c r="Q120" s="31"/>
      <c r="R120" s="31" t="s">
        <v>753</v>
      </c>
      <c r="S120" s="133"/>
      <c r="T120" s="133"/>
      <c r="V120" s="133"/>
      <c r="W120" s="134"/>
    </row>
    <row r="121" spans="1:23" s="37" customFormat="1">
      <c r="A121" s="31">
        <v>115</v>
      </c>
      <c r="B121" s="31" t="s">
        <v>135</v>
      </c>
      <c r="C121" s="132" t="s">
        <v>871</v>
      </c>
      <c r="D121" s="32" t="s">
        <v>618</v>
      </c>
      <c r="E121" s="33">
        <v>45308</v>
      </c>
      <c r="F121" s="34">
        <v>40000</v>
      </c>
      <c r="G121" s="31" t="s">
        <v>928</v>
      </c>
      <c r="H121" s="31">
        <v>9972</v>
      </c>
      <c r="I121" s="35">
        <v>3600</v>
      </c>
      <c r="J121" s="35">
        <v>3600</v>
      </c>
      <c r="K121" s="35">
        <v>0</v>
      </c>
      <c r="L121" s="35">
        <v>0</v>
      </c>
      <c r="M121" s="31" t="s">
        <v>774</v>
      </c>
      <c r="N121" s="36">
        <v>0</v>
      </c>
      <c r="O121" s="31" t="s">
        <v>788</v>
      </c>
      <c r="P121" s="142"/>
      <c r="Q121" s="31"/>
      <c r="R121" s="31" t="s">
        <v>753</v>
      </c>
      <c r="S121" s="133"/>
      <c r="T121" s="133"/>
    </row>
    <row r="122" spans="1:23" s="37" customFormat="1">
      <c r="A122" s="31">
        <v>116</v>
      </c>
      <c r="B122" s="31" t="s">
        <v>143</v>
      </c>
      <c r="C122" s="132" t="s">
        <v>883</v>
      </c>
      <c r="D122" s="32" t="s">
        <v>639</v>
      </c>
      <c r="E122" s="33">
        <v>45308</v>
      </c>
      <c r="F122" s="34">
        <v>7840</v>
      </c>
      <c r="G122" s="31" t="s">
        <v>927</v>
      </c>
      <c r="H122" s="31">
        <v>9612</v>
      </c>
      <c r="I122" s="35">
        <f>F122*9%</f>
        <v>705.6</v>
      </c>
      <c r="J122" s="35">
        <f>F122*9%</f>
        <v>705.6</v>
      </c>
      <c r="K122" s="35">
        <v>0</v>
      </c>
      <c r="L122" s="35">
        <v>0</v>
      </c>
      <c r="M122" s="31" t="s">
        <v>775</v>
      </c>
      <c r="N122" s="36">
        <f t="shared" ref="N122:N127" si="2">I122+J122+K122+L122</f>
        <v>1411.2</v>
      </c>
      <c r="O122" s="31" t="s">
        <v>785</v>
      </c>
      <c r="P122" s="142"/>
      <c r="Q122" s="31"/>
      <c r="R122" s="31"/>
      <c r="S122" s="133"/>
      <c r="T122" s="133"/>
    </row>
    <row r="123" spans="1:23" s="37" customFormat="1">
      <c r="A123" s="31">
        <v>117</v>
      </c>
      <c r="B123" s="31" t="s">
        <v>91</v>
      </c>
      <c r="C123" s="132" t="s">
        <v>803</v>
      </c>
      <c r="D123" s="32" t="s">
        <v>454</v>
      </c>
      <c r="E123" s="33">
        <v>45309</v>
      </c>
      <c r="F123" s="34">
        <v>31710</v>
      </c>
      <c r="G123" s="31" t="s">
        <v>927</v>
      </c>
      <c r="H123" s="31">
        <v>2914</v>
      </c>
      <c r="I123" s="35">
        <f>F123*9%</f>
        <v>2853.9</v>
      </c>
      <c r="J123" s="35">
        <f>F123*9%</f>
        <v>2853.9</v>
      </c>
      <c r="K123" s="35">
        <v>0</v>
      </c>
      <c r="L123" s="35">
        <v>0</v>
      </c>
      <c r="M123" s="31" t="s">
        <v>775</v>
      </c>
      <c r="N123" s="36">
        <f t="shared" si="2"/>
        <v>5707.8</v>
      </c>
      <c r="O123" s="31" t="s">
        <v>785</v>
      </c>
      <c r="P123" s="142"/>
      <c r="Q123" s="31"/>
      <c r="R123" s="31"/>
      <c r="S123" s="133"/>
      <c r="T123" s="133"/>
    </row>
    <row r="124" spans="1:23" s="37" customFormat="1">
      <c r="A124" s="31">
        <v>118</v>
      </c>
      <c r="B124" s="31" t="s">
        <v>91</v>
      </c>
      <c r="C124" s="132" t="s">
        <v>803</v>
      </c>
      <c r="D124" s="32" t="s">
        <v>454</v>
      </c>
      <c r="E124" s="33">
        <v>45309</v>
      </c>
      <c r="F124" s="34">
        <v>10950</v>
      </c>
      <c r="G124" s="31" t="s">
        <v>927</v>
      </c>
      <c r="H124" s="31">
        <v>2912</v>
      </c>
      <c r="I124" s="35">
        <f>F124*9%</f>
        <v>985.5</v>
      </c>
      <c r="J124" s="35">
        <f>F124*9%</f>
        <v>985.5</v>
      </c>
      <c r="K124" s="35">
        <v>0</v>
      </c>
      <c r="L124" s="35">
        <v>0</v>
      </c>
      <c r="M124" s="31" t="s">
        <v>775</v>
      </c>
      <c r="N124" s="36">
        <f t="shared" si="2"/>
        <v>1971</v>
      </c>
      <c r="O124" s="31" t="s">
        <v>785</v>
      </c>
      <c r="P124" s="142"/>
      <c r="Q124" s="31"/>
      <c r="R124" s="31"/>
      <c r="S124" s="133"/>
      <c r="T124" s="133"/>
    </row>
    <row r="125" spans="1:23" s="37" customFormat="1">
      <c r="A125" s="31">
        <v>119</v>
      </c>
      <c r="B125" s="31" t="s">
        <v>91</v>
      </c>
      <c r="C125" s="132" t="s">
        <v>803</v>
      </c>
      <c r="D125" s="32" t="s">
        <v>454</v>
      </c>
      <c r="E125" s="33">
        <v>45309</v>
      </c>
      <c r="F125" s="34">
        <f>4200+117.15</f>
        <v>4317.1499999999996</v>
      </c>
      <c r="G125" s="31" t="s">
        <v>927</v>
      </c>
      <c r="H125" s="31">
        <v>2909</v>
      </c>
      <c r="I125" s="35">
        <f>F125*9%</f>
        <v>388.54349999999994</v>
      </c>
      <c r="J125" s="35">
        <f>F125*9%</f>
        <v>388.54349999999994</v>
      </c>
      <c r="K125" s="35">
        <v>0</v>
      </c>
      <c r="L125" s="35">
        <v>0</v>
      </c>
      <c r="M125" s="31" t="s">
        <v>775</v>
      </c>
      <c r="N125" s="36">
        <f t="shared" si="2"/>
        <v>777.08699999999988</v>
      </c>
      <c r="O125" s="31" t="s">
        <v>785</v>
      </c>
      <c r="P125" s="142"/>
      <c r="Q125" s="31"/>
      <c r="R125" s="31"/>
      <c r="S125" s="133"/>
      <c r="T125" s="133"/>
    </row>
    <row r="126" spans="1:23" s="37" customFormat="1">
      <c r="A126" s="31">
        <v>120</v>
      </c>
      <c r="B126" s="31" t="s">
        <v>128</v>
      </c>
      <c r="C126" s="132" t="s">
        <v>857</v>
      </c>
      <c r="D126" s="32" t="s">
        <v>572</v>
      </c>
      <c r="E126" s="33">
        <v>45309</v>
      </c>
      <c r="F126" s="34">
        <v>176000</v>
      </c>
      <c r="G126" s="31" t="s">
        <v>927</v>
      </c>
      <c r="H126" s="31">
        <v>3307</v>
      </c>
      <c r="I126" s="35">
        <v>4400</v>
      </c>
      <c r="J126" s="35">
        <v>4400</v>
      </c>
      <c r="K126" s="35">
        <v>0</v>
      </c>
      <c r="L126" s="35">
        <v>0</v>
      </c>
      <c r="M126" s="31" t="s">
        <v>775</v>
      </c>
      <c r="N126" s="36">
        <f t="shared" si="2"/>
        <v>8800</v>
      </c>
      <c r="O126" s="31" t="s">
        <v>785</v>
      </c>
      <c r="P126" s="142"/>
      <c r="Q126" s="31"/>
      <c r="R126" s="31"/>
      <c r="S126" s="133"/>
      <c r="T126" s="133"/>
    </row>
    <row r="127" spans="1:23" s="37" customFormat="1">
      <c r="A127" s="31">
        <v>121</v>
      </c>
      <c r="B127" s="31" t="s">
        <v>136</v>
      </c>
      <c r="C127" s="132" t="s">
        <v>872</v>
      </c>
      <c r="D127" s="32" t="s">
        <v>620</v>
      </c>
      <c r="E127" s="33">
        <v>45309</v>
      </c>
      <c r="F127" s="34">
        <v>264360</v>
      </c>
      <c r="G127" s="31" t="s">
        <v>927</v>
      </c>
      <c r="H127" s="31">
        <v>3307</v>
      </c>
      <c r="I127" s="35">
        <v>6609</v>
      </c>
      <c r="J127" s="35">
        <v>6609</v>
      </c>
      <c r="K127" s="35">
        <v>0</v>
      </c>
      <c r="L127" s="35">
        <v>0</v>
      </c>
      <c r="M127" s="31" t="s">
        <v>775</v>
      </c>
      <c r="N127" s="36">
        <f t="shared" si="2"/>
        <v>13218</v>
      </c>
      <c r="O127" s="31" t="s">
        <v>785</v>
      </c>
      <c r="P127" s="142"/>
      <c r="Q127" s="31"/>
      <c r="R127" s="31"/>
      <c r="S127" s="133"/>
      <c r="T127" s="133"/>
    </row>
    <row r="128" spans="1:23" s="37" customFormat="1">
      <c r="A128" s="31">
        <v>122</v>
      </c>
      <c r="B128" s="31" t="s">
        <v>155</v>
      </c>
      <c r="C128" s="132" t="s">
        <v>900</v>
      </c>
      <c r="D128" s="32" t="s">
        <v>695</v>
      </c>
      <c r="E128" s="33">
        <v>45309</v>
      </c>
      <c r="F128" s="34">
        <v>14700</v>
      </c>
      <c r="G128" s="31" t="s">
        <v>928</v>
      </c>
      <c r="H128" s="31">
        <v>9965</v>
      </c>
      <c r="I128" s="35">
        <v>367.5</v>
      </c>
      <c r="J128" s="35">
        <v>367.5</v>
      </c>
      <c r="K128" s="35">
        <v>0</v>
      </c>
      <c r="L128" s="35">
        <v>0</v>
      </c>
      <c r="M128" s="31" t="s">
        <v>774</v>
      </c>
      <c r="N128" s="36">
        <v>0</v>
      </c>
      <c r="O128" s="31" t="s">
        <v>784</v>
      </c>
      <c r="P128" s="142"/>
      <c r="Q128" s="31"/>
      <c r="R128" s="31" t="s">
        <v>753</v>
      </c>
      <c r="S128" s="133"/>
      <c r="T128" s="133"/>
      <c r="V128" s="133"/>
      <c r="W128" s="134"/>
    </row>
    <row r="129" spans="1:23" s="37" customFormat="1">
      <c r="A129" s="31">
        <v>123</v>
      </c>
      <c r="B129" s="31" t="s">
        <v>155</v>
      </c>
      <c r="C129" s="132" t="s">
        <v>900</v>
      </c>
      <c r="D129" s="32" t="s">
        <v>696</v>
      </c>
      <c r="E129" s="33">
        <v>45309</v>
      </c>
      <c r="F129" s="34">
        <v>2600</v>
      </c>
      <c r="G129" s="31" t="s">
        <v>928</v>
      </c>
      <c r="H129" s="31">
        <v>9965</v>
      </c>
      <c r="I129" s="35">
        <v>65</v>
      </c>
      <c r="J129" s="35">
        <v>65</v>
      </c>
      <c r="K129" s="35">
        <v>0</v>
      </c>
      <c r="L129" s="35">
        <v>0</v>
      </c>
      <c r="M129" s="31" t="s">
        <v>774</v>
      </c>
      <c r="N129" s="36">
        <v>0</v>
      </c>
      <c r="O129" s="31" t="s">
        <v>784</v>
      </c>
      <c r="P129" s="142"/>
      <c r="Q129" s="31"/>
      <c r="R129" s="31" t="s">
        <v>753</v>
      </c>
      <c r="S129" s="133"/>
      <c r="T129" s="133"/>
      <c r="V129" s="133"/>
      <c r="W129" s="134"/>
    </row>
    <row r="130" spans="1:23" s="37" customFormat="1">
      <c r="A130" s="31">
        <v>124</v>
      </c>
      <c r="B130" s="38" t="s">
        <v>144</v>
      </c>
      <c r="C130" s="39" t="s">
        <v>906</v>
      </c>
      <c r="D130" s="38" t="s">
        <v>252</v>
      </c>
      <c r="E130" s="33">
        <v>45309</v>
      </c>
      <c r="F130" s="40">
        <v>41800</v>
      </c>
      <c r="G130" s="31" t="s">
        <v>927</v>
      </c>
      <c r="H130" s="31">
        <v>3920</v>
      </c>
      <c r="I130" s="35">
        <v>3762</v>
      </c>
      <c r="J130" s="35">
        <v>3762</v>
      </c>
      <c r="K130" s="35">
        <v>0</v>
      </c>
      <c r="L130" s="35">
        <v>0</v>
      </c>
      <c r="M130" s="31" t="s">
        <v>775</v>
      </c>
      <c r="N130" s="36">
        <f>I130+J130+K130+L130</f>
        <v>7524</v>
      </c>
      <c r="O130" s="31" t="s">
        <v>785</v>
      </c>
      <c r="P130" s="142"/>
      <c r="Q130" s="31"/>
      <c r="R130" s="31"/>
      <c r="S130" s="133"/>
      <c r="T130" s="133"/>
    </row>
    <row r="131" spans="1:23" s="37" customFormat="1">
      <c r="A131" s="31">
        <v>125</v>
      </c>
      <c r="B131" s="31" t="s">
        <v>93</v>
      </c>
      <c r="C131" s="132" t="s">
        <v>810</v>
      </c>
      <c r="D131" s="32" t="s">
        <v>473</v>
      </c>
      <c r="E131" s="33">
        <v>45310</v>
      </c>
      <c r="F131" s="34">
        <v>55555.5</v>
      </c>
      <c r="G131" s="31" t="s">
        <v>927</v>
      </c>
      <c r="H131" s="31">
        <v>3302</v>
      </c>
      <c r="I131" s="35">
        <v>0</v>
      </c>
      <c r="J131" s="35">
        <v>0</v>
      </c>
      <c r="K131" s="35">
        <v>9999.99</v>
      </c>
      <c r="L131" s="35">
        <v>0</v>
      </c>
      <c r="M131" s="31" t="s">
        <v>775</v>
      </c>
      <c r="N131" s="36">
        <f>I131+J131+K131+L131</f>
        <v>9999.99</v>
      </c>
      <c r="O131" s="31" t="s">
        <v>785</v>
      </c>
      <c r="P131" s="142"/>
      <c r="Q131" s="31"/>
      <c r="R131" s="31"/>
      <c r="S131" s="133"/>
      <c r="T131" s="133"/>
    </row>
    <row r="132" spans="1:23" s="37" customFormat="1">
      <c r="A132" s="31">
        <v>126</v>
      </c>
      <c r="B132" s="31" t="s">
        <v>95</v>
      </c>
      <c r="C132" s="132" t="s">
        <v>812</v>
      </c>
      <c r="D132" s="32" t="s">
        <v>482</v>
      </c>
      <c r="E132" s="33">
        <v>45310</v>
      </c>
      <c r="F132" s="34">
        <v>14816</v>
      </c>
      <c r="G132" s="31" t="s">
        <v>928</v>
      </c>
      <c r="H132" s="31">
        <v>9968</v>
      </c>
      <c r="I132" s="35">
        <v>1333.44</v>
      </c>
      <c r="J132" s="35">
        <v>1333.44</v>
      </c>
      <c r="K132" s="35">
        <v>0</v>
      </c>
      <c r="L132" s="35">
        <v>0</v>
      </c>
      <c r="M132" s="31" t="s">
        <v>774</v>
      </c>
      <c r="N132" s="36">
        <v>0</v>
      </c>
      <c r="O132" s="31" t="s">
        <v>784</v>
      </c>
      <c r="P132" s="142"/>
      <c r="Q132" s="31"/>
      <c r="R132" s="31" t="s">
        <v>753</v>
      </c>
      <c r="S132" s="133"/>
      <c r="T132" s="133"/>
      <c r="V132" s="133"/>
      <c r="W132" s="134"/>
    </row>
    <row r="133" spans="1:23" s="37" customFormat="1">
      <c r="A133" s="31">
        <v>127</v>
      </c>
      <c r="B133" s="31" t="s">
        <v>130</v>
      </c>
      <c r="C133" s="132" t="s">
        <v>867</v>
      </c>
      <c r="D133" s="32" t="s">
        <v>589</v>
      </c>
      <c r="E133" s="33">
        <v>45310</v>
      </c>
      <c r="F133" s="34">
        <v>1014.16</v>
      </c>
      <c r="G133" s="31" t="s">
        <v>927</v>
      </c>
      <c r="H133" s="31">
        <v>8536</v>
      </c>
      <c r="I133" s="35">
        <v>91.27</v>
      </c>
      <c r="J133" s="35">
        <v>91.27</v>
      </c>
      <c r="K133" s="35">
        <v>0</v>
      </c>
      <c r="L133" s="35">
        <v>0</v>
      </c>
      <c r="M133" s="31" t="s">
        <v>775</v>
      </c>
      <c r="N133" s="36">
        <f>I133+J133+K133+L133</f>
        <v>182.54</v>
      </c>
      <c r="O133" s="31" t="s">
        <v>787</v>
      </c>
      <c r="P133" s="142"/>
      <c r="Q133" s="31"/>
      <c r="R133" s="31"/>
      <c r="S133" s="133"/>
      <c r="T133" s="133"/>
    </row>
    <row r="134" spans="1:23" s="37" customFormat="1">
      <c r="A134" s="31">
        <v>128</v>
      </c>
      <c r="B134" s="31" t="s">
        <v>132</v>
      </c>
      <c r="C134" s="132" t="s">
        <v>869</v>
      </c>
      <c r="D134" s="32" t="s">
        <v>596</v>
      </c>
      <c r="E134" s="33">
        <v>45310</v>
      </c>
      <c r="F134" s="34">
        <v>186.44</v>
      </c>
      <c r="G134" s="31" t="s">
        <v>929</v>
      </c>
      <c r="H134" s="31">
        <v>8536</v>
      </c>
      <c r="I134" s="35">
        <v>16.78</v>
      </c>
      <c r="J134" s="35">
        <v>16.78</v>
      </c>
      <c r="K134" s="35">
        <v>0</v>
      </c>
      <c r="L134" s="35">
        <v>0</v>
      </c>
      <c r="M134" s="31" t="s">
        <v>774</v>
      </c>
      <c r="N134" s="36">
        <v>0</v>
      </c>
      <c r="O134" s="31" t="s">
        <v>791</v>
      </c>
      <c r="P134" s="142"/>
      <c r="Q134" s="31"/>
      <c r="R134" s="31"/>
      <c r="S134" s="133"/>
      <c r="T134" s="133"/>
      <c r="V134" s="133"/>
      <c r="W134" s="134"/>
    </row>
    <row r="135" spans="1:23" s="37" customFormat="1">
      <c r="A135" s="31">
        <v>129</v>
      </c>
      <c r="B135" s="31" t="s">
        <v>296</v>
      </c>
      <c r="C135" s="132" t="s">
        <v>889</v>
      </c>
      <c r="D135" s="32" t="s">
        <v>650</v>
      </c>
      <c r="E135" s="33">
        <v>45310</v>
      </c>
      <c r="F135" s="34">
        <v>10532</v>
      </c>
      <c r="G135" s="31" t="s">
        <v>927</v>
      </c>
      <c r="H135" s="31">
        <v>2915</v>
      </c>
      <c r="I135" s="35">
        <v>947.88</v>
      </c>
      <c r="J135" s="35">
        <v>947.88</v>
      </c>
      <c r="K135" s="35">
        <v>0</v>
      </c>
      <c r="L135" s="35">
        <v>0</v>
      </c>
      <c r="M135" s="31" t="s">
        <v>775</v>
      </c>
      <c r="N135" s="36">
        <f>I135+J135+K135+L135</f>
        <v>1895.76</v>
      </c>
      <c r="O135" s="31" t="s">
        <v>785</v>
      </c>
      <c r="P135" s="142"/>
      <c r="Q135" s="31"/>
      <c r="R135" s="31"/>
      <c r="S135" s="133"/>
      <c r="T135" s="133"/>
    </row>
    <row r="136" spans="1:23" s="37" customFormat="1">
      <c r="A136" s="31">
        <v>130</v>
      </c>
      <c r="B136" s="31" t="s">
        <v>86</v>
      </c>
      <c r="C136" s="132" t="s">
        <v>799</v>
      </c>
      <c r="D136" s="32" t="s">
        <v>425</v>
      </c>
      <c r="E136" s="33">
        <v>45311</v>
      </c>
      <c r="F136" s="34">
        <v>64283.88</v>
      </c>
      <c r="G136" s="31" t="s">
        <v>927</v>
      </c>
      <c r="H136" s="31">
        <v>4819</v>
      </c>
      <c r="I136" s="35">
        <v>5785.56</v>
      </c>
      <c r="J136" s="35">
        <v>5785.56</v>
      </c>
      <c r="K136" s="35">
        <v>0</v>
      </c>
      <c r="L136" s="35">
        <v>0</v>
      </c>
      <c r="M136" s="31" t="s">
        <v>775</v>
      </c>
      <c r="N136" s="36">
        <f>I136+J136+K136+L136</f>
        <v>11571.12</v>
      </c>
      <c r="O136" s="31" t="s">
        <v>785</v>
      </c>
      <c r="P136" s="142"/>
      <c r="Q136" s="31"/>
      <c r="R136" s="31"/>
      <c r="S136" s="133"/>
      <c r="T136" s="133"/>
    </row>
    <row r="137" spans="1:23" s="37" customFormat="1">
      <c r="A137" s="31">
        <v>131</v>
      </c>
      <c r="B137" s="31" t="s">
        <v>94</v>
      </c>
      <c r="C137" s="132" t="s">
        <v>811</v>
      </c>
      <c r="D137" s="32" t="s">
        <v>479</v>
      </c>
      <c r="E137" s="33">
        <v>45311</v>
      </c>
      <c r="F137" s="34">
        <v>50032.76</v>
      </c>
      <c r="G137" s="31" t="s">
        <v>927</v>
      </c>
      <c r="H137" s="31">
        <v>4819</v>
      </c>
      <c r="I137" s="35">
        <v>0</v>
      </c>
      <c r="J137" s="35">
        <v>0</v>
      </c>
      <c r="K137" s="35">
        <v>9005.9</v>
      </c>
      <c r="L137" s="35">
        <v>0</v>
      </c>
      <c r="M137" s="31" t="s">
        <v>775</v>
      </c>
      <c r="N137" s="36">
        <f>I137+J137+K137+L137</f>
        <v>9005.9</v>
      </c>
      <c r="O137" s="31" t="s">
        <v>785</v>
      </c>
      <c r="P137" s="142"/>
      <c r="Q137" s="31"/>
      <c r="R137" s="31"/>
      <c r="S137" s="133"/>
      <c r="T137" s="133"/>
    </row>
    <row r="138" spans="1:23" s="37" customFormat="1">
      <c r="A138" s="31">
        <v>132</v>
      </c>
      <c r="B138" s="31" t="s">
        <v>99</v>
      </c>
      <c r="C138" s="132" t="s">
        <v>816</v>
      </c>
      <c r="D138" s="32" t="s">
        <v>490</v>
      </c>
      <c r="E138" s="33">
        <v>45311</v>
      </c>
      <c r="F138" s="34">
        <v>345258.75</v>
      </c>
      <c r="G138" s="31" t="s">
        <v>927</v>
      </c>
      <c r="H138" s="31">
        <v>2912</v>
      </c>
      <c r="I138" s="35">
        <v>0</v>
      </c>
      <c r="J138" s="35">
        <v>0</v>
      </c>
      <c r="K138" s="35">
        <v>62146.58</v>
      </c>
      <c r="L138" s="35">
        <v>0</v>
      </c>
      <c r="M138" s="31" t="s">
        <v>775</v>
      </c>
      <c r="N138" s="36">
        <f>I138+J138+K138+L138</f>
        <v>62146.58</v>
      </c>
      <c r="O138" s="31" t="s">
        <v>785</v>
      </c>
      <c r="P138" s="142"/>
      <c r="Q138" s="31"/>
      <c r="R138" s="31"/>
      <c r="S138" s="133"/>
      <c r="T138" s="133"/>
    </row>
    <row r="139" spans="1:23" s="37" customFormat="1">
      <c r="A139" s="31">
        <v>133</v>
      </c>
      <c r="B139" s="31" t="s">
        <v>354</v>
      </c>
      <c r="C139" s="132" t="s">
        <v>828</v>
      </c>
      <c r="D139" s="32" t="s">
        <v>509</v>
      </c>
      <c r="E139" s="33">
        <v>45311</v>
      </c>
      <c r="F139" s="34">
        <v>23000</v>
      </c>
      <c r="G139" s="31" t="s">
        <v>927</v>
      </c>
      <c r="H139" s="31">
        <v>4401</v>
      </c>
      <c r="I139" s="35">
        <v>0</v>
      </c>
      <c r="J139" s="35">
        <v>0</v>
      </c>
      <c r="K139" s="35">
        <v>1150</v>
      </c>
      <c r="L139" s="35">
        <v>0</v>
      </c>
      <c r="M139" s="31" t="s">
        <v>775</v>
      </c>
      <c r="N139" s="36">
        <f>I139+J139+K139+L139</f>
        <v>1150</v>
      </c>
      <c r="O139" s="31" t="s">
        <v>785</v>
      </c>
      <c r="P139" s="142"/>
      <c r="Q139" s="31"/>
      <c r="R139" s="31"/>
      <c r="S139" s="133"/>
      <c r="T139" s="133"/>
    </row>
    <row r="140" spans="1:23" s="37" customFormat="1">
      <c r="A140" s="31">
        <v>134</v>
      </c>
      <c r="B140" s="31" t="s">
        <v>329</v>
      </c>
      <c r="C140" s="132" t="s">
        <v>796</v>
      </c>
      <c r="D140" s="32" t="s">
        <v>417</v>
      </c>
      <c r="E140" s="33">
        <v>45313</v>
      </c>
      <c r="F140" s="34">
        <v>29700</v>
      </c>
      <c r="G140" s="31" t="s">
        <v>928</v>
      </c>
      <c r="H140" s="31">
        <v>9965</v>
      </c>
      <c r="I140" s="35">
        <v>742.5</v>
      </c>
      <c r="J140" s="35">
        <v>742.5</v>
      </c>
      <c r="K140" s="35">
        <v>0</v>
      </c>
      <c r="L140" s="35">
        <v>0</v>
      </c>
      <c r="M140" s="31" t="s">
        <v>774</v>
      </c>
      <c r="N140" s="36">
        <v>0</v>
      </c>
      <c r="O140" s="31" t="s">
        <v>784</v>
      </c>
      <c r="P140" s="142"/>
      <c r="Q140" s="31"/>
      <c r="R140" s="31" t="s">
        <v>753</v>
      </c>
      <c r="S140" s="133"/>
      <c r="T140" s="133"/>
      <c r="V140" s="133"/>
    </row>
    <row r="141" spans="1:23" s="37" customFormat="1">
      <c r="A141" s="31">
        <v>135</v>
      </c>
      <c r="B141" s="31" t="s">
        <v>94</v>
      </c>
      <c r="C141" s="132" t="s">
        <v>811</v>
      </c>
      <c r="D141" s="32" t="s">
        <v>480</v>
      </c>
      <c r="E141" s="33">
        <v>45313</v>
      </c>
      <c r="F141" s="34">
        <v>307851</v>
      </c>
      <c r="G141" s="31" t="s">
        <v>927</v>
      </c>
      <c r="H141" s="31">
        <v>3923</v>
      </c>
      <c r="I141" s="35">
        <v>0</v>
      </c>
      <c r="J141" s="35">
        <v>0</v>
      </c>
      <c r="K141" s="35">
        <v>55413.18</v>
      </c>
      <c r="L141" s="35">
        <v>0</v>
      </c>
      <c r="M141" s="31" t="s">
        <v>775</v>
      </c>
      <c r="N141" s="36">
        <f t="shared" ref="N141:N147" si="3">I141+J141+K141+L141</f>
        <v>55413.18</v>
      </c>
      <c r="O141" s="31" t="s">
        <v>785</v>
      </c>
      <c r="P141" s="142"/>
      <c r="Q141" s="31"/>
      <c r="R141" s="31"/>
      <c r="S141" s="133"/>
      <c r="T141" s="133"/>
    </row>
    <row r="142" spans="1:23" s="37" customFormat="1">
      <c r="A142" s="31">
        <v>136</v>
      </c>
      <c r="B142" s="31" t="s">
        <v>86</v>
      </c>
      <c r="C142" s="132" t="s">
        <v>799</v>
      </c>
      <c r="D142" s="32" t="s">
        <v>426</v>
      </c>
      <c r="E142" s="33">
        <v>45314</v>
      </c>
      <c r="F142" s="34">
        <v>36815.300000000003</v>
      </c>
      <c r="G142" s="31" t="s">
        <v>927</v>
      </c>
      <c r="H142" s="31">
        <v>4819</v>
      </c>
      <c r="I142" s="35">
        <v>3313.35</v>
      </c>
      <c r="J142" s="35">
        <v>3313.35</v>
      </c>
      <c r="K142" s="35">
        <v>0</v>
      </c>
      <c r="L142" s="35">
        <v>0</v>
      </c>
      <c r="M142" s="31" t="s">
        <v>775</v>
      </c>
      <c r="N142" s="36">
        <f t="shared" si="3"/>
        <v>6626.7</v>
      </c>
      <c r="O142" s="31" t="s">
        <v>785</v>
      </c>
      <c r="P142" s="142"/>
      <c r="Q142" s="31"/>
      <c r="R142" s="31"/>
      <c r="S142" s="133"/>
      <c r="T142" s="133"/>
    </row>
    <row r="143" spans="1:23" s="37" customFormat="1">
      <c r="A143" s="31">
        <v>137</v>
      </c>
      <c r="B143" s="31" t="s">
        <v>91</v>
      </c>
      <c r="C143" s="132" t="s">
        <v>803</v>
      </c>
      <c r="D143" s="32" t="s">
        <v>455</v>
      </c>
      <c r="E143" s="33">
        <v>45314</v>
      </c>
      <c r="F143" s="34">
        <v>49950</v>
      </c>
      <c r="G143" s="31" t="s">
        <v>927</v>
      </c>
      <c r="H143" s="31">
        <v>2906</v>
      </c>
      <c r="I143" s="35">
        <f>F143*9%</f>
        <v>4495.5</v>
      </c>
      <c r="J143" s="35">
        <f>F143*9%</f>
        <v>4495.5</v>
      </c>
      <c r="K143" s="35">
        <v>0</v>
      </c>
      <c r="L143" s="35">
        <v>0</v>
      </c>
      <c r="M143" s="31" t="s">
        <v>775</v>
      </c>
      <c r="N143" s="36">
        <f t="shared" si="3"/>
        <v>8991</v>
      </c>
      <c r="O143" s="31" t="s">
        <v>785</v>
      </c>
      <c r="P143" s="142"/>
      <c r="Q143" s="31"/>
      <c r="R143" s="31"/>
      <c r="S143" s="133"/>
      <c r="T143" s="133"/>
    </row>
    <row r="144" spans="1:23" s="37" customFormat="1">
      <c r="A144" s="31">
        <v>138</v>
      </c>
      <c r="B144" s="31" t="s">
        <v>91</v>
      </c>
      <c r="C144" s="132" t="s">
        <v>803</v>
      </c>
      <c r="D144" s="32" t="s">
        <v>455</v>
      </c>
      <c r="E144" s="33">
        <v>45314</v>
      </c>
      <c r="F144" s="34">
        <v>10000</v>
      </c>
      <c r="G144" s="31" t="s">
        <v>927</v>
      </c>
      <c r="H144" s="31">
        <v>2909</v>
      </c>
      <c r="I144" s="35">
        <f>F144*9%</f>
        <v>900</v>
      </c>
      <c r="J144" s="35">
        <f>F144*9%</f>
        <v>900</v>
      </c>
      <c r="K144" s="35">
        <v>0</v>
      </c>
      <c r="L144" s="35">
        <v>0</v>
      </c>
      <c r="M144" s="31" t="s">
        <v>775</v>
      </c>
      <c r="N144" s="36">
        <f t="shared" si="3"/>
        <v>1800</v>
      </c>
      <c r="O144" s="31" t="s">
        <v>785</v>
      </c>
      <c r="P144" s="142"/>
      <c r="Q144" s="31"/>
      <c r="R144" s="31"/>
      <c r="S144" s="133"/>
      <c r="T144" s="133"/>
    </row>
    <row r="145" spans="1:23" s="37" customFormat="1">
      <c r="A145" s="31">
        <v>139</v>
      </c>
      <c r="B145" s="31" t="s">
        <v>91</v>
      </c>
      <c r="C145" s="132" t="s">
        <v>803</v>
      </c>
      <c r="D145" s="32" t="s">
        <v>455</v>
      </c>
      <c r="E145" s="33">
        <v>45314</v>
      </c>
      <c r="F145" s="34">
        <f>14000+184.88</f>
        <v>14184.88</v>
      </c>
      <c r="G145" s="31" t="s">
        <v>927</v>
      </c>
      <c r="H145" s="31">
        <v>2916</v>
      </c>
      <c r="I145" s="35">
        <f>F145*9%</f>
        <v>1276.6391999999998</v>
      </c>
      <c r="J145" s="35">
        <f>F145*9%</f>
        <v>1276.6391999999998</v>
      </c>
      <c r="K145" s="35">
        <v>0</v>
      </c>
      <c r="L145" s="35">
        <v>0</v>
      </c>
      <c r="M145" s="31" t="s">
        <v>775</v>
      </c>
      <c r="N145" s="36">
        <f t="shared" si="3"/>
        <v>2553.2783999999997</v>
      </c>
      <c r="O145" s="31" t="s">
        <v>785</v>
      </c>
      <c r="P145" s="142"/>
      <c r="Q145" s="31"/>
      <c r="R145" s="31"/>
      <c r="S145" s="133"/>
      <c r="T145" s="133"/>
    </row>
    <row r="146" spans="1:23" s="37" customFormat="1">
      <c r="A146" s="31">
        <v>140</v>
      </c>
      <c r="B146" s="31" t="s">
        <v>343</v>
      </c>
      <c r="C146" s="132" t="s">
        <v>815</v>
      </c>
      <c r="D146" s="32" t="s">
        <v>489</v>
      </c>
      <c r="E146" s="33">
        <v>45314</v>
      </c>
      <c r="F146" s="34">
        <v>75000</v>
      </c>
      <c r="G146" s="31" t="s">
        <v>927</v>
      </c>
      <c r="H146" s="31">
        <v>3301</v>
      </c>
      <c r="I146" s="35">
        <v>0</v>
      </c>
      <c r="J146" s="35">
        <v>0</v>
      </c>
      <c r="K146" s="35">
        <v>13500</v>
      </c>
      <c r="L146" s="35">
        <v>0</v>
      </c>
      <c r="M146" s="31" t="s">
        <v>775</v>
      </c>
      <c r="N146" s="36">
        <f t="shared" si="3"/>
        <v>13500</v>
      </c>
      <c r="O146" s="31" t="s">
        <v>785</v>
      </c>
      <c r="P146" s="142"/>
      <c r="Q146" s="31"/>
      <c r="R146" s="31"/>
      <c r="S146" s="133"/>
      <c r="T146" s="133"/>
    </row>
    <row r="147" spans="1:23" s="37" customFormat="1">
      <c r="A147" s="31">
        <v>141</v>
      </c>
      <c r="B147" s="31" t="s">
        <v>316</v>
      </c>
      <c r="C147" s="132" t="s">
        <v>854</v>
      </c>
      <c r="D147" s="32" t="s">
        <v>566</v>
      </c>
      <c r="E147" s="33">
        <v>45314</v>
      </c>
      <c r="F147" s="34">
        <v>54000</v>
      </c>
      <c r="G147" s="31" t="s">
        <v>927</v>
      </c>
      <c r="H147" s="31">
        <v>2915</v>
      </c>
      <c r="I147" s="35">
        <v>4860</v>
      </c>
      <c r="J147" s="35">
        <v>4860</v>
      </c>
      <c r="K147" s="35">
        <v>0</v>
      </c>
      <c r="L147" s="35">
        <v>0</v>
      </c>
      <c r="M147" s="31" t="s">
        <v>775</v>
      </c>
      <c r="N147" s="36">
        <f t="shared" si="3"/>
        <v>9720</v>
      </c>
      <c r="O147" s="31" t="s">
        <v>785</v>
      </c>
      <c r="P147" s="142"/>
      <c r="Q147" s="31"/>
      <c r="R147" s="31"/>
      <c r="S147" s="133"/>
      <c r="T147" s="133"/>
    </row>
    <row r="148" spans="1:23" s="37" customFormat="1">
      <c r="A148" s="31">
        <v>142</v>
      </c>
      <c r="B148" s="31" t="s">
        <v>147</v>
      </c>
      <c r="C148" s="132" t="s">
        <v>892</v>
      </c>
      <c r="D148" s="32" t="s">
        <v>658</v>
      </c>
      <c r="E148" s="33">
        <v>45314</v>
      </c>
      <c r="F148" s="34">
        <v>2071</v>
      </c>
      <c r="G148" s="31" t="s">
        <v>928</v>
      </c>
      <c r="H148" s="31">
        <v>9965</v>
      </c>
      <c r="I148" s="35">
        <v>0</v>
      </c>
      <c r="J148" s="35">
        <v>0</v>
      </c>
      <c r="K148" s="35">
        <v>249</v>
      </c>
      <c r="L148" s="35">
        <v>0</v>
      </c>
      <c r="M148" s="31" t="s">
        <v>774</v>
      </c>
      <c r="N148" s="36">
        <v>0</v>
      </c>
      <c r="O148" s="31" t="s">
        <v>784</v>
      </c>
      <c r="P148" s="142"/>
      <c r="Q148" s="31"/>
      <c r="R148" s="31" t="s">
        <v>753</v>
      </c>
      <c r="S148" s="133"/>
      <c r="T148" s="133"/>
      <c r="V148" s="133"/>
      <c r="W148" s="134"/>
    </row>
    <row r="149" spans="1:23" s="37" customFormat="1">
      <c r="A149" s="31">
        <v>143</v>
      </c>
      <c r="B149" s="31" t="s">
        <v>116</v>
      </c>
      <c r="C149" s="132" t="s">
        <v>832</v>
      </c>
      <c r="D149" s="32" t="s">
        <v>521</v>
      </c>
      <c r="E149" s="33">
        <v>45315</v>
      </c>
      <c r="F149" s="34">
        <v>10</v>
      </c>
      <c r="G149" s="31" t="s">
        <v>928</v>
      </c>
      <c r="H149" s="31">
        <v>9971</v>
      </c>
      <c r="I149" s="35">
        <v>0.9</v>
      </c>
      <c r="J149" s="35">
        <v>0.9</v>
      </c>
      <c r="K149" s="35">
        <v>0</v>
      </c>
      <c r="L149" s="35">
        <v>0</v>
      </c>
      <c r="M149" s="31" t="s">
        <v>774</v>
      </c>
      <c r="N149" s="36">
        <v>0</v>
      </c>
      <c r="O149" s="31" t="s">
        <v>788</v>
      </c>
      <c r="P149" s="142"/>
      <c r="Q149" s="31"/>
      <c r="R149" s="31" t="s">
        <v>753</v>
      </c>
      <c r="S149" s="133"/>
      <c r="T149" s="133"/>
    </row>
    <row r="150" spans="1:23" s="37" customFormat="1">
      <c r="A150" s="31">
        <v>144</v>
      </c>
      <c r="B150" s="31" t="s">
        <v>117</v>
      </c>
      <c r="C150" s="132" t="s">
        <v>834</v>
      </c>
      <c r="D150" s="32" t="s">
        <v>530</v>
      </c>
      <c r="E150" s="33">
        <v>45315</v>
      </c>
      <c r="F150" s="34">
        <v>507521.84</v>
      </c>
      <c r="G150" s="31" t="s">
        <v>927</v>
      </c>
      <c r="H150" s="31">
        <v>4819</v>
      </c>
      <c r="I150" s="35">
        <v>45676.97</v>
      </c>
      <c r="J150" s="35">
        <v>45676.97</v>
      </c>
      <c r="K150" s="35">
        <v>0</v>
      </c>
      <c r="L150" s="35">
        <v>0</v>
      </c>
      <c r="M150" s="31" t="s">
        <v>775</v>
      </c>
      <c r="N150" s="36">
        <f>I150+J150+K150+L150</f>
        <v>91353.94</v>
      </c>
      <c r="O150" s="31" t="s">
        <v>785</v>
      </c>
      <c r="P150" s="142"/>
      <c r="Q150" s="31"/>
      <c r="R150" s="31"/>
      <c r="S150" s="133"/>
      <c r="T150" s="133"/>
    </row>
    <row r="151" spans="1:23" s="37" customFormat="1">
      <c r="A151" s="31">
        <v>145</v>
      </c>
      <c r="B151" s="31" t="s">
        <v>158</v>
      </c>
      <c r="C151" s="132" t="s">
        <v>901</v>
      </c>
      <c r="D151" s="32" t="s">
        <v>716</v>
      </c>
      <c r="E151" s="33">
        <v>45315</v>
      </c>
      <c r="F151" s="34">
        <v>1700</v>
      </c>
      <c r="G151" s="31" t="s">
        <v>928</v>
      </c>
      <c r="H151" s="31">
        <v>9965</v>
      </c>
      <c r="I151" s="35">
        <v>0</v>
      </c>
      <c r="J151" s="35">
        <v>0</v>
      </c>
      <c r="K151" s="35">
        <v>85</v>
      </c>
      <c r="L151" s="35">
        <v>0</v>
      </c>
      <c r="M151" s="31" t="s">
        <v>774</v>
      </c>
      <c r="N151" s="36">
        <v>0</v>
      </c>
      <c r="O151" s="31" t="s">
        <v>784</v>
      </c>
      <c r="P151" s="142"/>
      <c r="Q151" s="31"/>
      <c r="R151" s="31" t="s">
        <v>753</v>
      </c>
      <c r="S151" s="133"/>
      <c r="T151" s="133"/>
      <c r="V151" s="133"/>
      <c r="W151" s="134"/>
    </row>
    <row r="152" spans="1:23" s="37" customFormat="1">
      <c r="A152" s="31">
        <v>146</v>
      </c>
      <c r="B152" s="31" t="s">
        <v>160</v>
      </c>
      <c r="C152" s="132" t="s">
        <v>904</v>
      </c>
      <c r="D152" s="32" t="s">
        <v>723</v>
      </c>
      <c r="E152" s="33">
        <v>45315</v>
      </c>
      <c r="F152" s="34">
        <v>2200</v>
      </c>
      <c r="G152" s="31" t="s">
        <v>927</v>
      </c>
      <c r="H152" s="31">
        <v>2909</v>
      </c>
      <c r="I152" s="35">
        <f>F152*9%</f>
        <v>198</v>
      </c>
      <c r="J152" s="35">
        <f>F152*9%</f>
        <v>198</v>
      </c>
      <c r="K152" s="35">
        <v>0</v>
      </c>
      <c r="L152" s="35">
        <v>0</v>
      </c>
      <c r="M152" s="31" t="s">
        <v>775</v>
      </c>
      <c r="N152" s="36">
        <f>I152+J152+K152+L152</f>
        <v>396</v>
      </c>
      <c r="O152" s="31" t="s">
        <v>785</v>
      </c>
      <c r="P152" s="142"/>
      <c r="Q152" s="31"/>
      <c r="R152" s="31"/>
      <c r="S152" s="133"/>
      <c r="T152" s="133"/>
    </row>
    <row r="153" spans="1:23" s="37" customFormat="1">
      <c r="A153" s="31">
        <v>147</v>
      </c>
      <c r="B153" s="31" t="s">
        <v>160</v>
      </c>
      <c r="C153" s="132" t="s">
        <v>904</v>
      </c>
      <c r="D153" s="32" t="s">
        <v>723</v>
      </c>
      <c r="E153" s="33">
        <v>45315</v>
      </c>
      <c r="F153" s="34">
        <v>3500</v>
      </c>
      <c r="G153" s="31" t="s">
        <v>927</v>
      </c>
      <c r="H153" s="31">
        <v>2916</v>
      </c>
      <c r="I153" s="35">
        <f>F153*9%</f>
        <v>315</v>
      </c>
      <c r="J153" s="35">
        <f>F153*9%</f>
        <v>315</v>
      </c>
      <c r="K153" s="35">
        <v>0</v>
      </c>
      <c r="L153" s="35">
        <v>0</v>
      </c>
      <c r="M153" s="31" t="s">
        <v>775</v>
      </c>
      <c r="N153" s="36">
        <f>I153+J153+K153+L153</f>
        <v>630</v>
      </c>
      <c r="O153" s="31" t="s">
        <v>785</v>
      </c>
      <c r="P153" s="142"/>
      <c r="Q153" s="31"/>
      <c r="R153" s="31"/>
      <c r="S153" s="133"/>
      <c r="T153" s="133"/>
    </row>
    <row r="154" spans="1:23" s="37" customFormat="1">
      <c r="A154" s="31">
        <v>148</v>
      </c>
      <c r="B154" s="31" t="s">
        <v>160</v>
      </c>
      <c r="C154" s="132" t="s">
        <v>904</v>
      </c>
      <c r="D154" s="32" t="s">
        <v>723</v>
      </c>
      <c r="E154" s="33">
        <v>45315</v>
      </c>
      <c r="F154" s="34">
        <v>200</v>
      </c>
      <c r="G154" s="31" t="s">
        <v>927</v>
      </c>
      <c r="H154" s="31">
        <v>2909</v>
      </c>
      <c r="I154" s="35">
        <f>F154*9%</f>
        <v>18</v>
      </c>
      <c r="J154" s="35">
        <f>F154*9%</f>
        <v>18</v>
      </c>
      <c r="K154" s="35">
        <v>0</v>
      </c>
      <c r="L154" s="35">
        <v>0</v>
      </c>
      <c r="M154" s="31" t="s">
        <v>775</v>
      </c>
      <c r="N154" s="36">
        <f>I154+J154+K154+L154</f>
        <v>36</v>
      </c>
      <c r="O154" s="31" t="s">
        <v>785</v>
      </c>
      <c r="P154" s="142"/>
      <c r="Q154" s="31"/>
      <c r="R154" s="31" t="s">
        <v>753</v>
      </c>
      <c r="S154" s="133"/>
      <c r="T154" s="133"/>
    </row>
    <row r="155" spans="1:23" s="37" customFormat="1">
      <c r="A155" s="31">
        <v>149</v>
      </c>
      <c r="B155" s="31" t="s">
        <v>160</v>
      </c>
      <c r="C155" s="132" t="s">
        <v>904</v>
      </c>
      <c r="D155" s="32" t="s">
        <v>723</v>
      </c>
      <c r="E155" s="33">
        <v>45315</v>
      </c>
      <c r="F155" s="34">
        <v>17.7</v>
      </c>
      <c r="G155" s="31" t="s">
        <v>927</v>
      </c>
      <c r="H155" s="31">
        <v>2916</v>
      </c>
      <c r="I155" s="35">
        <f>F155*9%</f>
        <v>1.593</v>
      </c>
      <c r="J155" s="35">
        <f>F155*9%</f>
        <v>1.593</v>
      </c>
      <c r="K155" s="35">
        <v>0</v>
      </c>
      <c r="L155" s="35">
        <v>0</v>
      </c>
      <c r="M155" s="31" t="s">
        <v>775</v>
      </c>
      <c r="N155" s="36">
        <f>I155+J155+K155+L155</f>
        <v>3.1859999999999999</v>
      </c>
      <c r="O155" s="31" t="s">
        <v>785</v>
      </c>
      <c r="P155" s="142"/>
      <c r="Q155" s="31"/>
      <c r="R155" s="31" t="s">
        <v>753</v>
      </c>
      <c r="S155" s="133"/>
      <c r="T155" s="133"/>
    </row>
    <row r="156" spans="1:23" s="37" customFormat="1">
      <c r="A156" s="31">
        <v>150</v>
      </c>
      <c r="B156" s="31" t="s">
        <v>362</v>
      </c>
      <c r="C156" s="132" t="s">
        <v>837</v>
      </c>
      <c r="D156" s="32" t="s">
        <v>535</v>
      </c>
      <c r="E156" s="33">
        <v>45316</v>
      </c>
      <c r="F156" s="34">
        <v>80187.3</v>
      </c>
      <c r="G156" s="31" t="s">
        <v>927</v>
      </c>
      <c r="H156" s="31">
        <v>4819</v>
      </c>
      <c r="I156" s="35">
        <v>0</v>
      </c>
      <c r="J156" s="35">
        <v>0</v>
      </c>
      <c r="K156" s="35">
        <v>14433.71</v>
      </c>
      <c r="L156" s="35">
        <v>0</v>
      </c>
      <c r="M156" s="31" t="s">
        <v>775</v>
      </c>
      <c r="N156" s="36">
        <f>I156+J156+K156+L156</f>
        <v>14433.71</v>
      </c>
      <c r="O156" s="31" t="s">
        <v>785</v>
      </c>
      <c r="P156" s="142"/>
      <c r="Q156" s="31"/>
      <c r="R156" s="31"/>
      <c r="S156" s="133"/>
      <c r="T156" s="133"/>
    </row>
    <row r="157" spans="1:23" s="37" customFormat="1">
      <c r="A157" s="31">
        <v>151</v>
      </c>
      <c r="B157" s="31" t="s">
        <v>155</v>
      </c>
      <c r="C157" s="132" t="s">
        <v>900</v>
      </c>
      <c r="D157" s="32" t="s">
        <v>697</v>
      </c>
      <c r="E157" s="33">
        <v>45316</v>
      </c>
      <c r="F157" s="34">
        <v>13890</v>
      </c>
      <c r="G157" s="31" t="s">
        <v>928</v>
      </c>
      <c r="H157" s="31">
        <v>9965</v>
      </c>
      <c r="I157" s="35">
        <v>347.25</v>
      </c>
      <c r="J157" s="35">
        <v>347.25</v>
      </c>
      <c r="K157" s="35">
        <v>0</v>
      </c>
      <c r="L157" s="35">
        <v>0</v>
      </c>
      <c r="M157" s="31" t="s">
        <v>774</v>
      </c>
      <c r="N157" s="36">
        <v>0</v>
      </c>
      <c r="O157" s="31" t="s">
        <v>784</v>
      </c>
      <c r="P157" s="142"/>
      <c r="Q157" s="31"/>
      <c r="R157" s="31" t="s">
        <v>753</v>
      </c>
      <c r="S157" s="133"/>
      <c r="T157" s="133"/>
      <c r="V157" s="133"/>
      <c r="W157" s="134"/>
    </row>
    <row r="158" spans="1:23" s="37" customFormat="1">
      <c r="A158" s="31">
        <v>152</v>
      </c>
      <c r="B158" s="31" t="s">
        <v>411</v>
      </c>
      <c r="C158" s="132" t="s">
        <v>895</v>
      </c>
      <c r="D158" s="32" t="s">
        <v>164</v>
      </c>
      <c r="E158" s="33">
        <v>45317</v>
      </c>
      <c r="F158" s="34">
        <v>19125</v>
      </c>
      <c r="G158" s="31" t="s">
        <v>928</v>
      </c>
      <c r="H158" s="31">
        <v>9965</v>
      </c>
      <c r="I158" s="35">
        <v>0</v>
      </c>
      <c r="J158" s="35">
        <v>0</v>
      </c>
      <c r="K158" s="35">
        <v>956.25</v>
      </c>
      <c r="L158" s="35">
        <v>0</v>
      </c>
      <c r="M158" s="31" t="s">
        <v>774</v>
      </c>
      <c r="N158" s="36">
        <v>0</v>
      </c>
      <c r="O158" s="31" t="s">
        <v>784</v>
      </c>
      <c r="P158" s="142"/>
      <c r="Q158" s="31"/>
      <c r="R158" s="31" t="s">
        <v>753</v>
      </c>
      <c r="S158" s="133"/>
      <c r="T158" s="133"/>
      <c r="V158" s="133"/>
      <c r="W158" s="134"/>
    </row>
    <row r="159" spans="1:23" s="37" customFormat="1">
      <c r="A159" s="31">
        <v>153</v>
      </c>
      <c r="B159" s="31" t="s">
        <v>91</v>
      </c>
      <c r="C159" s="132" t="s">
        <v>803</v>
      </c>
      <c r="D159" s="32" t="s">
        <v>456</v>
      </c>
      <c r="E159" s="33">
        <v>45318</v>
      </c>
      <c r="F159" s="34">
        <f>405000+1012.5</f>
        <v>406012.5</v>
      </c>
      <c r="G159" s="31" t="s">
        <v>927</v>
      </c>
      <c r="H159" s="31">
        <v>2917</v>
      </c>
      <c r="I159" s="35">
        <f>F159*9%</f>
        <v>36541.125</v>
      </c>
      <c r="J159" s="35">
        <f>F159*9%</f>
        <v>36541.125</v>
      </c>
      <c r="K159" s="35">
        <v>0</v>
      </c>
      <c r="L159" s="35">
        <v>0</v>
      </c>
      <c r="M159" s="31" t="s">
        <v>775</v>
      </c>
      <c r="N159" s="36">
        <f>I159+J159+K159+L159</f>
        <v>73082.25</v>
      </c>
      <c r="O159" s="31" t="s">
        <v>785</v>
      </c>
      <c r="P159" s="142"/>
      <c r="Q159" s="31"/>
      <c r="R159" s="31"/>
      <c r="S159" s="133"/>
      <c r="T159" s="133"/>
    </row>
    <row r="160" spans="1:23" s="37" customFormat="1">
      <c r="A160" s="31">
        <v>154</v>
      </c>
      <c r="B160" s="31" t="s">
        <v>103</v>
      </c>
      <c r="C160" s="132" t="s">
        <v>821</v>
      </c>
      <c r="D160" s="32" t="s">
        <v>498</v>
      </c>
      <c r="E160" s="33">
        <v>45318</v>
      </c>
      <c r="F160" s="34">
        <v>1000</v>
      </c>
      <c r="G160" s="31" t="s">
        <v>927</v>
      </c>
      <c r="H160" s="31">
        <v>6310</v>
      </c>
      <c r="I160" s="35">
        <v>25</v>
      </c>
      <c r="J160" s="35">
        <v>25</v>
      </c>
      <c r="K160" s="35">
        <v>0</v>
      </c>
      <c r="L160" s="35">
        <v>0</v>
      </c>
      <c r="M160" s="31" t="s">
        <v>775</v>
      </c>
      <c r="N160" s="36">
        <f>I160+J160+K160+L160</f>
        <v>50</v>
      </c>
      <c r="O160" s="31" t="s">
        <v>785</v>
      </c>
      <c r="P160" s="142"/>
      <c r="Q160" s="31"/>
      <c r="R160" s="31"/>
      <c r="S160" s="133"/>
      <c r="T160" s="133"/>
    </row>
    <row r="161" spans="1:23" s="37" customFormat="1">
      <c r="A161" s="31">
        <v>155</v>
      </c>
      <c r="B161" s="31" t="s">
        <v>103</v>
      </c>
      <c r="C161" s="132" t="s">
        <v>821</v>
      </c>
      <c r="D161" s="32" t="s">
        <v>498</v>
      </c>
      <c r="E161" s="33">
        <v>45318</v>
      </c>
      <c r="F161" s="34">
        <v>400</v>
      </c>
      <c r="G161" s="31" t="s">
        <v>927</v>
      </c>
      <c r="H161" s="31">
        <v>4015</v>
      </c>
      <c r="I161" s="35">
        <v>24</v>
      </c>
      <c r="J161" s="35">
        <v>24</v>
      </c>
      <c r="K161" s="35">
        <v>0</v>
      </c>
      <c r="L161" s="35">
        <v>0</v>
      </c>
      <c r="M161" s="31" t="s">
        <v>775</v>
      </c>
      <c r="N161" s="36">
        <f>I161+J161+K161+L161</f>
        <v>48</v>
      </c>
      <c r="O161" s="31" t="s">
        <v>785</v>
      </c>
      <c r="P161" s="142"/>
      <c r="Q161" s="31"/>
      <c r="R161" s="31"/>
      <c r="S161" s="133"/>
      <c r="T161" s="133"/>
    </row>
    <row r="162" spans="1:23" s="37" customFormat="1">
      <c r="A162" s="31">
        <v>156</v>
      </c>
      <c r="B162" s="31" t="s">
        <v>302</v>
      </c>
      <c r="C162" s="132" t="s">
        <v>846</v>
      </c>
      <c r="D162" s="32" t="s">
        <v>548</v>
      </c>
      <c r="E162" s="33">
        <v>45318</v>
      </c>
      <c r="F162" s="34">
        <v>355370</v>
      </c>
      <c r="G162" s="31" t="s">
        <v>927</v>
      </c>
      <c r="H162" s="31">
        <v>4819</v>
      </c>
      <c r="I162" s="35">
        <v>0</v>
      </c>
      <c r="J162" s="35">
        <v>0</v>
      </c>
      <c r="K162" s="35">
        <v>63966.6</v>
      </c>
      <c r="L162" s="35">
        <v>0</v>
      </c>
      <c r="M162" s="31" t="s">
        <v>775</v>
      </c>
      <c r="N162" s="36">
        <f>I162+J162+K162+L162</f>
        <v>63966.6</v>
      </c>
      <c r="O162" s="31" t="s">
        <v>785</v>
      </c>
      <c r="P162" s="142"/>
      <c r="Q162" s="31"/>
      <c r="R162" s="31"/>
      <c r="S162" s="133"/>
      <c r="T162" s="133"/>
    </row>
    <row r="163" spans="1:23" s="37" customFormat="1">
      <c r="A163" s="31">
        <v>157</v>
      </c>
      <c r="B163" s="31" t="s">
        <v>331</v>
      </c>
      <c r="C163" s="132" t="s">
        <v>332</v>
      </c>
      <c r="D163" s="32" t="s">
        <v>563</v>
      </c>
      <c r="E163" s="33">
        <v>45318</v>
      </c>
      <c r="F163" s="34">
        <v>599</v>
      </c>
      <c r="G163" s="31" t="s">
        <v>928</v>
      </c>
      <c r="H163" s="31">
        <v>9965</v>
      </c>
      <c r="I163" s="35">
        <v>14.98</v>
      </c>
      <c r="J163" s="35">
        <v>14.98</v>
      </c>
      <c r="K163" s="35">
        <v>0</v>
      </c>
      <c r="L163" s="35">
        <v>0</v>
      </c>
      <c r="M163" s="31" t="s">
        <v>774</v>
      </c>
      <c r="N163" s="36">
        <v>0</v>
      </c>
      <c r="O163" s="31" t="s">
        <v>784</v>
      </c>
      <c r="P163" s="142"/>
      <c r="Q163" s="31"/>
      <c r="R163" s="31" t="s">
        <v>753</v>
      </c>
      <c r="S163" s="133"/>
      <c r="T163" s="133"/>
      <c r="V163" s="133"/>
      <c r="W163" s="134"/>
    </row>
    <row r="164" spans="1:23" s="37" customFormat="1">
      <c r="A164" s="31">
        <v>158</v>
      </c>
      <c r="B164" s="31" t="s">
        <v>298</v>
      </c>
      <c r="C164" s="132" t="s">
        <v>897</v>
      </c>
      <c r="D164" s="32" t="s">
        <v>669</v>
      </c>
      <c r="E164" s="33">
        <v>45318</v>
      </c>
      <c r="F164" s="34">
        <v>12600</v>
      </c>
      <c r="G164" s="31" t="s">
        <v>927</v>
      </c>
      <c r="H164" s="31">
        <v>2906</v>
      </c>
      <c r="I164" s="35">
        <v>1134</v>
      </c>
      <c r="J164" s="35">
        <v>1134</v>
      </c>
      <c r="K164" s="35">
        <v>0</v>
      </c>
      <c r="L164" s="35">
        <v>0</v>
      </c>
      <c r="M164" s="31" t="s">
        <v>775</v>
      </c>
      <c r="N164" s="36">
        <f>I164+J164+K164+L164</f>
        <v>2268</v>
      </c>
      <c r="O164" s="31" t="s">
        <v>785</v>
      </c>
      <c r="P164" s="142"/>
      <c r="Q164" s="31"/>
      <c r="R164" s="31"/>
      <c r="S164" s="133"/>
      <c r="T164" s="133"/>
    </row>
    <row r="165" spans="1:23" s="37" customFormat="1">
      <c r="A165" s="31">
        <v>159</v>
      </c>
      <c r="B165" s="31" t="s">
        <v>157</v>
      </c>
      <c r="C165" s="132" t="s">
        <v>899</v>
      </c>
      <c r="D165" s="32" t="s">
        <v>674</v>
      </c>
      <c r="E165" s="33">
        <v>45318</v>
      </c>
      <c r="F165" s="34">
        <v>400</v>
      </c>
      <c r="G165" s="31" t="s">
        <v>928</v>
      </c>
      <c r="H165" s="31">
        <v>9965</v>
      </c>
      <c r="I165" s="35">
        <v>0</v>
      </c>
      <c r="J165" s="35">
        <v>0</v>
      </c>
      <c r="K165" s="35">
        <v>20</v>
      </c>
      <c r="L165" s="35">
        <v>0</v>
      </c>
      <c r="M165" s="31" t="s">
        <v>774</v>
      </c>
      <c r="N165" s="36">
        <v>0</v>
      </c>
      <c r="O165" s="31" t="s">
        <v>784</v>
      </c>
      <c r="P165" s="142"/>
      <c r="Q165" s="31"/>
      <c r="R165" s="31" t="s">
        <v>753</v>
      </c>
      <c r="S165" s="133"/>
      <c r="T165" s="133"/>
      <c r="V165" s="133"/>
      <c r="W165" s="134"/>
    </row>
    <row r="166" spans="1:23" s="37" customFormat="1">
      <c r="A166" s="31">
        <v>160</v>
      </c>
      <c r="B166" s="31" t="s">
        <v>86</v>
      </c>
      <c r="C166" s="132" t="s">
        <v>799</v>
      </c>
      <c r="D166" s="32" t="s">
        <v>427</v>
      </c>
      <c r="E166" s="33">
        <v>45319</v>
      </c>
      <c r="F166" s="34">
        <v>32164.48</v>
      </c>
      <c r="G166" s="31" t="s">
        <v>927</v>
      </c>
      <c r="H166" s="31">
        <v>4819</v>
      </c>
      <c r="I166" s="35">
        <v>2894.76</v>
      </c>
      <c r="J166" s="35">
        <v>2894.76</v>
      </c>
      <c r="K166" s="35">
        <v>0</v>
      </c>
      <c r="L166" s="35">
        <v>0</v>
      </c>
      <c r="M166" s="31" t="s">
        <v>775</v>
      </c>
      <c r="N166" s="36">
        <f>I166+J166+K166+L166</f>
        <v>5789.52</v>
      </c>
      <c r="O166" s="31" t="s">
        <v>785</v>
      </c>
      <c r="P166" s="142"/>
      <c r="Q166" s="31"/>
      <c r="R166" s="31"/>
      <c r="S166" s="133"/>
      <c r="T166" s="133"/>
    </row>
    <row r="167" spans="1:23" s="37" customFormat="1">
      <c r="A167" s="31">
        <v>161</v>
      </c>
      <c r="B167" s="31" t="s">
        <v>329</v>
      </c>
      <c r="C167" s="132" t="s">
        <v>796</v>
      </c>
      <c r="D167" s="32" t="s">
        <v>418</v>
      </c>
      <c r="E167" s="33">
        <v>45320</v>
      </c>
      <c r="F167" s="34">
        <v>65000</v>
      </c>
      <c r="G167" s="31" t="s">
        <v>928</v>
      </c>
      <c r="H167" s="31">
        <v>9965</v>
      </c>
      <c r="I167" s="35">
        <v>1625</v>
      </c>
      <c r="J167" s="35">
        <v>1625</v>
      </c>
      <c r="K167" s="35">
        <v>0</v>
      </c>
      <c r="L167" s="35">
        <v>0</v>
      </c>
      <c r="M167" s="31" t="s">
        <v>774</v>
      </c>
      <c r="N167" s="36">
        <v>0</v>
      </c>
      <c r="O167" s="31" t="s">
        <v>784</v>
      </c>
      <c r="P167" s="142"/>
      <c r="Q167" s="31"/>
      <c r="R167" s="31" t="s">
        <v>753</v>
      </c>
      <c r="S167" s="133"/>
      <c r="T167" s="133"/>
      <c r="V167" s="133"/>
      <c r="W167" s="134"/>
    </row>
    <row r="168" spans="1:23" s="37" customFormat="1">
      <c r="A168" s="31">
        <v>162</v>
      </c>
      <c r="B168" s="31" t="s">
        <v>89</v>
      </c>
      <c r="C168" s="132" t="s">
        <v>801</v>
      </c>
      <c r="D168" s="32" t="s">
        <v>443</v>
      </c>
      <c r="E168" s="33">
        <v>45320</v>
      </c>
      <c r="F168" s="34">
        <v>54120</v>
      </c>
      <c r="G168" s="31" t="s">
        <v>927</v>
      </c>
      <c r="H168" s="31">
        <v>4001</v>
      </c>
      <c r="I168" s="35">
        <v>1353</v>
      </c>
      <c r="J168" s="35">
        <v>1353</v>
      </c>
      <c r="K168" s="35">
        <v>0</v>
      </c>
      <c r="L168" s="35">
        <v>0</v>
      </c>
      <c r="M168" s="31" t="s">
        <v>775</v>
      </c>
      <c r="N168" s="36">
        <f>I168+J168+K168+L168</f>
        <v>2706</v>
      </c>
      <c r="O168" s="31" t="s">
        <v>785</v>
      </c>
      <c r="P168" s="142"/>
      <c r="Q168" s="31"/>
      <c r="R168" s="31"/>
      <c r="S168" s="133"/>
      <c r="T168" s="133"/>
    </row>
    <row r="169" spans="1:23" s="37" customFormat="1">
      <c r="A169" s="31">
        <v>163</v>
      </c>
      <c r="B169" s="31" t="s">
        <v>112</v>
      </c>
      <c r="C169" s="132" t="s">
        <v>831</v>
      </c>
      <c r="D169" s="32" t="s">
        <v>515</v>
      </c>
      <c r="E169" s="33">
        <v>45320</v>
      </c>
      <c r="F169" s="34">
        <v>7000</v>
      </c>
      <c r="G169" s="31" t="s">
        <v>927</v>
      </c>
      <c r="H169" s="31">
        <v>3920</v>
      </c>
      <c r="I169" s="35">
        <v>630</v>
      </c>
      <c r="J169" s="35">
        <v>630</v>
      </c>
      <c r="K169" s="35">
        <v>0</v>
      </c>
      <c r="L169" s="35">
        <v>0</v>
      </c>
      <c r="M169" s="31" t="s">
        <v>775</v>
      </c>
      <c r="N169" s="36">
        <f>I169+J169+K169+L169</f>
        <v>1260</v>
      </c>
      <c r="O169" s="31" t="s">
        <v>785</v>
      </c>
      <c r="P169" s="142"/>
      <c r="Q169" s="31"/>
      <c r="R169" s="31" t="s">
        <v>753</v>
      </c>
      <c r="S169" s="133"/>
      <c r="T169" s="133"/>
    </row>
    <row r="170" spans="1:23" s="37" customFormat="1">
      <c r="A170" s="31">
        <v>164</v>
      </c>
      <c r="B170" s="31" t="s">
        <v>117</v>
      </c>
      <c r="C170" s="132" t="s">
        <v>834</v>
      </c>
      <c r="D170" s="32" t="s">
        <v>531</v>
      </c>
      <c r="E170" s="33">
        <v>45320</v>
      </c>
      <c r="F170" s="34">
        <v>279019.03000000003</v>
      </c>
      <c r="G170" s="31" t="s">
        <v>927</v>
      </c>
      <c r="H170" s="31">
        <v>4819</v>
      </c>
      <c r="I170" s="35">
        <v>25111.71</v>
      </c>
      <c r="J170" s="35">
        <v>25111.71</v>
      </c>
      <c r="K170" s="35">
        <v>0</v>
      </c>
      <c r="L170" s="35">
        <v>0</v>
      </c>
      <c r="M170" s="31" t="s">
        <v>775</v>
      </c>
      <c r="N170" s="36">
        <f>I170+J170+K170+L170</f>
        <v>50223.42</v>
      </c>
      <c r="O170" s="31" t="s">
        <v>785</v>
      </c>
      <c r="P170" s="142"/>
      <c r="Q170" s="31"/>
      <c r="R170" s="31"/>
      <c r="S170" s="133"/>
      <c r="T170" s="133"/>
    </row>
    <row r="171" spans="1:23" s="37" customFormat="1">
      <c r="A171" s="31">
        <v>165</v>
      </c>
      <c r="B171" s="31" t="s">
        <v>316</v>
      </c>
      <c r="C171" s="132" t="s">
        <v>854</v>
      </c>
      <c r="D171" s="32" t="s">
        <v>567</v>
      </c>
      <c r="E171" s="33">
        <v>45320</v>
      </c>
      <c r="F171" s="34">
        <v>20000</v>
      </c>
      <c r="G171" s="31" t="s">
        <v>927</v>
      </c>
      <c r="H171" s="31">
        <v>2914</v>
      </c>
      <c r="I171" s="35">
        <f>F171*9%</f>
        <v>1800</v>
      </c>
      <c r="J171" s="35">
        <f>F171*9%</f>
        <v>1800</v>
      </c>
      <c r="K171" s="35">
        <v>0</v>
      </c>
      <c r="L171" s="35">
        <v>0</v>
      </c>
      <c r="M171" s="31" t="s">
        <v>775</v>
      </c>
      <c r="N171" s="36">
        <f>I171+J171+K171+L171</f>
        <v>3600</v>
      </c>
      <c r="O171" s="31" t="s">
        <v>785</v>
      </c>
      <c r="P171" s="142"/>
      <c r="Q171" s="31"/>
      <c r="R171" s="31"/>
      <c r="S171" s="133"/>
      <c r="T171" s="133"/>
    </row>
    <row r="172" spans="1:23" s="37" customFormat="1">
      <c r="A172" s="31">
        <v>166</v>
      </c>
      <c r="B172" s="31" t="s">
        <v>316</v>
      </c>
      <c r="C172" s="132" t="s">
        <v>854</v>
      </c>
      <c r="D172" s="32" t="s">
        <v>567</v>
      </c>
      <c r="E172" s="33">
        <v>45320</v>
      </c>
      <c r="F172" s="34">
        <v>14750</v>
      </c>
      <c r="G172" s="31" t="s">
        <v>927</v>
      </c>
      <c r="H172" s="31">
        <v>2905</v>
      </c>
      <c r="I172" s="35">
        <f>F172*9%</f>
        <v>1327.5</v>
      </c>
      <c r="J172" s="35">
        <f>F172*9%</f>
        <v>1327.5</v>
      </c>
      <c r="K172" s="35">
        <v>0</v>
      </c>
      <c r="L172" s="35">
        <v>0</v>
      </c>
      <c r="M172" s="31" t="s">
        <v>775</v>
      </c>
      <c r="N172" s="36">
        <f>I172+J172+K172+L172</f>
        <v>2655</v>
      </c>
      <c r="O172" s="31" t="s">
        <v>785</v>
      </c>
      <c r="P172" s="142"/>
      <c r="Q172" s="31"/>
      <c r="R172" s="31"/>
      <c r="S172" s="133"/>
      <c r="T172" s="133"/>
    </row>
    <row r="173" spans="1:23" s="37" customFormat="1">
      <c r="A173" s="31">
        <v>167</v>
      </c>
      <c r="B173" s="31" t="s">
        <v>156</v>
      </c>
      <c r="C173" s="132" t="s">
        <v>899</v>
      </c>
      <c r="D173" s="32" t="s">
        <v>675</v>
      </c>
      <c r="E173" s="33">
        <v>45320</v>
      </c>
      <c r="F173" s="34">
        <v>6400</v>
      </c>
      <c r="G173" s="31" t="s">
        <v>928</v>
      </c>
      <c r="H173" s="31">
        <v>9965</v>
      </c>
      <c r="I173" s="35">
        <v>0</v>
      </c>
      <c r="J173" s="35">
        <v>0</v>
      </c>
      <c r="K173" s="35">
        <v>320</v>
      </c>
      <c r="L173" s="35">
        <v>0</v>
      </c>
      <c r="M173" s="31" t="s">
        <v>774</v>
      </c>
      <c r="N173" s="36">
        <v>0</v>
      </c>
      <c r="O173" s="31" t="s">
        <v>784</v>
      </c>
      <c r="P173" s="142"/>
      <c r="Q173" s="31"/>
      <c r="R173" s="31" t="s">
        <v>753</v>
      </c>
      <c r="S173" s="133"/>
      <c r="T173" s="133"/>
      <c r="V173" s="133"/>
      <c r="W173" s="134"/>
    </row>
    <row r="174" spans="1:23" s="37" customFormat="1">
      <c r="A174" s="31">
        <v>168</v>
      </c>
      <c r="B174" s="31" t="s">
        <v>156</v>
      </c>
      <c r="C174" s="132" t="s">
        <v>899</v>
      </c>
      <c r="D174" s="32" t="s">
        <v>676</v>
      </c>
      <c r="E174" s="33">
        <v>45320</v>
      </c>
      <c r="F174" s="34">
        <v>3250</v>
      </c>
      <c r="G174" s="31" t="s">
        <v>928</v>
      </c>
      <c r="H174" s="31">
        <v>9965</v>
      </c>
      <c r="I174" s="35">
        <v>0</v>
      </c>
      <c r="J174" s="35">
        <v>0</v>
      </c>
      <c r="K174" s="35">
        <v>162.5</v>
      </c>
      <c r="L174" s="35">
        <v>0</v>
      </c>
      <c r="M174" s="31" t="s">
        <v>774</v>
      </c>
      <c r="N174" s="36">
        <v>0</v>
      </c>
      <c r="O174" s="31" t="s">
        <v>784</v>
      </c>
      <c r="P174" s="142"/>
      <c r="Q174" s="31"/>
      <c r="R174" s="31" t="s">
        <v>753</v>
      </c>
      <c r="S174" s="133"/>
      <c r="T174" s="133"/>
      <c r="V174" s="133"/>
      <c r="W174" s="134"/>
    </row>
    <row r="175" spans="1:23" s="37" customFormat="1">
      <c r="A175" s="31">
        <v>169</v>
      </c>
      <c r="B175" s="31" t="s">
        <v>155</v>
      </c>
      <c r="C175" s="132" t="s">
        <v>900</v>
      </c>
      <c r="D175" s="32" t="s">
        <v>698</v>
      </c>
      <c r="E175" s="33">
        <v>45320</v>
      </c>
      <c r="F175" s="34">
        <v>3350</v>
      </c>
      <c r="G175" s="31" t="s">
        <v>928</v>
      </c>
      <c r="H175" s="31">
        <v>9965</v>
      </c>
      <c r="I175" s="35">
        <v>83.75</v>
      </c>
      <c r="J175" s="35">
        <v>83.75</v>
      </c>
      <c r="K175" s="35">
        <v>0</v>
      </c>
      <c r="L175" s="35">
        <v>0</v>
      </c>
      <c r="M175" s="31" t="s">
        <v>774</v>
      </c>
      <c r="N175" s="36">
        <v>0</v>
      </c>
      <c r="O175" s="31" t="s">
        <v>784</v>
      </c>
      <c r="P175" s="142"/>
      <c r="Q175" s="31"/>
      <c r="R175" s="31" t="s">
        <v>753</v>
      </c>
      <c r="S175" s="133"/>
      <c r="T175" s="133"/>
      <c r="V175" s="133"/>
      <c r="W175" s="134"/>
    </row>
    <row r="176" spans="1:23" s="37" customFormat="1">
      <c r="A176" s="31">
        <v>170</v>
      </c>
      <c r="B176" s="31" t="s">
        <v>155</v>
      </c>
      <c r="C176" s="132" t="s">
        <v>900</v>
      </c>
      <c r="D176" s="32" t="s">
        <v>699</v>
      </c>
      <c r="E176" s="33">
        <v>45320</v>
      </c>
      <c r="F176" s="34">
        <v>750</v>
      </c>
      <c r="G176" s="31" t="s">
        <v>928</v>
      </c>
      <c r="H176" s="31">
        <v>9965</v>
      </c>
      <c r="I176" s="35">
        <v>18.75</v>
      </c>
      <c r="J176" s="35">
        <v>18.75</v>
      </c>
      <c r="K176" s="35">
        <v>0</v>
      </c>
      <c r="L176" s="35">
        <v>0</v>
      </c>
      <c r="M176" s="31" t="s">
        <v>774</v>
      </c>
      <c r="N176" s="36">
        <v>0</v>
      </c>
      <c r="O176" s="31" t="s">
        <v>784</v>
      </c>
      <c r="P176" s="142"/>
      <c r="Q176" s="31"/>
      <c r="R176" s="31" t="s">
        <v>753</v>
      </c>
      <c r="S176" s="133"/>
      <c r="T176" s="133"/>
      <c r="V176" s="133"/>
      <c r="W176" s="134"/>
    </row>
    <row r="177" spans="1:23" s="37" customFormat="1">
      <c r="A177" s="31">
        <v>171</v>
      </c>
      <c r="B177" s="31" t="s">
        <v>304</v>
      </c>
      <c r="C177" s="132" t="s">
        <v>822</v>
      </c>
      <c r="D177" s="32" t="s">
        <v>500</v>
      </c>
      <c r="E177" s="33">
        <v>45321</v>
      </c>
      <c r="F177" s="34">
        <v>53550</v>
      </c>
      <c r="G177" s="31" t="s">
        <v>927</v>
      </c>
      <c r="H177" s="31">
        <v>2906</v>
      </c>
      <c r="I177" s="35">
        <v>4820</v>
      </c>
      <c r="J177" s="35">
        <v>4820</v>
      </c>
      <c r="K177" s="35">
        <v>0</v>
      </c>
      <c r="L177" s="35">
        <v>0</v>
      </c>
      <c r="M177" s="31" t="s">
        <v>775</v>
      </c>
      <c r="N177" s="36">
        <f>I177+J177+K177+L177</f>
        <v>9640</v>
      </c>
      <c r="O177" s="31" t="s">
        <v>785</v>
      </c>
      <c r="P177" s="142"/>
      <c r="Q177" s="31"/>
      <c r="R177" s="31"/>
      <c r="S177" s="133"/>
      <c r="T177" s="133"/>
    </row>
    <row r="178" spans="1:23" s="37" customFormat="1">
      <c r="A178" s="31">
        <v>172</v>
      </c>
      <c r="B178" s="31" t="s">
        <v>111</v>
      </c>
      <c r="C178" s="132" t="s">
        <v>829</v>
      </c>
      <c r="D178" s="32" t="s">
        <v>511</v>
      </c>
      <c r="E178" s="33">
        <v>45321</v>
      </c>
      <c r="F178" s="34">
        <v>22314</v>
      </c>
      <c r="G178" s="31" t="s">
        <v>928</v>
      </c>
      <c r="H178" s="31">
        <v>9965</v>
      </c>
      <c r="I178" s="35">
        <v>557.85</v>
      </c>
      <c r="J178" s="35">
        <v>557.85</v>
      </c>
      <c r="K178" s="35">
        <v>0</v>
      </c>
      <c r="L178" s="35">
        <v>0</v>
      </c>
      <c r="M178" s="31" t="s">
        <v>774</v>
      </c>
      <c r="N178" s="36">
        <v>0</v>
      </c>
      <c r="O178" s="31" t="s">
        <v>784</v>
      </c>
      <c r="P178" s="142"/>
      <c r="Q178" s="31"/>
      <c r="R178" s="31" t="s">
        <v>753</v>
      </c>
      <c r="S178" s="133"/>
      <c r="T178" s="133"/>
      <c r="V178" s="133"/>
      <c r="W178" s="134"/>
    </row>
    <row r="179" spans="1:23" s="37" customFormat="1">
      <c r="A179" s="31">
        <v>173</v>
      </c>
      <c r="B179" s="31" t="s">
        <v>331</v>
      </c>
      <c r="C179" s="132" t="s">
        <v>332</v>
      </c>
      <c r="D179" s="32" t="s">
        <v>564</v>
      </c>
      <c r="E179" s="33">
        <v>45321</v>
      </c>
      <c r="F179" s="34">
        <v>1063</v>
      </c>
      <c r="G179" s="31" t="s">
        <v>928</v>
      </c>
      <c r="H179" s="31">
        <v>9965</v>
      </c>
      <c r="I179" s="35">
        <v>26.58</v>
      </c>
      <c r="J179" s="35">
        <v>26.58</v>
      </c>
      <c r="K179" s="35">
        <v>0</v>
      </c>
      <c r="L179" s="35">
        <v>0</v>
      </c>
      <c r="M179" s="31" t="s">
        <v>774</v>
      </c>
      <c r="N179" s="36">
        <v>0</v>
      </c>
      <c r="O179" s="31" t="s">
        <v>784</v>
      </c>
      <c r="P179" s="142"/>
      <c r="Q179" s="31"/>
      <c r="R179" s="31" t="s">
        <v>753</v>
      </c>
      <c r="S179" s="133"/>
      <c r="T179" s="133"/>
      <c r="V179" s="133"/>
      <c r="W179" s="134"/>
    </row>
    <row r="180" spans="1:23" s="37" customFormat="1">
      <c r="A180" s="31">
        <v>174</v>
      </c>
      <c r="B180" s="31" t="s">
        <v>136</v>
      </c>
      <c r="C180" s="132" t="s">
        <v>872</v>
      </c>
      <c r="D180" s="32" t="s">
        <v>621</v>
      </c>
      <c r="E180" s="33">
        <v>45321</v>
      </c>
      <c r="F180" s="34">
        <v>259200</v>
      </c>
      <c r="G180" s="31" t="s">
        <v>927</v>
      </c>
      <c r="H180" s="31">
        <v>3307</v>
      </c>
      <c r="I180" s="35">
        <v>6480</v>
      </c>
      <c r="J180" s="35">
        <v>6480</v>
      </c>
      <c r="K180" s="35">
        <v>0</v>
      </c>
      <c r="L180" s="35">
        <v>0</v>
      </c>
      <c r="M180" s="31" t="s">
        <v>775</v>
      </c>
      <c r="N180" s="36">
        <f>I180+J180+K180+L180</f>
        <v>12960</v>
      </c>
      <c r="O180" s="31" t="s">
        <v>785</v>
      </c>
      <c r="P180" s="142"/>
      <c r="Q180" s="31"/>
      <c r="R180" s="31"/>
      <c r="S180" s="133"/>
      <c r="T180" s="133"/>
    </row>
    <row r="181" spans="1:23" s="37" customFormat="1">
      <c r="A181" s="31">
        <v>175</v>
      </c>
      <c r="B181" s="31" t="s">
        <v>155</v>
      </c>
      <c r="C181" s="132" t="s">
        <v>900</v>
      </c>
      <c r="D181" s="32" t="s">
        <v>700</v>
      </c>
      <c r="E181" s="33">
        <v>45321</v>
      </c>
      <c r="F181" s="34">
        <v>1940</v>
      </c>
      <c r="G181" s="31" t="s">
        <v>928</v>
      </c>
      <c r="H181" s="31">
        <v>9965</v>
      </c>
      <c r="I181" s="35">
        <v>48.5</v>
      </c>
      <c r="J181" s="35">
        <v>48.5</v>
      </c>
      <c r="K181" s="35">
        <v>0</v>
      </c>
      <c r="L181" s="35">
        <v>0</v>
      </c>
      <c r="M181" s="31" t="s">
        <v>774</v>
      </c>
      <c r="N181" s="36">
        <v>0</v>
      </c>
      <c r="O181" s="31" t="s">
        <v>784</v>
      </c>
      <c r="P181" s="142"/>
      <c r="Q181" s="31"/>
      <c r="R181" s="31" t="s">
        <v>753</v>
      </c>
      <c r="S181" s="133"/>
      <c r="T181" s="133"/>
      <c r="V181" s="133"/>
      <c r="W181" s="134"/>
    </row>
    <row r="182" spans="1:23" s="37" customFormat="1">
      <c r="A182" s="31">
        <v>176</v>
      </c>
      <c r="B182" s="31" t="s">
        <v>98</v>
      </c>
      <c r="C182" s="132" t="s">
        <v>813</v>
      </c>
      <c r="D182" s="32" t="s">
        <v>487</v>
      </c>
      <c r="E182" s="33">
        <v>45322</v>
      </c>
      <c r="F182" s="34">
        <v>2381.3200000000002</v>
      </c>
      <c r="G182" s="31" t="s">
        <v>928</v>
      </c>
      <c r="H182" s="31">
        <v>9968</v>
      </c>
      <c r="I182" s="35">
        <v>214.32</v>
      </c>
      <c r="J182" s="35">
        <v>214.32</v>
      </c>
      <c r="K182" s="35">
        <v>0</v>
      </c>
      <c r="L182" s="35">
        <v>0</v>
      </c>
      <c r="M182" s="31" t="s">
        <v>774</v>
      </c>
      <c r="N182" s="36">
        <v>0</v>
      </c>
      <c r="O182" s="31" t="s">
        <v>790</v>
      </c>
      <c r="P182" s="142"/>
      <c r="Q182" s="31"/>
      <c r="R182" s="31" t="s">
        <v>753</v>
      </c>
      <c r="S182" s="133"/>
      <c r="T182" s="133"/>
    </row>
    <row r="183" spans="1:23" s="37" customFormat="1">
      <c r="A183" s="31">
        <v>177</v>
      </c>
      <c r="B183" s="31" t="s">
        <v>356</v>
      </c>
      <c r="C183" s="132" t="s">
        <v>830</v>
      </c>
      <c r="D183" s="38" t="s">
        <v>512</v>
      </c>
      <c r="E183" s="33">
        <v>45322</v>
      </c>
      <c r="F183" s="34">
        <v>365254</v>
      </c>
      <c r="G183" s="31" t="s">
        <v>929</v>
      </c>
      <c r="H183" s="31">
        <v>8502</v>
      </c>
      <c r="I183" s="35">
        <v>32872.86</v>
      </c>
      <c r="J183" s="35">
        <v>32872.86</v>
      </c>
      <c r="K183" s="35">
        <v>0</v>
      </c>
      <c r="L183" s="35">
        <v>0</v>
      </c>
      <c r="M183" s="31" t="s">
        <v>774</v>
      </c>
      <c r="N183" s="36">
        <v>0</v>
      </c>
      <c r="O183" s="31" t="s">
        <v>791</v>
      </c>
      <c r="P183" s="142"/>
      <c r="Q183" s="31"/>
      <c r="R183" s="31"/>
      <c r="S183" s="133"/>
      <c r="T183" s="133"/>
      <c r="V183" s="133"/>
    </row>
    <row r="184" spans="1:23" s="37" customFormat="1">
      <c r="A184" s="31">
        <v>178</v>
      </c>
      <c r="B184" s="31" t="s">
        <v>358</v>
      </c>
      <c r="C184" s="132" t="s">
        <v>833</v>
      </c>
      <c r="D184" s="32" t="s">
        <v>526</v>
      </c>
      <c r="E184" s="33">
        <v>45322</v>
      </c>
      <c r="F184" s="34">
        <v>37120</v>
      </c>
      <c r="G184" s="31" t="s">
        <v>928</v>
      </c>
      <c r="H184" s="31">
        <v>9971</v>
      </c>
      <c r="I184" s="35">
        <v>3340.8</v>
      </c>
      <c r="J184" s="35">
        <v>3340.8</v>
      </c>
      <c r="K184" s="35">
        <v>0</v>
      </c>
      <c r="L184" s="35">
        <v>0</v>
      </c>
      <c r="M184" s="31" t="s">
        <v>774</v>
      </c>
      <c r="N184" s="36">
        <v>0</v>
      </c>
      <c r="O184" s="31" t="s">
        <v>788</v>
      </c>
      <c r="P184" s="142"/>
      <c r="Q184" s="31"/>
      <c r="R184" s="31" t="s">
        <v>753</v>
      </c>
      <c r="S184" s="133"/>
      <c r="T184" s="133"/>
    </row>
    <row r="185" spans="1:23" s="37" customFormat="1">
      <c r="A185" s="31">
        <v>179</v>
      </c>
      <c r="B185" s="31" t="s">
        <v>142</v>
      </c>
      <c r="C185" s="132" t="s">
        <v>882</v>
      </c>
      <c r="D185" s="32" t="s">
        <v>637</v>
      </c>
      <c r="E185" s="33">
        <v>45322</v>
      </c>
      <c r="F185" s="34">
        <v>350</v>
      </c>
      <c r="G185" s="31" t="s">
        <v>928</v>
      </c>
      <c r="H185" s="31">
        <v>9972</v>
      </c>
      <c r="I185" s="35">
        <f>F185*9%</f>
        <v>31.5</v>
      </c>
      <c r="J185" s="35">
        <f>F185*9%</f>
        <v>31.5</v>
      </c>
      <c r="K185" s="35">
        <v>0</v>
      </c>
      <c r="L185" s="35">
        <v>0</v>
      </c>
      <c r="M185" s="31" t="s">
        <v>774</v>
      </c>
      <c r="N185" s="36">
        <v>0</v>
      </c>
      <c r="O185" s="31" t="s">
        <v>788</v>
      </c>
      <c r="P185" s="142"/>
      <c r="Q185" s="31"/>
      <c r="R185" s="31" t="s">
        <v>753</v>
      </c>
      <c r="S185" s="133"/>
      <c r="T185" s="133"/>
    </row>
    <row r="186" spans="1:23" s="37" customFormat="1">
      <c r="A186" s="31">
        <v>180</v>
      </c>
      <c r="B186" s="31" t="s">
        <v>159</v>
      </c>
      <c r="C186" s="132" t="s">
        <v>902</v>
      </c>
      <c r="D186" s="32" t="s">
        <v>718</v>
      </c>
      <c r="E186" s="33">
        <v>45322</v>
      </c>
      <c r="F186" s="34">
        <v>10600</v>
      </c>
      <c r="G186" s="31" t="s">
        <v>928</v>
      </c>
      <c r="H186" s="31">
        <v>9965</v>
      </c>
      <c r="I186" s="35">
        <v>0</v>
      </c>
      <c r="J186" s="35">
        <v>0</v>
      </c>
      <c r="K186" s="35">
        <v>530</v>
      </c>
      <c r="L186" s="35">
        <v>0</v>
      </c>
      <c r="M186" s="31" t="s">
        <v>774</v>
      </c>
      <c r="N186" s="36">
        <v>0</v>
      </c>
      <c r="O186" s="31" t="s">
        <v>784</v>
      </c>
      <c r="P186" s="142"/>
      <c r="Q186" s="31"/>
      <c r="R186" s="31" t="s">
        <v>753</v>
      </c>
      <c r="S186" s="133"/>
      <c r="T186" s="133"/>
      <c r="V186" s="133"/>
      <c r="W186" s="134"/>
    </row>
    <row r="187" spans="1:23" s="37" customFormat="1">
      <c r="A187" s="31">
        <v>181</v>
      </c>
      <c r="B187" s="31" t="s">
        <v>87</v>
      </c>
      <c r="C187" s="132" t="s">
        <v>19</v>
      </c>
      <c r="D187" s="32" t="s">
        <v>438</v>
      </c>
      <c r="E187" s="33">
        <v>45323</v>
      </c>
      <c r="F187" s="34">
        <v>10000</v>
      </c>
      <c r="G187" s="31" t="s">
        <v>928</v>
      </c>
      <c r="H187" s="31">
        <v>9983</v>
      </c>
      <c r="I187" s="35">
        <v>0</v>
      </c>
      <c r="J187" s="35">
        <v>0</v>
      </c>
      <c r="K187" s="35">
        <v>500</v>
      </c>
      <c r="L187" s="35">
        <v>0</v>
      </c>
      <c r="M187" s="31" t="s">
        <v>774</v>
      </c>
      <c r="N187" s="36">
        <v>0</v>
      </c>
      <c r="O187" s="31" t="s">
        <v>786</v>
      </c>
      <c r="P187" s="142"/>
      <c r="Q187" s="31"/>
      <c r="R187" s="31"/>
      <c r="S187" s="133"/>
      <c r="T187" s="133"/>
    </row>
    <row r="188" spans="1:23" s="37" customFormat="1">
      <c r="A188" s="31">
        <v>182</v>
      </c>
      <c r="B188" s="31" t="s">
        <v>91</v>
      </c>
      <c r="C188" s="132" t="s">
        <v>803</v>
      </c>
      <c r="D188" s="32" t="s">
        <v>457</v>
      </c>
      <c r="E188" s="33">
        <v>45323</v>
      </c>
      <c r="F188" s="34">
        <v>94500</v>
      </c>
      <c r="G188" s="31" t="s">
        <v>927</v>
      </c>
      <c r="H188" s="31">
        <v>2914</v>
      </c>
      <c r="I188" s="35">
        <f t="shared" ref="I188:I195" si="4">F188*9%</f>
        <v>8505</v>
      </c>
      <c r="J188" s="35">
        <f t="shared" ref="J188:J195" si="5">F188*9%</f>
        <v>8505</v>
      </c>
      <c r="K188" s="35">
        <v>0</v>
      </c>
      <c r="L188" s="35">
        <v>0</v>
      </c>
      <c r="M188" s="31" t="s">
        <v>775</v>
      </c>
      <c r="N188" s="36">
        <f t="shared" ref="N188:N198" si="6">I188+J188+K188+L188</f>
        <v>17010</v>
      </c>
      <c r="O188" s="31" t="s">
        <v>785</v>
      </c>
      <c r="P188" s="142"/>
      <c r="Q188" s="31"/>
      <c r="R188" s="31"/>
      <c r="S188" s="133"/>
      <c r="T188" s="133"/>
    </row>
    <row r="189" spans="1:23" s="37" customFormat="1">
      <c r="A189" s="31">
        <v>183</v>
      </c>
      <c r="B189" s="31" t="s">
        <v>91</v>
      </c>
      <c r="C189" s="132" t="s">
        <v>803</v>
      </c>
      <c r="D189" s="32" t="s">
        <v>457</v>
      </c>
      <c r="E189" s="33">
        <v>45323</v>
      </c>
      <c r="F189" s="34">
        <v>29625</v>
      </c>
      <c r="G189" s="31" t="s">
        <v>927</v>
      </c>
      <c r="H189" s="31">
        <v>2912</v>
      </c>
      <c r="I189" s="35">
        <f t="shared" si="4"/>
        <v>2666.25</v>
      </c>
      <c r="J189" s="35">
        <f t="shared" si="5"/>
        <v>2666.25</v>
      </c>
      <c r="K189" s="35">
        <v>0</v>
      </c>
      <c r="L189" s="35">
        <v>0</v>
      </c>
      <c r="M189" s="31" t="s">
        <v>775</v>
      </c>
      <c r="N189" s="36">
        <f t="shared" si="6"/>
        <v>5332.5</v>
      </c>
      <c r="O189" s="31" t="s">
        <v>785</v>
      </c>
      <c r="P189" s="142"/>
      <c r="Q189" s="31"/>
      <c r="R189" s="31"/>
      <c r="S189" s="133"/>
      <c r="T189" s="133"/>
    </row>
    <row r="190" spans="1:23" s="37" customFormat="1">
      <c r="A190" s="31">
        <v>184</v>
      </c>
      <c r="B190" s="31" t="s">
        <v>91</v>
      </c>
      <c r="C190" s="132" t="s">
        <v>803</v>
      </c>
      <c r="D190" s="32" t="s">
        <v>457</v>
      </c>
      <c r="E190" s="33">
        <v>45323</v>
      </c>
      <c r="F190" s="34">
        <v>15450</v>
      </c>
      <c r="G190" s="31" t="s">
        <v>927</v>
      </c>
      <c r="H190" s="31">
        <v>2906</v>
      </c>
      <c r="I190" s="35">
        <f t="shared" si="4"/>
        <v>1390.5</v>
      </c>
      <c r="J190" s="35">
        <f t="shared" si="5"/>
        <v>1390.5</v>
      </c>
      <c r="K190" s="35">
        <v>0</v>
      </c>
      <c r="L190" s="35">
        <v>0</v>
      </c>
      <c r="M190" s="31" t="s">
        <v>775</v>
      </c>
      <c r="N190" s="36">
        <f t="shared" si="6"/>
        <v>2781</v>
      </c>
      <c r="O190" s="31" t="s">
        <v>785</v>
      </c>
      <c r="P190" s="142"/>
      <c r="Q190" s="31"/>
      <c r="R190" s="31"/>
      <c r="S190" s="133"/>
      <c r="T190" s="133"/>
    </row>
    <row r="191" spans="1:23" s="37" customFormat="1">
      <c r="A191" s="31">
        <v>185</v>
      </c>
      <c r="B191" s="31" t="s">
        <v>91</v>
      </c>
      <c r="C191" s="132" t="s">
        <v>803</v>
      </c>
      <c r="D191" s="32" t="s">
        <v>457</v>
      </c>
      <c r="E191" s="33">
        <v>45323</v>
      </c>
      <c r="F191" s="34">
        <f>114600+635.44</f>
        <v>115235.44</v>
      </c>
      <c r="G191" s="31" t="s">
        <v>927</v>
      </c>
      <c r="H191" s="31">
        <v>2932</v>
      </c>
      <c r="I191" s="35">
        <f t="shared" si="4"/>
        <v>10371.1896</v>
      </c>
      <c r="J191" s="35">
        <f t="shared" si="5"/>
        <v>10371.1896</v>
      </c>
      <c r="K191" s="35">
        <v>0</v>
      </c>
      <c r="L191" s="35">
        <v>0</v>
      </c>
      <c r="M191" s="31" t="s">
        <v>775</v>
      </c>
      <c r="N191" s="36">
        <f t="shared" si="6"/>
        <v>20742.379199999999</v>
      </c>
      <c r="O191" s="31" t="s">
        <v>785</v>
      </c>
      <c r="P191" s="142"/>
      <c r="Q191" s="31"/>
      <c r="R191" s="31"/>
      <c r="S191" s="133"/>
      <c r="T191" s="133"/>
    </row>
    <row r="192" spans="1:23" s="37" customFormat="1">
      <c r="A192" s="31">
        <v>186</v>
      </c>
      <c r="B192" s="31" t="s">
        <v>91</v>
      </c>
      <c r="C192" s="132" t="s">
        <v>803</v>
      </c>
      <c r="D192" s="32" t="s">
        <v>458</v>
      </c>
      <c r="E192" s="33">
        <v>45323</v>
      </c>
      <c r="F192" s="34">
        <v>32700</v>
      </c>
      <c r="G192" s="31" t="s">
        <v>927</v>
      </c>
      <c r="H192" s="31">
        <v>2916</v>
      </c>
      <c r="I192" s="35">
        <f t="shared" si="4"/>
        <v>2943</v>
      </c>
      <c r="J192" s="35">
        <f t="shared" si="5"/>
        <v>2943</v>
      </c>
      <c r="K192" s="35">
        <v>0</v>
      </c>
      <c r="L192" s="35">
        <v>0</v>
      </c>
      <c r="M192" s="31" t="s">
        <v>775</v>
      </c>
      <c r="N192" s="36">
        <f t="shared" si="6"/>
        <v>5886</v>
      </c>
      <c r="O192" s="31" t="s">
        <v>785</v>
      </c>
      <c r="P192" s="142"/>
      <c r="Q192" s="31"/>
      <c r="R192" s="31"/>
      <c r="S192" s="133"/>
      <c r="T192" s="133"/>
    </row>
    <row r="193" spans="1:23" s="37" customFormat="1">
      <c r="A193" s="31">
        <v>187</v>
      </c>
      <c r="B193" s="31" t="s">
        <v>91</v>
      </c>
      <c r="C193" s="132" t="s">
        <v>803</v>
      </c>
      <c r="D193" s="32" t="s">
        <v>458</v>
      </c>
      <c r="E193" s="33">
        <v>45323</v>
      </c>
      <c r="F193" s="34">
        <f>153850+466.38</f>
        <v>154316.38</v>
      </c>
      <c r="G193" s="31" t="s">
        <v>927</v>
      </c>
      <c r="H193" s="31">
        <v>2905</v>
      </c>
      <c r="I193" s="35">
        <f t="shared" si="4"/>
        <v>13888.474200000001</v>
      </c>
      <c r="J193" s="35">
        <f t="shared" si="5"/>
        <v>13888.474200000001</v>
      </c>
      <c r="K193" s="35">
        <v>0</v>
      </c>
      <c r="L193" s="35">
        <v>0</v>
      </c>
      <c r="M193" s="31" t="s">
        <v>775</v>
      </c>
      <c r="N193" s="36">
        <f t="shared" si="6"/>
        <v>27776.948400000001</v>
      </c>
      <c r="O193" s="31" t="s">
        <v>785</v>
      </c>
      <c r="P193" s="142"/>
      <c r="Q193" s="31"/>
      <c r="R193" s="31"/>
      <c r="S193" s="133"/>
      <c r="T193" s="133"/>
    </row>
    <row r="194" spans="1:23" s="37" customFormat="1">
      <c r="A194" s="31">
        <v>188</v>
      </c>
      <c r="B194" s="31" t="s">
        <v>291</v>
      </c>
      <c r="C194" s="132" t="s">
        <v>804</v>
      </c>
      <c r="D194" s="32" t="s">
        <v>463</v>
      </c>
      <c r="E194" s="33">
        <v>45323</v>
      </c>
      <c r="F194" s="34">
        <v>1328750</v>
      </c>
      <c r="G194" s="31" t="s">
        <v>927</v>
      </c>
      <c r="H194" s="31">
        <v>2910</v>
      </c>
      <c r="I194" s="35">
        <f t="shared" si="4"/>
        <v>119587.5</v>
      </c>
      <c r="J194" s="35">
        <f t="shared" si="5"/>
        <v>119587.5</v>
      </c>
      <c r="K194" s="35">
        <v>0</v>
      </c>
      <c r="L194" s="35">
        <v>0</v>
      </c>
      <c r="M194" s="31" t="s">
        <v>775</v>
      </c>
      <c r="N194" s="36">
        <f t="shared" si="6"/>
        <v>239175</v>
      </c>
      <c r="O194" s="31" t="s">
        <v>785</v>
      </c>
      <c r="P194" s="142"/>
      <c r="Q194" s="31"/>
      <c r="R194" s="31"/>
      <c r="S194" s="133"/>
      <c r="T194" s="133"/>
    </row>
    <row r="195" spans="1:23" s="37" customFormat="1">
      <c r="A195" s="31">
        <v>189</v>
      </c>
      <c r="B195" s="31" t="s">
        <v>291</v>
      </c>
      <c r="C195" s="132" t="s">
        <v>804</v>
      </c>
      <c r="D195" s="32" t="s">
        <v>463</v>
      </c>
      <c r="E195" s="33">
        <v>45323</v>
      </c>
      <c r="F195" s="34">
        <f>21000+4050</f>
        <v>25050</v>
      </c>
      <c r="G195" s="31" t="s">
        <v>927</v>
      </c>
      <c r="H195" s="31">
        <v>2912</v>
      </c>
      <c r="I195" s="35">
        <f t="shared" si="4"/>
        <v>2254.5</v>
      </c>
      <c r="J195" s="35">
        <f t="shared" si="5"/>
        <v>2254.5</v>
      </c>
      <c r="K195" s="35">
        <v>0</v>
      </c>
      <c r="L195" s="35">
        <v>0</v>
      </c>
      <c r="M195" s="31" t="s">
        <v>775</v>
      </c>
      <c r="N195" s="36">
        <f t="shared" si="6"/>
        <v>4509</v>
      </c>
      <c r="O195" s="31" t="s">
        <v>785</v>
      </c>
      <c r="P195" s="142"/>
      <c r="Q195" s="31"/>
      <c r="R195" s="31"/>
      <c r="S195" s="133"/>
      <c r="T195" s="133"/>
    </row>
    <row r="196" spans="1:23" s="37" customFormat="1">
      <c r="A196" s="31">
        <v>190</v>
      </c>
      <c r="B196" s="31" t="s">
        <v>290</v>
      </c>
      <c r="C196" s="132" t="s">
        <v>809</v>
      </c>
      <c r="D196" s="32" t="s">
        <v>470</v>
      </c>
      <c r="E196" s="33">
        <v>45323</v>
      </c>
      <c r="F196" s="34">
        <v>14065</v>
      </c>
      <c r="G196" s="31" t="s">
        <v>927</v>
      </c>
      <c r="H196" s="31">
        <v>2781</v>
      </c>
      <c r="I196" s="35">
        <v>1265.8499999999999</v>
      </c>
      <c r="J196" s="35">
        <v>1265.8499999999999</v>
      </c>
      <c r="K196" s="35">
        <v>0</v>
      </c>
      <c r="L196" s="35">
        <v>0</v>
      </c>
      <c r="M196" s="31" t="s">
        <v>775</v>
      </c>
      <c r="N196" s="36">
        <f t="shared" si="6"/>
        <v>2531.6999999999998</v>
      </c>
      <c r="O196" s="31" t="s">
        <v>785</v>
      </c>
      <c r="P196" s="142"/>
      <c r="Q196" s="31"/>
      <c r="R196" s="31"/>
      <c r="S196" s="133"/>
      <c r="T196" s="133"/>
    </row>
    <row r="197" spans="1:23" s="37" customFormat="1">
      <c r="A197" s="31">
        <v>191</v>
      </c>
      <c r="B197" s="31" t="s">
        <v>290</v>
      </c>
      <c r="C197" s="132" t="s">
        <v>809</v>
      </c>
      <c r="D197" s="32" t="s">
        <v>471</v>
      </c>
      <c r="E197" s="33">
        <v>45323</v>
      </c>
      <c r="F197" s="34">
        <v>3052</v>
      </c>
      <c r="G197" s="31" t="s">
        <v>927</v>
      </c>
      <c r="H197" s="31">
        <v>2781</v>
      </c>
      <c r="I197" s="35">
        <v>274.68</v>
      </c>
      <c r="J197" s="35">
        <v>274.68</v>
      </c>
      <c r="K197" s="35">
        <v>0</v>
      </c>
      <c r="L197" s="35">
        <v>0</v>
      </c>
      <c r="M197" s="31" t="s">
        <v>775</v>
      </c>
      <c r="N197" s="36">
        <f t="shared" si="6"/>
        <v>549.36</v>
      </c>
      <c r="O197" s="31" t="s">
        <v>785</v>
      </c>
      <c r="P197" s="142"/>
      <c r="Q197" s="31"/>
      <c r="R197" s="31"/>
      <c r="S197" s="133"/>
      <c r="T197" s="133"/>
    </row>
    <row r="198" spans="1:23" s="37" customFormat="1">
      <c r="A198" s="31">
        <v>192</v>
      </c>
      <c r="B198" s="31" t="s">
        <v>349</v>
      </c>
      <c r="C198" s="132" t="s">
        <v>823</v>
      </c>
      <c r="D198" s="32" t="s">
        <v>501</v>
      </c>
      <c r="E198" s="33">
        <v>45323</v>
      </c>
      <c r="F198" s="34">
        <v>109750</v>
      </c>
      <c r="G198" s="31" t="s">
        <v>927</v>
      </c>
      <c r="H198" s="31">
        <v>4819</v>
      </c>
      <c r="I198" s="35">
        <v>9877.5</v>
      </c>
      <c r="J198" s="35">
        <v>9877.5</v>
      </c>
      <c r="K198" s="35">
        <v>0</v>
      </c>
      <c r="L198" s="35">
        <v>0</v>
      </c>
      <c r="M198" s="31" t="s">
        <v>775</v>
      </c>
      <c r="N198" s="36">
        <f t="shared" si="6"/>
        <v>19755</v>
      </c>
      <c r="O198" s="31" t="s">
        <v>785</v>
      </c>
      <c r="P198" s="142"/>
      <c r="Q198" s="31"/>
      <c r="R198" s="31"/>
      <c r="S198" s="133"/>
      <c r="T198" s="133"/>
    </row>
    <row r="199" spans="1:23" s="37" customFormat="1">
      <c r="A199" s="31">
        <v>193</v>
      </c>
      <c r="B199" s="31" t="s">
        <v>358</v>
      </c>
      <c r="C199" s="132" t="s">
        <v>833</v>
      </c>
      <c r="D199" s="32" t="s">
        <v>527</v>
      </c>
      <c r="E199" s="33">
        <v>45323</v>
      </c>
      <c r="F199" s="34">
        <v>6000</v>
      </c>
      <c r="G199" s="31" t="s">
        <v>928</v>
      </c>
      <c r="H199" s="31">
        <v>9971</v>
      </c>
      <c r="I199" s="35">
        <v>540</v>
      </c>
      <c r="J199" s="35">
        <v>540</v>
      </c>
      <c r="K199" s="35">
        <v>0</v>
      </c>
      <c r="L199" s="35">
        <v>0</v>
      </c>
      <c r="M199" s="31" t="s">
        <v>774</v>
      </c>
      <c r="N199" s="36">
        <v>0</v>
      </c>
      <c r="O199" s="31" t="s">
        <v>788</v>
      </c>
      <c r="P199" s="142"/>
      <c r="Q199" s="31"/>
      <c r="R199" s="31" t="s">
        <v>753</v>
      </c>
      <c r="S199" s="133"/>
      <c r="T199" s="133"/>
    </row>
    <row r="200" spans="1:23" s="37" customFormat="1">
      <c r="A200" s="31">
        <v>194</v>
      </c>
      <c r="B200" s="31" t="s">
        <v>132</v>
      </c>
      <c r="C200" s="132" t="s">
        <v>869</v>
      </c>
      <c r="D200" s="32" t="s">
        <v>597</v>
      </c>
      <c r="E200" s="33">
        <v>45323</v>
      </c>
      <c r="F200" s="40">
        <v>27067.8</v>
      </c>
      <c r="G200" s="31" t="s">
        <v>929</v>
      </c>
      <c r="H200" s="31">
        <v>8537</v>
      </c>
      <c r="I200" s="35">
        <v>2436.1</v>
      </c>
      <c r="J200" s="35">
        <v>2436.1</v>
      </c>
      <c r="K200" s="35">
        <v>0</v>
      </c>
      <c r="L200" s="35">
        <v>0</v>
      </c>
      <c r="M200" s="31" t="s">
        <v>774</v>
      </c>
      <c r="N200" s="36">
        <v>0</v>
      </c>
      <c r="O200" s="31" t="s">
        <v>791</v>
      </c>
      <c r="P200" s="142"/>
      <c r="Q200" s="31"/>
      <c r="R200" s="31"/>
      <c r="S200" s="133"/>
      <c r="T200" s="133"/>
      <c r="V200" s="133"/>
      <c r="W200" s="134"/>
    </row>
    <row r="201" spans="1:23" s="37" customFormat="1">
      <c r="A201" s="31">
        <v>195</v>
      </c>
      <c r="B201" s="31" t="s">
        <v>132</v>
      </c>
      <c r="C201" s="132" t="s">
        <v>869</v>
      </c>
      <c r="D201" s="32" t="s">
        <v>597</v>
      </c>
      <c r="E201" s="33">
        <v>45323</v>
      </c>
      <c r="F201" s="34">
        <v>1757.63</v>
      </c>
      <c r="G201" s="31" t="s">
        <v>929</v>
      </c>
      <c r="H201" s="31">
        <v>8538</v>
      </c>
      <c r="I201" s="35">
        <f>F201*9%</f>
        <v>158.1867</v>
      </c>
      <c r="J201" s="35">
        <f>F201*9%</f>
        <v>158.1867</v>
      </c>
      <c r="K201" s="35">
        <v>0</v>
      </c>
      <c r="L201" s="35">
        <v>0</v>
      </c>
      <c r="M201" s="31" t="s">
        <v>774</v>
      </c>
      <c r="N201" s="36">
        <v>0</v>
      </c>
      <c r="O201" s="31" t="s">
        <v>791</v>
      </c>
      <c r="P201" s="142"/>
      <c r="Q201" s="31"/>
      <c r="R201" s="31"/>
      <c r="S201" s="133"/>
      <c r="T201" s="133"/>
      <c r="V201" s="133"/>
      <c r="W201" s="134"/>
    </row>
    <row r="202" spans="1:23" s="37" customFormat="1">
      <c r="A202" s="31">
        <v>196</v>
      </c>
      <c r="B202" s="31" t="s">
        <v>132</v>
      </c>
      <c r="C202" s="132" t="s">
        <v>869</v>
      </c>
      <c r="D202" s="32" t="s">
        <v>597</v>
      </c>
      <c r="E202" s="33">
        <v>45323</v>
      </c>
      <c r="F202" s="34">
        <v>36505.89</v>
      </c>
      <c r="G202" s="31" t="s">
        <v>929</v>
      </c>
      <c r="H202" s="31">
        <v>8536</v>
      </c>
      <c r="I202" s="35">
        <f>F202*9%</f>
        <v>3285.5300999999999</v>
      </c>
      <c r="J202" s="35">
        <f>F202*9%</f>
        <v>3285.5300999999999</v>
      </c>
      <c r="K202" s="35">
        <v>0</v>
      </c>
      <c r="L202" s="35">
        <v>0</v>
      </c>
      <c r="M202" s="31" t="s">
        <v>774</v>
      </c>
      <c r="N202" s="36">
        <v>0</v>
      </c>
      <c r="O202" s="31" t="s">
        <v>791</v>
      </c>
      <c r="P202" s="142"/>
      <c r="Q202" s="31"/>
      <c r="R202" s="31"/>
      <c r="S202" s="133"/>
      <c r="T202" s="133"/>
      <c r="V202" s="133"/>
      <c r="W202" s="134"/>
    </row>
    <row r="203" spans="1:23" s="37" customFormat="1">
      <c r="A203" s="31">
        <v>197</v>
      </c>
      <c r="B203" s="31" t="s">
        <v>132</v>
      </c>
      <c r="C203" s="132" t="s">
        <v>869</v>
      </c>
      <c r="D203" s="32" t="s">
        <v>597</v>
      </c>
      <c r="E203" s="33">
        <v>45323</v>
      </c>
      <c r="F203" s="34">
        <v>12540</v>
      </c>
      <c r="G203" s="31" t="s">
        <v>929</v>
      </c>
      <c r="H203" s="31">
        <v>7308</v>
      </c>
      <c r="I203" s="35">
        <f>F203*9%</f>
        <v>1128.5999999999999</v>
      </c>
      <c r="J203" s="35">
        <f>F203*9%</f>
        <v>1128.5999999999999</v>
      </c>
      <c r="K203" s="35">
        <v>0</v>
      </c>
      <c r="L203" s="35">
        <v>0</v>
      </c>
      <c r="M203" s="31" t="s">
        <v>774</v>
      </c>
      <c r="N203" s="36">
        <v>0</v>
      </c>
      <c r="O203" s="31" t="s">
        <v>791</v>
      </c>
      <c r="P203" s="142"/>
      <c r="Q203" s="31"/>
      <c r="R203" s="31"/>
      <c r="S203" s="133"/>
      <c r="T203" s="133"/>
      <c r="V203" s="133"/>
      <c r="W203" s="134"/>
    </row>
    <row r="204" spans="1:23" s="37" customFormat="1">
      <c r="A204" s="31">
        <v>198</v>
      </c>
      <c r="B204" s="31" t="s">
        <v>413</v>
      </c>
      <c r="C204" s="132" t="s">
        <v>896</v>
      </c>
      <c r="D204" s="32" t="s">
        <v>668</v>
      </c>
      <c r="E204" s="33">
        <v>45323</v>
      </c>
      <c r="F204" s="34">
        <v>67500</v>
      </c>
      <c r="G204" s="31" t="s">
        <v>928</v>
      </c>
      <c r="H204" s="31">
        <v>9983</v>
      </c>
      <c r="I204" s="35">
        <v>6075</v>
      </c>
      <c r="J204" s="35">
        <v>6075</v>
      </c>
      <c r="K204" s="35">
        <v>0</v>
      </c>
      <c r="L204" s="35">
        <v>0</v>
      </c>
      <c r="M204" s="31" t="s">
        <v>774</v>
      </c>
      <c r="N204" s="36">
        <v>0</v>
      </c>
      <c r="O204" s="31" t="s">
        <v>788</v>
      </c>
      <c r="P204" s="142"/>
      <c r="Q204" s="31"/>
      <c r="R204" s="31"/>
      <c r="S204" s="133"/>
      <c r="T204" s="133"/>
    </row>
    <row r="205" spans="1:23" s="37" customFormat="1">
      <c r="A205" s="31">
        <v>199</v>
      </c>
      <c r="B205" s="31" t="s">
        <v>155</v>
      </c>
      <c r="C205" s="132" t="s">
        <v>900</v>
      </c>
      <c r="D205" s="32" t="s">
        <v>701</v>
      </c>
      <c r="E205" s="33">
        <v>45323</v>
      </c>
      <c r="F205" s="34">
        <v>900</v>
      </c>
      <c r="G205" s="31" t="s">
        <v>928</v>
      </c>
      <c r="H205" s="31">
        <v>9965</v>
      </c>
      <c r="I205" s="35">
        <v>22.5</v>
      </c>
      <c r="J205" s="35">
        <v>22.5</v>
      </c>
      <c r="K205" s="35">
        <v>0</v>
      </c>
      <c r="L205" s="35">
        <v>0</v>
      </c>
      <c r="M205" s="31" t="s">
        <v>774</v>
      </c>
      <c r="N205" s="36">
        <v>0</v>
      </c>
      <c r="O205" s="31" t="s">
        <v>784</v>
      </c>
      <c r="P205" s="142"/>
      <c r="Q205" s="31"/>
      <c r="R205" s="31" t="s">
        <v>753</v>
      </c>
      <c r="S205" s="133"/>
      <c r="T205" s="133"/>
      <c r="V205" s="133"/>
      <c r="W205" s="134"/>
    </row>
    <row r="206" spans="1:23" s="37" customFormat="1">
      <c r="A206" s="31">
        <v>200</v>
      </c>
      <c r="B206" s="38" t="s">
        <v>139</v>
      </c>
      <c r="C206" s="39" t="s">
        <v>878</v>
      </c>
      <c r="D206" s="38" t="s">
        <v>779</v>
      </c>
      <c r="E206" s="33">
        <v>45323</v>
      </c>
      <c r="F206" s="40">
        <v>30000</v>
      </c>
      <c r="G206" s="31" t="s">
        <v>928</v>
      </c>
      <c r="H206" s="31">
        <v>9985</v>
      </c>
      <c r="I206" s="35">
        <v>2700</v>
      </c>
      <c r="J206" s="35">
        <v>2700</v>
      </c>
      <c r="K206" s="35">
        <v>0</v>
      </c>
      <c r="L206" s="35">
        <v>0</v>
      </c>
      <c r="M206" s="31" t="s">
        <v>774</v>
      </c>
      <c r="N206" s="36">
        <v>0</v>
      </c>
      <c r="O206" s="31"/>
      <c r="P206" s="142"/>
      <c r="Q206" s="31"/>
      <c r="R206" s="31"/>
      <c r="T206" s="133"/>
    </row>
    <row r="207" spans="1:23" s="37" customFormat="1">
      <c r="A207" s="31">
        <v>201</v>
      </c>
      <c r="B207" s="31" t="s">
        <v>86</v>
      </c>
      <c r="C207" s="132" t="s">
        <v>799</v>
      </c>
      <c r="D207" s="32" t="s">
        <v>428</v>
      </c>
      <c r="E207" s="33">
        <v>45324</v>
      </c>
      <c r="F207" s="34">
        <v>22039.8</v>
      </c>
      <c r="G207" s="31" t="s">
        <v>927</v>
      </c>
      <c r="H207" s="31">
        <v>4819</v>
      </c>
      <c r="I207" s="35">
        <v>1983.6</v>
      </c>
      <c r="J207" s="35">
        <v>1983.6</v>
      </c>
      <c r="K207" s="35">
        <v>0</v>
      </c>
      <c r="L207" s="35">
        <v>0</v>
      </c>
      <c r="M207" s="31" t="s">
        <v>775</v>
      </c>
      <c r="N207" s="36">
        <f>I207+J207+K207+L207</f>
        <v>3967.2</v>
      </c>
      <c r="O207" s="31" t="s">
        <v>785</v>
      </c>
      <c r="P207" s="142"/>
      <c r="Q207" s="31"/>
      <c r="R207" s="31"/>
      <c r="S207" s="133"/>
      <c r="T207" s="133"/>
    </row>
    <row r="208" spans="1:23" s="37" customFormat="1">
      <c r="A208" s="31">
        <v>202</v>
      </c>
      <c r="B208" s="31" t="s">
        <v>132</v>
      </c>
      <c r="C208" s="132" t="s">
        <v>869</v>
      </c>
      <c r="D208" s="32" t="s">
        <v>598</v>
      </c>
      <c r="E208" s="33">
        <v>45324</v>
      </c>
      <c r="F208" s="34">
        <f>28620+45179.68</f>
        <v>73799.679999999993</v>
      </c>
      <c r="G208" s="31" t="s">
        <v>929</v>
      </c>
      <c r="H208" s="31">
        <v>8544</v>
      </c>
      <c r="I208" s="35">
        <f>F208*9%</f>
        <v>6641.971199999999</v>
      </c>
      <c r="J208" s="35">
        <f>F208*9%</f>
        <v>6641.971199999999</v>
      </c>
      <c r="K208" s="35">
        <v>0</v>
      </c>
      <c r="L208" s="35">
        <v>0</v>
      </c>
      <c r="M208" s="31" t="s">
        <v>774</v>
      </c>
      <c r="N208" s="36">
        <v>0</v>
      </c>
      <c r="O208" s="31" t="s">
        <v>791</v>
      </c>
      <c r="P208" s="142"/>
      <c r="Q208" s="31"/>
      <c r="R208" s="31"/>
      <c r="S208" s="133"/>
      <c r="T208" s="133"/>
      <c r="V208" s="133"/>
      <c r="W208" s="134"/>
    </row>
    <row r="209" spans="1:23" s="37" customFormat="1">
      <c r="A209" s="31">
        <v>203</v>
      </c>
      <c r="B209" s="31" t="s">
        <v>132</v>
      </c>
      <c r="C209" s="132" t="s">
        <v>869</v>
      </c>
      <c r="D209" s="32" t="s">
        <v>598</v>
      </c>
      <c r="E209" s="33">
        <v>45324</v>
      </c>
      <c r="F209" s="34">
        <v>381.36</v>
      </c>
      <c r="G209" s="31" t="s">
        <v>929</v>
      </c>
      <c r="H209" s="31">
        <v>8536</v>
      </c>
      <c r="I209" s="35">
        <f>F209*9%</f>
        <v>34.322400000000002</v>
      </c>
      <c r="J209" s="35">
        <f>F209*9%</f>
        <v>34.322400000000002</v>
      </c>
      <c r="K209" s="35">
        <v>0</v>
      </c>
      <c r="L209" s="35">
        <v>0</v>
      </c>
      <c r="M209" s="31" t="s">
        <v>774</v>
      </c>
      <c r="N209" s="36">
        <v>0</v>
      </c>
      <c r="O209" s="31" t="s">
        <v>791</v>
      </c>
      <c r="P209" s="142"/>
      <c r="Q209" s="31"/>
      <c r="R209" s="31"/>
      <c r="S209" s="133"/>
      <c r="T209" s="133"/>
      <c r="V209" s="133"/>
      <c r="W209" s="134"/>
    </row>
    <row r="210" spans="1:23" s="37" customFormat="1">
      <c r="A210" s="31">
        <v>204</v>
      </c>
      <c r="B210" s="31" t="s">
        <v>155</v>
      </c>
      <c r="C210" s="132" t="s">
        <v>900</v>
      </c>
      <c r="D210" s="32" t="s">
        <v>702</v>
      </c>
      <c r="E210" s="33">
        <v>45324</v>
      </c>
      <c r="F210" s="34">
        <v>1350</v>
      </c>
      <c r="G210" s="31" t="s">
        <v>928</v>
      </c>
      <c r="H210" s="31">
        <v>9965</v>
      </c>
      <c r="I210" s="35">
        <v>33.75</v>
      </c>
      <c r="J210" s="35">
        <v>33.75</v>
      </c>
      <c r="K210" s="35">
        <v>0</v>
      </c>
      <c r="L210" s="35">
        <v>0</v>
      </c>
      <c r="M210" s="31" t="s">
        <v>774</v>
      </c>
      <c r="N210" s="36">
        <v>0</v>
      </c>
      <c r="O210" s="31" t="s">
        <v>784</v>
      </c>
      <c r="P210" s="142"/>
      <c r="Q210" s="31"/>
      <c r="R210" s="31" t="s">
        <v>753</v>
      </c>
      <c r="S210" s="133"/>
      <c r="T210" s="133"/>
      <c r="V210" s="133"/>
      <c r="W210" s="134"/>
    </row>
    <row r="211" spans="1:23" s="37" customFormat="1">
      <c r="A211" s="31">
        <v>205</v>
      </c>
      <c r="B211" s="31" t="s">
        <v>155</v>
      </c>
      <c r="C211" s="132" t="s">
        <v>900</v>
      </c>
      <c r="D211" s="32" t="s">
        <v>703</v>
      </c>
      <c r="E211" s="33">
        <v>45324</v>
      </c>
      <c r="F211" s="34">
        <v>4970</v>
      </c>
      <c r="G211" s="31" t="s">
        <v>928</v>
      </c>
      <c r="H211" s="31">
        <v>9965</v>
      </c>
      <c r="I211" s="35">
        <v>124.25</v>
      </c>
      <c r="J211" s="35">
        <v>124.25</v>
      </c>
      <c r="K211" s="35">
        <v>0</v>
      </c>
      <c r="L211" s="35">
        <v>0</v>
      </c>
      <c r="M211" s="31" t="s">
        <v>774</v>
      </c>
      <c r="N211" s="36">
        <v>0</v>
      </c>
      <c r="O211" s="31" t="s">
        <v>784</v>
      </c>
      <c r="P211" s="142"/>
      <c r="Q211" s="31"/>
      <c r="R211" s="31" t="s">
        <v>753</v>
      </c>
      <c r="S211" s="133"/>
      <c r="T211" s="133"/>
      <c r="V211" s="133"/>
      <c r="W211" s="134"/>
    </row>
    <row r="212" spans="1:23" s="37" customFormat="1">
      <c r="A212" s="31">
        <v>206</v>
      </c>
      <c r="B212" s="31" t="s">
        <v>88</v>
      </c>
      <c r="C212" s="132" t="s">
        <v>800</v>
      </c>
      <c r="D212" s="32" t="s">
        <v>439</v>
      </c>
      <c r="E212" s="33">
        <v>45325</v>
      </c>
      <c r="F212" s="34">
        <v>33500</v>
      </c>
      <c r="G212" s="31" t="s">
        <v>927</v>
      </c>
      <c r="H212" s="31">
        <v>8443</v>
      </c>
      <c r="I212" s="35">
        <v>0</v>
      </c>
      <c r="J212" s="35">
        <v>0</v>
      </c>
      <c r="K212" s="35">
        <v>6030</v>
      </c>
      <c r="L212" s="35">
        <v>0</v>
      </c>
      <c r="M212" s="31" t="s">
        <v>775</v>
      </c>
      <c r="N212" s="36">
        <f>I212+J212+K212+L212</f>
        <v>6030</v>
      </c>
      <c r="O212" s="31" t="s">
        <v>787</v>
      </c>
      <c r="P212" s="142"/>
      <c r="Q212" s="31"/>
      <c r="R212" s="31"/>
      <c r="S212" s="133"/>
      <c r="T212" s="133"/>
    </row>
    <row r="213" spans="1:23" s="37" customFormat="1">
      <c r="A213" s="31">
        <v>207</v>
      </c>
      <c r="B213" s="31" t="s">
        <v>88</v>
      </c>
      <c r="C213" s="132" t="s">
        <v>800</v>
      </c>
      <c r="D213" s="32" t="s">
        <v>439</v>
      </c>
      <c r="E213" s="33">
        <v>45325</v>
      </c>
      <c r="F213" s="34">
        <v>5500</v>
      </c>
      <c r="G213" s="31" t="s">
        <v>927</v>
      </c>
      <c r="H213" s="31">
        <v>8479</v>
      </c>
      <c r="I213" s="35">
        <v>0</v>
      </c>
      <c r="J213" s="35">
        <v>0</v>
      </c>
      <c r="K213" s="35">
        <v>990</v>
      </c>
      <c r="L213" s="35">
        <v>0</v>
      </c>
      <c r="M213" s="31" t="s">
        <v>775</v>
      </c>
      <c r="N213" s="36">
        <f>I213+J213+K213+L213</f>
        <v>990</v>
      </c>
      <c r="O213" s="31" t="s">
        <v>787</v>
      </c>
      <c r="P213" s="142"/>
      <c r="Q213" s="31"/>
      <c r="R213" s="31"/>
      <c r="S213" s="133"/>
      <c r="T213" s="133"/>
    </row>
    <row r="214" spans="1:23" s="37" customFormat="1">
      <c r="A214" s="31">
        <v>208</v>
      </c>
      <c r="B214" s="31" t="s">
        <v>92</v>
      </c>
      <c r="C214" s="132" t="s">
        <v>808</v>
      </c>
      <c r="D214" s="32" t="s">
        <v>467</v>
      </c>
      <c r="E214" s="33">
        <v>45325</v>
      </c>
      <c r="F214" s="34">
        <v>160</v>
      </c>
      <c r="G214" s="31" t="s">
        <v>928</v>
      </c>
      <c r="H214" s="31">
        <v>9984</v>
      </c>
      <c r="I214" s="35">
        <v>14.4</v>
      </c>
      <c r="J214" s="35">
        <v>14.4</v>
      </c>
      <c r="K214" s="35">
        <v>0</v>
      </c>
      <c r="L214" s="35">
        <v>0</v>
      </c>
      <c r="M214" s="31" t="s">
        <v>774</v>
      </c>
      <c r="N214" s="36">
        <v>0</v>
      </c>
      <c r="O214" s="31" t="s">
        <v>788</v>
      </c>
      <c r="P214" s="142"/>
      <c r="Q214" s="31"/>
      <c r="R214" s="31" t="s">
        <v>753</v>
      </c>
      <c r="S214" s="133"/>
      <c r="T214" s="133"/>
    </row>
    <row r="215" spans="1:23" s="37" customFormat="1">
      <c r="A215" s="31">
        <v>209</v>
      </c>
      <c r="B215" s="31" t="s">
        <v>358</v>
      </c>
      <c r="C215" s="132" t="s">
        <v>833</v>
      </c>
      <c r="D215" s="32" t="s">
        <v>528</v>
      </c>
      <c r="E215" s="33">
        <v>45325</v>
      </c>
      <c r="F215" s="34">
        <v>13364</v>
      </c>
      <c r="G215" s="31" t="s">
        <v>928</v>
      </c>
      <c r="H215" s="31">
        <v>9971</v>
      </c>
      <c r="I215" s="35">
        <v>1202.76</v>
      </c>
      <c r="J215" s="35">
        <v>1202.76</v>
      </c>
      <c r="K215" s="35">
        <v>0</v>
      </c>
      <c r="L215" s="35">
        <v>0</v>
      </c>
      <c r="M215" s="31" t="s">
        <v>774</v>
      </c>
      <c r="N215" s="36">
        <v>0</v>
      </c>
      <c r="O215" s="31" t="s">
        <v>788</v>
      </c>
      <c r="P215" s="142"/>
      <c r="Q215" s="31"/>
      <c r="R215" s="31" t="s">
        <v>753</v>
      </c>
      <c r="S215" s="133"/>
      <c r="T215" s="133"/>
    </row>
    <row r="216" spans="1:23" s="37" customFormat="1">
      <c r="A216" s="31">
        <v>210</v>
      </c>
      <c r="B216" s="31" t="s">
        <v>362</v>
      </c>
      <c r="C216" s="132" t="s">
        <v>837</v>
      </c>
      <c r="D216" s="32" t="s">
        <v>536</v>
      </c>
      <c r="E216" s="33">
        <v>45325</v>
      </c>
      <c r="F216" s="34">
        <v>241586.19</v>
      </c>
      <c r="G216" s="31" t="s">
        <v>927</v>
      </c>
      <c r="H216" s="31">
        <v>4819</v>
      </c>
      <c r="I216" s="35">
        <v>0</v>
      </c>
      <c r="J216" s="35">
        <v>0</v>
      </c>
      <c r="K216" s="35">
        <v>43485.52</v>
      </c>
      <c r="L216" s="35">
        <v>0</v>
      </c>
      <c r="M216" s="31" t="s">
        <v>775</v>
      </c>
      <c r="N216" s="36">
        <f>I216+J216+K216+L216</f>
        <v>43485.52</v>
      </c>
      <c r="O216" s="31" t="s">
        <v>785</v>
      </c>
      <c r="P216" s="142"/>
      <c r="Q216" s="31"/>
      <c r="R216" s="31"/>
      <c r="S216" s="133"/>
      <c r="T216" s="133"/>
    </row>
    <row r="217" spans="1:23" s="37" customFormat="1">
      <c r="A217" s="31">
        <v>211</v>
      </c>
      <c r="B217" s="31" t="s">
        <v>132</v>
      </c>
      <c r="C217" s="132" t="s">
        <v>869</v>
      </c>
      <c r="D217" s="32" t="s">
        <v>599</v>
      </c>
      <c r="E217" s="33">
        <v>45325</v>
      </c>
      <c r="F217" s="34">
        <v>1342.56</v>
      </c>
      <c r="G217" s="31" t="s">
        <v>929</v>
      </c>
      <c r="H217" s="31">
        <v>7215</v>
      </c>
      <c r="I217" s="35">
        <v>120.83</v>
      </c>
      <c r="J217" s="35">
        <v>120.83</v>
      </c>
      <c r="K217" s="35">
        <v>0</v>
      </c>
      <c r="L217" s="35">
        <v>0</v>
      </c>
      <c r="M217" s="31" t="s">
        <v>774</v>
      </c>
      <c r="N217" s="36">
        <v>0</v>
      </c>
      <c r="O217" s="31" t="s">
        <v>791</v>
      </c>
      <c r="P217" s="142"/>
      <c r="Q217" s="31"/>
      <c r="R217" s="31"/>
      <c r="S217" s="133"/>
      <c r="T217" s="133"/>
      <c r="V217" s="133"/>
      <c r="W217" s="134"/>
    </row>
    <row r="218" spans="1:23" s="37" customFormat="1">
      <c r="A218" s="31">
        <v>212</v>
      </c>
      <c r="B218" s="31" t="s">
        <v>312</v>
      </c>
      <c r="C218" s="132" t="s">
        <v>875</v>
      </c>
      <c r="D218" s="32" t="s">
        <v>624</v>
      </c>
      <c r="E218" s="33">
        <v>45325</v>
      </c>
      <c r="F218" s="34">
        <v>5346</v>
      </c>
      <c r="G218" s="31" t="s">
        <v>929</v>
      </c>
      <c r="H218" s="31">
        <v>7216</v>
      </c>
      <c r="I218" s="35">
        <f>F218*9%</f>
        <v>481.14</v>
      </c>
      <c r="J218" s="35">
        <f>F218*9%</f>
        <v>481.14</v>
      </c>
      <c r="K218" s="35">
        <v>0</v>
      </c>
      <c r="L218" s="35">
        <v>0</v>
      </c>
      <c r="M218" s="31" t="s">
        <v>774</v>
      </c>
      <c r="N218" s="36">
        <v>0</v>
      </c>
      <c r="O218" s="31" t="s">
        <v>791</v>
      </c>
      <c r="P218" s="142"/>
      <c r="Q218" s="31"/>
      <c r="R218" s="31"/>
      <c r="S218" s="133"/>
      <c r="T218" s="133"/>
      <c r="V218" s="133"/>
      <c r="W218" s="134"/>
    </row>
    <row r="219" spans="1:23" s="37" customFormat="1">
      <c r="A219" s="31">
        <v>213</v>
      </c>
      <c r="B219" s="31" t="s">
        <v>312</v>
      </c>
      <c r="C219" s="132" t="s">
        <v>875</v>
      </c>
      <c r="D219" s="32" t="s">
        <v>624</v>
      </c>
      <c r="E219" s="33">
        <v>45325</v>
      </c>
      <c r="F219" s="34">
        <v>3250</v>
      </c>
      <c r="G219" s="31" t="s">
        <v>929</v>
      </c>
      <c r="H219" s="31">
        <v>7306</v>
      </c>
      <c r="I219" s="35">
        <f>F219*9%</f>
        <v>292.5</v>
      </c>
      <c r="J219" s="35">
        <f>F219*9%</f>
        <v>292.5</v>
      </c>
      <c r="K219" s="35">
        <v>0</v>
      </c>
      <c r="L219" s="35">
        <v>0</v>
      </c>
      <c r="M219" s="31" t="s">
        <v>774</v>
      </c>
      <c r="N219" s="36">
        <v>0</v>
      </c>
      <c r="O219" s="31" t="s">
        <v>791</v>
      </c>
      <c r="P219" s="142"/>
      <c r="Q219" s="31"/>
      <c r="R219" s="31"/>
      <c r="S219" s="133"/>
      <c r="T219" s="133"/>
      <c r="V219" s="133"/>
      <c r="W219" s="134"/>
    </row>
    <row r="220" spans="1:23" s="37" customFormat="1">
      <c r="A220" s="31">
        <v>214</v>
      </c>
      <c r="B220" s="31" t="s">
        <v>312</v>
      </c>
      <c r="C220" s="132" t="s">
        <v>875</v>
      </c>
      <c r="D220" s="32">
        <v>493</v>
      </c>
      <c r="E220" s="33">
        <v>45325</v>
      </c>
      <c r="F220" s="34">
        <v>204</v>
      </c>
      <c r="G220" s="31" t="s">
        <v>929</v>
      </c>
      <c r="H220" s="31">
        <v>7208</v>
      </c>
      <c r="I220" s="35">
        <f>F220*9%</f>
        <v>18.36</v>
      </c>
      <c r="J220" s="35">
        <f>F220*9%</f>
        <v>18.36</v>
      </c>
      <c r="K220" s="35">
        <v>0</v>
      </c>
      <c r="L220" s="35">
        <v>0</v>
      </c>
      <c r="M220" s="31" t="s">
        <v>774</v>
      </c>
      <c r="N220" s="36">
        <v>0</v>
      </c>
      <c r="O220" s="31" t="s">
        <v>791</v>
      </c>
      <c r="P220" s="142"/>
      <c r="Q220" s="31"/>
      <c r="R220" s="31"/>
      <c r="S220" s="133"/>
      <c r="T220" s="133"/>
      <c r="V220" s="133"/>
      <c r="W220" s="134"/>
    </row>
    <row r="221" spans="1:23" s="37" customFormat="1">
      <c r="A221" s="31">
        <v>215</v>
      </c>
      <c r="B221" s="31" t="s">
        <v>312</v>
      </c>
      <c r="C221" s="132" t="s">
        <v>875</v>
      </c>
      <c r="D221" s="32" t="s">
        <v>624</v>
      </c>
      <c r="E221" s="33">
        <v>45325</v>
      </c>
      <c r="F221" s="34">
        <v>250</v>
      </c>
      <c r="G221" s="31" t="s">
        <v>929</v>
      </c>
      <c r="H221" s="31">
        <v>7306</v>
      </c>
      <c r="I221" s="35">
        <f>F221*9%</f>
        <v>22.5</v>
      </c>
      <c r="J221" s="35">
        <f>F221*9%</f>
        <v>22.5</v>
      </c>
      <c r="K221" s="35">
        <v>0</v>
      </c>
      <c r="L221" s="35">
        <v>0</v>
      </c>
      <c r="M221" s="31" t="s">
        <v>774</v>
      </c>
      <c r="N221" s="36">
        <v>0</v>
      </c>
      <c r="O221" s="31" t="s">
        <v>791</v>
      </c>
      <c r="P221" s="142"/>
      <c r="Q221" s="31"/>
      <c r="R221" s="31" t="s">
        <v>753</v>
      </c>
      <c r="S221" s="133"/>
      <c r="T221" s="133"/>
      <c r="V221" s="133"/>
      <c r="W221" s="134"/>
    </row>
    <row r="222" spans="1:23" s="37" customFormat="1">
      <c r="A222" s="31">
        <v>216</v>
      </c>
      <c r="B222" s="31" t="s">
        <v>112</v>
      </c>
      <c r="C222" s="132" t="s">
        <v>831</v>
      </c>
      <c r="D222" s="32" t="s">
        <v>516</v>
      </c>
      <c r="E222" s="33">
        <v>45326</v>
      </c>
      <c r="F222" s="34">
        <v>31290</v>
      </c>
      <c r="G222" s="31" t="s">
        <v>927</v>
      </c>
      <c r="H222" s="31">
        <v>3920</v>
      </c>
      <c r="I222" s="35">
        <v>2816.1</v>
      </c>
      <c r="J222" s="35">
        <v>2816.1</v>
      </c>
      <c r="K222" s="35">
        <v>0</v>
      </c>
      <c r="L222" s="35">
        <v>0</v>
      </c>
      <c r="M222" s="31" t="s">
        <v>775</v>
      </c>
      <c r="N222" s="36">
        <f>I222+J222+K222+L222</f>
        <v>5632.2</v>
      </c>
      <c r="O222" s="31" t="s">
        <v>785</v>
      </c>
      <c r="P222" s="142"/>
      <c r="Q222" s="31"/>
      <c r="R222" s="31" t="s">
        <v>753</v>
      </c>
      <c r="S222" s="133"/>
      <c r="T222" s="133"/>
    </row>
    <row r="223" spans="1:23" s="37" customFormat="1">
      <c r="A223" s="31">
        <v>217</v>
      </c>
      <c r="B223" s="31" t="s">
        <v>316</v>
      </c>
      <c r="C223" s="132" t="s">
        <v>854</v>
      </c>
      <c r="D223" s="32" t="s">
        <v>568</v>
      </c>
      <c r="E223" s="33">
        <v>45326</v>
      </c>
      <c r="F223" s="34">
        <v>73250</v>
      </c>
      <c r="G223" s="31" t="s">
        <v>927</v>
      </c>
      <c r="H223" s="31">
        <v>2906</v>
      </c>
      <c r="I223" s="35">
        <v>6592.5</v>
      </c>
      <c r="J223" s="35">
        <v>6592.5</v>
      </c>
      <c r="K223" s="35">
        <v>0</v>
      </c>
      <c r="L223" s="35">
        <v>0</v>
      </c>
      <c r="M223" s="31" t="s">
        <v>775</v>
      </c>
      <c r="N223" s="36">
        <f>I223+J223+K223+L223</f>
        <v>13185</v>
      </c>
      <c r="O223" s="31" t="s">
        <v>785</v>
      </c>
      <c r="P223" s="142"/>
      <c r="Q223" s="31"/>
      <c r="R223" s="31"/>
      <c r="S223" s="133"/>
      <c r="T223" s="133"/>
    </row>
    <row r="224" spans="1:23" s="37" customFormat="1">
      <c r="A224" s="31">
        <v>218</v>
      </c>
      <c r="B224" s="31" t="s">
        <v>86</v>
      </c>
      <c r="C224" s="132" t="s">
        <v>799</v>
      </c>
      <c r="D224" s="32">
        <v>241</v>
      </c>
      <c r="E224" s="33">
        <v>45327</v>
      </c>
      <c r="F224" s="34">
        <v>37742.44</v>
      </c>
      <c r="G224" s="31" t="s">
        <v>927</v>
      </c>
      <c r="H224" s="31">
        <v>4819</v>
      </c>
      <c r="I224" s="35">
        <v>3396.78</v>
      </c>
      <c r="J224" s="35">
        <v>3396.78</v>
      </c>
      <c r="K224" s="35">
        <v>0</v>
      </c>
      <c r="L224" s="35">
        <v>0</v>
      </c>
      <c r="M224" s="31" t="s">
        <v>775</v>
      </c>
      <c r="N224" s="36">
        <f>I224+J224+K224+L224</f>
        <v>6793.56</v>
      </c>
      <c r="O224" s="31" t="s">
        <v>785</v>
      </c>
      <c r="P224" s="142"/>
      <c r="Q224" s="31"/>
      <c r="R224" s="31"/>
      <c r="S224" s="133"/>
      <c r="T224" s="133"/>
    </row>
    <row r="225" spans="1:23" s="37" customFormat="1">
      <c r="A225" s="31">
        <v>219</v>
      </c>
      <c r="B225" s="31" t="s">
        <v>102</v>
      </c>
      <c r="C225" s="132" t="s">
        <v>819</v>
      </c>
      <c r="D225" s="32" t="s">
        <v>495</v>
      </c>
      <c r="E225" s="33">
        <v>45327</v>
      </c>
      <c r="F225" s="34">
        <v>113400</v>
      </c>
      <c r="G225" s="31" t="s">
        <v>927</v>
      </c>
      <c r="H225" s="31">
        <v>2713</v>
      </c>
      <c r="I225" s="35">
        <v>10206</v>
      </c>
      <c r="J225" s="35">
        <v>10206</v>
      </c>
      <c r="K225" s="35">
        <v>0</v>
      </c>
      <c r="L225" s="35">
        <v>0</v>
      </c>
      <c r="M225" s="31" t="s">
        <v>775</v>
      </c>
      <c r="N225" s="36">
        <f>I225+J225+K225+L225</f>
        <v>20412</v>
      </c>
      <c r="O225" s="31" t="s">
        <v>785</v>
      </c>
      <c r="P225" s="142"/>
      <c r="Q225" s="31"/>
      <c r="R225" s="31"/>
      <c r="S225" s="133"/>
      <c r="T225" s="133"/>
    </row>
    <row r="226" spans="1:23" s="37" customFormat="1">
      <c r="A226" s="31">
        <v>220</v>
      </c>
      <c r="B226" s="31" t="s">
        <v>132</v>
      </c>
      <c r="C226" s="132" t="s">
        <v>869</v>
      </c>
      <c r="D226" s="32" t="s">
        <v>600</v>
      </c>
      <c r="E226" s="33">
        <v>45327</v>
      </c>
      <c r="F226" s="34">
        <v>2056</v>
      </c>
      <c r="G226" s="31" t="s">
        <v>929</v>
      </c>
      <c r="H226" s="31">
        <v>8536</v>
      </c>
      <c r="I226" s="35">
        <f t="shared" ref="I226:I232" si="7">F226*9%</f>
        <v>185.04</v>
      </c>
      <c r="J226" s="35">
        <f t="shared" ref="J226:J232" si="8">F226*9%</f>
        <v>185.04</v>
      </c>
      <c r="K226" s="35">
        <v>0</v>
      </c>
      <c r="L226" s="35">
        <v>0</v>
      </c>
      <c r="M226" s="31" t="s">
        <v>774</v>
      </c>
      <c r="N226" s="36">
        <v>0</v>
      </c>
      <c r="O226" s="31" t="s">
        <v>791</v>
      </c>
      <c r="P226" s="142"/>
      <c r="Q226" s="31"/>
      <c r="R226" s="31"/>
      <c r="S226" s="133"/>
      <c r="T226" s="133"/>
      <c r="V226" s="133"/>
      <c r="W226" s="134"/>
    </row>
    <row r="227" spans="1:23" s="37" customFormat="1">
      <c r="A227" s="31">
        <v>221</v>
      </c>
      <c r="B227" s="31" t="s">
        <v>132</v>
      </c>
      <c r="C227" s="132" t="s">
        <v>869</v>
      </c>
      <c r="D227" s="32" t="s">
        <v>600</v>
      </c>
      <c r="E227" s="33">
        <v>45327</v>
      </c>
      <c r="F227" s="34">
        <v>389.9</v>
      </c>
      <c r="G227" s="31" t="s">
        <v>929</v>
      </c>
      <c r="H227" s="31">
        <v>8538</v>
      </c>
      <c r="I227" s="35">
        <f t="shared" si="7"/>
        <v>35.090999999999994</v>
      </c>
      <c r="J227" s="35">
        <f t="shared" si="8"/>
        <v>35.090999999999994</v>
      </c>
      <c r="K227" s="35">
        <v>0</v>
      </c>
      <c r="L227" s="35">
        <v>0</v>
      </c>
      <c r="M227" s="31" t="s">
        <v>774</v>
      </c>
      <c r="N227" s="36">
        <v>0</v>
      </c>
      <c r="O227" s="31" t="s">
        <v>791</v>
      </c>
      <c r="P227" s="142"/>
      <c r="Q227" s="31"/>
      <c r="R227" s="31"/>
      <c r="S227" s="133"/>
      <c r="T227" s="133"/>
      <c r="V227" s="133"/>
      <c r="W227" s="134"/>
    </row>
    <row r="228" spans="1:23" s="37" customFormat="1">
      <c r="A228" s="31">
        <v>222</v>
      </c>
      <c r="B228" s="31" t="s">
        <v>132</v>
      </c>
      <c r="C228" s="132" t="s">
        <v>869</v>
      </c>
      <c r="D228" s="32" t="s">
        <v>600</v>
      </c>
      <c r="E228" s="33">
        <v>45327</v>
      </c>
      <c r="F228" s="34">
        <v>14378</v>
      </c>
      <c r="G228" s="31" t="s">
        <v>929</v>
      </c>
      <c r="H228" s="31">
        <v>8544</v>
      </c>
      <c r="I228" s="35">
        <f t="shared" si="7"/>
        <v>1294.02</v>
      </c>
      <c r="J228" s="35">
        <f t="shared" si="8"/>
        <v>1294.02</v>
      </c>
      <c r="K228" s="35">
        <v>0</v>
      </c>
      <c r="L228" s="35">
        <v>0</v>
      </c>
      <c r="M228" s="31" t="s">
        <v>774</v>
      </c>
      <c r="N228" s="36">
        <v>0</v>
      </c>
      <c r="O228" s="31" t="s">
        <v>791</v>
      </c>
      <c r="P228" s="142"/>
      <c r="Q228" s="31"/>
      <c r="R228" s="31"/>
      <c r="S228" s="133"/>
      <c r="T228" s="133"/>
      <c r="V228" s="133"/>
      <c r="W228" s="134"/>
    </row>
    <row r="229" spans="1:23" s="37" customFormat="1">
      <c r="A229" s="31">
        <v>223</v>
      </c>
      <c r="B229" s="31" t="s">
        <v>132</v>
      </c>
      <c r="C229" s="132" t="s">
        <v>869</v>
      </c>
      <c r="D229" s="32" t="s">
        <v>601</v>
      </c>
      <c r="E229" s="33">
        <v>45327</v>
      </c>
      <c r="F229" s="34">
        <f>6150+672.6+193.8</f>
        <v>7016.4000000000005</v>
      </c>
      <c r="G229" s="31" t="s">
        <v>929</v>
      </c>
      <c r="H229" s="31">
        <v>8536</v>
      </c>
      <c r="I229" s="35">
        <f t="shared" si="7"/>
        <v>631.476</v>
      </c>
      <c r="J229" s="35">
        <f t="shared" si="8"/>
        <v>631.476</v>
      </c>
      <c r="K229" s="35">
        <v>0</v>
      </c>
      <c r="L229" s="35">
        <v>0</v>
      </c>
      <c r="M229" s="31" t="s">
        <v>774</v>
      </c>
      <c r="N229" s="36">
        <v>0</v>
      </c>
      <c r="O229" s="31" t="s">
        <v>791</v>
      </c>
      <c r="P229" s="142"/>
      <c r="Q229" s="31"/>
      <c r="R229" s="31"/>
      <c r="S229" s="133"/>
      <c r="T229" s="133"/>
      <c r="V229" s="133"/>
      <c r="W229" s="134"/>
    </row>
    <row r="230" spans="1:23" s="37" customFormat="1">
      <c r="A230" s="31">
        <v>224</v>
      </c>
      <c r="B230" s="31" t="s">
        <v>132</v>
      </c>
      <c r="C230" s="132" t="s">
        <v>869</v>
      </c>
      <c r="D230" s="32" t="s">
        <v>601</v>
      </c>
      <c r="E230" s="33">
        <v>45327</v>
      </c>
      <c r="F230" s="34">
        <f>5805+3050</f>
        <v>8855</v>
      </c>
      <c r="G230" s="31" t="s">
        <v>929</v>
      </c>
      <c r="H230" s="31">
        <v>8544</v>
      </c>
      <c r="I230" s="35">
        <f t="shared" si="7"/>
        <v>796.94999999999993</v>
      </c>
      <c r="J230" s="35">
        <f t="shared" si="8"/>
        <v>796.94999999999993</v>
      </c>
      <c r="K230" s="35">
        <v>0</v>
      </c>
      <c r="L230" s="35">
        <v>0</v>
      </c>
      <c r="M230" s="31" t="s">
        <v>774</v>
      </c>
      <c r="N230" s="36">
        <v>0</v>
      </c>
      <c r="O230" s="31" t="s">
        <v>791</v>
      </c>
      <c r="P230" s="142"/>
      <c r="Q230" s="31"/>
      <c r="R230" s="31"/>
      <c r="S230" s="133"/>
      <c r="T230" s="133"/>
      <c r="V230" s="133"/>
      <c r="W230" s="134"/>
    </row>
    <row r="231" spans="1:23" s="37" customFormat="1">
      <c r="A231" s="31">
        <v>225</v>
      </c>
      <c r="B231" s="31" t="s">
        <v>312</v>
      </c>
      <c r="C231" s="132" t="s">
        <v>875</v>
      </c>
      <c r="D231" s="32" t="s">
        <v>625</v>
      </c>
      <c r="E231" s="33">
        <v>45327</v>
      </c>
      <c r="F231" s="34">
        <v>3900</v>
      </c>
      <c r="G231" s="31" t="s">
        <v>929</v>
      </c>
      <c r="H231" s="31">
        <v>7306</v>
      </c>
      <c r="I231" s="35">
        <f t="shared" si="7"/>
        <v>351</v>
      </c>
      <c r="J231" s="35">
        <f t="shared" si="8"/>
        <v>351</v>
      </c>
      <c r="K231" s="35">
        <v>0</v>
      </c>
      <c r="L231" s="35">
        <v>0</v>
      </c>
      <c r="M231" s="31" t="s">
        <v>774</v>
      </c>
      <c r="N231" s="36">
        <v>0</v>
      </c>
      <c r="O231" s="31" t="s">
        <v>791</v>
      </c>
      <c r="P231" s="142"/>
      <c r="Q231" s="31"/>
      <c r="R231" s="31"/>
      <c r="S231" s="133"/>
      <c r="T231" s="133"/>
      <c r="V231" s="133"/>
      <c r="W231" s="134"/>
    </row>
    <row r="232" spans="1:23" s="37" customFormat="1">
      <c r="A232" s="31">
        <v>226</v>
      </c>
      <c r="B232" s="31" t="s">
        <v>312</v>
      </c>
      <c r="C232" s="132" t="s">
        <v>875</v>
      </c>
      <c r="D232" s="32" t="s">
        <v>625</v>
      </c>
      <c r="E232" s="33">
        <v>45327</v>
      </c>
      <c r="F232" s="34">
        <v>250</v>
      </c>
      <c r="G232" s="31" t="s">
        <v>929</v>
      </c>
      <c r="H232" s="31">
        <v>7306</v>
      </c>
      <c r="I232" s="35">
        <f t="shared" si="7"/>
        <v>22.5</v>
      </c>
      <c r="J232" s="35">
        <f t="shared" si="8"/>
        <v>22.5</v>
      </c>
      <c r="K232" s="35">
        <v>0</v>
      </c>
      <c r="L232" s="35">
        <v>0</v>
      </c>
      <c r="M232" s="31" t="s">
        <v>774</v>
      </c>
      <c r="N232" s="36">
        <v>0</v>
      </c>
      <c r="O232" s="31" t="s">
        <v>791</v>
      </c>
      <c r="P232" s="142"/>
      <c r="Q232" s="31"/>
      <c r="R232" s="31" t="s">
        <v>753</v>
      </c>
      <c r="S232" s="133"/>
      <c r="T232" s="133"/>
      <c r="V232" s="133"/>
      <c r="W232" s="134"/>
    </row>
    <row r="233" spans="1:23" s="37" customFormat="1">
      <c r="A233" s="31">
        <v>227</v>
      </c>
      <c r="B233" s="31" t="s">
        <v>141</v>
      </c>
      <c r="C233" s="132" t="s">
        <v>881</v>
      </c>
      <c r="D233" s="32" t="s">
        <v>636</v>
      </c>
      <c r="E233" s="33">
        <v>45327</v>
      </c>
      <c r="F233" s="34">
        <v>22625</v>
      </c>
      <c r="G233" s="31" t="s">
        <v>928</v>
      </c>
      <c r="H233" s="31">
        <v>9989</v>
      </c>
      <c r="I233" s="35">
        <f>F233*6%</f>
        <v>1357.5</v>
      </c>
      <c r="J233" s="35">
        <f>F233*6%</f>
        <v>1357.5</v>
      </c>
      <c r="K233" s="35">
        <v>0</v>
      </c>
      <c r="L233" s="35">
        <v>0</v>
      </c>
      <c r="M233" s="31" t="s">
        <v>774</v>
      </c>
      <c r="N233" s="36">
        <v>0</v>
      </c>
      <c r="O233" s="31" t="s">
        <v>788</v>
      </c>
      <c r="P233" s="142"/>
      <c r="Q233" s="31"/>
      <c r="R233" s="31"/>
      <c r="S233" s="133"/>
      <c r="T233" s="133"/>
    </row>
    <row r="234" spans="1:23" s="37" customFormat="1">
      <c r="A234" s="31">
        <v>228</v>
      </c>
      <c r="B234" s="31" t="s">
        <v>152</v>
      </c>
      <c r="C234" s="132" t="s">
        <v>80</v>
      </c>
      <c r="D234" s="32" t="s">
        <v>671</v>
      </c>
      <c r="E234" s="33">
        <v>45327</v>
      </c>
      <c r="F234" s="34">
        <v>2990</v>
      </c>
      <c r="G234" s="31" t="s">
        <v>928</v>
      </c>
      <c r="H234" s="31">
        <v>9984</v>
      </c>
      <c r="I234" s="35">
        <v>269.10000000000002</v>
      </c>
      <c r="J234" s="35">
        <v>269.10000000000002</v>
      </c>
      <c r="K234" s="35">
        <v>0</v>
      </c>
      <c r="L234" s="35">
        <v>0</v>
      </c>
      <c r="M234" s="31" t="s">
        <v>774</v>
      </c>
      <c r="N234" s="36">
        <v>0</v>
      </c>
      <c r="O234" s="31" t="s">
        <v>788</v>
      </c>
      <c r="P234" s="142"/>
      <c r="Q234" s="31"/>
      <c r="R234" s="31" t="s">
        <v>753</v>
      </c>
      <c r="S234" s="133"/>
      <c r="T234" s="133"/>
    </row>
    <row r="235" spans="1:23" s="37" customFormat="1">
      <c r="A235" s="31">
        <v>229</v>
      </c>
      <c r="B235" s="31" t="s">
        <v>155</v>
      </c>
      <c r="C235" s="132" t="s">
        <v>900</v>
      </c>
      <c r="D235" s="32">
        <v>1081917027</v>
      </c>
      <c r="E235" s="33">
        <v>45327</v>
      </c>
      <c r="F235" s="34">
        <v>1850</v>
      </c>
      <c r="G235" s="31" t="s">
        <v>928</v>
      </c>
      <c r="H235" s="31">
        <v>9965</v>
      </c>
      <c r="I235" s="35">
        <v>46.25</v>
      </c>
      <c r="J235" s="35">
        <v>46.25</v>
      </c>
      <c r="K235" s="35">
        <v>0</v>
      </c>
      <c r="L235" s="35">
        <v>0</v>
      </c>
      <c r="M235" s="31" t="s">
        <v>774</v>
      </c>
      <c r="N235" s="36">
        <v>0</v>
      </c>
      <c r="O235" s="31" t="s">
        <v>784</v>
      </c>
      <c r="P235" s="142"/>
      <c r="Q235" s="31"/>
      <c r="R235" s="31" t="s">
        <v>753</v>
      </c>
      <c r="S235" s="133"/>
      <c r="T235" s="133"/>
      <c r="V235" s="133"/>
      <c r="W235" s="134"/>
    </row>
    <row r="236" spans="1:23" s="37" customFormat="1">
      <c r="A236" s="31">
        <v>230</v>
      </c>
      <c r="B236" s="31" t="s">
        <v>320</v>
      </c>
      <c r="C236" s="132" t="s">
        <v>798</v>
      </c>
      <c r="D236" s="32" t="s">
        <v>420</v>
      </c>
      <c r="E236" s="33">
        <v>45328</v>
      </c>
      <c r="F236" s="34">
        <v>19570</v>
      </c>
      <c r="G236" s="31" t="s">
        <v>927</v>
      </c>
      <c r="H236" s="31">
        <v>3302</v>
      </c>
      <c r="I236" s="35">
        <v>0</v>
      </c>
      <c r="J236" s="35">
        <v>0</v>
      </c>
      <c r="K236" s="35">
        <v>3522.6</v>
      </c>
      <c r="L236" s="35">
        <v>0</v>
      </c>
      <c r="M236" s="31" t="s">
        <v>775</v>
      </c>
      <c r="N236" s="36">
        <f>I236+J236+K236+L236</f>
        <v>3522.6</v>
      </c>
      <c r="O236" s="31" t="s">
        <v>785</v>
      </c>
      <c r="P236" s="142"/>
      <c r="Q236" s="31"/>
      <c r="R236" s="31"/>
      <c r="S236" s="133"/>
      <c r="T236" s="133"/>
    </row>
    <row r="237" spans="1:23" s="37" customFormat="1">
      <c r="A237" s="31">
        <v>231</v>
      </c>
      <c r="B237" s="31" t="s">
        <v>91</v>
      </c>
      <c r="C237" s="132" t="s">
        <v>803</v>
      </c>
      <c r="D237" s="32" t="s">
        <v>459</v>
      </c>
      <c r="E237" s="33">
        <v>45328</v>
      </c>
      <c r="F237" s="34">
        <f>114000+285</f>
        <v>114285</v>
      </c>
      <c r="G237" s="31" t="s">
        <v>927</v>
      </c>
      <c r="H237" s="31">
        <v>2909</v>
      </c>
      <c r="I237" s="35">
        <f>F237*9%</f>
        <v>10285.65</v>
      </c>
      <c r="J237" s="35">
        <f>F237*9%</f>
        <v>10285.65</v>
      </c>
      <c r="K237" s="35">
        <v>0</v>
      </c>
      <c r="L237" s="35">
        <v>0</v>
      </c>
      <c r="M237" s="31" t="s">
        <v>775</v>
      </c>
      <c r="N237" s="36">
        <f>I237+J237+K237+L237</f>
        <v>20571.3</v>
      </c>
      <c r="O237" s="31" t="s">
        <v>785</v>
      </c>
      <c r="P237" s="142"/>
      <c r="Q237" s="31"/>
      <c r="R237" s="31"/>
      <c r="S237" s="133"/>
      <c r="T237" s="133"/>
    </row>
    <row r="238" spans="1:23" s="37" customFormat="1">
      <c r="A238" s="31">
        <v>232</v>
      </c>
      <c r="B238" s="31" t="s">
        <v>372</v>
      </c>
      <c r="C238" s="132" t="s">
        <v>850</v>
      </c>
      <c r="D238" s="32" t="s">
        <v>307</v>
      </c>
      <c r="E238" s="33">
        <v>45328</v>
      </c>
      <c r="F238" s="34">
        <v>4440</v>
      </c>
      <c r="G238" s="31" t="s">
        <v>927</v>
      </c>
      <c r="H238" s="31">
        <v>3923</v>
      </c>
      <c r="I238" s="35">
        <v>0</v>
      </c>
      <c r="J238" s="35">
        <v>0</v>
      </c>
      <c r="K238" s="35">
        <v>799.2</v>
      </c>
      <c r="L238" s="35">
        <v>0</v>
      </c>
      <c r="M238" s="31" t="s">
        <v>775</v>
      </c>
      <c r="N238" s="36">
        <f>I238+J238+K238+L238</f>
        <v>799.2</v>
      </c>
      <c r="O238" s="31" t="s">
        <v>785</v>
      </c>
      <c r="P238" s="142"/>
      <c r="Q238" s="31"/>
      <c r="R238" s="31"/>
      <c r="S238" s="133"/>
      <c r="T238" s="133"/>
    </row>
    <row r="239" spans="1:23" s="37" customFormat="1">
      <c r="A239" s="31">
        <v>233</v>
      </c>
      <c r="B239" s="31" t="s">
        <v>285</v>
      </c>
      <c r="C239" s="132" t="s">
        <v>861</v>
      </c>
      <c r="D239" s="32" t="s">
        <v>578</v>
      </c>
      <c r="E239" s="33">
        <v>45328</v>
      </c>
      <c r="F239" s="34">
        <v>126480</v>
      </c>
      <c r="G239" s="31" t="s">
        <v>927</v>
      </c>
      <c r="H239" s="31">
        <v>1401</v>
      </c>
      <c r="I239" s="35">
        <v>0</v>
      </c>
      <c r="J239" s="35">
        <v>0</v>
      </c>
      <c r="K239" s="35">
        <v>6324</v>
      </c>
      <c r="L239" s="35">
        <v>0</v>
      </c>
      <c r="M239" s="31" t="s">
        <v>775</v>
      </c>
      <c r="N239" s="36">
        <f>I239+J239+K239+L239</f>
        <v>6324</v>
      </c>
      <c r="O239" s="31" t="s">
        <v>785</v>
      </c>
      <c r="P239" s="142"/>
      <c r="Q239" s="31"/>
      <c r="R239" s="31"/>
      <c r="S239" s="133"/>
      <c r="T239" s="133"/>
    </row>
    <row r="240" spans="1:23" s="37" customFormat="1">
      <c r="A240" s="31">
        <v>234</v>
      </c>
      <c r="B240" s="31" t="s">
        <v>285</v>
      </c>
      <c r="C240" s="132" t="s">
        <v>861</v>
      </c>
      <c r="D240" s="32" t="s">
        <v>579</v>
      </c>
      <c r="E240" s="33">
        <v>45328</v>
      </c>
      <c r="F240" s="34">
        <v>220000</v>
      </c>
      <c r="G240" s="31" t="s">
        <v>929</v>
      </c>
      <c r="H240" s="31">
        <v>8479</v>
      </c>
      <c r="I240" s="35">
        <v>0</v>
      </c>
      <c r="J240" s="35">
        <v>0</v>
      </c>
      <c r="K240" s="35">
        <v>39600</v>
      </c>
      <c r="L240" s="35">
        <v>0</v>
      </c>
      <c r="M240" s="31" t="s">
        <v>774</v>
      </c>
      <c r="N240" s="36">
        <v>0</v>
      </c>
      <c r="O240" s="31" t="s">
        <v>791</v>
      </c>
      <c r="P240" s="142"/>
      <c r="Q240" s="31"/>
      <c r="R240" s="31"/>
      <c r="S240" s="133"/>
      <c r="T240" s="133"/>
      <c r="V240" s="133"/>
      <c r="W240" s="134"/>
    </row>
    <row r="241" spans="1:23" s="37" customFormat="1">
      <c r="A241" s="31">
        <v>235</v>
      </c>
      <c r="B241" s="31" t="s">
        <v>155</v>
      </c>
      <c r="C241" s="132" t="s">
        <v>900</v>
      </c>
      <c r="D241" s="32" t="s">
        <v>704</v>
      </c>
      <c r="E241" s="33">
        <v>45328</v>
      </c>
      <c r="F241" s="34">
        <v>1410</v>
      </c>
      <c r="G241" s="31" t="s">
        <v>928</v>
      </c>
      <c r="H241" s="31">
        <v>9965</v>
      </c>
      <c r="I241" s="35">
        <v>35.25</v>
      </c>
      <c r="J241" s="35">
        <v>35.25</v>
      </c>
      <c r="K241" s="35">
        <v>0</v>
      </c>
      <c r="L241" s="35">
        <v>0</v>
      </c>
      <c r="M241" s="31" t="s">
        <v>774</v>
      </c>
      <c r="N241" s="36">
        <v>0</v>
      </c>
      <c r="O241" s="31" t="s">
        <v>784</v>
      </c>
      <c r="P241" s="142"/>
      <c r="Q241" s="31"/>
      <c r="R241" s="31" t="s">
        <v>753</v>
      </c>
      <c r="S241" s="133"/>
      <c r="T241" s="133"/>
      <c r="V241" s="133"/>
      <c r="W241" s="134"/>
    </row>
    <row r="242" spans="1:23" s="37" customFormat="1">
      <c r="A242" s="31">
        <v>236</v>
      </c>
      <c r="B242" s="31" t="s">
        <v>118</v>
      </c>
      <c r="C242" s="132" t="s">
        <v>836</v>
      </c>
      <c r="D242" s="32" t="s">
        <v>534</v>
      </c>
      <c r="E242" s="33">
        <v>45329</v>
      </c>
      <c r="F242" s="34">
        <v>37500</v>
      </c>
      <c r="G242" s="31" t="s">
        <v>927</v>
      </c>
      <c r="H242" s="31">
        <v>2834</v>
      </c>
      <c r="I242" s="35">
        <v>0</v>
      </c>
      <c r="J242" s="35">
        <v>0</v>
      </c>
      <c r="K242" s="35">
        <v>6750</v>
      </c>
      <c r="L242" s="35">
        <v>0</v>
      </c>
      <c r="M242" s="31" t="s">
        <v>775</v>
      </c>
      <c r="N242" s="36">
        <f>I242+J242+K242+L242</f>
        <v>6750</v>
      </c>
      <c r="O242" s="31" t="s">
        <v>785</v>
      </c>
      <c r="P242" s="142"/>
      <c r="Q242" s="31"/>
      <c r="R242" s="31"/>
      <c r="S242" s="133"/>
      <c r="T242" s="133"/>
    </row>
    <row r="243" spans="1:23" s="37" customFormat="1">
      <c r="A243" s="31">
        <v>237</v>
      </c>
      <c r="B243" s="31" t="s">
        <v>132</v>
      </c>
      <c r="C243" s="132" t="s">
        <v>869</v>
      </c>
      <c r="D243" s="32" t="s">
        <v>602</v>
      </c>
      <c r="E243" s="33">
        <v>45329</v>
      </c>
      <c r="F243" s="34">
        <v>7314</v>
      </c>
      <c r="G243" s="31" t="s">
        <v>929</v>
      </c>
      <c r="H243" s="31">
        <v>8544</v>
      </c>
      <c r="I243" s="35">
        <f t="shared" ref="I243:I249" si="9">F243*9%</f>
        <v>658.26</v>
      </c>
      <c r="J243" s="35">
        <f t="shared" ref="J243:J249" si="10">F243*9%</f>
        <v>658.26</v>
      </c>
      <c r="K243" s="35">
        <v>0</v>
      </c>
      <c r="L243" s="35">
        <v>0</v>
      </c>
      <c r="M243" s="31" t="s">
        <v>774</v>
      </c>
      <c r="N243" s="36">
        <v>0</v>
      </c>
      <c r="O243" s="31" t="s">
        <v>791</v>
      </c>
      <c r="P243" s="142"/>
      <c r="Q243" s="31"/>
      <c r="R243" s="31"/>
      <c r="S243" s="133"/>
      <c r="T243" s="133"/>
      <c r="V243" s="133"/>
      <c r="W243" s="134"/>
    </row>
    <row r="244" spans="1:23" s="37" customFormat="1">
      <c r="A244" s="31">
        <v>238</v>
      </c>
      <c r="B244" s="31" t="s">
        <v>132</v>
      </c>
      <c r="C244" s="132" t="s">
        <v>869</v>
      </c>
      <c r="D244" s="32" t="s">
        <v>602</v>
      </c>
      <c r="E244" s="33">
        <v>45329</v>
      </c>
      <c r="F244" s="34">
        <v>46.61</v>
      </c>
      <c r="G244" s="31" t="s">
        <v>929</v>
      </c>
      <c r="H244" s="31">
        <v>7318</v>
      </c>
      <c r="I244" s="35">
        <f t="shared" si="9"/>
        <v>4.1948999999999996</v>
      </c>
      <c r="J244" s="35">
        <f t="shared" si="10"/>
        <v>4.1948999999999996</v>
      </c>
      <c r="K244" s="35">
        <v>0</v>
      </c>
      <c r="L244" s="35">
        <v>0</v>
      </c>
      <c r="M244" s="31" t="s">
        <v>774</v>
      </c>
      <c r="N244" s="36">
        <v>0</v>
      </c>
      <c r="O244" s="31" t="s">
        <v>791</v>
      </c>
      <c r="P244" s="142"/>
      <c r="Q244" s="31"/>
      <c r="R244" s="31"/>
      <c r="S244" s="133"/>
      <c r="T244" s="133"/>
      <c r="V244" s="133"/>
      <c r="W244" s="134"/>
    </row>
    <row r="245" spans="1:23" s="37" customFormat="1">
      <c r="A245" s="31">
        <v>239</v>
      </c>
      <c r="B245" s="31" t="s">
        <v>132</v>
      </c>
      <c r="C245" s="132" t="s">
        <v>869</v>
      </c>
      <c r="D245" s="32" t="s">
        <v>602</v>
      </c>
      <c r="E245" s="33">
        <v>45329</v>
      </c>
      <c r="F245" s="34">
        <v>25.42</v>
      </c>
      <c r="G245" s="31" t="s">
        <v>929</v>
      </c>
      <c r="H245" s="31">
        <v>3925</v>
      </c>
      <c r="I245" s="35">
        <f t="shared" si="9"/>
        <v>2.2878000000000003</v>
      </c>
      <c r="J245" s="35">
        <f t="shared" si="10"/>
        <v>2.2878000000000003</v>
      </c>
      <c r="K245" s="35">
        <v>0</v>
      </c>
      <c r="L245" s="35">
        <v>0</v>
      </c>
      <c r="M245" s="31" t="s">
        <v>774</v>
      </c>
      <c r="N245" s="36">
        <v>0</v>
      </c>
      <c r="O245" s="31" t="s">
        <v>791</v>
      </c>
      <c r="P245" s="142"/>
      <c r="Q245" s="31"/>
      <c r="R245" s="31"/>
      <c r="S245" s="133"/>
      <c r="T245" s="133"/>
      <c r="V245" s="133"/>
      <c r="W245" s="134"/>
    </row>
    <row r="246" spans="1:23" s="37" customFormat="1">
      <c r="A246" s="31">
        <v>240</v>
      </c>
      <c r="B246" s="31" t="s">
        <v>132</v>
      </c>
      <c r="C246" s="132" t="s">
        <v>869</v>
      </c>
      <c r="D246" s="32" t="s">
        <v>603</v>
      </c>
      <c r="E246" s="33">
        <v>45329</v>
      </c>
      <c r="F246" s="34">
        <v>223.76</v>
      </c>
      <c r="G246" s="31" t="s">
        <v>929</v>
      </c>
      <c r="H246" s="31">
        <v>7215</v>
      </c>
      <c r="I246" s="35">
        <f t="shared" si="9"/>
        <v>20.138399999999997</v>
      </c>
      <c r="J246" s="35">
        <f t="shared" si="10"/>
        <v>20.138399999999997</v>
      </c>
      <c r="K246" s="35">
        <v>0</v>
      </c>
      <c r="L246" s="35">
        <v>0</v>
      </c>
      <c r="M246" s="31" t="s">
        <v>774</v>
      </c>
      <c r="N246" s="36">
        <v>0</v>
      </c>
      <c r="O246" s="31" t="s">
        <v>791</v>
      </c>
      <c r="P246" s="142"/>
      <c r="Q246" s="31"/>
      <c r="R246" s="31"/>
      <c r="S246" s="133"/>
      <c r="T246" s="133"/>
      <c r="V246" s="133"/>
      <c r="W246" s="134"/>
    </row>
    <row r="247" spans="1:23" s="37" customFormat="1">
      <c r="A247" s="31">
        <v>241</v>
      </c>
      <c r="B247" s="31" t="s">
        <v>132</v>
      </c>
      <c r="C247" s="132" t="s">
        <v>869</v>
      </c>
      <c r="D247" s="32" t="s">
        <v>603</v>
      </c>
      <c r="E247" s="33">
        <v>45329</v>
      </c>
      <c r="F247" s="34">
        <v>203.4</v>
      </c>
      <c r="G247" s="31" t="s">
        <v>929</v>
      </c>
      <c r="H247" s="31">
        <v>3923</v>
      </c>
      <c r="I247" s="35">
        <f t="shared" si="9"/>
        <v>18.306000000000001</v>
      </c>
      <c r="J247" s="35">
        <f t="shared" si="10"/>
        <v>18.306000000000001</v>
      </c>
      <c r="K247" s="35">
        <v>0</v>
      </c>
      <c r="L247" s="35">
        <v>0</v>
      </c>
      <c r="M247" s="31" t="s">
        <v>774</v>
      </c>
      <c r="N247" s="36">
        <v>0</v>
      </c>
      <c r="O247" s="31" t="s">
        <v>791</v>
      </c>
      <c r="P247" s="142"/>
      <c r="Q247" s="31"/>
      <c r="R247" s="31"/>
      <c r="S247" s="133"/>
      <c r="T247" s="133"/>
      <c r="V247" s="133"/>
      <c r="W247" s="134"/>
    </row>
    <row r="248" spans="1:23" s="37" customFormat="1">
      <c r="A248" s="31">
        <v>242</v>
      </c>
      <c r="B248" s="31" t="s">
        <v>312</v>
      </c>
      <c r="C248" s="132" t="s">
        <v>875</v>
      </c>
      <c r="D248" s="32" t="s">
        <v>626</v>
      </c>
      <c r="E248" s="33">
        <v>45329</v>
      </c>
      <c r="F248" s="34">
        <v>1300</v>
      </c>
      <c r="G248" s="31" t="s">
        <v>929</v>
      </c>
      <c r="H248" s="31">
        <v>7306</v>
      </c>
      <c r="I248" s="35">
        <f t="shared" si="9"/>
        <v>117</v>
      </c>
      <c r="J248" s="35">
        <f t="shared" si="10"/>
        <v>117</v>
      </c>
      <c r="K248" s="35">
        <v>0</v>
      </c>
      <c r="L248" s="35">
        <v>0</v>
      </c>
      <c r="M248" s="31" t="s">
        <v>774</v>
      </c>
      <c r="N248" s="36">
        <v>0</v>
      </c>
      <c r="O248" s="31" t="s">
        <v>791</v>
      </c>
      <c r="P248" s="142"/>
      <c r="Q248" s="31"/>
      <c r="R248" s="31"/>
      <c r="S248" s="133"/>
      <c r="T248" s="133"/>
      <c r="V248" s="133"/>
      <c r="W248" s="134"/>
    </row>
    <row r="249" spans="1:23" s="37" customFormat="1">
      <c r="A249" s="31">
        <v>243</v>
      </c>
      <c r="B249" s="31" t="s">
        <v>312</v>
      </c>
      <c r="C249" s="132" t="s">
        <v>875</v>
      </c>
      <c r="D249" s="32" t="s">
        <v>626</v>
      </c>
      <c r="E249" s="33">
        <v>45329</v>
      </c>
      <c r="F249" s="34">
        <v>200</v>
      </c>
      <c r="G249" s="31" t="s">
        <v>929</v>
      </c>
      <c r="H249" s="31">
        <v>7306</v>
      </c>
      <c r="I249" s="35">
        <f t="shared" si="9"/>
        <v>18</v>
      </c>
      <c r="J249" s="35">
        <f t="shared" si="10"/>
        <v>18</v>
      </c>
      <c r="K249" s="35">
        <v>0</v>
      </c>
      <c r="L249" s="35">
        <v>0</v>
      </c>
      <c r="M249" s="31" t="s">
        <v>774</v>
      </c>
      <c r="N249" s="36">
        <v>0</v>
      </c>
      <c r="O249" s="31" t="s">
        <v>791</v>
      </c>
      <c r="P249" s="142"/>
      <c r="Q249" s="31"/>
      <c r="R249" s="31" t="s">
        <v>753</v>
      </c>
      <c r="S249" s="133"/>
      <c r="T249" s="133"/>
      <c r="V249" s="133"/>
      <c r="W249" s="134"/>
    </row>
    <row r="250" spans="1:23" s="37" customFormat="1">
      <c r="A250" s="31">
        <v>244</v>
      </c>
      <c r="B250" s="31" t="s">
        <v>156</v>
      </c>
      <c r="C250" s="132" t="s">
        <v>899</v>
      </c>
      <c r="D250" s="32" t="s">
        <v>677</v>
      </c>
      <c r="E250" s="33">
        <v>45329</v>
      </c>
      <c r="F250" s="34">
        <v>10100</v>
      </c>
      <c r="G250" s="31" t="s">
        <v>928</v>
      </c>
      <c r="H250" s="31">
        <v>9965</v>
      </c>
      <c r="I250" s="35">
        <v>0</v>
      </c>
      <c r="J250" s="35">
        <v>0</v>
      </c>
      <c r="K250" s="35">
        <v>505</v>
      </c>
      <c r="L250" s="35">
        <v>0</v>
      </c>
      <c r="M250" s="31" t="s">
        <v>774</v>
      </c>
      <c r="N250" s="36">
        <v>0</v>
      </c>
      <c r="O250" s="31" t="s">
        <v>784</v>
      </c>
      <c r="P250" s="142"/>
      <c r="Q250" s="31"/>
      <c r="R250" s="31" t="s">
        <v>753</v>
      </c>
      <c r="S250" s="133"/>
      <c r="T250" s="133"/>
      <c r="V250" s="133"/>
      <c r="W250" s="134"/>
    </row>
    <row r="251" spans="1:23" s="37" customFormat="1">
      <c r="A251" s="31">
        <v>245</v>
      </c>
      <c r="B251" s="31" t="s">
        <v>88</v>
      </c>
      <c r="C251" s="132" t="s">
        <v>800</v>
      </c>
      <c r="D251" s="32" t="s">
        <v>440</v>
      </c>
      <c r="E251" s="33">
        <v>45330</v>
      </c>
      <c r="F251" s="34">
        <v>1200</v>
      </c>
      <c r="G251" s="31" t="s">
        <v>927</v>
      </c>
      <c r="H251" s="31">
        <v>8479</v>
      </c>
      <c r="I251" s="35">
        <v>0</v>
      </c>
      <c r="J251" s="35">
        <v>0</v>
      </c>
      <c r="K251" s="35">
        <v>216</v>
      </c>
      <c r="L251" s="35">
        <v>0</v>
      </c>
      <c r="M251" s="31" t="s">
        <v>775</v>
      </c>
      <c r="N251" s="36">
        <f>I251+J251+K251+L251</f>
        <v>216</v>
      </c>
      <c r="O251" s="31" t="s">
        <v>787</v>
      </c>
      <c r="P251" s="142"/>
      <c r="Q251" s="31"/>
      <c r="R251" s="31"/>
      <c r="S251" s="133"/>
      <c r="T251" s="133"/>
    </row>
    <row r="252" spans="1:23" s="37" customFormat="1">
      <c r="A252" s="31">
        <v>246</v>
      </c>
      <c r="B252" s="38" t="s">
        <v>747</v>
      </c>
      <c r="C252" s="39" t="s">
        <v>806</v>
      </c>
      <c r="D252" s="38" t="s">
        <v>748</v>
      </c>
      <c r="E252" s="33">
        <v>45330</v>
      </c>
      <c r="F252" s="40">
        <v>19680</v>
      </c>
      <c r="G252" s="31" t="s">
        <v>927</v>
      </c>
      <c r="H252" s="31">
        <v>3919</v>
      </c>
      <c r="I252" s="35">
        <v>1771.2</v>
      </c>
      <c r="J252" s="35">
        <v>1771.2</v>
      </c>
      <c r="K252" s="35">
        <v>0</v>
      </c>
      <c r="L252" s="35">
        <v>0</v>
      </c>
      <c r="M252" s="31" t="s">
        <v>775</v>
      </c>
      <c r="N252" s="36">
        <f>I252+J252+K252+L252</f>
        <v>3542.4</v>
      </c>
      <c r="O252" s="31" t="s">
        <v>785</v>
      </c>
      <c r="P252" s="142"/>
      <c r="Q252" s="31"/>
      <c r="R252" s="31"/>
      <c r="S252" s="133"/>
      <c r="T252" s="133"/>
    </row>
    <row r="253" spans="1:23" s="37" customFormat="1">
      <c r="A253" s="31">
        <v>247</v>
      </c>
      <c r="B253" s="31" t="s">
        <v>309</v>
      </c>
      <c r="C253" s="132" t="s">
        <v>849</v>
      </c>
      <c r="D253" s="32" t="s">
        <v>553</v>
      </c>
      <c r="E253" s="33">
        <v>45330</v>
      </c>
      <c r="F253" s="34">
        <v>23125</v>
      </c>
      <c r="G253" s="31" t="s">
        <v>927</v>
      </c>
      <c r="H253" s="31">
        <v>3204</v>
      </c>
      <c r="I253" s="35">
        <v>0</v>
      </c>
      <c r="J253" s="35">
        <v>0</v>
      </c>
      <c r="K253" s="35">
        <v>4162.5</v>
      </c>
      <c r="L253" s="35">
        <v>0</v>
      </c>
      <c r="M253" s="31" t="s">
        <v>775</v>
      </c>
      <c r="N253" s="36">
        <f>I253+J253+K253+L253</f>
        <v>4162.5</v>
      </c>
      <c r="O253" s="31" t="s">
        <v>785</v>
      </c>
      <c r="P253" s="142"/>
      <c r="Q253" s="31"/>
      <c r="R253" s="31"/>
      <c r="S253" s="133"/>
      <c r="T253" s="133"/>
    </row>
    <row r="254" spans="1:23" s="37" customFormat="1">
      <c r="A254" s="31">
        <v>248</v>
      </c>
      <c r="B254" s="31" t="s">
        <v>155</v>
      </c>
      <c r="C254" s="132" t="s">
        <v>900</v>
      </c>
      <c r="D254" s="32" t="s">
        <v>705</v>
      </c>
      <c r="E254" s="33">
        <v>45330</v>
      </c>
      <c r="F254" s="34">
        <v>760</v>
      </c>
      <c r="G254" s="31" t="s">
        <v>928</v>
      </c>
      <c r="H254" s="31">
        <v>9965</v>
      </c>
      <c r="I254" s="35">
        <v>19</v>
      </c>
      <c r="J254" s="35">
        <v>19</v>
      </c>
      <c r="K254" s="35">
        <v>0</v>
      </c>
      <c r="L254" s="35">
        <v>0</v>
      </c>
      <c r="M254" s="31" t="s">
        <v>774</v>
      </c>
      <c r="N254" s="36">
        <v>0</v>
      </c>
      <c r="O254" s="31" t="s">
        <v>784</v>
      </c>
      <c r="P254" s="142"/>
      <c r="Q254" s="31"/>
      <c r="R254" s="31" t="s">
        <v>753</v>
      </c>
      <c r="S254" s="133"/>
      <c r="T254" s="133"/>
      <c r="V254" s="133"/>
      <c r="W254" s="134"/>
    </row>
    <row r="255" spans="1:23" s="37" customFormat="1">
      <c r="A255" s="31">
        <v>249</v>
      </c>
      <c r="B255" s="31" t="s">
        <v>302</v>
      </c>
      <c r="C255" s="132" t="s">
        <v>846</v>
      </c>
      <c r="D255" s="32" t="s">
        <v>549</v>
      </c>
      <c r="E255" s="33">
        <v>45331</v>
      </c>
      <c r="F255" s="34">
        <v>92115</v>
      </c>
      <c r="G255" s="31" t="s">
        <v>927</v>
      </c>
      <c r="H255" s="31">
        <v>4819</v>
      </c>
      <c r="I255" s="35">
        <v>0</v>
      </c>
      <c r="J255" s="35">
        <v>0</v>
      </c>
      <c r="K255" s="35">
        <v>16580.7</v>
      </c>
      <c r="L255" s="35">
        <v>0</v>
      </c>
      <c r="M255" s="31" t="s">
        <v>775</v>
      </c>
      <c r="N255" s="36">
        <f>I255+J255+K255+L255</f>
        <v>16580.7</v>
      </c>
      <c r="O255" s="31" t="s">
        <v>785</v>
      </c>
      <c r="P255" s="142"/>
      <c r="Q255" s="31"/>
      <c r="R255" s="31"/>
      <c r="S255" s="133"/>
      <c r="T255" s="133"/>
    </row>
    <row r="256" spans="1:23" s="37" customFormat="1">
      <c r="A256" s="31">
        <v>250</v>
      </c>
      <c r="B256" s="31" t="s">
        <v>287</v>
      </c>
      <c r="C256" s="132" t="s">
        <v>847</v>
      </c>
      <c r="D256" s="32" t="s">
        <v>550</v>
      </c>
      <c r="E256" s="33">
        <v>45331</v>
      </c>
      <c r="F256" s="34">
        <v>125250</v>
      </c>
      <c r="G256" s="31" t="s">
        <v>927</v>
      </c>
      <c r="H256" s="31">
        <v>2932</v>
      </c>
      <c r="I256" s="35">
        <v>0</v>
      </c>
      <c r="J256" s="35">
        <v>0</v>
      </c>
      <c r="K256" s="35">
        <v>22545</v>
      </c>
      <c r="L256" s="35">
        <v>0</v>
      </c>
      <c r="M256" s="31" t="s">
        <v>775</v>
      </c>
      <c r="N256" s="36">
        <f>I256+J256+K256+L256</f>
        <v>22545</v>
      </c>
      <c r="O256" s="31" t="s">
        <v>785</v>
      </c>
      <c r="P256" s="142"/>
      <c r="Q256" s="31"/>
      <c r="R256" s="31"/>
      <c r="S256" s="133"/>
      <c r="T256" s="133"/>
    </row>
    <row r="257" spans="1:23" s="37" customFormat="1">
      <c r="A257" s="31">
        <v>251</v>
      </c>
      <c r="B257" s="31" t="s">
        <v>377</v>
      </c>
      <c r="C257" s="132" t="s">
        <v>858</v>
      </c>
      <c r="D257" s="32" t="s">
        <v>573</v>
      </c>
      <c r="E257" s="33">
        <v>45331</v>
      </c>
      <c r="F257" s="34">
        <v>10800</v>
      </c>
      <c r="G257" s="31" t="s">
        <v>928</v>
      </c>
      <c r="H257" s="31">
        <v>9983</v>
      </c>
      <c r="I257" s="35">
        <v>972</v>
      </c>
      <c r="J257" s="35">
        <v>972</v>
      </c>
      <c r="K257" s="35">
        <v>0</v>
      </c>
      <c r="L257" s="35">
        <v>0</v>
      </c>
      <c r="M257" s="31" t="s">
        <v>774</v>
      </c>
      <c r="N257" s="36">
        <v>0</v>
      </c>
      <c r="O257" s="31" t="s">
        <v>788</v>
      </c>
      <c r="P257" s="142"/>
      <c r="Q257" s="31"/>
      <c r="R257" s="31"/>
      <c r="S257" s="133"/>
      <c r="T257" s="133"/>
    </row>
    <row r="258" spans="1:23" s="37" customFormat="1">
      <c r="A258" s="31">
        <v>252</v>
      </c>
      <c r="B258" s="31" t="s">
        <v>132</v>
      </c>
      <c r="C258" s="132" t="s">
        <v>869</v>
      </c>
      <c r="D258" s="32" t="s">
        <v>604</v>
      </c>
      <c r="E258" s="33">
        <v>45331</v>
      </c>
      <c r="F258" s="34">
        <v>6519.84</v>
      </c>
      <c r="G258" s="31" t="s">
        <v>929</v>
      </c>
      <c r="H258" s="31">
        <v>8536</v>
      </c>
      <c r="I258" s="35">
        <f>F258*9%</f>
        <v>586.78560000000004</v>
      </c>
      <c r="J258" s="35">
        <f>F258*9%</f>
        <v>586.78560000000004</v>
      </c>
      <c r="K258" s="35">
        <v>0</v>
      </c>
      <c r="L258" s="35">
        <v>0</v>
      </c>
      <c r="M258" s="31" t="s">
        <v>774</v>
      </c>
      <c r="N258" s="36">
        <v>0</v>
      </c>
      <c r="O258" s="31" t="s">
        <v>791</v>
      </c>
      <c r="P258" s="142"/>
      <c r="Q258" s="31"/>
      <c r="R258" s="31"/>
      <c r="S258" s="133"/>
      <c r="T258" s="133"/>
      <c r="V258" s="133"/>
      <c r="W258" s="134"/>
    </row>
    <row r="259" spans="1:23" s="37" customFormat="1">
      <c r="A259" s="31">
        <v>253</v>
      </c>
      <c r="B259" s="31" t="s">
        <v>132</v>
      </c>
      <c r="C259" s="132" t="s">
        <v>869</v>
      </c>
      <c r="D259" s="32" t="s">
        <v>604</v>
      </c>
      <c r="E259" s="33">
        <v>45331</v>
      </c>
      <c r="F259" s="34">
        <v>12576.44</v>
      </c>
      <c r="G259" s="31" t="s">
        <v>929</v>
      </c>
      <c r="H259" s="31">
        <v>8544</v>
      </c>
      <c r="I259" s="35">
        <f>F259*9%</f>
        <v>1131.8796</v>
      </c>
      <c r="J259" s="35">
        <f>F259*9%</f>
        <v>1131.8796</v>
      </c>
      <c r="K259" s="35">
        <v>0</v>
      </c>
      <c r="L259" s="35">
        <v>0</v>
      </c>
      <c r="M259" s="31" t="s">
        <v>774</v>
      </c>
      <c r="N259" s="36">
        <v>0</v>
      </c>
      <c r="O259" s="31" t="s">
        <v>791</v>
      </c>
      <c r="P259" s="142"/>
      <c r="Q259" s="31"/>
      <c r="R259" s="31"/>
      <c r="S259" s="133"/>
      <c r="T259" s="133"/>
      <c r="V259" s="133"/>
      <c r="W259" s="134"/>
    </row>
    <row r="260" spans="1:23" s="37" customFormat="1">
      <c r="A260" s="31">
        <v>254</v>
      </c>
      <c r="B260" s="31" t="s">
        <v>132</v>
      </c>
      <c r="C260" s="132" t="s">
        <v>869</v>
      </c>
      <c r="D260" s="32" t="s">
        <v>604</v>
      </c>
      <c r="E260" s="33">
        <v>45331</v>
      </c>
      <c r="F260" s="34">
        <v>1288.1600000000001</v>
      </c>
      <c r="G260" s="31" t="s">
        <v>929</v>
      </c>
      <c r="H260" s="31">
        <v>8538</v>
      </c>
      <c r="I260" s="35">
        <f>F260*9%</f>
        <v>115.9344</v>
      </c>
      <c r="J260" s="35">
        <f>F260*9%</f>
        <v>115.9344</v>
      </c>
      <c r="K260" s="35">
        <v>0</v>
      </c>
      <c r="L260" s="35">
        <v>0</v>
      </c>
      <c r="M260" s="31" t="s">
        <v>774</v>
      </c>
      <c r="N260" s="36">
        <v>0</v>
      </c>
      <c r="O260" s="31" t="s">
        <v>791</v>
      </c>
      <c r="P260" s="142"/>
      <c r="Q260" s="31"/>
      <c r="R260" s="31"/>
      <c r="S260" s="133"/>
      <c r="T260" s="133"/>
      <c r="V260" s="133"/>
      <c r="W260" s="134"/>
    </row>
    <row r="261" spans="1:23" s="37" customFormat="1">
      <c r="A261" s="31">
        <v>255</v>
      </c>
      <c r="B261" s="31" t="s">
        <v>132</v>
      </c>
      <c r="C261" s="132" t="s">
        <v>869</v>
      </c>
      <c r="D261" s="32" t="s">
        <v>604</v>
      </c>
      <c r="E261" s="33">
        <v>45331</v>
      </c>
      <c r="F261" s="34">
        <v>381.36</v>
      </c>
      <c r="G261" s="31" t="s">
        <v>929</v>
      </c>
      <c r="H261" s="31">
        <v>3923</v>
      </c>
      <c r="I261" s="35">
        <f>F261*9%</f>
        <v>34.322400000000002</v>
      </c>
      <c r="J261" s="35">
        <f>F261*9%</f>
        <v>34.322400000000002</v>
      </c>
      <c r="K261" s="35">
        <v>0</v>
      </c>
      <c r="L261" s="35">
        <v>0</v>
      </c>
      <c r="M261" s="31" t="s">
        <v>774</v>
      </c>
      <c r="N261" s="36">
        <v>0</v>
      </c>
      <c r="O261" s="31" t="s">
        <v>791</v>
      </c>
      <c r="P261" s="142"/>
      <c r="Q261" s="31"/>
      <c r="R261" s="31"/>
      <c r="S261" s="133"/>
      <c r="T261" s="133"/>
      <c r="V261" s="133"/>
      <c r="W261" s="134"/>
    </row>
    <row r="262" spans="1:23" s="37" customFormat="1">
      <c r="A262" s="31">
        <v>256</v>
      </c>
      <c r="B262" s="31" t="s">
        <v>132</v>
      </c>
      <c r="C262" s="132" t="s">
        <v>869</v>
      </c>
      <c r="D262" s="32" t="s">
        <v>604</v>
      </c>
      <c r="E262" s="33">
        <v>45331</v>
      </c>
      <c r="F262" s="34">
        <v>339</v>
      </c>
      <c r="G262" s="31" t="s">
        <v>929</v>
      </c>
      <c r="H262" s="31">
        <v>3917</v>
      </c>
      <c r="I262" s="35">
        <f>F262*9%</f>
        <v>30.509999999999998</v>
      </c>
      <c r="J262" s="35">
        <f>F262*9%</f>
        <v>30.509999999999998</v>
      </c>
      <c r="K262" s="35">
        <v>0</v>
      </c>
      <c r="L262" s="35">
        <v>0</v>
      </c>
      <c r="M262" s="31" t="s">
        <v>774</v>
      </c>
      <c r="N262" s="36">
        <v>0</v>
      </c>
      <c r="O262" s="31" t="s">
        <v>791</v>
      </c>
      <c r="P262" s="142"/>
      <c r="Q262" s="31"/>
      <c r="R262" s="31"/>
      <c r="S262" s="133"/>
      <c r="T262" s="133"/>
      <c r="V262" s="133"/>
      <c r="W262" s="134"/>
    </row>
    <row r="263" spans="1:23" s="37" customFormat="1">
      <c r="A263" s="31">
        <v>257</v>
      </c>
      <c r="B263" s="31" t="s">
        <v>132</v>
      </c>
      <c r="C263" s="132" t="s">
        <v>869</v>
      </c>
      <c r="D263" s="32" t="s">
        <v>605</v>
      </c>
      <c r="E263" s="33">
        <v>45331</v>
      </c>
      <c r="F263" s="34">
        <v>326.27</v>
      </c>
      <c r="G263" s="31" t="s">
        <v>929</v>
      </c>
      <c r="H263" s="31">
        <v>8538</v>
      </c>
      <c r="I263" s="35">
        <v>29.36</v>
      </c>
      <c r="J263" s="35">
        <v>29.36</v>
      </c>
      <c r="K263" s="35">
        <v>0</v>
      </c>
      <c r="L263" s="35">
        <v>0</v>
      </c>
      <c r="M263" s="31" t="s">
        <v>774</v>
      </c>
      <c r="N263" s="36">
        <v>0</v>
      </c>
      <c r="O263" s="31" t="s">
        <v>791</v>
      </c>
      <c r="P263" s="142"/>
      <c r="Q263" s="31"/>
      <c r="R263" s="31"/>
      <c r="S263" s="133"/>
      <c r="T263" s="133"/>
      <c r="V263" s="133"/>
      <c r="W263" s="134"/>
    </row>
    <row r="264" spans="1:23" s="37" customFormat="1">
      <c r="A264" s="31">
        <v>258</v>
      </c>
      <c r="B264" s="31" t="s">
        <v>132</v>
      </c>
      <c r="C264" s="132" t="s">
        <v>869</v>
      </c>
      <c r="D264" s="32" t="s">
        <v>606</v>
      </c>
      <c r="E264" s="33">
        <v>45331</v>
      </c>
      <c r="F264" s="34">
        <v>161.02000000000001</v>
      </c>
      <c r="G264" s="31" t="s">
        <v>929</v>
      </c>
      <c r="H264" s="31">
        <v>8538</v>
      </c>
      <c r="I264" s="35">
        <f>F264*9%</f>
        <v>14.4918</v>
      </c>
      <c r="J264" s="35">
        <f>F264*9%</f>
        <v>14.4918</v>
      </c>
      <c r="K264" s="35">
        <v>0</v>
      </c>
      <c r="L264" s="35">
        <v>0</v>
      </c>
      <c r="M264" s="31" t="s">
        <v>774</v>
      </c>
      <c r="N264" s="36">
        <v>0</v>
      </c>
      <c r="O264" s="31" t="s">
        <v>791</v>
      </c>
      <c r="P264" s="142"/>
      <c r="Q264" s="31"/>
      <c r="R264" s="31"/>
      <c r="S264" s="133"/>
      <c r="T264" s="133"/>
      <c r="V264" s="133"/>
      <c r="W264" s="134"/>
    </row>
    <row r="265" spans="1:23" s="37" customFormat="1">
      <c r="A265" s="31">
        <v>259</v>
      </c>
      <c r="B265" s="31" t="s">
        <v>132</v>
      </c>
      <c r="C265" s="132" t="s">
        <v>869</v>
      </c>
      <c r="D265" s="32" t="s">
        <v>606</v>
      </c>
      <c r="E265" s="33">
        <v>45331</v>
      </c>
      <c r="F265" s="34">
        <v>76.23</v>
      </c>
      <c r="G265" s="31" t="s">
        <v>929</v>
      </c>
      <c r="H265" s="31">
        <v>3923</v>
      </c>
      <c r="I265" s="35">
        <f>F265*9%</f>
        <v>6.8607000000000005</v>
      </c>
      <c r="J265" s="35">
        <f>F265*9%</f>
        <v>6.8607000000000005</v>
      </c>
      <c r="K265" s="35">
        <v>0</v>
      </c>
      <c r="L265" s="35">
        <v>0</v>
      </c>
      <c r="M265" s="31" t="s">
        <v>774</v>
      </c>
      <c r="N265" s="36">
        <v>0</v>
      </c>
      <c r="O265" s="31" t="s">
        <v>791</v>
      </c>
      <c r="P265" s="142"/>
      <c r="Q265" s="31"/>
      <c r="R265" s="31"/>
      <c r="S265" s="133"/>
      <c r="T265" s="133"/>
      <c r="V265" s="133"/>
      <c r="W265" s="134"/>
    </row>
    <row r="266" spans="1:23" s="37" customFormat="1">
      <c r="A266" s="31">
        <v>260</v>
      </c>
      <c r="B266" s="31" t="s">
        <v>132</v>
      </c>
      <c r="C266" s="132" t="s">
        <v>869</v>
      </c>
      <c r="D266" s="32" t="s">
        <v>606</v>
      </c>
      <c r="E266" s="33">
        <v>45331</v>
      </c>
      <c r="F266" s="34">
        <v>68.8</v>
      </c>
      <c r="G266" s="31" t="s">
        <v>929</v>
      </c>
      <c r="H266" s="31">
        <v>8536</v>
      </c>
      <c r="I266" s="35">
        <f>F266*9%</f>
        <v>6.1919999999999993</v>
      </c>
      <c r="J266" s="35">
        <f>F266*9%</f>
        <v>6.1919999999999993</v>
      </c>
      <c r="K266" s="35">
        <v>0</v>
      </c>
      <c r="L266" s="35">
        <v>0</v>
      </c>
      <c r="M266" s="31" t="s">
        <v>774</v>
      </c>
      <c r="N266" s="36">
        <v>0</v>
      </c>
      <c r="O266" s="31" t="s">
        <v>791</v>
      </c>
      <c r="P266" s="142"/>
      <c r="Q266" s="31"/>
      <c r="R266" s="31"/>
      <c r="S266" s="133"/>
      <c r="T266" s="133"/>
      <c r="V266" s="133"/>
      <c r="W266" s="134"/>
    </row>
    <row r="267" spans="1:23" s="37" customFormat="1">
      <c r="A267" s="31">
        <v>261</v>
      </c>
      <c r="B267" s="31" t="s">
        <v>397</v>
      </c>
      <c r="C267" s="132" t="s">
        <v>880</v>
      </c>
      <c r="D267" s="32" t="s">
        <v>635</v>
      </c>
      <c r="E267" s="33">
        <v>45331</v>
      </c>
      <c r="F267" s="34">
        <v>1880</v>
      </c>
      <c r="G267" s="31" t="s">
        <v>928</v>
      </c>
      <c r="H267" s="31">
        <v>9965</v>
      </c>
      <c r="I267" s="35">
        <v>47</v>
      </c>
      <c r="J267" s="35">
        <v>47</v>
      </c>
      <c r="K267" s="35">
        <v>0</v>
      </c>
      <c r="L267" s="35">
        <v>0</v>
      </c>
      <c r="M267" s="31" t="s">
        <v>774</v>
      </c>
      <c r="N267" s="36">
        <v>0</v>
      </c>
      <c r="O267" s="31" t="s">
        <v>784</v>
      </c>
      <c r="P267" s="142"/>
      <c r="Q267" s="31"/>
      <c r="R267" s="31" t="s">
        <v>753</v>
      </c>
      <c r="S267" s="133"/>
      <c r="T267" s="133"/>
      <c r="V267" s="133"/>
      <c r="W267" s="134"/>
    </row>
    <row r="268" spans="1:23" s="37" customFormat="1">
      <c r="A268" s="31">
        <v>262</v>
      </c>
      <c r="B268" s="31" t="s">
        <v>305</v>
      </c>
      <c r="C268" s="132" t="s">
        <v>893</v>
      </c>
      <c r="D268" s="32" t="s">
        <v>663</v>
      </c>
      <c r="E268" s="33">
        <v>45331</v>
      </c>
      <c r="F268" s="34">
        <v>13050</v>
      </c>
      <c r="G268" s="31" t="s">
        <v>927</v>
      </c>
      <c r="H268" s="31">
        <v>3204</v>
      </c>
      <c r="I268" s="35">
        <v>1174.5</v>
      </c>
      <c r="J268" s="35">
        <v>1174.5</v>
      </c>
      <c r="K268" s="35">
        <v>0</v>
      </c>
      <c r="L268" s="35">
        <v>0</v>
      </c>
      <c r="M268" s="31" t="s">
        <v>775</v>
      </c>
      <c r="N268" s="36">
        <f>I268+J268+K268+L268</f>
        <v>2349</v>
      </c>
      <c r="O268" s="31" t="s">
        <v>785</v>
      </c>
      <c r="P268" s="142"/>
      <c r="Q268" s="31"/>
      <c r="R268" s="31" t="s">
        <v>753</v>
      </c>
      <c r="S268" s="133"/>
      <c r="T268" s="133"/>
    </row>
    <row r="269" spans="1:23" s="37" customFormat="1">
      <c r="A269" s="31">
        <v>263</v>
      </c>
      <c r="B269" s="31" t="s">
        <v>294</v>
      </c>
      <c r="C269" s="132" t="s">
        <v>841</v>
      </c>
      <c r="D269" s="32" t="s">
        <v>543</v>
      </c>
      <c r="E269" s="33">
        <v>45332</v>
      </c>
      <c r="F269" s="34">
        <v>520200</v>
      </c>
      <c r="G269" s="31" t="s">
        <v>927</v>
      </c>
      <c r="H269" s="31">
        <v>1401</v>
      </c>
      <c r="I269" s="35">
        <v>13005</v>
      </c>
      <c r="J269" s="35">
        <v>13005</v>
      </c>
      <c r="K269" s="35">
        <v>0</v>
      </c>
      <c r="L269" s="35">
        <v>0</v>
      </c>
      <c r="M269" s="31" t="s">
        <v>775</v>
      </c>
      <c r="N269" s="36">
        <f>I269+J269+K269+L269</f>
        <v>26010</v>
      </c>
      <c r="O269" s="31" t="s">
        <v>785</v>
      </c>
      <c r="P269" s="142"/>
      <c r="Q269" s="31"/>
      <c r="R269" s="31"/>
      <c r="S269" s="133"/>
      <c r="T269" s="133"/>
    </row>
    <row r="270" spans="1:23" s="37" customFormat="1">
      <c r="A270" s="31">
        <v>264</v>
      </c>
      <c r="B270" s="31" t="s">
        <v>287</v>
      </c>
      <c r="C270" s="132" t="s">
        <v>847</v>
      </c>
      <c r="D270" s="32" t="s">
        <v>551</v>
      </c>
      <c r="E270" s="33">
        <v>45332</v>
      </c>
      <c r="F270" s="34">
        <v>13700</v>
      </c>
      <c r="G270" s="31" t="s">
        <v>927</v>
      </c>
      <c r="H270" s="31">
        <v>2909</v>
      </c>
      <c r="I270" s="35">
        <v>0</v>
      </c>
      <c r="J270" s="35">
        <v>0</v>
      </c>
      <c r="K270" s="35">
        <v>2466</v>
      </c>
      <c r="L270" s="35">
        <v>0</v>
      </c>
      <c r="M270" s="31" t="s">
        <v>775</v>
      </c>
      <c r="N270" s="36">
        <f>I270+J270+K270+L270</f>
        <v>2466</v>
      </c>
      <c r="O270" s="31" t="s">
        <v>785</v>
      </c>
      <c r="P270" s="142"/>
      <c r="Q270" s="31"/>
      <c r="R270" s="31"/>
      <c r="S270" s="133"/>
      <c r="T270" s="133"/>
    </row>
    <row r="271" spans="1:23" s="37" customFormat="1">
      <c r="A271" s="31">
        <v>265</v>
      </c>
      <c r="B271" s="31" t="s">
        <v>131</v>
      </c>
      <c r="C271" s="132" t="s">
        <v>868</v>
      </c>
      <c r="D271" s="32" t="s">
        <v>592</v>
      </c>
      <c r="E271" s="33">
        <v>45332</v>
      </c>
      <c r="F271" s="34">
        <v>9450</v>
      </c>
      <c r="G271" s="31" t="s">
        <v>927</v>
      </c>
      <c r="H271" s="31">
        <v>3302</v>
      </c>
      <c r="I271" s="35">
        <v>850.5</v>
      </c>
      <c r="J271" s="35">
        <v>850.5</v>
      </c>
      <c r="K271" s="35">
        <v>0</v>
      </c>
      <c r="L271" s="35">
        <v>0</v>
      </c>
      <c r="M271" s="31" t="s">
        <v>775</v>
      </c>
      <c r="N271" s="36">
        <f>I271+J271+K271+L271</f>
        <v>1701</v>
      </c>
      <c r="O271" s="31" t="s">
        <v>785</v>
      </c>
      <c r="P271" s="142"/>
      <c r="Q271" s="31"/>
      <c r="R271" s="31"/>
      <c r="S271" s="133"/>
      <c r="T271" s="133"/>
    </row>
    <row r="272" spans="1:23" s="37" customFormat="1">
      <c r="A272" s="31">
        <v>266</v>
      </c>
      <c r="B272" s="31" t="s">
        <v>132</v>
      </c>
      <c r="C272" s="132" t="s">
        <v>869</v>
      </c>
      <c r="D272" s="32" t="s">
        <v>607</v>
      </c>
      <c r="E272" s="33">
        <v>45332</v>
      </c>
      <c r="F272" s="34">
        <v>1601.7</v>
      </c>
      <c r="G272" s="31" t="s">
        <v>929</v>
      </c>
      <c r="H272" s="31">
        <v>8538</v>
      </c>
      <c r="I272" s="35">
        <f t="shared" ref="I272:I279" si="11">F272*9%</f>
        <v>144.15299999999999</v>
      </c>
      <c r="J272" s="35">
        <f t="shared" ref="J272:J279" si="12">F272*9%</f>
        <v>144.15299999999999</v>
      </c>
      <c r="K272" s="35">
        <v>0</v>
      </c>
      <c r="L272" s="35">
        <v>0</v>
      </c>
      <c r="M272" s="31" t="s">
        <v>774</v>
      </c>
      <c r="N272" s="36">
        <v>0</v>
      </c>
      <c r="O272" s="31" t="s">
        <v>791</v>
      </c>
      <c r="P272" s="142"/>
      <c r="Q272" s="31"/>
      <c r="R272" s="31"/>
      <c r="S272" s="133"/>
      <c r="T272" s="133"/>
      <c r="V272" s="133"/>
      <c r="W272" s="134"/>
    </row>
    <row r="273" spans="1:23" s="37" customFormat="1">
      <c r="A273" s="31">
        <v>267</v>
      </c>
      <c r="B273" s="31" t="s">
        <v>132</v>
      </c>
      <c r="C273" s="132" t="s">
        <v>869</v>
      </c>
      <c r="D273" s="32" t="s">
        <v>607</v>
      </c>
      <c r="E273" s="33">
        <v>45332</v>
      </c>
      <c r="F273" s="34">
        <v>10194.06</v>
      </c>
      <c r="G273" s="31" t="s">
        <v>929</v>
      </c>
      <c r="H273" s="31">
        <v>8536</v>
      </c>
      <c r="I273" s="35">
        <f t="shared" si="11"/>
        <v>917.46539999999993</v>
      </c>
      <c r="J273" s="35">
        <f t="shared" si="12"/>
        <v>917.46539999999993</v>
      </c>
      <c r="K273" s="35">
        <v>0</v>
      </c>
      <c r="L273" s="35">
        <v>0</v>
      </c>
      <c r="M273" s="31" t="s">
        <v>774</v>
      </c>
      <c r="N273" s="36">
        <v>0</v>
      </c>
      <c r="O273" s="31" t="s">
        <v>791</v>
      </c>
      <c r="P273" s="142"/>
      <c r="Q273" s="31"/>
      <c r="R273" s="31"/>
      <c r="S273" s="133"/>
      <c r="T273" s="133"/>
      <c r="V273" s="133"/>
      <c r="W273" s="134"/>
    </row>
    <row r="274" spans="1:23" s="37" customFormat="1">
      <c r="A274" s="31">
        <v>268</v>
      </c>
      <c r="B274" s="31" t="s">
        <v>132</v>
      </c>
      <c r="C274" s="132" t="s">
        <v>869</v>
      </c>
      <c r="D274" s="32" t="s">
        <v>607</v>
      </c>
      <c r="E274" s="33">
        <v>45332</v>
      </c>
      <c r="F274" s="34">
        <v>9798</v>
      </c>
      <c r="G274" s="31" t="s">
        <v>929</v>
      </c>
      <c r="H274" s="31">
        <v>8544</v>
      </c>
      <c r="I274" s="35">
        <f t="shared" si="11"/>
        <v>881.81999999999994</v>
      </c>
      <c r="J274" s="35">
        <f t="shared" si="12"/>
        <v>881.81999999999994</v>
      </c>
      <c r="K274" s="35">
        <v>0</v>
      </c>
      <c r="L274" s="35">
        <v>0</v>
      </c>
      <c r="M274" s="31" t="s">
        <v>774</v>
      </c>
      <c r="N274" s="36">
        <v>0</v>
      </c>
      <c r="O274" s="31" t="s">
        <v>791</v>
      </c>
      <c r="P274" s="142"/>
      <c r="Q274" s="31"/>
      <c r="R274" s="31"/>
      <c r="S274" s="133"/>
      <c r="T274" s="133"/>
      <c r="V274" s="133"/>
      <c r="W274" s="134"/>
    </row>
    <row r="275" spans="1:23" s="37" customFormat="1">
      <c r="A275" s="31">
        <v>269</v>
      </c>
      <c r="B275" s="31" t="s">
        <v>132</v>
      </c>
      <c r="C275" s="132" t="s">
        <v>869</v>
      </c>
      <c r="D275" s="32" t="s">
        <v>607</v>
      </c>
      <c r="E275" s="33">
        <v>45332</v>
      </c>
      <c r="F275" s="34">
        <v>4651.3999999999996</v>
      </c>
      <c r="G275" s="31" t="s">
        <v>929</v>
      </c>
      <c r="H275" s="31">
        <v>7215</v>
      </c>
      <c r="I275" s="35">
        <f t="shared" si="11"/>
        <v>418.62599999999998</v>
      </c>
      <c r="J275" s="35">
        <f t="shared" si="12"/>
        <v>418.62599999999998</v>
      </c>
      <c r="K275" s="35">
        <v>0</v>
      </c>
      <c r="L275" s="35">
        <v>0</v>
      </c>
      <c r="M275" s="31" t="s">
        <v>774</v>
      </c>
      <c r="N275" s="36">
        <v>0</v>
      </c>
      <c r="O275" s="31" t="s">
        <v>791</v>
      </c>
      <c r="P275" s="142"/>
      <c r="Q275" s="31"/>
      <c r="R275" s="31"/>
      <c r="S275" s="133"/>
      <c r="T275" s="133"/>
      <c r="V275" s="133"/>
      <c r="W275" s="134"/>
    </row>
    <row r="276" spans="1:23" s="37" customFormat="1">
      <c r="A276" s="31">
        <v>270</v>
      </c>
      <c r="B276" s="31" t="s">
        <v>312</v>
      </c>
      <c r="C276" s="132" t="s">
        <v>875</v>
      </c>
      <c r="D276" s="32" t="s">
        <v>627</v>
      </c>
      <c r="E276" s="33">
        <v>45332</v>
      </c>
      <c r="F276" s="34">
        <v>3900</v>
      </c>
      <c r="G276" s="31" t="s">
        <v>929</v>
      </c>
      <c r="H276" s="31">
        <v>7306</v>
      </c>
      <c r="I276" s="35">
        <f t="shared" si="11"/>
        <v>351</v>
      </c>
      <c r="J276" s="35">
        <f t="shared" si="12"/>
        <v>351</v>
      </c>
      <c r="K276" s="35">
        <v>0</v>
      </c>
      <c r="L276" s="35">
        <v>0</v>
      </c>
      <c r="M276" s="31" t="s">
        <v>774</v>
      </c>
      <c r="N276" s="36">
        <v>0</v>
      </c>
      <c r="O276" s="31" t="s">
        <v>791</v>
      </c>
      <c r="P276" s="142"/>
      <c r="Q276" s="31"/>
      <c r="R276" s="31"/>
      <c r="S276" s="133"/>
      <c r="T276" s="133"/>
      <c r="V276" s="133"/>
      <c r="W276" s="134"/>
    </row>
    <row r="277" spans="1:23" s="37" customFormat="1">
      <c r="A277" s="31">
        <v>271</v>
      </c>
      <c r="B277" s="31" t="s">
        <v>312</v>
      </c>
      <c r="C277" s="132" t="s">
        <v>875</v>
      </c>
      <c r="D277" s="32" t="s">
        <v>627</v>
      </c>
      <c r="E277" s="33">
        <v>45332</v>
      </c>
      <c r="F277" s="34">
        <v>250</v>
      </c>
      <c r="G277" s="31" t="s">
        <v>929</v>
      </c>
      <c r="H277" s="31">
        <v>7306</v>
      </c>
      <c r="I277" s="35">
        <f t="shared" si="11"/>
        <v>22.5</v>
      </c>
      <c r="J277" s="35">
        <f t="shared" si="12"/>
        <v>22.5</v>
      </c>
      <c r="K277" s="35">
        <v>0</v>
      </c>
      <c r="L277" s="35">
        <v>0</v>
      </c>
      <c r="M277" s="31" t="s">
        <v>774</v>
      </c>
      <c r="N277" s="36">
        <v>0</v>
      </c>
      <c r="O277" s="31" t="s">
        <v>791</v>
      </c>
      <c r="P277" s="142"/>
      <c r="Q277" s="31"/>
      <c r="R277" s="31" t="s">
        <v>753</v>
      </c>
      <c r="S277" s="133"/>
      <c r="T277" s="133"/>
      <c r="V277" s="133"/>
      <c r="W277" s="134"/>
    </row>
    <row r="278" spans="1:23" s="37" customFormat="1">
      <c r="A278" s="31">
        <v>272</v>
      </c>
      <c r="B278" s="31" t="s">
        <v>312</v>
      </c>
      <c r="C278" s="132" t="s">
        <v>875</v>
      </c>
      <c r="D278" s="32" t="s">
        <v>628</v>
      </c>
      <c r="E278" s="33">
        <v>45332</v>
      </c>
      <c r="F278" s="34">
        <v>1300</v>
      </c>
      <c r="G278" s="31" t="s">
        <v>929</v>
      </c>
      <c r="H278" s="31">
        <v>7306</v>
      </c>
      <c r="I278" s="35">
        <f t="shared" si="11"/>
        <v>117</v>
      </c>
      <c r="J278" s="35">
        <f t="shared" si="12"/>
        <v>117</v>
      </c>
      <c r="K278" s="35">
        <v>0</v>
      </c>
      <c r="L278" s="35">
        <v>0</v>
      </c>
      <c r="M278" s="31" t="s">
        <v>774</v>
      </c>
      <c r="N278" s="36">
        <v>0</v>
      </c>
      <c r="O278" s="31" t="s">
        <v>791</v>
      </c>
      <c r="P278" s="142"/>
      <c r="Q278" s="31"/>
      <c r="R278" s="31"/>
      <c r="S278" s="133"/>
      <c r="T278" s="133"/>
      <c r="V278" s="133"/>
      <c r="W278" s="134"/>
    </row>
    <row r="279" spans="1:23" s="37" customFormat="1">
      <c r="A279" s="31">
        <v>273</v>
      </c>
      <c r="B279" s="31" t="s">
        <v>312</v>
      </c>
      <c r="C279" s="132" t="s">
        <v>875</v>
      </c>
      <c r="D279" s="32" t="s">
        <v>628</v>
      </c>
      <c r="E279" s="33">
        <v>45332</v>
      </c>
      <c r="F279" s="34">
        <v>200</v>
      </c>
      <c r="G279" s="31" t="s">
        <v>929</v>
      </c>
      <c r="H279" s="31">
        <v>7306</v>
      </c>
      <c r="I279" s="35">
        <f t="shared" si="11"/>
        <v>18</v>
      </c>
      <c r="J279" s="35">
        <f t="shared" si="12"/>
        <v>18</v>
      </c>
      <c r="K279" s="35">
        <v>0</v>
      </c>
      <c r="L279" s="35">
        <v>0</v>
      </c>
      <c r="M279" s="31" t="s">
        <v>774</v>
      </c>
      <c r="N279" s="36">
        <v>0</v>
      </c>
      <c r="O279" s="31" t="s">
        <v>791</v>
      </c>
      <c r="P279" s="142"/>
      <c r="Q279" s="31"/>
      <c r="R279" s="31" t="s">
        <v>753</v>
      </c>
      <c r="S279" s="133"/>
      <c r="T279" s="133"/>
      <c r="V279" s="133"/>
      <c r="W279" s="134"/>
    </row>
    <row r="280" spans="1:23" s="37" customFormat="1">
      <c r="A280" s="31">
        <v>274</v>
      </c>
      <c r="B280" s="31" t="s">
        <v>155</v>
      </c>
      <c r="C280" s="132" t="s">
        <v>900</v>
      </c>
      <c r="D280" s="32" t="s">
        <v>706</v>
      </c>
      <c r="E280" s="33">
        <v>45332</v>
      </c>
      <c r="F280" s="34">
        <v>3910</v>
      </c>
      <c r="G280" s="31" t="s">
        <v>928</v>
      </c>
      <c r="H280" s="31">
        <v>9965</v>
      </c>
      <c r="I280" s="35">
        <v>97.75</v>
      </c>
      <c r="J280" s="35">
        <v>97.75</v>
      </c>
      <c r="K280" s="35">
        <v>0</v>
      </c>
      <c r="L280" s="35">
        <v>0</v>
      </c>
      <c r="M280" s="31" t="s">
        <v>774</v>
      </c>
      <c r="N280" s="36">
        <v>0</v>
      </c>
      <c r="O280" s="31" t="s">
        <v>784</v>
      </c>
      <c r="P280" s="142"/>
      <c r="Q280" s="31"/>
      <c r="R280" s="31" t="s">
        <v>753</v>
      </c>
      <c r="S280" s="133"/>
      <c r="T280" s="133"/>
      <c r="V280" s="133"/>
      <c r="W280" s="134"/>
    </row>
    <row r="281" spans="1:23" s="37" customFormat="1">
      <c r="A281" s="31">
        <v>275</v>
      </c>
      <c r="B281" s="31" t="s">
        <v>155</v>
      </c>
      <c r="C281" s="132" t="s">
        <v>900</v>
      </c>
      <c r="D281" s="32" t="s">
        <v>707</v>
      </c>
      <c r="E281" s="33">
        <v>45332</v>
      </c>
      <c r="F281" s="34">
        <v>1470</v>
      </c>
      <c r="G281" s="31" t="s">
        <v>928</v>
      </c>
      <c r="H281" s="31">
        <v>9965</v>
      </c>
      <c r="I281" s="35">
        <v>36.75</v>
      </c>
      <c r="J281" s="35">
        <v>36.75</v>
      </c>
      <c r="K281" s="35">
        <v>0</v>
      </c>
      <c r="L281" s="35">
        <v>0</v>
      </c>
      <c r="M281" s="31" t="s">
        <v>774</v>
      </c>
      <c r="N281" s="36">
        <v>0</v>
      </c>
      <c r="O281" s="31" t="s">
        <v>784</v>
      </c>
      <c r="P281" s="142"/>
      <c r="Q281" s="31"/>
      <c r="R281" s="31" t="s">
        <v>753</v>
      </c>
      <c r="S281" s="133"/>
      <c r="T281" s="133"/>
      <c r="V281" s="133"/>
      <c r="W281" s="134"/>
    </row>
    <row r="282" spans="1:23" s="37" customFormat="1">
      <c r="A282" s="31">
        <v>276</v>
      </c>
      <c r="B282" s="31" t="s">
        <v>86</v>
      </c>
      <c r="C282" s="132" t="s">
        <v>799</v>
      </c>
      <c r="D282" s="32" t="s">
        <v>430</v>
      </c>
      <c r="E282" s="33">
        <v>45333</v>
      </c>
      <c r="F282" s="34">
        <v>71800.820000000007</v>
      </c>
      <c r="G282" s="31" t="s">
        <v>927</v>
      </c>
      <c r="H282" s="31">
        <v>4819</v>
      </c>
      <c r="I282" s="35">
        <v>6462.09</v>
      </c>
      <c r="J282" s="35">
        <v>6462.09</v>
      </c>
      <c r="K282" s="35">
        <v>0</v>
      </c>
      <c r="L282" s="35">
        <v>0</v>
      </c>
      <c r="M282" s="31" t="s">
        <v>775</v>
      </c>
      <c r="N282" s="36">
        <f>I282+J282+K282+L282</f>
        <v>12924.18</v>
      </c>
      <c r="O282" s="31" t="s">
        <v>785</v>
      </c>
      <c r="P282" s="142"/>
      <c r="Q282" s="31"/>
      <c r="R282" s="31"/>
      <c r="S282" s="133"/>
      <c r="T282" s="133"/>
    </row>
    <row r="283" spans="1:23" s="37" customFormat="1">
      <c r="A283" s="31">
        <v>277</v>
      </c>
      <c r="B283" s="31" t="s">
        <v>135</v>
      </c>
      <c r="C283" s="132" t="s">
        <v>871</v>
      </c>
      <c r="D283" s="32" t="s">
        <v>619</v>
      </c>
      <c r="E283" s="33">
        <v>45333</v>
      </c>
      <c r="F283" s="34">
        <v>40000</v>
      </c>
      <c r="G283" s="31" t="s">
        <v>928</v>
      </c>
      <c r="H283" s="31">
        <v>9972</v>
      </c>
      <c r="I283" s="35">
        <v>3600</v>
      </c>
      <c r="J283" s="35">
        <v>3600</v>
      </c>
      <c r="K283" s="35">
        <v>0</v>
      </c>
      <c r="L283" s="35">
        <v>0</v>
      </c>
      <c r="M283" s="31" t="s">
        <v>774</v>
      </c>
      <c r="N283" s="36">
        <v>0</v>
      </c>
      <c r="O283" s="31" t="s">
        <v>788</v>
      </c>
      <c r="P283" s="142"/>
      <c r="Q283" s="31"/>
      <c r="R283" s="31" t="s">
        <v>753</v>
      </c>
      <c r="S283" s="133"/>
      <c r="T283" s="133"/>
    </row>
    <row r="284" spans="1:23" s="37" customFormat="1">
      <c r="A284" s="31">
        <v>278</v>
      </c>
      <c r="B284" s="31" t="s">
        <v>86</v>
      </c>
      <c r="C284" s="132" t="s">
        <v>799</v>
      </c>
      <c r="D284" s="32" t="s">
        <v>431</v>
      </c>
      <c r="E284" s="33">
        <v>45334</v>
      </c>
      <c r="F284" s="34">
        <v>40433.879999999997</v>
      </c>
      <c r="G284" s="31" t="s">
        <v>927</v>
      </c>
      <c r="H284" s="31">
        <v>4819</v>
      </c>
      <c r="I284" s="35">
        <v>3639.06</v>
      </c>
      <c r="J284" s="35">
        <v>3639.06</v>
      </c>
      <c r="K284" s="35">
        <v>0</v>
      </c>
      <c r="L284" s="35">
        <v>0</v>
      </c>
      <c r="M284" s="31" t="s">
        <v>775</v>
      </c>
      <c r="N284" s="36">
        <f>I284+J284+K284+L284</f>
        <v>7278.12</v>
      </c>
      <c r="O284" s="31" t="s">
        <v>785</v>
      </c>
      <c r="P284" s="142"/>
      <c r="Q284" s="31"/>
      <c r="R284" s="31"/>
      <c r="S284" s="133"/>
      <c r="T284" s="133"/>
    </row>
    <row r="285" spans="1:23" s="37" customFormat="1">
      <c r="A285" s="31">
        <v>279</v>
      </c>
      <c r="B285" s="31" t="s">
        <v>311</v>
      </c>
      <c r="C285" s="132" t="s">
        <v>840</v>
      </c>
      <c r="D285" s="32" t="s">
        <v>541</v>
      </c>
      <c r="E285" s="33">
        <v>45334</v>
      </c>
      <c r="F285" s="34">
        <v>36875</v>
      </c>
      <c r="G285" s="31" t="s">
        <v>927</v>
      </c>
      <c r="H285" s="31">
        <v>2933</v>
      </c>
      <c r="I285" s="35">
        <v>3318.75</v>
      </c>
      <c r="J285" s="35">
        <v>3318.75</v>
      </c>
      <c r="K285" s="35">
        <v>0</v>
      </c>
      <c r="L285" s="35">
        <v>0</v>
      </c>
      <c r="M285" s="31" t="s">
        <v>775</v>
      </c>
      <c r="N285" s="36">
        <f>I285+J285+K285+L285</f>
        <v>6637.5</v>
      </c>
      <c r="O285" s="31" t="s">
        <v>785</v>
      </c>
      <c r="P285" s="142"/>
      <c r="Q285" s="31"/>
      <c r="R285" s="31"/>
      <c r="S285" s="133"/>
      <c r="T285" s="133"/>
    </row>
    <row r="286" spans="1:23" s="37" customFormat="1">
      <c r="A286" s="31">
        <v>280</v>
      </c>
      <c r="B286" s="38" t="s">
        <v>745</v>
      </c>
      <c r="C286" s="39" t="s">
        <v>843</v>
      </c>
      <c r="D286" s="38" t="s">
        <v>746</v>
      </c>
      <c r="E286" s="33">
        <v>45334</v>
      </c>
      <c r="F286" s="34">
        <v>66250</v>
      </c>
      <c r="G286" s="31" t="s">
        <v>927</v>
      </c>
      <c r="H286" s="31">
        <v>3923</v>
      </c>
      <c r="I286" s="35">
        <v>0</v>
      </c>
      <c r="J286" s="35">
        <v>0</v>
      </c>
      <c r="K286" s="35">
        <f>F286*18%</f>
        <v>11925</v>
      </c>
      <c r="L286" s="35">
        <v>0</v>
      </c>
      <c r="M286" s="31" t="s">
        <v>775</v>
      </c>
      <c r="N286" s="36">
        <f>I286+J286+K286+L286</f>
        <v>11925</v>
      </c>
      <c r="O286" s="31" t="s">
        <v>785</v>
      </c>
      <c r="P286" s="142"/>
      <c r="Q286" s="31"/>
      <c r="R286" s="31"/>
      <c r="S286" s="133"/>
      <c r="T286" s="133"/>
    </row>
    <row r="287" spans="1:23" s="37" customFormat="1">
      <c r="A287" s="31">
        <v>281</v>
      </c>
      <c r="B287" s="31" t="s">
        <v>132</v>
      </c>
      <c r="C287" s="132" t="s">
        <v>869</v>
      </c>
      <c r="D287" s="32" t="s">
        <v>608</v>
      </c>
      <c r="E287" s="33">
        <v>45334</v>
      </c>
      <c r="F287" s="34">
        <v>945</v>
      </c>
      <c r="G287" s="31" t="s">
        <v>929</v>
      </c>
      <c r="H287" s="31">
        <v>8537</v>
      </c>
      <c r="I287" s="35">
        <f>F287*9%</f>
        <v>85.05</v>
      </c>
      <c r="J287" s="35">
        <f>F287*9%</f>
        <v>85.05</v>
      </c>
      <c r="K287" s="35">
        <v>0</v>
      </c>
      <c r="L287" s="35">
        <v>0</v>
      </c>
      <c r="M287" s="31" t="s">
        <v>774</v>
      </c>
      <c r="N287" s="36">
        <v>0</v>
      </c>
      <c r="O287" s="31" t="s">
        <v>791</v>
      </c>
      <c r="P287" s="142"/>
      <c r="Q287" s="31"/>
      <c r="R287" s="31"/>
      <c r="S287" s="133"/>
      <c r="T287" s="133"/>
      <c r="V287" s="133"/>
      <c r="W287" s="134"/>
    </row>
    <row r="288" spans="1:23" s="37" customFormat="1">
      <c r="A288" s="31">
        <v>282</v>
      </c>
      <c r="B288" s="31" t="s">
        <v>132</v>
      </c>
      <c r="C288" s="132" t="s">
        <v>869</v>
      </c>
      <c r="D288" s="32" t="s">
        <v>608</v>
      </c>
      <c r="E288" s="33">
        <v>45334</v>
      </c>
      <c r="F288" s="34">
        <v>8575.85</v>
      </c>
      <c r="G288" s="31" t="s">
        <v>929</v>
      </c>
      <c r="H288" s="31">
        <v>8536</v>
      </c>
      <c r="I288" s="35">
        <f>F288*9%</f>
        <v>771.82650000000001</v>
      </c>
      <c r="J288" s="35">
        <f>F288*9%</f>
        <v>771.82650000000001</v>
      </c>
      <c r="K288" s="35">
        <v>0</v>
      </c>
      <c r="L288" s="35">
        <v>0</v>
      </c>
      <c r="M288" s="31" t="s">
        <v>774</v>
      </c>
      <c r="N288" s="36">
        <v>0</v>
      </c>
      <c r="O288" s="31" t="s">
        <v>791</v>
      </c>
      <c r="P288" s="142"/>
      <c r="Q288" s="31"/>
      <c r="R288" s="31"/>
      <c r="S288" s="133"/>
      <c r="T288" s="133"/>
      <c r="V288" s="133"/>
      <c r="W288" s="134"/>
    </row>
    <row r="289" spans="1:23" s="37" customFormat="1">
      <c r="A289" s="31">
        <v>283</v>
      </c>
      <c r="B289" s="31" t="s">
        <v>132</v>
      </c>
      <c r="C289" s="132" t="s">
        <v>869</v>
      </c>
      <c r="D289" s="32" t="s">
        <v>609</v>
      </c>
      <c r="E289" s="33">
        <v>45334</v>
      </c>
      <c r="F289" s="34">
        <v>843.2</v>
      </c>
      <c r="G289" s="31" t="s">
        <v>929</v>
      </c>
      <c r="H289" s="31">
        <v>7215</v>
      </c>
      <c r="I289" s="35">
        <v>75.89</v>
      </c>
      <c r="J289" s="35">
        <v>75.89</v>
      </c>
      <c r="K289" s="35">
        <v>0</v>
      </c>
      <c r="L289" s="35">
        <v>0</v>
      </c>
      <c r="M289" s="31" t="s">
        <v>774</v>
      </c>
      <c r="N289" s="36">
        <v>0</v>
      </c>
      <c r="O289" s="31" t="s">
        <v>791</v>
      </c>
      <c r="P289" s="142"/>
      <c r="Q289" s="31"/>
      <c r="R289" s="31"/>
      <c r="S289" s="133"/>
      <c r="T289" s="133"/>
      <c r="V289" s="133"/>
      <c r="W289" s="134"/>
    </row>
    <row r="290" spans="1:23" s="37" customFormat="1">
      <c r="A290" s="31">
        <v>284</v>
      </c>
      <c r="B290" s="31" t="s">
        <v>132</v>
      </c>
      <c r="C290" s="132" t="s">
        <v>869</v>
      </c>
      <c r="D290" s="32" t="s">
        <v>610</v>
      </c>
      <c r="E290" s="33">
        <v>45334</v>
      </c>
      <c r="F290" s="34">
        <v>7411</v>
      </c>
      <c r="G290" s="31" t="s">
        <v>929</v>
      </c>
      <c r="H290" s="31">
        <v>8544</v>
      </c>
      <c r="I290" s="35">
        <f t="shared" ref="I290:I295" si="13">F290*9%</f>
        <v>666.99</v>
      </c>
      <c r="J290" s="35">
        <f t="shared" ref="J290:J295" si="14">F290*9%</f>
        <v>666.99</v>
      </c>
      <c r="K290" s="35">
        <v>0</v>
      </c>
      <c r="L290" s="35">
        <v>0</v>
      </c>
      <c r="M290" s="31" t="s">
        <v>774</v>
      </c>
      <c r="N290" s="36">
        <v>0</v>
      </c>
      <c r="O290" s="31" t="s">
        <v>791</v>
      </c>
      <c r="P290" s="142"/>
      <c r="Q290" s="31"/>
      <c r="R290" s="31"/>
      <c r="S290" s="133"/>
      <c r="T290" s="133"/>
      <c r="V290" s="133"/>
      <c r="W290" s="134"/>
    </row>
    <row r="291" spans="1:23" s="37" customFormat="1">
      <c r="A291" s="31">
        <v>285</v>
      </c>
      <c r="B291" s="31" t="s">
        <v>132</v>
      </c>
      <c r="C291" s="132" t="s">
        <v>869</v>
      </c>
      <c r="D291" s="32" t="s">
        <v>610</v>
      </c>
      <c r="E291" s="33">
        <v>45334</v>
      </c>
      <c r="F291" s="34">
        <v>2644.07</v>
      </c>
      <c r="G291" s="31" t="s">
        <v>929</v>
      </c>
      <c r="H291" s="31">
        <v>8414</v>
      </c>
      <c r="I291" s="35">
        <f t="shared" si="13"/>
        <v>237.96630000000002</v>
      </c>
      <c r="J291" s="35">
        <f t="shared" si="14"/>
        <v>237.96630000000002</v>
      </c>
      <c r="K291" s="35">
        <v>0</v>
      </c>
      <c r="L291" s="35">
        <v>0</v>
      </c>
      <c r="M291" s="31" t="s">
        <v>774</v>
      </c>
      <c r="N291" s="36">
        <v>0</v>
      </c>
      <c r="O291" s="31" t="s">
        <v>791</v>
      </c>
      <c r="P291" s="142"/>
      <c r="Q291" s="31"/>
      <c r="R291" s="31"/>
      <c r="S291" s="133"/>
      <c r="T291" s="133"/>
      <c r="V291" s="133"/>
      <c r="W291" s="134"/>
    </row>
    <row r="292" spans="1:23" s="37" customFormat="1">
      <c r="A292" s="31">
        <v>286</v>
      </c>
      <c r="B292" s="31" t="s">
        <v>132</v>
      </c>
      <c r="C292" s="132" t="s">
        <v>869</v>
      </c>
      <c r="D292" s="32" t="s">
        <v>610</v>
      </c>
      <c r="E292" s="33">
        <v>45334</v>
      </c>
      <c r="F292" s="34">
        <v>1242.3699999999999</v>
      </c>
      <c r="G292" s="31" t="s">
        <v>929</v>
      </c>
      <c r="H292" s="31">
        <v>8538</v>
      </c>
      <c r="I292" s="35">
        <f t="shared" si="13"/>
        <v>111.81329999999998</v>
      </c>
      <c r="J292" s="35">
        <f t="shared" si="14"/>
        <v>111.81329999999998</v>
      </c>
      <c r="K292" s="35">
        <v>0</v>
      </c>
      <c r="L292" s="35">
        <v>0</v>
      </c>
      <c r="M292" s="31" t="s">
        <v>774</v>
      </c>
      <c r="N292" s="36">
        <v>0</v>
      </c>
      <c r="O292" s="31" t="s">
        <v>791</v>
      </c>
      <c r="P292" s="142"/>
      <c r="Q292" s="31"/>
      <c r="R292" s="31"/>
      <c r="S292" s="133"/>
      <c r="T292" s="133"/>
      <c r="V292" s="133"/>
      <c r="W292" s="134"/>
    </row>
    <row r="293" spans="1:23" s="37" customFormat="1">
      <c r="A293" s="31">
        <v>287</v>
      </c>
      <c r="B293" s="31" t="s">
        <v>132</v>
      </c>
      <c r="C293" s="132" t="s">
        <v>869</v>
      </c>
      <c r="D293" s="32" t="s">
        <v>610</v>
      </c>
      <c r="E293" s="33">
        <v>45334</v>
      </c>
      <c r="F293" s="34">
        <v>3558.32</v>
      </c>
      <c r="G293" s="31" t="s">
        <v>929</v>
      </c>
      <c r="H293" s="31">
        <v>8536</v>
      </c>
      <c r="I293" s="35">
        <f t="shared" si="13"/>
        <v>320.24880000000002</v>
      </c>
      <c r="J293" s="35">
        <f t="shared" si="14"/>
        <v>320.24880000000002</v>
      </c>
      <c r="K293" s="35">
        <v>0</v>
      </c>
      <c r="L293" s="35">
        <v>0</v>
      </c>
      <c r="M293" s="31" t="s">
        <v>774</v>
      </c>
      <c r="N293" s="36">
        <v>0</v>
      </c>
      <c r="O293" s="31" t="s">
        <v>791</v>
      </c>
      <c r="P293" s="142"/>
      <c r="Q293" s="31"/>
      <c r="R293" s="31"/>
      <c r="S293" s="133"/>
      <c r="T293" s="133"/>
      <c r="V293" s="133"/>
      <c r="W293" s="134"/>
    </row>
    <row r="294" spans="1:23" s="37" customFormat="1">
      <c r="A294" s="31">
        <v>288</v>
      </c>
      <c r="B294" s="31" t="s">
        <v>132</v>
      </c>
      <c r="C294" s="132" t="s">
        <v>869</v>
      </c>
      <c r="D294" s="32" t="s">
        <v>610</v>
      </c>
      <c r="E294" s="33">
        <v>45334</v>
      </c>
      <c r="F294" s="34">
        <v>3471.7</v>
      </c>
      <c r="G294" s="31" t="s">
        <v>929</v>
      </c>
      <c r="H294" s="31">
        <v>3917</v>
      </c>
      <c r="I294" s="35">
        <f t="shared" si="13"/>
        <v>312.45299999999997</v>
      </c>
      <c r="J294" s="35">
        <f t="shared" si="14"/>
        <v>312.45299999999997</v>
      </c>
      <c r="K294" s="35">
        <v>0</v>
      </c>
      <c r="L294" s="35">
        <v>0</v>
      </c>
      <c r="M294" s="31" t="s">
        <v>774</v>
      </c>
      <c r="N294" s="36">
        <v>0</v>
      </c>
      <c r="O294" s="31" t="s">
        <v>791</v>
      </c>
      <c r="P294" s="142"/>
      <c r="Q294" s="31"/>
      <c r="R294" s="31"/>
      <c r="S294" s="133"/>
      <c r="T294" s="133"/>
      <c r="V294" s="133"/>
      <c r="W294" s="134"/>
    </row>
    <row r="295" spans="1:23" s="37" customFormat="1">
      <c r="A295" s="31">
        <v>289</v>
      </c>
      <c r="B295" s="31" t="s">
        <v>132</v>
      </c>
      <c r="C295" s="132" t="s">
        <v>869</v>
      </c>
      <c r="D295" s="32" t="s">
        <v>610</v>
      </c>
      <c r="E295" s="33">
        <v>45334</v>
      </c>
      <c r="F295" s="34">
        <v>495.75</v>
      </c>
      <c r="G295" s="31" t="s">
        <v>929</v>
      </c>
      <c r="H295" s="31">
        <v>3923</v>
      </c>
      <c r="I295" s="35">
        <f t="shared" si="13"/>
        <v>44.6175</v>
      </c>
      <c r="J295" s="35">
        <f t="shared" si="14"/>
        <v>44.6175</v>
      </c>
      <c r="K295" s="35">
        <v>0</v>
      </c>
      <c r="L295" s="35">
        <v>0</v>
      </c>
      <c r="M295" s="31" t="s">
        <v>774</v>
      </c>
      <c r="N295" s="36">
        <v>0</v>
      </c>
      <c r="O295" s="31" t="s">
        <v>791</v>
      </c>
      <c r="P295" s="142"/>
      <c r="Q295" s="31"/>
      <c r="R295" s="31"/>
      <c r="S295" s="133"/>
      <c r="T295" s="133"/>
      <c r="V295" s="133"/>
      <c r="W295" s="134"/>
    </row>
    <row r="296" spans="1:23" s="37" customFormat="1">
      <c r="A296" s="31">
        <v>290</v>
      </c>
      <c r="B296" s="31" t="s">
        <v>145</v>
      </c>
      <c r="C296" s="132" t="s">
        <v>885</v>
      </c>
      <c r="D296" s="32" t="s">
        <v>641</v>
      </c>
      <c r="E296" s="33">
        <v>45334</v>
      </c>
      <c r="F296" s="34">
        <v>658</v>
      </c>
      <c r="G296" s="31" t="s">
        <v>927</v>
      </c>
      <c r="H296" s="31">
        <v>8536</v>
      </c>
      <c r="I296" s="35">
        <v>59.22</v>
      </c>
      <c r="J296" s="35">
        <v>59.22</v>
      </c>
      <c r="K296" s="35">
        <v>0</v>
      </c>
      <c r="L296" s="35">
        <v>0</v>
      </c>
      <c r="M296" s="31" t="s">
        <v>775</v>
      </c>
      <c r="N296" s="36">
        <f>I296+J296+K296+L296</f>
        <v>118.44</v>
      </c>
      <c r="O296" s="31" t="s">
        <v>787</v>
      </c>
      <c r="P296" s="142"/>
      <c r="Q296" s="31"/>
      <c r="R296" s="31"/>
      <c r="S296" s="133"/>
      <c r="T296" s="133"/>
    </row>
    <row r="297" spans="1:23" s="37" customFormat="1">
      <c r="A297" s="31">
        <v>291</v>
      </c>
      <c r="B297" s="31" t="s">
        <v>153</v>
      </c>
      <c r="C297" s="132" t="s">
        <v>898</v>
      </c>
      <c r="D297" s="32" t="s">
        <v>672</v>
      </c>
      <c r="E297" s="33">
        <v>45334</v>
      </c>
      <c r="F297" s="34">
        <v>77256</v>
      </c>
      <c r="G297" s="31" t="s">
        <v>927</v>
      </c>
      <c r="H297" s="31">
        <v>3920</v>
      </c>
      <c r="I297" s="35">
        <v>0</v>
      </c>
      <c r="J297" s="35">
        <v>0</v>
      </c>
      <c r="K297" s="35">
        <v>13906.08</v>
      </c>
      <c r="L297" s="35">
        <v>0</v>
      </c>
      <c r="M297" s="31" t="s">
        <v>775</v>
      </c>
      <c r="N297" s="36">
        <f>I297+J297+K297+L297</f>
        <v>13906.08</v>
      </c>
      <c r="O297" s="31" t="s">
        <v>785</v>
      </c>
      <c r="P297" s="142"/>
      <c r="Q297" s="31"/>
      <c r="R297" s="31"/>
      <c r="S297" s="133"/>
      <c r="T297" s="133"/>
    </row>
    <row r="298" spans="1:23" s="37" customFormat="1">
      <c r="A298" s="31">
        <v>292</v>
      </c>
      <c r="B298" s="31" t="s">
        <v>155</v>
      </c>
      <c r="C298" s="132" t="s">
        <v>900</v>
      </c>
      <c r="D298" s="32" t="s">
        <v>708</v>
      </c>
      <c r="E298" s="33">
        <v>45334</v>
      </c>
      <c r="F298" s="34">
        <v>9960</v>
      </c>
      <c r="G298" s="31" t="s">
        <v>928</v>
      </c>
      <c r="H298" s="31">
        <v>9965</v>
      </c>
      <c r="I298" s="35">
        <v>249</v>
      </c>
      <c r="J298" s="35">
        <v>249</v>
      </c>
      <c r="K298" s="35">
        <v>0</v>
      </c>
      <c r="L298" s="35">
        <v>0</v>
      </c>
      <c r="M298" s="31" t="s">
        <v>774</v>
      </c>
      <c r="N298" s="36">
        <v>0</v>
      </c>
      <c r="O298" s="31" t="s">
        <v>784</v>
      </c>
      <c r="P298" s="142"/>
      <c r="Q298" s="31"/>
      <c r="R298" s="31" t="s">
        <v>753</v>
      </c>
      <c r="S298" s="133"/>
      <c r="T298" s="133"/>
      <c r="V298" s="133"/>
      <c r="W298" s="134"/>
    </row>
    <row r="299" spans="1:23" s="37" customFormat="1">
      <c r="A299" s="31">
        <v>293</v>
      </c>
      <c r="B299" s="31" t="s">
        <v>91</v>
      </c>
      <c r="C299" s="132" t="s">
        <v>803</v>
      </c>
      <c r="D299" s="32" t="s">
        <v>460</v>
      </c>
      <c r="E299" s="33">
        <v>45335</v>
      </c>
      <c r="F299" s="34">
        <v>18450</v>
      </c>
      <c r="G299" s="31" t="s">
        <v>927</v>
      </c>
      <c r="H299" s="31">
        <v>2926</v>
      </c>
      <c r="I299" s="35">
        <f>F299*9%</f>
        <v>1660.5</v>
      </c>
      <c r="J299" s="35">
        <f>F299*9%</f>
        <v>1660.5</v>
      </c>
      <c r="K299" s="35">
        <v>0</v>
      </c>
      <c r="L299" s="35">
        <v>0</v>
      </c>
      <c r="M299" s="31" t="s">
        <v>775</v>
      </c>
      <c r="N299" s="36">
        <f t="shared" ref="N299:N306" si="15">I299+J299+K299+L299</f>
        <v>3321</v>
      </c>
      <c r="O299" s="31" t="s">
        <v>785</v>
      </c>
      <c r="P299" s="142"/>
      <c r="Q299" s="31"/>
      <c r="R299" s="31"/>
      <c r="S299" s="133"/>
      <c r="T299" s="133"/>
    </row>
    <row r="300" spans="1:23" s="37" customFormat="1">
      <c r="A300" s="31">
        <v>294</v>
      </c>
      <c r="B300" s="31" t="s">
        <v>91</v>
      </c>
      <c r="C300" s="132" t="s">
        <v>803</v>
      </c>
      <c r="D300" s="32" t="s">
        <v>460</v>
      </c>
      <c r="E300" s="33">
        <v>45335</v>
      </c>
      <c r="F300" s="34">
        <v>405000</v>
      </c>
      <c r="G300" s="31" t="s">
        <v>927</v>
      </c>
      <c r="H300" s="31">
        <v>2917</v>
      </c>
      <c r="I300" s="35">
        <f>F300*9%</f>
        <v>36450</v>
      </c>
      <c r="J300" s="35">
        <f>F300*9%</f>
        <v>36450</v>
      </c>
      <c r="K300" s="35">
        <v>0</v>
      </c>
      <c r="L300" s="35">
        <v>0</v>
      </c>
      <c r="M300" s="31" t="s">
        <v>775</v>
      </c>
      <c r="N300" s="36">
        <f t="shared" si="15"/>
        <v>72900</v>
      </c>
      <c r="O300" s="31" t="s">
        <v>785</v>
      </c>
      <c r="P300" s="142"/>
      <c r="Q300" s="31"/>
      <c r="R300" s="31"/>
      <c r="S300" s="133"/>
      <c r="T300" s="133"/>
    </row>
    <row r="301" spans="1:23" s="37" customFormat="1">
      <c r="A301" s="31">
        <v>295</v>
      </c>
      <c r="B301" s="31" t="s">
        <v>91</v>
      </c>
      <c r="C301" s="132" t="s">
        <v>803</v>
      </c>
      <c r="D301" s="32" t="s">
        <v>460</v>
      </c>
      <c r="E301" s="33">
        <v>45335</v>
      </c>
      <c r="F301" s="34">
        <v>33575</v>
      </c>
      <c r="G301" s="31" t="s">
        <v>927</v>
      </c>
      <c r="H301" s="31">
        <v>2909</v>
      </c>
      <c r="I301" s="35">
        <f>F301*9%</f>
        <v>3021.75</v>
      </c>
      <c r="J301" s="35">
        <f>F301*9%</f>
        <v>3021.75</v>
      </c>
      <c r="K301" s="35">
        <v>0</v>
      </c>
      <c r="L301" s="35">
        <v>0</v>
      </c>
      <c r="M301" s="31" t="s">
        <v>775</v>
      </c>
      <c r="N301" s="36">
        <f t="shared" si="15"/>
        <v>6043.5</v>
      </c>
      <c r="O301" s="31" t="s">
        <v>785</v>
      </c>
      <c r="P301" s="142"/>
      <c r="Q301" s="31"/>
      <c r="R301" s="31"/>
      <c r="S301" s="133"/>
      <c r="T301" s="133"/>
    </row>
    <row r="302" spans="1:23" s="37" customFormat="1">
      <c r="A302" s="31">
        <v>296</v>
      </c>
      <c r="B302" s="31" t="s">
        <v>91</v>
      </c>
      <c r="C302" s="132" t="s">
        <v>803</v>
      </c>
      <c r="D302" s="32" t="s">
        <v>460</v>
      </c>
      <c r="E302" s="33">
        <v>45335</v>
      </c>
      <c r="F302" s="34">
        <v>41725</v>
      </c>
      <c r="G302" s="31" t="s">
        <v>927</v>
      </c>
      <c r="H302" s="31">
        <v>2912</v>
      </c>
      <c r="I302" s="35">
        <f>F302*9%</f>
        <v>3755.25</v>
      </c>
      <c r="J302" s="35">
        <f>F302*9%</f>
        <v>3755.25</v>
      </c>
      <c r="K302" s="35">
        <v>0</v>
      </c>
      <c r="L302" s="35">
        <v>0</v>
      </c>
      <c r="M302" s="31" t="s">
        <v>775</v>
      </c>
      <c r="N302" s="36">
        <f t="shared" si="15"/>
        <v>7510.5</v>
      </c>
      <c r="O302" s="31" t="s">
        <v>785</v>
      </c>
      <c r="P302" s="142"/>
      <c r="Q302" s="31"/>
      <c r="R302" s="31"/>
      <c r="S302" s="133"/>
      <c r="T302" s="133"/>
    </row>
    <row r="303" spans="1:23" s="37" customFormat="1">
      <c r="A303" s="31">
        <v>297</v>
      </c>
      <c r="B303" s="31" t="s">
        <v>91</v>
      </c>
      <c r="C303" s="132" t="s">
        <v>803</v>
      </c>
      <c r="D303" s="32" t="s">
        <v>460</v>
      </c>
      <c r="E303" s="33">
        <v>45335</v>
      </c>
      <c r="F303" s="34">
        <f>17400+1290.38</f>
        <v>18690.38</v>
      </c>
      <c r="G303" s="31" t="s">
        <v>927</v>
      </c>
      <c r="H303" s="31">
        <v>2906</v>
      </c>
      <c r="I303" s="35">
        <f>F303*9%</f>
        <v>1682.1342</v>
      </c>
      <c r="J303" s="35">
        <f>F303*9%</f>
        <v>1682.1342</v>
      </c>
      <c r="K303" s="35">
        <v>0</v>
      </c>
      <c r="L303" s="35">
        <v>0</v>
      </c>
      <c r="M303" s="31" t="s">
        <v>775</v>
      </c>
      <c r="N303" s="36">
        <f t="shared" si="15"/>
        <v>3364.2683999999999</v>
      </c>
      <c r="O303" s="31" t="s">
        <v>785</v>
      </c>
      <c r="P303" s="142"/>
      <c r="Q303" s="31"/>
      <c r="R303" s="31"/>
      <c r="S303" s="133"/>
      <c r="T303" s="133"/>
    </row>
    <row r="304" spans="1:23" s="37" customFormat="1">
      <c r="A304" s="31">
        <v>298</v>
      </c>
      <c r="B304" s="31" t="s">
        <v>100</v>
      </c>
      <c r="C304" s="132" t="s">
        <v>817</v>
      </c>
      <c r="D304" s="32" t="s">
        <v>242</v>
      </c>
      <c r="E304" s="33">
        <v>45335</v>
      </c>
      <c r="F304" s="34">
        <v>75600</v>
      </c>
      <c r="G304" s="31" t="s">
        <v>927</v>
      </c>
      <c r="H304" s="31">
        <v>6912</v>
      </c>
      <c r="I304" s="35">
        <v>0</v>
      </c>
      <c r="J304" s="35">
        <v>0</v>
      </c>
      <c r="K304" s="35">
        <v>3780</v>
      </c>
      <c r="L304" s="35">
        <v>0</v>
      </c>
      <c r="M304" s="31" t="s">
        <v>775</v>
      </c>
      <c r="N304" s="36">
        <f t="shared" si="15"/>
        <v>3780</v>
      </c>
      <c r="O304" s="31" t="s">
        <v>785</v>
      </c>
      <c r="P304" s="142"/>
      <c r="Q304" s="31"/>
      <c r="R304" s="31"/>
      <c r="S304" s="133"/>
      <c r="T304" s="133"/>
    </row>
    <row r="305" spans="1:23" s="37" customFormat="1">
      <c r="A305" s="31">
        <v>299</v>
      </c>
      <c r="B305" s="31" t="s">
        <v>366</v>
      </c>
      <c r="C305" s="132" t="s">
        <v>842</v>
      </c>
      <c r="D305" s="32" t="s">
        <v>545</v>
      </c>
      <c r="E305" s="33">
        <v>45335</v>
      </c>
      <c r="F305" s="34">
        <v>340000</v>
      </c>
      <c r="G305" s="31" t="s">
        <v>927</v>
      </c>
      <c r="H305" s="31">
        <v>3825</v>
      </c>
      <c r="I305" s="35">
        <v>0</v>
      </c>
      <c r="J305" s="35">
        <v>0</v>
      </c>
      <c r="K305" s="35">
        <v>61200</v>
      </c>
      <c r="L305" s="35">
        <v>0</v>
      </c>
      <c r="M305" s="31" t="s">
        <v>775</v>
      </c>
      <c r="N305" s="36">
        <f t="shared" si="15"/>
        <v>61200</v>
      </c>
      <c r="O305" s="31" t="s">
        <v>785</v>
      </c>
      <c r="P305" s="142"/>
      <c r="Q305" s="31"/>
      <c r="R305" s="31"/>
      <c r="S305" s="133"/>
      <c r="T305" s="133"/>
    </row>
    <row r="306" spans="1:23" s="37" customFormat="1">
      <c r="A306" s="31">
        <v>300</v>
      </c>
      <c r="B306" s="31" t="s">
        <v>124</v>
      </c>
      <c r="C306" s="132" t="s">
        <v>853</v>
      </c>
      <c r="D306" s="32" t="s">
        <v>560</v>
      </c>
      <c r="E306" s="33">
        <v>45335</v>
      </c>
      <c r="F306" s="34">
        <v>5958.12</v>
      </c>
      <c r="G306" s="31" t="s">
        <v>927</v>
      </c>
      <c r="H306" s="31">
        <v>8412</v>
      </c>
      <c r="I306" s="35">
        <v>536.23</v>
      </c>
      <c r="J306" s="35">
        <v>536.23</v>
      </c>
      <c r="K306" s="35">
        <v>0</v>
      </c>
      <c r="L306" s="35">
        <v>0</v>
      </c>
      <c r="M306" s="31" t="s">
        <v>775</v>
      </c>
      <c r="N306" s="36">
        <f t="shared" si="15"/>
        <v>1072.46</v>
      </c>
      <c r="O306" s="31" t="s">
        <v>785</v>
      </c>
      <c r="P306" s="142"/>
      <c r="Q306" s="31"/>
      <c r="R306" s="31"/>
      <c r="S306" s="133"/>
      <c r="T306" s="133"/>
    </row>
    <row r="307" spans="1:23" s="37" customFormat="1">
      <c r="A307" s="31">
        <v>301</v>
      </c>
      <c r="B307" s="31" t="s">
        <v>158</v>
      </c>
      <c r="C307" s="132" t="s">
        <v>901</v>
      </c>
      <c r="D307" s="32" t="s">
        <v>717</v>
      </c>
      <c r="E307" s="33">
        <v>45335</v>
      </c>
      <c r="F307" s="34">
        <v>6170</v>
      </c>
      <c r="G307" s="31" t="s">
        <v>928</v>
      </c>
      <c r="H307" s="31">
        <v>9965</v>
      </c>
      <c r="I307" s="35">
        <v>0</v>
      </c>
      <c r="J307" s="35">
        <v>0</v>
      </c>
      <c r="K307" s="35">
        <v>308.5</v>
      </c>
      <c r="L307" s="35">
        <v>0</v>
      </c>
      <c r="M307" s="31" t="s">
        <v>774</v>
      </c>
      <c r="N307" s="36">
        <v>0</v>
      </c>
      <c r="O307" s="31" t="s">
        <v>784</v>
      </c>
      <c r="P307" s="142"/>
      <c r="Q307" s="31"/>
      <c r="R307" s="31" t="s">
        <v>753</v>
      </c>
      <c r="S307" s="133"/>
      <c r="T307" s="133"/>
      <c r="V307" s="133"/>
      <c r="W307" s="134"/>
    </row>
    <row r="308" spans="1:23" s="37" customFormat="1">
      <c r="A308" s="31">
        <v>302</v>
      </c>
      <c r="B308" s="31" t="s">
        <v>159</v>
      </c>
      <c r="C308" s="132" t="s">
        <v>902</v>
      </c>
      <c r="D308" s="38" t="s">
        <v>719</v>
      </c>
      <c r="E308" s="33">
        <v>45335</v>
      </c>
      <c r="F308" s="34">
        <v>2650</v>
      </c>
      <c r="G308" s="31" t="s">
        <v>928</v>
      </c>
      <c r="H308" s="31">
        <v>9965</v>
      </c>
      <c r="I308" s="35">
        <v>0</v>
      </c>
      <c r="J308" s="35">
        <v>0</v>
      </c>
      <c r="K308" s="35">
        <v>132.5</v>
      </c>
      <c r="L308" s="35">
        <v>0</v>
      </c>
      <c r="M308" s="31" t="s">
        <v>774</v>
      </c>
      <c r="N308" s="36">
        <v>0</v>
      </c>
      <c r="O308" s="31" t="s">
        <v>784</v>
      </c>
      <c r="P308" s="142"/>
      <c r="Q308" s="31"/>
      <c r="R308" s="31" t="s">
        <v>753</v>
      </c>
      <c r="S308" s="133"/>
      <c r="T308" s="133"/>
      <c r="V308" s="133"/>
      <c r="W308" s="134"/>
    </row>
    <row r="309" spans="1:23" s="37" customFormat="1">
      <c r="A309" s="31">
        <v>303</v>
      </c>
      <c r="B309" s="31" t="s">
        <v>159</v>
      </c>
      <c r="C309" s="132" t="s">
        <v>902</v>
      </c>
      <c r="D309" s="32" t="s">
        <v>720</v>
      </c>
      <c r="E309" s="33">
        <v>45335</v>
      </c>
      <c r="F309" s="34">
        <v>340</v>
      </c>
      <c r="G309" s="31" t="s">
        <v>928</v>
      </c>
      <c r="H309" s="31">
        <v>9965</v>
      </c>
      <c r="I309" s="35">
        <v>0</v>
      </c>
      <c r="J309" s="35">
        <v>0</v>
      </c>
      <c r="K309" s="35">
        <v>17</v>
      </c>
      <c r="L309" s="35">
        <v>0</v>
      </c>
      <c r="M309" s="31" t="s">
        <v>774</v>
      </c>
      <c r="N309" s="36">
        <v>0</v>
      </c>
      <c r="O309" s="31" t="s">
        <v>784</v>
      </c>
      <c r="P309" s="142"/>
      <c r="Q309" s="31"/>
      <c r="R309" s="31" t="s">
        <v>753</v>
      </c>
      <c r="S309" s="133"/>
      <c r="T309" s="133"/>
      <c r="V309" s="133"/>
      <c r="W309" s="134"/>
    </row>
    <row r="310" spans="1:23" s="37" customFormat="1">
      <c r="A310" s="31">
        <v>304</v>
      </c>
      <c r="B310" s="31" t="s">
        <v>160</v>
      </c>
      <c r="C310" s="132" t="s">
        <v>904</v>
      </c>
      <c r="D310" s="32" t="s">
        <v>724</v>
      </c>
      <c r="E310" s="33">
        <v>45335</v>
      </c>
      <c r="F310" s="34">
        <v>2500</v>
      </c>
      <c r="G310" s="31" t="s">
        <v>927</v>
      </c>
      <c r="H310" s="31">
        <v>2906</v>
      </c>
      <c r="I310" s="35">
        <f>F310*9%</f>
        <v>225</v>
      </c>
      <c r="J310" s="35">
        <f>F310*9%</f>
        <v>225</v>
      </c>
      <c r="K310" s="35">
        <v>0</v>
      </c>
      <c r="L310" s="35">
        <v>0</v>
      </c>
      <c r="M310" s="31" t="s">
        <v>775</v>
      </c>
      <c r="N310" s="36">
        <f t="shared" ref="N310:N318" si="16">I310+J310+K310+L310</f>
        <v>450</v>
      </c>
      <c r="O310" s="31" t="s">
        <v>785</v>
      </c>
      <c r="P310" s="142"/>
      <c r="Q310" s="31"/>
      <c r="R310" s="31"/>
      <c r="S310" s="133"/>
      <c r="T310" s="133"/>
    </row>
    <row r="311" spans="1:23" s="37" customFormat="1">
      <c r="A311" s="31">
        <v>305</v>
      </c>
      <c r="B311" s="31" t="s">
        <v>160</v>
      </c>
      <c r="C311" s="132" t="s">
        <v>904</v>
      </c>
      <c r="D311" s="32" t="s">
        <v>724</v>
      </c>
      <c r="E311" s="33">
        <v>45335</v>
      </c>
      <c r="F311" s="40">
        <v>5500</v>
      </c>
      <c r="G311" s="31" t="s">
        <v>927</v>
      </c>
      <c r="H311" s="31">
        <v>2918</v>
      </c>
      <c r="I311" s="35">
        <f>F311*9%</f>
        <v>495</v>
      </c>
      <c r="J311" s="35">
        <f>F311*9%</f>
        <v>495</v>
      </c>
      <c r="K311" s="35">
        <v>0</v>
      </c>
      <c r="L311" s="35">
        <v>0</v>
      </c>
      <c r="M311" s="31" t="s">
        <v>775</v>
      </c>
      <c r="N311" s="36">
        <f t="shared" si="16"/>
        <v>990</v>
      </c>
      <c r="O311" s="31" t="s">
        <v>785</v>
      </c>
      <c r="P311" s="142"/>
      <c r="Q311" s="31"/>
      <c r="R311" s="31"/>
      <c r="S311" s="133"/>
      <c r="T311" s="133"/>
    </row>
    <row r="312" spans="1:23" s="37" customFormat="1">
      <c r="A312" s="31">
        <v>306</v>
      </c>
      <c r="B312" s="31" t="s">
        <v>160</v>
      </c>
      <c r="C312" s="132" t="s">
        <v>904</v>
      </c>
      <c r="D312" s="32" t="s">
        <v>724</v>
      </c>
      <c r="E312" s="33">
        <v>45335</v>
      </c>
      <c r="F312" s="40">
        <v>24</v>
      </c>
      <c r="G312" s="31" t="s">
        <v>927</v>
      </c>
      <c r="H312" s="31">
        <v>2906</v>
      </c>
      <c r="I312" s="35">
        <f>F312*9%</f>
        <v>2.16</v>
      </c>
      <c r="J312" s="35">
        <f>F312*9%</f>
        <v>2.16</v>
      </c>
      <c r="K312" s="35">
        <v>0</v>
      </c>
      <c r="L312" s="35">
        <v>0</v>
      </c>
      <c r="M312" s="31" t="s">
        <v>775</v>
      </c>
      <c r="N312" s="36">
        <f t="shared" si="16"/>
        <v>4.32</v>
      </c>
      <c r="O312" s="31" t="s">
        <v>785</v>
      </c>
      <c r="P312" s="142"/>
      <c r="Q312" s="31"/>
      <c r="R312" s="31" t="s">
        <v>753</v>
      </c>
      <c r="S312" s="133"/>
      <c r="T312" s="133"/>
    </row>
    <row r="313" spans="1:23" s="37" customFormat="1">
      <c r="A313" s="31">
        <v>307</v>
      </c>
      <c r="B313" s="31" t="s">
        <v>160</v>
      </c>
      <c r="C313" s="132" t="s">
        <v>904</v>
      </c>
      <c r="D313" s="32" t="s">
        <v>724</v>
      </c>
      <c r="E313" s="33">
        <v>45335</v>
      </c>
      <c r="F313" s="40">
        <v>200</v>
      </c>
      <c r="G313" s="31" t="s">
        <v>927</v>
      </c>
      <c r="H313" s="31">
        <v>2918</v>
      </c>
      <c r="I313" s="35">
        <f>F313*9%</f>
        <v>18</v>
      </c>
      <c r="J313" s="35">
        <f>F313*9%</f>
        <v>18</v>
      </c>
      <c r="K313" s="35">
        <v>0</v>
      </c>
      <c r="L313" s="35">
        <v>0</v>
      </c>
      <c r="M313" s="31" t="s">
        <v>775</v>
      </c>
      <c r="N313" s="36">
        <f t="shared" si="16"/>
        <v>36</v>
      </c>
      <c r="O313" s="31" t="s">
        <v>785</v>
      </c>
      <c r="P313" s="142"/>
      <c r="Q313" s="31"/>
      <c r="R313" s="31" t="s">
        <v>753</v>
      </c>
      <c r="S313" s="133"/>
      <c r="T313" s="133"/>
    </row>
    <row r="314" spans="1:23" s="37" customFormat="1">
      <c r="A314" s="31">
        <v>308</v>
      </c>
      <c r="B314" s="31" t="s">
        <v>86</v>
      </c>
      <c r="C314" s="132" t="s">
        <v>799</v>
      </c>
      <c r="D314" s="32" t="s">
        <v>432</v>
      </c>
      <c r="E314" s="33">
        <v>45336</v>
      </c>
      <c r="F314" s="34">
        <v>22706.74</v>
      </c>
      <c r="G314" s="31" t="s">
        <v>927</v>
      </c>
      <c r="H314" s="31">
        <v>4819</v>
      </c>
      <c r="I314" s="35">
        <v>2043.63</v>
      </c>
      <c r="J314" s="35">
        <v>2043.63</v>
      </c>
      <c r="K314" s="35">
        <v>0</v>
      </c>
      <c r="L314" s="35">
        <v>0</v>
      </c>
      <c r="M314" s="31" t="s">
        <v>775</v>
      </c>
      <c r="N314" s="36">
        <f t="shared" si="16"/>
        <v>4087.26</v>
      </c>
      <c r="O314" s="31" t="s">
        <v>785</v>
      </c>
      <c r="P314" s="142"/>
      <c r="Q314" s="31"/>
      <c r="R314" s="31"/>
      <c r="S314" s="133"/>
      <c r="T314" s="133"/>
    </row>
    <row r="315" spans="1:23" s="37" customFormat="1">
      <c r="A315" s="31">
        <v>309</v>
      </c>
      <c r="B315" s="31" t="s">
        <v>379</v>
      </c>
      <c r="C315" s="132" t="s">
        <v>859</v>
      </c>
      <c r="D315" s="32" t="s">
        <v>574</v>
      </c>
      <c r="E315" s="33">
        <v>45336</v>
      </c>
      <c r="F315" s="34">
        <v>34560</v>
      </c>
      <c r="G315" s="31" t="s">
        <v>927</v>
      </c>
      <c r="H315" s="31">
        <v>7219</v>
      </c>
      <c r="I315" s="35">
        <f>F315*9%</f>
        <v>3110.4</v>
      </c>
      <c r="J315" s="35">
        <f>F315*9%</f>
        <v>3110.4</v>
      </c>
      <c r="K315" s="35">
        <v>0</v>
      </c>
      <c r="L315" s="35">
        <v>0</v>
      </c>
      <c r="M315" s="31" t="s">
        <v>775</v>
      </c>
      <c r="N315" s="36">
        <f t="shared" si="16"/>
        <v>6220.8</v>
      </c>
      <c r="O315" s="31" t="s">
        <v>787</v>
      </c>
      <c r="P315" s="142"/>
      <c r="Q315" s="31"/>
      <c r="R315" s="31"/>
      <c r="S315" s="133"/>
      <c r="T315" s="133"/>
    </row>
    <row r="316" spans="1:23" s="37" customFormat="1">
      <c r="A316" s="31">
        <v>310</v>
      </c>
      <c r="B316" s="31" t="s">
        <v>379</v>
      </c>
      <c r="C316" s="132" t="s">
        <v>859</v>
      </c>
      <c r="D316" s="32" t="s">
        <v>574</v>
      </c>
      <c r="E316" s="33">
        <v>45336</v>
      </c>
      <c r="F316" s="34">
        <v>10762.5</v>
      </c>
      <c r="G316" s="31" t="s">
        <v>927</v>
      </c>
      <c r="H316" s="31">
        <v>7304</v>
      </c>
      <c r="I316" s="35">
        <f>F316*9%</f>
        <v>968.625</v>
      </c>
      <c r="J316" s="35">
        <f>F316*9%</f>
        <v>968.625</v>
      </c>
      <c r="K316" s="35">
        <v>0</v>
      </c>
      <c r="L316" s="35">
        <v>0</v>
      </c>
      <c r="M316" s="31" t="s">
        <v>775</v>
      </c>
      <c r="N316" s="36">
        <f t="shared" si="16"/>
        <v>1937.25</v>
      </c>
      <c r="O316" s="31" t="s">
        <v>787</v>
      </c>
      <c r="P316" s="142"/>
      <c r="Q316" s="31"/>
      <c r="R316" s="31"/>
      <c r="S316" s="133"/>
      <c r="T316" s="133"/>
    </row>
    <row r="317" spans="1:23" s="37" customFormat="1">
      <c r="A317" s="31">
        <v>311</v>
      </c>
      <c r="B317" s="31" t="s">
        <v>379</v>
      </c>
      <c r="C317" s="132" t="s">
        <v>859</v>
      </c>
      <c r="D317" s="32" t="s">
        <v>574</v>
      </c>
      <c r="E317" s="33">
        <v>45336</v>
      </c>
      <c r="F317" s="34">
        <v>4611.6000000000004</v>
      </c>
      <c r="G317" s="31" t="s">
        <v>927</v>
      </c>
      <c r="H317" s="31">
        <v>7215</v>
      </c>
      <c r="I317" s="35">
        <f>F317*9%</f>
        <v>415.04400000000004</v>
      </c>
      <c r="J317" s="35">
        <f>F317*9%</f>
        <v>415.04400000000004</v>
      </c>
      <c r="K317" s="35">
        <v>0</v>
      </c>
      <c r="L317" s="35">
        <v>0</v>
      </c>
      <c r="M317" s="31" t="s">
        <v>775</v>
      </c>
      <c r="N317" s="36">
        <f t="shared" si="16"/>
        <v>830.08800000000008</v>
      </c>
      <c r="O317" s="31" t="s">
        <v>787</v>
      </c>
      <c r="P317" s="142"/>
      <c r="Q317" s="31"/>
      <c r="R317" s="31"/>
      <c r="S317" s="133"/>
      <c r="T317" s="133"/>
    </row>
    <row r="318" spans="1:23" s="37" customFormat="1">
      <c r="A318" s="31">
        <v>312</v>
      </c>
      <c r="B318" s="31" t="s">
        <v>379</v>
      </c>
      <c r="C318" s="132" t="s">
        <v>859</v>
      </c>
      <c r="D318" s="32" t="s">
        <v>574</v>
      </c>
      <c r="E318" s="33">
        <v>45336</v>
      </c>
      <c r="F318" s="34">
        <v>2600</v>
      </c>
      <c r="G318" s="31" t="s">
        <v>927</v>
      </c>
      <c r="H318" s="31">
        <v>7228</v>
      </c>
      <c r="I318" s="35">
        <f>F318*9%</f>
        <v>234</v>
      </c>
      <c r="J318" s="35">
        <f>F318*9%</f>
        <v>234</v>
      </c>
      <c r="K318" s="35">
        <v>0</v>
      </c>
      <c r="L318" s="35">
        <v>0</v>
      </c>
      <c r="M318" s="31" t="s">
        <v>775</v>
      </c>
      <c r="N318" s="36">
        <f t="shared" si="16"/>
        <v>468</v>
      </c>
      <c r="O318" s="31" t="s">
        <v>787</v>
      </c>
      <c r="P318" s="142"/>
      <c r="Q318" s="31"/>
      <c r="R318" s="31"/>
      <c r="S318" s="133"/>
      <c r="T318" s="133"/>
    </row>
    <row r="319" spans="1:23" s="37" customFormat="1">
      <c r="A319" s="31">
        <v>313</v>
      </c>
      <c r="B319" s="31" t="s">
        <v>381</v>
      </c>
      <c r="C319" s="132" t="s">
        <v>862</v>
      </c>
      <c r="D319" s="32" t="s">
        <v>581</v>
      </c>
      <c r="E319" s="33">
        <v>45336</v>
      </c>
      <c r="F319" s="34">
        <v>202244.95</v>
      </c>
      <c r="G319" s="31" t="s">
        <v>928</v>
      </c>
      <c r="H319" s="31">
        <v>9965</v>
      </c>
      <c r="I319" s="35">
        <v>5056.12</v>
      </c>
      <c r="J319" s="35">
        <v>5056.12</v>
      </c>
      <c r="K319" s="35">
        <v>0</v>
      </c>
      <c r="L319" s="35">
        <v>0</v>
      </c>
      <c r="M319" s="31" t="s">
        <v>774</v>
      </c>
      <c r="N319" s="36">
        <v>0</v>
      </c>
      <c r="O319" s="31" t="s">
        <v>784</v>
      </c>
      <c r="P319" s="142"/>
      <c r="Q319" s="31"/>
      <c r="R319" s="31" t="s">
        <v>753</v>
      </c>
      <c r="S319" s="133"/>
      <c r="T319" s="133"/>
      <c r="V319" s="133"/>
      <c r="W319" s="134"/>
    </row>
    <row r="320" spans="1:23" s="37" customFormat="1">
      <c r="A320" s="31">
        <v>314</v>
      </c>
      <c r="B320" s="31" t="s">
        <v>381</v>
      </c>
      <c r="C320" s="132" t="s">
        <v>862</v>
      </c>
      <c r="D320" s="32" t="s">
        <v>582</v>
      </c>
      <c r="E320" s="33">
        <v>45336</v>
      </c>
      <c r="F320" s="34">
        <v>52948.42</v>
      </c>
      <c r="G320" s="31" t="s">
        <v>928</v>
      </c>
      <c r="H320" s="31">
        <v>9965</v>
      </c>
      <c r="I320" s="35">
        <v>4765.3599999999997</v>
      </c>
      <c r="J320" s="35">
        <v>4765.3599999999997</v>
      </c>
      <c r="K320" s="35">
        <v>0</v>
      </c>
      <c r="L320" s="35">
        <v>0</v>
      </c>
      <c r="M320" s="31" t="s">
        <v>774</v>
      </c>
      <c r="N320" s="36">
        <v>0</v>
      </c>
      <c r="O320" s="31" t="s">
        <v>784</v>
      </c>
      <c r="P320" s="142"/>
      <c r="Q320" s="31"/>
      <c r="R320" s="31" t="s">
        <v>753</v>
      </c>
      <c r="S320" s="133"/>
      <c r="T320" s="133"/>
      <c r="V320" s="133"/>
      <c r="W320" s="134"/>
    </row>
    <row r="321" spans="1:23" s="37" customFormat="1">
      <c r="A321" s="31">
        <v>315</v>
      </c>
      <c r="B321" s="31" t="s">
        <v>383</v>
      </c>
      <c r="C321" s="132" t="s">
        <v>863</v>
      </c>
      <c r="D321" s="32" t="s">
        <v>584</v>
      </c>
      <c r="E321" s="33">
        <v>45336</v>
      </c>
      <c r="F321" s="34">
        <v>5520</v>
      </c>
      <c r="G321" s="31" t="s">
        <v>928</v>
      </c>
      <c r="H321" s="31">
        <v>9965</v>
      </c>
      <c r="I321" s="35">
        <v>0</v>
      </c>
      <c r="J321" s="35">
        <v>0</v>
      </c>
      <c r="K321" s="35">
        <v>0</v>
      </c>
      <c r="L321" s="35">
        <v>0</v>
      </c>
      <c r="M321" s="31" t="s">
        <v>774</v>
      </c>
      <c r="N321" s="36">
        <v>0</v>
      </c>
      <c r="O321" s="31" t="s">
        <v>784</v>
      </c>
      <c r="P321" s="142"/>
      <c r="Q321" s="31" t="s">
        <v>782</v>
      </c>
      <c r="R321" s="31" t="s">
        <v>753</v>
      </c>
      <c r="S321" s="133"/>
      <c r="T321" s="133"/>
      <c r="V321" s="133"/>
      <c r="W321" s="134"/>
    </row>
    <row r="322" spans="1:23" s="37" customFormat="1">
      <c r="A322" s="31">
        <v>316</v>
      </c>
      <c r="B322" s="31" t="s">
        <v>383</v>
      </c>
      <c r="C322" s="132" t="s">
        <v>863</v>
      </c>
      <c r="D322" s="32" t="s">
        <v>585</v>
      </c>
      <c r="E322" s="33">
        <v>45336</v>
      </c>
      <c r="F322" s="34">
        <v>11300</v>
      </c>
      <c r="G322" s="31" t="s">
        <v>928</v>
      </c>
      <c r="H322" s="31">
        <v>9965</v>
      </c>
      <c r="I322" s="35">
        <v>1017</v>
      </c>
      <c r="J322" s="35">
        <v>1017</v>
      </c>
      <c r="K322" s="35">
        <v>0</v>
      </c>
      <c r="L322" s="35">
        <v>0</v>
      </c>
      <c r="M322" s="31" t="s">
        <v>774</v>
      </c>
      <c r="N322" s="36">
        <v>0</v>
      </c>
      <c r="O322" s="31" t="s">
        <v>784</v>
      </c>
      <c r="P322" s="142"/>
      <c r="Q322" s="31"/>
      <c r="R322" s="31" t="s">
        <v>753</v>
      </c>
      <c r="S322" s="133"/>
      <c r="T322" s="133"/>
      <c r="V322" s="133"/>
      <c r="W322" s="134"/>
    </row>
    <row r="323" spans="1:23" s="37" customFormat="1">
      <c r="A323" s="31">
        <v>317</v>
      </c>
      <c r="B323" s="31" t="s">
        <v>132</v>
      </c>
      <c r="C323" s="132" t="s">
        <v>869</v>
      </c>
      <c r="D323" s="32" t="s">
        <v>611</v>
      </c>
      <c r="E323" s="33">
        <v>45336</v>
      </c>
      <c r="F323" s="34">
        <v>463.33</v>
      </c>
      <c r="G323" s="31" t="s">
        <v>929</v>
      </c>
      <c r="H323" s="31">
        <v>8536</v>
      </c>
      <c r="I323" s="35">
        <f>F323*9%</f>
        <v>41.6997</v>
      </c>
      <c r="J323" s="35">
        <f>F323*9%</f>
        <v>41.6997</v>
      </c>
      <c r="K323" s="35">
        <v>0</v>
      </c>
      <c r="L323" s="35">
        <v>0</v>
      </c>
      <c r="M323" s="31" t="s">
        <v>774</v>
      </c>
      <c r="N323" s="36">
        <v>0</v>
      </c>
      <c r="O323" s="31" t="s">
        <v>791</v>
      </c>
      <c r="P323" s="142"/>
      <c r="Q323" s="31"/>
      <c r="R323" s="31"/>
      <c r="S323" s="133"/>
      <c r="T323" s="133"/>
      <c r="V323" s="133"/>
      <c r="W323" s="134"/>
    </row>
    <row r="324" spans="1:23" s="37" customFormat="1">
      <c r="A324" s="31">
        <v>318</v>
      </c>
      <c r="B324" s="31" t="s">
        <v>132</v>
      </c>
      <c r="C324" s="132" t="s">
        <v>869</v>
      </c>
      <c r="D324" s="32" t="s">
        <v>611</v>
      </c>
      <c r="E324" s="33">
        <v>45336</v>
      </c>
      <c r="F324" s="34">
        <v>108</v>
      </c>
      <c r="G324" s="31" t="s">
        <v>929</v>
      </c>
      <c r="H324" s="31">
        <v>8546</v>
      </c>
      <c r="I324" s="35">
        <f>F324*9%</f>
        <v>9.7199999999999989</v>
      </c>
      <c r="J324" s="35">
        <f>F324*9%</f>
        <v>9.7199999999999989</v>
      </c>
      <c r="K324" s="35">
        <v>0</v>
      </c>
      <c r="L324" s="35">
        <v>0</v>
      </c>
      <c r="M324" s="31" t="s">
        <v>774</v>
      </c>
      <c r="N324" s="36">
        <v>0</v>
      </c>
      <c r="O324" s="31" t="s">
        <v>791</v>
      </c>
      <c r="P324" s="142"/>
      <c r="Q324" s="31"/>
      <c r="R324" s="31"/>
      <c r="S324" s="133"/>
      <c r="T324" s="133"/>
      <c r="V324" s="133"/>
      <c r="W324" s="134"/>
    </row>
    <row r="325" spans="1:23" s="37" customFormat="1">
      <c r="A325" s="31">
        <v>319</v>
      </c>
      <c r="B325" s="31" t="s">
        <v>132</v>
      </c>
      <c r="C325" s="132" t="s">
        <v>869</v>
      </c>
      <c r="D325" s="32" t="s">
        <v>612</v>
      </c>
      <c r="E325" s="33">
        <v>45336</v>
      </c>
      <c r="F325" s="34">
        <v>991.56</v>
      </c>
      <c r="G325" s="31" t="s">
        <v>929</v>
      </c>
      <c r="H325" s="31">
        <v>8538</v>
      </c>
      <c r="I325" s="35">
        <f>F325*9%</f>
        <v>89.240399999999994</v>
      </c>
      <c r="J325" s="35">
        <f>F325*9%</f>
        <v>89.240399999999994</v>
      </c>
      <c r="K325" s="35">
        <v>0</v>
      </c>
      <c r="L325" s="35">
        <v>0</v>
      </c>
      <c r="M325" s="31" t="s">
        <v>774</v>
      </c>
      <c r="N325" s="36">
        <v>0</v>
      </c>
      <c r="O325" s="31" t="s">
        <v>791</v>
      </c>
      <c r="P325" s="142"/>
      <c r="Q325" s="31"/>
      <c r="R325" s="31"/>
      <c r="S325" s="133"/>
      <c r="T325" s="133"/>
      <c r="V325" s="133"/>
      <c r="W325" s="134"/>
    </row>
    <row r="326" spans="1:23" s="37" customFormat="1">
      <c r="A326" s="31">
        <v>320</v>
      </c>
      <c r="B326" s="31" t="s">
        <v>132</v>
      </c>
      <c r="C326" s="132" t="s">
        <v>869</v>
      </c>
      <c r="D326" s="32" t="s">
        <v>612</v>
      </c>
      <c r="E326" s="33">
        <v>45336</v>
      </c>
      <c r="F326" s="34">
        <v>2067.7800000000002</v>
      </c>
      <c r="G326" s="31" t="s">
        <v>929</v>
      </c>
      <c r="H326" s="31">
        <v>8536</v>
      </c>
      <c r="I326" s="35">
        <f>F326*9%</f>
        <v>186.1002</v>
      </c>
      <c r="J326" s="35">
        <f>F326*9%</f>
        <v>186.1002</v>
      </c>
      <c r="K326" s="35">
        <v>0</v>
      </c>
      <c r="L326" s="35">
        <v>0</v>
      </c>
      <c r="M326" s="31" t="s">
        <v>774</v>
      </c>
      <c r="N326" s="36">
        <v>0</v>
      </c>
      <c r="O326" s="31" t="s">
        <v>791</v>
      </c>
      <c r="P326" s="142"/>
      <c r="Q326" s="31"/>
      <c r="R326" s="31"/>
      <c r="S326" s="133"/>
      <c r="T326" s="133"/>
      <c r="V326" s="133"/>
      <c r="W326" s="134"/>
    </row>
    <row r="327" spans="1:23" s="37" customFormat="1">
      <c r="A327" s="31">
        <v>321</v>
      </c>
      <c r="B327" s="31" t="s">
        <v>155</v>
      </c>
      <c r="C327" s="132" t="s">
        <v>900</v>
      </c>
      <c r="D327" s="32" t="s">
        <v>709</v>
      </c>
      <c r="E327" s="33">
        <v>45336</v>
      </c>
      <c r="F327" s="34">
        <v>910</v>
      </c>
      <c r="G327" s="31" t="s">
        <v>928</v>
      </c>
      <c r="H327" s="31">
        <v>9965</v>
      </c>
      <c r="I327" s="35">
        <v>22.75</v>
      </c>
      <c r="J327" s="35">
        <v>22.75</v>
      </c>
      <c r="K327" s="35">
        <v>0</v>
      </c>
      <c r="L327" s="35">
        <v>0</v>
      </c>
      <c r="M327" s="31" t="s">
        <v>774</v>
      </c>
      <c r="N327" s="36">
        <v>0</v>
      </c>
      <c r="O327" s="31" t="s">
        <v>784</v>
      </c>
      <c r="P327" s="142"/>
      <c r="Q327" s="31"/>
      <c r="R327" s="31" t="s">
        <v>753</v>
      </c>
      <c r="S327" s="133"/>
      <c r="T327" s="133"/>
      <c r="V327" s="133"/>
      <c r="W327" s="134"/>
    </row>
    <row r="328" spans="1:23" s="37" customFormat="1">
      <c r="A328" s="31">
        <v>322</v>
      </c>
      <c r="B328" s="38" t="s">
        <v>110</v>
      </c>
      <c r="C328" s="39" t="s">
        <v>827</v>
      </c>
      <c r="D328" s="38" t="s">
        <v>742</v>
      </c>
      <c r="E328" s="33">
        <v>45336</v>
      </c>
      <c r="F328" s="40">
        <v>2870</v>
      </c>
      <c r="G328" s="31" t="s">
        <v>928</v>
      </c>
      <c r="H328" s="31">
        <v>9965</v>
      </c>
      <c r="I328" s="35">
        <v>71.75</v>
      </c>
      <c r="J328" s="35">
        <v>71.75</v>
      </c>
      <c r="K328" s="35">
        <v>0</v>
      </c>
      <c r="L328" s="35">
        <v>0</v>
      </c>
      <c r="M328" s="31" t="s">
        <v>774</v>
      </c>
      <c r="N328" s="36">
        <v>0</v>
      </c>
      <c r="O328" s="31" t="s">
        <v>784</v>
      </c>
      <c r="P328" s="142"/>
      <c r="Q328" s="31"/>
      <c r="R328" s="31" t="s">
        <v>753</v>
      </c>
      <c r="S328" s="133"/>
      <c r="T328" s="133"/>
      <c r="V328" s="133"/>
      <c r="W328" s="134"/>
    </row>
    <row r="329" spans="1:23" s="37" customFormat="1">
      <c r="A329" s="31">
        <v>323</v>
      </c>
      <c r="B329" s="31" t="s">
        <v>117</v>
      </c>
      <c r="C329" s="132" t="s">
        <v>834</v>
      </c>
      <c r="D329" s="32" t="s">
        <v>532</v>
      </c>
      <c r="E329" s="33">
        <v>45337</v>
      </c>
      <c r="F329" s="34">
        <v>282443.12</v>
      </c>
      <c r="G329" s="31" t="s">
        <v>927</v>
      </c>
      <c r="H329" s="31">
        <v>4819</v>
      </c>
      <c r="I329" s="35">
        <v>25419.88</v>
      </c>
      <c r="J329" s="35">
        <v>25419.88</v>
      </c>
      <c r="K329" s="35">
        <v>0</v>
      </c>
      <c r="L329" s="35">
        <v>0</v>
      </c>
      <c r="M329" s="31" t="s">
        <v>775</v>
      </c>
      <c r="N329" s="36">
        <f t="shared" ref="N329:N341" si="17">I329+J329+K329+L329</f>
        <v>50839.76</v>
      </c>
      <c r="O329" s="31" t="s">
        <v>785</v>
      </c>
      <c r="P329" s="142"/>
      <c r="Q329" s="31"/>
      <c r="R329" s="31"/>
      <c r="S329" s="133"/>
      <c r="T329" s="133"/>
    </row>
    <row r="330" spans="1:23" s="37" customFormat="1">
      <c r="A330" s="31">
        <v>324</v>
      </c>
      <c r="B330" s="31" t="s">
        <v>126</v>
      </c>
      <c r="C330" s="132" t="s">
        <v>856</v>
      </c>
      <c r="D330" s="32" t="s">
        <v>571</v>
      </c>
      <c r="E330" s="33">
        <v>45337</v>
      </c>
      <c r="F330" s="34">
        <v>4500</v>
      </c>
      <c r="G330" s="31" t="s">
        <v>927</v>
      </c>
      <c r="H330" s="31">
        <v>8487</v>
      </c>
      <c r="I330" s="35">
        <v>0</v>
      </c>
      <c r="J330" s="35">
        <v>0</v>
      </c>
      <c r="K330" s="35">
        <v>810</v>
      </c>
      <c r="L330" s="35">
        <v>0</v>
      </c>
      <c r="M330" s="31" t="s">
        <v>775</v>
      </c>
      <c r="N330" s="36">
        <f t="shared" si="17"/>
        <v>810</v>
      </c>
      <c r="O330" s="31" t="s">
        <v>793</v>
      </c>
      <c r="P330" s="142"/>
      <c r="Q330" s="31"/>
      <c r="R330" s="31"/>
      <c r="S330" s="133"/>
      <c r="T330" s="133"/>
    </row>
    <row r="331" spans="1:23" s="37" customFormat="1">
      <c r="A331" s="31">
        <v>325</v>
      </c>
      <c r="B331" s="38" t="s">
        <v>138</v>
      </c>
      <c r="C331" s="39" t="s">
        <v>905</v>
      </c>
      <c r="D331" s="38" t="s">
        <v>240</v>
      </c>
      <c r="E331" s="33">
        <v>45337</v>
      </c>
      <c r="F331" s="40">
        <v>6703</v>
      </c>
      <c r="G331" s="31" t="s">
        <v>927</v>
      </c>
      <c r="H331" s="31">
        <v>8487</v>
      </c>
      <c r="I331" s="35">
        <v>0</v>
      </c>
      <c r="J331" s="35">
        <v>0</v>
      </c>
      <c r="K331" s="35">
        <v>804.38</v>
      </c>
      <c r="L331" s="35">
        <v>0</v>
      </c>
      <c r="M331" s="31" t="s">
        <v>775</v>
      </c>
      <c r="N331" s="36">
        <f t="shared" si="17"/>
        <v>804.38</v>
      </c>
      <c r="O331" s="31" t="s">
        <v>785</v>
      </c>
      <c r="P331" s="142"/>
      <c r="Q331" s="31"/>
      <c r="R331" s="31"/>
      <c r="S331" s="133"/>
      <c r="T331" s="133"/>
    </row>
    <row r="332" spans="1:23" s="37" customFormat="1">
      <c r="A332" s="31">
        <v>326</v>
      </c>
      <c r="B332" s="31" t="s">
        <v>338</v>
      </c>
      <c r="C332" s="132" t="s">
        <v>807</v>
      </c>
      <c r="D332" s="32" t="s">
        <v>465</v>
      </c>
      <c r="E332" s="33">
        <v>45338</v>
      </c>
      <c r="F332" s="34">
        <v>440</v>
      </c>
      <c r="G332" s="31" t="s">
        <v>927</v>
      </c>
      <c r="H332" s="31">
        <v>4402</v>
      </c>
      <c r="I332" s="35">
        <v>0</v>
      </c>
      <c r="J332" s="35">
        <v>0</v>
      </c>
      <c r="K332" s="35">
        <v>0</v>
      </c>
      <c r="L332" s="35">
        <v>0</v>
      </c>
      <c r="M332" s="31" t="s">
        <v>775</v>
      </c>
      <c r="N332" s="36">
        <f t="shared" si="17"/>
        <v>0</v>
      </c>
      <c r="O332" s="31" t="s">
        <v>789</v>
      </c>
      <c r="P332" s="142"/>
      <c r="Q332" s="31" t="s">
        <v>782</v>
      </c>
      <c r="R332" s="31"/>
      <c r="S332" s="133"/>
      <c r="T332" s="133"/>
    </row>
    <row r="333" spans="1:23" s="37" customFormat="1">
      <c r="A333" s="31">
        <v>327</v>
      </c>
      <c r="B333" s="31" t="s">
        <v>338</v>
      </c>
      <c r="C333" s="132" t="s">
        <v>807</v>
      </c>
      <c r="D333" s="32" t="s">
        <v>465</v>
      </c>
      <c r="E333" s="33">
        <v>45338</v>
      </c>
      <c r="F333" s="34">
        <v>520</v>
      </c>
      <c r="G333" s="31" t="s">
        <v>927</v>
      </c>
      <c r="H333" s="31">
        <v>2501</v>
      </c>
      <c r="I333" s="35">
        <v>0</v>
      </c>
      <c r="J333" s="35">
        <v>0</v>
      </c>
      <c r="K333" s="35">
        <v>0</v>
      </c>
      <c r="L333" s="35">
        <v>0</v>
      </c>
      <c r="M333" s="31" t="s">
        <v>775</v>
      </c>
      <c r="N333" s="36">
        <f t="shared" si="17"/>
        <v>0</v>
      </c>
      <c r="O333" s="31" t="s">
        <v>789</v>
      </c>
      <c r="P333" s="142"/>
      <c r="Q333" s="31" t="s">
        <v>782</v>
      </c>
      <c r="R333" s="31"/>
      <c r="S333" s="133"/>
      <c r="T333" s="133"/>
    </row>
    <row r="334" spans="1:23" s="37" customFormat="1">
      <c r="A334" s="31">
        <v>328</v>
      </c>
      <c r="B334" s="31" t="s">
        <v>338</v>
      </c>
      <c r="C334" s="132" t="s">
        <v>807</v>
      </c>
      <c r="D334" s="32" t="s">
        <v>465</v>
      </c>
      <c r="E334" s="33">
        <v>45338</v>
      </c>
      <c r="F334" s="34">
        <v>340</v>
      </c>
      <c r="G334" s="31" t="s">
        <v>927</v>
      </c>
      <c r="H334" s="31">
        <v>7306</v>
      </c>
      <c r="I334" s="35">
        <f>F334*9%</f>
        <v>30.599999999999998</v>
      </c>
      <c r="J334" s="35">
        <f>F334*9%</f>
        <v>30.599999999999998</v>
      </c>
      <c r="K334" s="35">
        <v>0</v>
      </c>
      <c r="L334" s="35">
        <v>0</v>
      </c>
      <c r="M334" s="31" t="s">
        <v>775</v>
      </c>
      <c r="N334" s="36">
        <f t="shared" si="17"/>
        <v>61.199999999999996</v>
      </c>
      <c r="O334" s="31" t="s">
        <v>789</v>
      </c>
      <c r="P334" s="142"/>
      <c r="Q334" s="31"/>
      <c r="R334" s="31"/>
      <c r="S334" s="133"/>
      <c r="T334" s="133"/>
    </row>
    <row r="335" spans="1:23" s="37" customFormat="1">
      <c r="A335" s="31">
        <v>329</v>
      </c>
      <c r="B335" s="31" t="s">
        <v>338</v>
      </c>
      <c r="C335" s="132" t="s">
        <v>807</v>
      </c>
      <c r="D335" s="32" t="s">
        <v>465</v>
      </c>
      <c r="E335" s="33">
        <v>45338</v>
      </c>
      <c r="F335" s="34">
        <v>5931.2</v>
      </c>
      <c r="G335" s="31" t="s">
        <v>927</v>
      </c>
      <c r="H335" s="31">
        <v>7409</v>
      </c>
      <c r="I335" s="35">
        <f>F335*9%</f>
        <v>533.80799999999999</v>
      </c>
      <c r="J335" s="35">
        <f>F335*9%</f>
        <v>533.80799999999999</v>
      </c>
      <c r="K335" s="35">
        <v>0</v>
      </c>
      <c r="L335" s="35">
        <v>0</v>
      </c>
      <c r="M335" s="31" t="s">
        <v>775</v>
      </c>
      <c r="N335" s="36">
        <f t="shared" si="17"/>
        <v>1067.616</v>
      </c>
      <c r="O335" s="31" t="s">
        <v>789</v>
      </c>
      <c r="P335" s="142"/>
      <c r="Q335" s="31"/>
      <c r="R335" s="31"/>
      <c r="S335" s="133"/>
      <c r="T335" s="133"/>
    </row>
    <row r="336" spans="1:23" s="37" customFormat="1">
      <c r="A336" s="31">
        <v>330</v>
      </c>
      <c r="B336" s="31" t="s">
        <v>338</v>
      </c>
      <c r="C336" s="132" t="s">
        <v>807</v>
      </c>
      <c r="D336" s="32" t="s">
        <v>465</v>
      </c>
      <c r="E336" s="33">
        <v>45338</v>
      </c>
      <c r="F336" s="34">
        <v>32</v>
      </c>
      <c r="G336" s="31" t="s">
        <v>927</v>
      </c>
      <c r="H336" s="31">
        <v>7318</v>
      </c>
      <c r="I336" s="35">
        <f>F336*9%</f>
        <v>2.88</v>
      </c>
      <c r="J336" s="35">
        <f>F336*9%</f>
        <v>2.88</v>
      </c>
      <c r="K336" s="35">
        <v>0</v>
      </c>
      <c r="L336" s="35">
        <v>0</v>
      </c>
      <c r="M336" s="31" t="s">
        <v>775</v>
      </c>
      <c r="N336" s="36">
        <f t="shared" si="17"/>
        <v>5.76</v>
      </c>
      <c r="O336" s="31" t="s">
        <v>789</v>
      </c>
      <c r="P336" s="142"/>
      <c r="Q336" s="31"/>
      <c r="R336" s="31"/>
      <c r="S336" s="133"/>
      <c r="T336" s="133"/>
    </row>
    <row r="337" spans="1:23" s="37" customFormat="1">
      <c r="A337" s="31">
        <v>331</v>
      </c>
      <c r="B337" s="31" t="s">
        <v>103</v>
      </c>
      <c r="C337" s="132" t="s">
        <v>821</v>
      </c>
      <c r="D337" s="32" t="s">
        <v>499</v>
      </c>
      <c r="E337" s="33">
        <v>45338</v>
      </c>
      <c r="F337" s="34">
        <v>600</v>
      </c>
      <c r="G337" s="31" t="s">
        <v>927</v>
      </c>
      <c r="H337" s="31">
        <v>6210</v>
      </c>
      <c r="I337" s="35">
        <v>15</v>
      </c>
      <c r="J337" s="35">
        <v>15</v>
      </c>
      <c r="K337" s="35">
        <v>0</v>
      </c>
      <c r="L337" s="35">
        <v>0</v>
      </c>
      <c r="M337" s="31" t="s">
        <v>775</v>
      </c>
      <c r="N337" s="36">
        <f t="shared" si="17"/>
        <v>30</v>
      </c>
      <c r="O337" s="31" t="s">
        <v>785</v>
      </c>
      <c r="P337" s="142"/>
      <c r="Q337" s="31"/>
      <c r="R337" s="31"/>
      <c r="S337" s="133"/>
      <c r="T337" s="133"/>
    </row>
    <row r="338" spans="1:23" s="37" customFormat="1">
      <c r="A338" s="31">
        <v>332</v>
      </c>
      <c r="B338" s="31" t="s">
        <v>103</v>
      </c>
      <c r="C338" s="132" t="s">
        <v>821</v>
      </c>
      <c r="D338" s="32" t="s">
        <v>499</v>
      </c>
      <c r="E338" s="33">
        <v>45338</v>
      </c>
      <c r="F338" s="34">
        <v>4875</v>
      </c>
      <c r="G338" s="31" t="s">
        <v>927</v>
      </c>
      <c r="H338" s="31">
        <v>4015</v>
      </c>
      <c r="I338" s="35">
        <v>292.5</v>
      </c>
      <c r="J338" s="35">
        <v>292.5</v>
      </c>
      <c r="K338" s="35">
        <v>0</v>
      </c>
      <c r="L338" s="35">
        <v>0</v>
      </c>
      <c r="M338" s="31" t="s">
        <v>775</v>
      </c>
      <c r="N338" s="36">
        <f t="shared" si="17"/>
        <v>585</v>
      </c>
      <c r="O338" s="31" t="s">
        <v>785</v>
      </c>
      <c r="P338" s="142"/>
      <c r="Q338" s="31"/>
      <c r="R338" s="31"/>
      <c r="S338" s="133"/>
      <c r="T338" s="133"/>
    </row>
    <row r="339" spans="1:23" s="37" customFormat="1">
      <c r="A339" s="31">
        <v>333</v>
      </c>
      <c r="B339" s="31" t="s">
        <v>109</v>
      </c>
      <c r="C339" s="132" t="s">
        <v>825</v>
      </c>
      <c r="D339" s="32" t="s">
        <v>504</v>
      </c>
      <c r="E339" s="33">
        <v>45338</v>
      </c>
      <c r="F339" s="34">
        <v>1155.44</v>
      </c>
      <c r="G339" s="31" t="s">
        <v>927</v>
      </c>
      <c r="H339" s="31">
        <v>7318</v>
      </c>
      <c r="I339" s="35">
        <v>103.99</v>
      </c>
      <c r="J339" s="35">
        <v>103.99</v>
      </c>
      <c r="K339" s="35">
        <v>0</v>
      </c>
      <c r="L339" s="35">
        <v>0</v>
      </c>
      <c r="M339" s="31" t="s">
        <v>775</v>
      </c>
      <c r="N339" s="36">
        <f t="shared" si="17"/>
        <v>207.98</v>
      </c>
      <c r="O339" s="31" t="s">
        <v>787</v>
      </c>
      <c r="P339" s="142"/>
      <c r="Q339" s="31"/>
      <c r="R339" s="31"/>
      <c r="S339" s="133"/>
      <c r="T339" s="133"/>
    </row>
    <row r="340" spans="1:23" s="37" customFormat="1">
      <c r="A340" s="31">
        <v>334</v>
      </c>
      <c r="B340" s="31" t="s">
        <v>314</v>
      </c>
      <c r="C340" s="132" t="s">
        <v>838</v>
      </c>
      <c r="D340" s="32" t="s">
        <v>539</v>
      </c>
      <c r="E340" s="33">
        <v>45338</v>
      </c>
      <c r="F340" s="34">
        <v>14400</v>
      </c>
      <c r="G340" s="31" t="s">
        <v>927</v>
      </c>
      <c r="H340" s="31">
        <v>8483</v>
      </c>
      <c r="I340" s="35">
        <v>1296</v>
      </c>
      <c r="J340" s="35">
        <v>1296</v>
      </c>
      <c r="K340" s="35">
        <v>0</v>
      </c>
      <c r="L340" s="35">
        <v>0</v>
      </c>
      <c r="M340" s="31" t="s">
        <v>775</v>
      </c>
      <c r="N340" s="36">
        <f t="shared" si="17"/>
        <v>2592</v>
      </c>
      <c r="O340" s="31" t="s">
        <v>787</v>
      </c>
      <c r="P340" s="142"/>
      <c r="Q340" s="31"/>
      <c r="R340" s="31"/>
      <c r="S340" s="133"/>
      <c r="T340" s="133"/>
    </row>
    <row r="341" spans="1:23" s="37" customFormat="1">
      <c r="A341" s="31">
        <v>335</v>
      </c>
      <c r="B341" s="31" t="s">
        <v>386</v>
      </c>
      <c r="C341" s="132" t="s">
        <v>865</v>
      </c>
      <c r="D341" s="32" t="s">
        <v>587</v>
      </c>
      <c r="E341" s="33">
        <v>45338</v>
      </c>
      <c r="F341" s="34">
        <v>7173</v>
      </c>
      <c r="G341" s="31" t="s">
        <v>927</v>
      </c>
      <c r="H341" s="31">
        <v>8483</v>
      </c>
      <c r="I341" s="35">
        <v>645.57000000000005</v>
      </c>
      <c r="J341" s="35">
        <v>645.57000000000005</v>
      </c>
      <c r="K341" s="35">
        <v>0</v>
      </c>
      <c r="L341" s="35">
        <v>0</v>
      </c>
      <c r="M341" s="31" t="s">
        <v>775</v>
      </c>
      <c r="N341" s="36">
        <f t="shared" si="17"/>
        <v>1291.1400000000001</v>
      </c>
      <c r="O341" s="31" t="s">
        <v>787</v>
      </c>
      <c r="P341" s="142"/>
      <c r="Q341" s="31"/>
      <c r="R341" s="31"/>
      <c r="S341" s="133"/>
      <c r="T341" s="133"/>
    </row>
    <row r="342" spans="1:23" s="37" customFormat="1">
      <c r="A342" s="31">
        <v>336</v>
      </c>
      <c r="B342" s="31" t="s">
        <v>132</v>
      </c>
      <c r="C342" s="132" t="s">
        <v>869</v>
      </c>
      <c r="D342" s="32" t="s">
        <v>613</v>
      </c>
      <c r="E342" s="33">
        <v>45338</v>
      </c>
      <c r="F342" s="34">
        <v>1482</v>
      </c>
      <c r="G342" s="31" t="s">
        <v>929</v>
      </c>
      <c r="H342" s="31">
        <v>8544</v>
      </c>
      <c r="I342" s="35">
        <v>133.38</v>
      </c>
      <c r="J342" s="35">
        <v>133.38</v>
      </c>
      <c r="K342" s="35">
        <v>0</v>
      </c>
      <c r="L342" s="35">
        <v>0</v>
      </c>
      <c r="M342" s="31" t="s">
        <v>774</v>
      </c>
      <c r="N342" s="36">
        <v>0</v>
      </c>
      <c r="O342" s="31" t="s">
        <v>791</v>
      </c>
      <c r="P342" s="142"/>
      <c r="Q342" s="31"/>
      <c r="R342" s="31"/>
      <c r="S342" s="133"/>
      <c r="T342" s="133"/>
      <c r="V342" s="133"/>
      <c r="W342" s="134"/>
    </row>
    <row r="343" spans="1:23" s="37" customFormat="1">
      <c r="A343" s="31">
        <v>337</v>
      </c>
      <c r="B343" s="31" t="s">
        <v>159</v>
      </c>
      <c r="C343" s="132" t="s">
        <v>902</v>
      </c>
      <c r="D343" s="32" t="s">
        <v>721</v>
      </c>
      <c r="E343" s="33">
        <v>45338</v>
      </c>
      <c r="F343" s="34">
        <v>1660</v>
      </c>
      <c r="G343" s="31" t="s">
        <v>928</v>
      </c>
      <c r="H343" s="31">
        <v>9965</v>
      </c>
      <c r="I343" s="35">
        <v>0</v>
      </c>
      <c r="J343" s="35">
        <v>0</v>
      </c>
      <c r="K343" s="35">
        <v>83</v>
      </c>
      <c r="L343" s="35">
        <v>0</v>
      </c>
      <c r="M343" s="31" t="s">
        <v>774</v>
      </c>
      <c r="N343" s="36">
        <v>0</v>
      </c>
      <c r="O343" s="31" t="s">
        <v>784</v>
      </c>
      <c r="P343" s="142"/>
      <c r="Q343" s="31"/>
      <c r="R343" s="31" t="s">
        <v>753</v>
      </c>
      <c r="S343" s="133"/>
      <c r="T343" s="133"/>
      <c r="V343" s="133"/>
      <c r="W343" s="134"/>
    </row>
    <row r="344" spans="1:23" s="37" customFormat="1">
      <c r="A344" s="31">
        <v>338</v>
      </c>
      <c r="B344" s="38" t="s">
        <v>138</v>
      </c>
      <c r="C344" s="39" t="s">
        <v>905</v>
      </c>
      <c r="D344" s="38" t="s">
        <v>241</v>
      </c>
      <c r="E344" s="33">
        <v>45338</v>
      </c>
      <c r="F344" s="40">
        <v>18000</v>
      </c>
      <c r="G344" s="31" t="s">
        <v>927</v>
      </c>
      <c r="H344" s="31">
        <v>6912</v>
      </c>
      <c r="I344" s="35">
        <v>0</v>
      </c>
      <c r="J344" s="35">
        <v>0</v>
      </c>
      <c r="K344" s="35">
        <v>2160</v>
      </c>
      <c r="L344" s="35">
        <v>0</v>
      </c>
      <c r="M344" s="31" t="s">
        <v>775</v>
      </c>
      <c r="N344" s="36">
        <f>I344+J344+K344+L344</f>
        <v>2160</v>
      </c>
      <c r="O344" s="31" t="s">
        <v>785</v>
      </c>
      <c r="P344" s="142"/>
      <c r="Q344" s="31"/>
      <c r="R344" s="31"/>
      <c r="S344" s="133"/>
      <c r="T344" s="133"/>
    </row>
    <row r="345" spans="1:23" s="37" customFormat="1">
      <c r="A345" s="31">
        <v>339</v>
      </c>
      <c r="B345" s="31" t="s">
        <v>335</v>
      </c>
      <c r="C345" s="132" t="s">
        <v>797</v>
      </c>
      <c r="D345" s="32" t="s">
        <v>419</v>
      </c>
      <c r="E345" s="33">
        <v>45339</v>
      </c>
      <c r="F345" s="34">
        <v>79104</v>
      </c>
      <c r="G345" s="31" t="s">
        <v>927</v>
      </c>
      <c r="H345" s="31">
        <v>3923</v>
      </c>
      <c r="I345" s="35">
        <v>0</v>
      </c>
      <c r="J345" s="35">
        <v>0</v>
      </c>
      <c r="K345" s="35">
        <v>14238.72</v>
      </c>
      <c r="L345" s="35">
        <v>0</v>
      </c>
      <c r="M345" s="31" t="s">
        <v>775</v>
      </c>
      <c r="N345" s="36">
        <f>I345+J345+K345+L345</f>
        <v>14238.72</v>
      </c>
      <c r="O345" s="31" t="s">
        <v>785</v>
      </c>
      <c r="P345" s="142"/>
      <c r="Q345" s="31"/>
      <c r="R345" s="31"/>
      <c r="S345" s="133"/>
      <c r="T345" s="133"/>
    </row>
    <row r="346" spans="1:23" s="37" customFormat="1">
      <c r="A346" s="31">
        <v>340</v>
      </c>
      <c r="B346" s="31" t="s">
        <v>121</v>
      </c>
      <c r="C346" s="132" t="s">
        <v>848</v>
      </c>
      <c r="D346" s="32" t="s">
        <v>552</v>
      </c>
      <c r="E346" s="33">
        <v>45339</v>
      </c>
      <c r="F346" s="34">
        <v>43023.75</v>
      </c>
      <c r="G346" s="31" t="s">
        <v>929</v>
      </c>
      <c r="H346" s="31">
        <v>8442</v>
      </c>
      <c r="I346" s="35">
        <v>0</v>
      </c>
      <c r="J346" s="35">
        <v>0</v>
      </c>
      <c r="K346" s="35">
        <v>7744.28</v>
      </c>
      <c r="L346" s="35">
        <v>0</v>
      </c>
      <c r="M346" s="31" t="s">
        <v>774</v>
      </c>
      <c r="N346" s="36">
        <v>0</v>
      </c>
      <c r="O346" s="31" t="s">
        <v>792</v>
      </c>
      <c r="P346" s="142"/>
      <c r="Q346" s="31"/>
      <c r="R346" s="31"/>
      <c r="S346" s="133"/>
      <c r="T346" s="133"/>
      <c r="V346" s="133"/>
      <c r="W346" s="134"/>
    </row>
    <row r="347" spans="1:23" s="37" customFormat="1">
      <c r="A347" s="31">
        <v>341</v>
      </c>
      <c r="B347" s="31" t="s">
        <v>301</v>
      </c>
      <c r="C347" s="132" t="s">
        <v>877</v>
      </c>
      <c r="D347" s="32" t="s">
        <v>631</v>
      </c>
      <c r="E347" s="33">
        <v>45339</v>
      </c>
      <c r="F347" s="34">
        <v>2643.75</v>
      </c>
      <c r="G347" s="31" t="s">
        <v>927</v>
      </c>
      <c r="H347" s="31">
        <v>3926</v>
      </c>
      <c r="I347" s="35">
        <f>F347*9%</f>
        <v>237.9375</v>
      </c>
      <c r="J347" s="35">
        <f>F347*9%</f>
        <v>237.9375</v>
      </c>
      <c r="K347" s="35">
        <v>0</v>
      </c>
      <c r="L347" s="35">
        <v>0</v>
      </c>
      <c r="M347" s="31" t="s">
        <v>775</v>
      </c>
      <c r="N347" s="36">
        <f>I347+J347+K347+L347</f>
        <v>475.875</v>
      </c>
      <c r="O347" s="31" t="s">
        <v>785</v>
      </c>
      <c r="P347" s="142"/>
      <c r="Q347" s="31"/>
      <c r="R347" s="31"/>
      <c r="S347" s="133"/>
      <c r="T347" s="133"/>
    </row>
    <row r="348" spans="1:23" s="37" customFormat="1">
      <c r="A348" s="31">
        <v>342</v>
      </c>
      <c r="B348" s="31" t="s">
        <v>145</v>
      </c>
      <c r="C348" s="132" t="s">
        <v>885</v>
      </c>
      <c r="D348" s="32" t="s">
        <v>642</v>
      </c>
      <c r="E348" s="33">
        <v>45339</v>
      </c>
      <c r="F348" s="34">
        <v>625.20000000000005</v>
      </c>
      <c r="G348" s="31" t="s">
        <v>927</v>
      </c>
      <c r="H348" s="31">
        <v>8543</v>
      </c>
      <c r="I348" s="35">
        <v>56.27</v>
      </c>
      <c r="J348" s="35">
        <v>56.27</v>
      </c>
      <c r="K348" s="35">
        <v>0</v>
      </c>
      <c r="L348" s="35">
        <v>0</v>
      </c>
      <c r="M348" s="31" t="s">
        <v>775</v>
      </c>
      <c r="N348" s="36">
        <f>I348+J348+K348+L348</f>
        <v>112.54</v>
      </c>
      <c r="O348" s="31" t="s">
        <v>787</v>
      </c>
      <c r="P348" s="142"/>
      <c r="Q348" s="31"/>
      <c r="R348" s="31"/>
      <c r="S348" s="133"/>
      <c r="T348" s="133"/>
    </row>
    <row r="349" spans="1:23" s="37" customFormat="1">
      <c r="A349" s="31">
        <v>343</v>
      </c>
      <c r="B349" s="31" t="s">
        <v>86</v>
      </c>
      <c r="C349" s="132" t="s">
        <v>799</v>
      </c>
      <c r="D349" s="32" t="s">
        <v>433</v>
      </c>
      <c r="E349" s="33">
        <v>45341</v>
      </c>
      <c r="F349" s="34">
        <v>19488.16</v>
      </c>
      <c r="G349" s="31" t="s">
        <v>927</v>
      </c>
      <c r="H349" s="31">
        <v>4819</v>
      </c>
      <c r="I349" s="35">
        <v>1753.92</v>
      </c>
      <c r="J349" s="35">
        <v>1753.92</v>
      </c>
      <c r="K349" s="35">
        <v>0</v>
      </c>
      <c r="L349" s="35">
        <v>0</v>
      </c>
      <c r="M349" s="31" t="s">
        <v>775</v>
      </c>
      <c r="N349" s="36">
        <f>I349+J349+K349+L349</f>
        <v>3507.84</v>
      </c>
      <c r="O349" s="31" t="s">
        <v>785</v>
      </c>
      <c r="P349" s="142"/>
      <c r="Q349" s="31"/>
      <c r="R349" s="31"/>
      <c r="S349" s="133"/>
      <c r="T349" s="133"/>
    </row>
    <row r="350" spans="1:23" s="37" customFormat="1">
      <c r="A350" s="31">
        <v>344</v>
      </c>
      <c r="B350" s="31" t="s">
        <v>346</v>
      </c>
      <c r="C350" s="132" t="s">
        <v>820</v>
      </c>
      <c r="D350" s="32" t="s">
        <v>496</v>
      </c>
      <c r="E350" s="33">
        <v>45341</v>
      </c>
      <c r="F350" s="34">
        <v>35000</v>
      </c>
      <c r="G350" s="31" t="s">
        <v>928</v>
      </c>
      <c r="H350" s="31">
        <v>9965</v>
      </c>
      <c r="I350" s="35">
        <v>0</v>
      </c>
      <c r="J350" s="35">
        <v>0</v>
      </c>
      <c r="K350" s="35">
        <v>1750</v>
      </c>
      <c r="L350" s="35">
        <v>0</v>
      </c>
      <c r="M350" s="31" t="s">
        <v>774</v>
      </c>
      <c r="N350" s="36">
        <v>0</v>
      </c>
      <c r="O350" s="31" t="s">
        <v>784</v>
      </c>
      <c r="P350" s="142"/>
      <c r="Q350" s="31"/>
      <c r="R350" s="31" t="s">
        <v>753</v>
      </c>
      <c r="S350" s="133"/>
      <c r="T350" s="133"/>
      <c r="V350" s="133"/>
      <c r="W350" s="134"/>
    </row>
    <row r="351" spans="1:23" s="37" customFormat="1">
      <c r="A351" s="31">
        <v>345</v>
      </c>
      <c r="B351" s="31" t="s">
        <v>360</v>
      </c>
      <c r="C351" s="132" t="s">
        <v>835</v>
      </c>
      <c r="D351" s="32" t="s">
        <v>303</v>
      </c>
      <c r="E351" s="33">
        <v>45341</v>
      </c>
      <c r="F351" s="34">
        <v>42490</v>
      </c>
      <c r="G351" s="31" t="s">
        <v>927</v>
      </c>
      <c r="H351" s="31">
        <v>4401</v>
      </c>
      <c r="I351" s="35">
        <v>0</v>
      </c>
      <c r="J351" s="35">
        <v>0</v>
      </c>
      <c r="K351" s="35">
        <f>F351*5%</f>
        <v>2124.5</v>
      </c>
      <c r="L351" s="35">
        <v>0</v>
      </c>
      <c r="M351" s="31" t="s">
        <v>775</v>
      </c>
      <c r="N351" s="36">
        <f t="shared" ref="N351:N356" si="18">I351+J351+K351+L351</f>
        <v>2124.5</v>
      </c>
      <c r="O351" s="31" t="s">
        <v>785</v>
      </c>
      <c r="P351" s="142"/>
      <c r="Q351" s="31"/>
      <c r="R351" s="31"/>
      <c r="S351" s="133"/>
      <c r="T351" s="133"/>
    </row>
    <row r="352" spans="1:23" s="37" customFormat="1">
      <c r="A352" s="31">
        <v>346</v>
      </c>
      <c r="B352" s="31" t="s">
        <v>360</v>
      </c>
      <c r="C352" s="132" t="s">
        <v>835</v>
      </c>
      <c r="D352" s="32" t="s">
        <v>303</v>
      </c>
      <c r="E352" s="33">
        <v>45341</v>
      </c>
      <c r="F352" s="34">
        <v>87000</v>
      </c>
      <c r="G352" s="31" t="s">
        <v>927</v>
      </c>
      <c r="H352" s="31">
        <v>3307</v>
      </c>
      <c r="I352" s="35">
        <v>0</v>
      </c>
      <c r="J352" s="35">
        <v>0</v>
      </c>
      <c r="K352" s="35">
        <f>F352*5%</f>
        <v>4350</v>
      </c>
      <c r="L352" s="35">
        <v>0</v>
      </c>
      <c r="M352" s="31" t="s">
        <v>775</v>
      </c>
      <c r="N352" s="36">
        <f t="shared" si="18"/>
        <v>4350</v>
      </c>
      <c r="O352" s="31" t="s">
        <v>785</v>
      </c>
      <c r="P352" s="142"/>
      <c r="Q352" s="31"/>
      <c r="R352" s="31"/>
      <c r="S352" s="133"/>
      <c r="T352" s="133"/>
    </row>
    <row r="353" spans="1:23" s="37" customFormat="1">
      <c r="A353" s="31">
        <v>347</v>
      </c>
      <c r="B353" s="31" t="s">
        <v>360</v>
      </c>
      <c r="C353" s="132" t="s">
        <v>835</v>
      </c>
      <c r="D353" s="32" t="s">
        <v>303</v>
      </c>
      <c r="E353" s="33">
        <v>45341</v>
      </c>
      <c r="F353" s="34">
        <v>75000</v>
      </c>
      <c r="G353" s="31" t="s">
        <v>927</v>
      </c>
      <c r="H353" s="31">
        <v>2034</v>
      </c>
      <c r="I353" s="35">
        <v>0</v>
      </c>
      <c r="J353" s="35">
        <v>0</v>
      </c>
      <c r="K353" s="35">
        <f>F353*5%</f>
        <v>3750</v>
      </c>
      <c r="L353" s="35">
        <v>0</v>
      </c>
      <c r="M353" s="31" t="s">
        <v>775</v>
      </c>
      <c r="N353" s="36">
        <f t="shared" si="18"/>
        <v>3750</v>
      </c>
      <c r="O353" s="31" t="s">
        <v>785</v>
      </c>
      <c r="P353" s="142"/>
      <c r="Q353" s="31"/>
      <c r="R353" s="31"/>
      <c r="S353" s="133"/>
      <c r="T353" s="133"/>
    </row>
    <row r="354" spans="1:23" s="37" customFormat="1">
      <c r="A354" s="31">
        <v>348</v>
      </c>
      <c r="B354" s="31" t="s">
        <v>294</v>
      </c>
      <c r="C354" s="132" t="s">
        <v>841</v>
      </c>
      <c r="D354" s="32" t="s">
        <v>544</v>
      </c>
      <c r="E354" s="33">
        <v>45341</v>
      </c>
      <c r="F354" s="34">
        <v>295000</v>
      </c>
      <c r="G354" s="31" t="s">
        <v>927</v>
      </c>
      <c r="H354" s="31">
        <v>4401</v>
      </c>
      <c r="I354" s="35">
        <v>7375</v>
      </c>
      <c r="J354" s="35">
        <v>7375</v>
      </c>
      <c r="K354" s="35">
        <v>0</v>
      </c>
      <c r="L354" s="35">
        <v>0</v>
      </c>
      <c r="M354" s="31" t="s">
        <v>775</v>
      </c>
      <c r="N354" s="36">
        <f t="shared" si="18"/>
        <v>14750</v>
      </c>
      <c r="O354" s="31" t="s">
        <v>785</v>
      </c>
      <c r="P354" s="142"/>
      <c r="Q354" s="31"/>
      <c r="R354" s="31"/>
      <c r="S354" s="133"/>
      <c r="T354" s="133"/>
    </row>
    <row r="355" spans="1:23" s="37" customFormat="1">
      <c r="A355" s="31">
        <v>349</v>
      </c>
      <c r="B355" s="31" t="s">
        <v>379</v>
      </c>
      <c r="C355" s="132" t="s">
        <v>859</v>
      </c>
      <c r="D355" s="32" t="s">
        <v>575</v>
      </c>
      <c r="E355" s="33">
        <v>45341</v>
      </c>
      <c r="F355" s="34">
        <v>211</v>
      </c>
      <c r="G355" s="31" t="s">
        <v>927</v>
      </c>
      <c r="H355" s="31">
        <v>7228</v>
      </c>
      <c r="I355" s="35">
        <f t="shared" ref="I355:I361" si="19">F355*9%</f>
        <v>18.989999999999998</v>
      </c>
      <c r="J355" s="35">
        <f t="shared" ref="J355:J361" si="20">F355*9%</f>
        <v>18.989999999999998</v>
      </c>
      <c r="K355" s="35">
        <v>0</v>
      </c>
      <c r="L355" s="35">
        <v>0</v>
      </c>
      <c r="M355" s="31" t="s">
        <v>775</v>
      </c>
      <c r="N355" s="36">
        <f t="shared" si="18"/>
        <v>37.979999999999997</v>
      </c>
      <c r="O355" s="31" t="s">
        <v>787</v>
      </c>
      <c r="P355" s="142"/>
      <c r="Q355" s="31"/>
      <c r="R355" s="31"/>
      <c r="S355" s="133"/>
      <c r="T355" s="133"/>
    </row>
    <row r="356" spans="1:23" s="37" customFormat="1">
      <c r="A356" s="31">
        <v>350</v>
      </c>
      <c r="B356" s="31" t="s">
        <v>379</v>
      </c>
      <c r="C356" s="132" t="s">
        <v>859</v>
      </c>
      <c r="D356" s="32" t="s">
        <v>575</v>
      </c>
      <c r="E356" s="33">
        <v>45341</v>
      </c>
      <c r="F356" s="34">
        <v>4873.5</v>
      </c>
      <c r="G356" s="31" t="s">
        <v>927</v>
      </c>
      <c r="H356" s="31">
        <v>7222</v>
      </c>
      <c r="I356" s="35">
        <f t="shared" si="19"/>
        <v>438.61500000000001</v>
      </c>
      <c r="J356" s="35">
        <f t="shared" si="20"/>
        <v>438.61500000000001</v>
      </c>
      <c r="K356" s="35">
        <v>0</v>
      </c>
      <c r="L356" s="35">
        <v>0</v>
      </c>
      <c r="M356" s="31" t="s">
        <v>775</v>
      </c>
      <c r="N356" s="36">
        <f t="shared" si="18"/>
        <v>877.23</v>
      </c>
      <c r="O356" s="31" t="s">
        <v>787</v>
      </c>
      <c r="P356" s="142"/>
      <c r="Q356" s="31"/>
      <c r="R356" s="31"/>
      <c r="S356" s="133"/>
      <c r="T356" s="133"/>
    </row>
    <row r="357" spans="1:23" s="37" customFormat="1">
      <c r="A357" s="31">
        <v>351</v>
      </c>
      <c r="B357" s="31" t="s">
        <v>132</v>
      </c>
      <c r="C357" s="132" t="s">
        <v>869</v>
      </c>
      <c r="D357" s="32" t="s">
        <v>614</v>
      </c>
      <c r="E357" s="33">
        <v>45341</v>
      </c>
      <c r="F357" s="34">
        <v>817.9</v>
      </c>
      <c r="G357" s="31" t="s">
        <v>929</v>
      </c>
      <c r="H357" s="31">
        <v>8536</v>
      </c>
      <c r="I357" s="35">
        <f t="shared" si="19"/>
        <v>73.61099999999999</v>
      </c>
      <c r="J357" s="35">
        <f t="shared" si="20"/>
        <v>73.61099999999999</v>
      </c>
      <c r="K357" s="35">
        <v>0</v>
      </c>
      <c r="L357" s="35">
        <v>0</v>
      </c>
      <c r="M357" s="31" t="s">
        <v>774</v>
      </c>
      <c r="N357" s="36">
        <v>0</v>
      </c>
      <c r="O357" s="31" t="s">
        <v>791</v>
      </c>
      <c r="P357" s="142"/>
      <c r="Q357" s="31"/>
      <c r="R357" s="31"/>
      <c r="S357" s="133"/>
      <c r="T357" s="133"/>
      <c r="V357" s="133"/>
      <c r="W357" s="134"/>
    </row>
    <row r="358" spans="1:23" s="37" customFormat="1">
      <c r="A358" s="31">
        <v>352</v>
      </c>
      <c r="B358" s="31" t="s">
        <v>132</v>
      </c>
      <c r="C358" s="132" t="s">
        <v>869</v>
      </c>
      <c r="D358" s="32" t="s">
        <v>614</v>
      </c>
      <c r="E358" s="33">
        <v>45341</v>
      </c>
      <c r="F358" s="34">
        <v>1355.9</v>
      </c>
      <c r="G358" s="31" t="s">
        <v>929</v>
      </c>
      <c r="H358" s="31">
        <v>9405</v>
      </c>
      <c r="I358" s="35">
        <f t="shared" si="19"/>
        <v>122.03100000000001</v>
      </c>
      <c r="J358" s="35">
        <f t="shared" si="20"/>
        <v>122.03100000000001</v>
      </c>
      <c r="K358" s="35">
        <v>0</v>
      </c>
      <c r="L358" s="35">
        <v>0</v>
      </c>
      <c r="M358" s="31" t="s">
        <v>774</v>
      </c>
      <c r="N358" s="36">
        <v>0</v>
      </c>
      <c r="O358" s="31" t="s">
        <v>791</v>
      </c>
      <c r="P358" s="142"/>
      <c r="Q358" s="31"/>
      <c r="R358" s="31"/>
      <c r="S358" s="133"/>
      <c r="T358" s="133"/>
      <c r="V358" s="133"/>
      <c r="W358" s="134"/>
    </row>
    <row r="359" spans="1:23" s="37" customFormat="1">
      <c r="A359" s="31">
        <v>353</v>
      </c>
      <c r="B359" s="31" t="s">
        <v>132</v>
      </c>
      <c r="C359" s="132" t="s">
        <v>869</v>
      </c>
      <c r="D359" s="32" t="s">
        <v>614</v>
      </c>
      <c r="E359" s="33">
        <v>45341</v>
      </c>
      <c r="F359" s="34">
        <v>610.16999999999996</v>
      </c>
      <c r="G359" s="31" t="s">
        <v>929</v>
      </c>
      <c r="H359" s="31">
        <v>8414</v>
      </c>
      <c r="I359" s="35">
        <f t="shared" si="19"/>
        <v>54.915299999999995</v>
      </c>
      <c r="J359" s="35">
        <f t="shared" si="20"/>
        <v>54.915299999999995</v>
      </c>
      <c r="K359" s="35">
        <v>0</v>
      </c>
      <c r="L359" s="35">
        <v>0</v>
      </c>
      <c r="M359" s="31" t="s">
        <v>774</v>
      </c>
      <c r="N359" s="36">
        <v>0</v>
      </c>
      <c r="O359" s="31" t="s">
        <v>791</v>
      </c>
      <c r="P359" s="142"/>
      <c r="Q359" s="31"/>
      <c r="R359" s="31"/>
      <c r="S359" s="133"/>
      <c r="T359" s="133"/>
      <c r="V359" s="133"/>
      <c r="W359" s="134"/>
    </row>
    <row r="360" spans="1:23" s="37" customFormat="1">
      <c r="A360" s="31">
        <v>354</v>
      </c>
      <c r="B360" s="31" t="s">
        <v>315</v>
      </c>
      <c r="C360" s="132" t="s">
        <v>851</v>
      </c>
      <c r="D360" s="32" t="s">
        <v>557</v>
      </c>
      <c r="E360" s="33">
        <v>45342</v>
      </c>
      <c r="F360" s="34">
        <v>276166.8</v>
      </c>
      <c r="G360" s="31" t="s">
        <v>927</v>
      </c>
      <c r="H360" s="31">
        <v>3923</v>
      </c>
      <c r="I360" s="35">
        <f t="shared" si="19"/>
        <v>24855.011999999999</v>
      </c>
      <c r="J360" s="35">
        <f t="shared" si="20"/>
        <v>24855.011999999999</v>
      </c>
      <c r="K360" s="35">
        <v>0</v>
      </c>
      <c r="L360" s="35">
        <v>0</v>
      </c>
      <c r="M360" s="31" t="s">
        <v>775</v>
      </c>
      <c r="N360" s="36">
        <f>I360+J360+K360+L360</f>
        <v>49710.023999999998</v>
      </c>
      <c r="O360" s="31" t="s">
        <v>785</v>
      </c>
      <c r="P360" s="142"/>
      <c r="Q360" s="31"/>
      <c r="R360" s="31"/>
      <c r="S360" s="133"/>
      <c r="T360" s="133"/>
    </row>
    <row r="361" spans="1:23" s="37" customFormat="1">
      <c r="A361" s="31">
        <v>355</v>
      </c>
      <c r="B361" s="31" t="s">
        <v>315</v>
      </c>
      <c r="C361" s="132" t="s">
        <v>851</v>
      </c>
      <c r="D361" s="32" t="s">
        <v>557</v>
      </c>
      <c r="E361" s="33">
        <v>45342</v>
      </c>
      <c r="F361" s="34">
        <v>196546.9</v>
      </c>
      <c r="G361" s="31" t="s">
        <v>927</v>
      </c>
      <c r="H361" s="31">
        <v>3920</v>
      </c>
      <c r="I361" s="35">
        <f t="shared" si="19"/>
        <v>17689.220999999998</v>
      </c>
      <c r="J361" s="35">
        <f t="shared" si="20"/>
        <v>17689.220999999998</v>
      </c>
      <c r="K361" s="35">
        <v>0</v>
      </c>
      <c r="L361" s="35">
        <v>0</v>
      </c>
      <c r="M361" s="31" t="s">
        <v>775</v>
      </c>
      <c r="N361" s="36">
        <f>I361+J361+K361+L361</f>
        <v>35378.441999999995</v>
      </c>
      <c r="O361" s="31" t="s">
        <v>785</v>
      </c>
      <c r="P361" s="142"/>
      <c r="Q361" s="31"/>
      <c r="R361" s="31"/>
      <c r="S361" s="133"/>
      <c r="T361" s="133"/>
    </row>
    <row r="362" spans="1:23" s="37" customFormat="1">
      <c r="A362" s="31">
        <v>356</v>
      </c>
      <c r="B362" s="31" t="s">
        <v>410</v>
      </c>
      <c r="C362" s="132" t="s">
        <v>892</v>
      </c>
      <c r="D362" s="32" t="s">
        <v>659</v>
      </c>
      <c r="E362" s="33">
        <v>45342</v>
      </c>
      <c r="F362" s="34">
        <v>508</v>
      </c>
      <c r="G362" s="31" t="s">
        <v>928</v>
      </c>
      <c r="H362" s="31">
        <v>9965</v>
      </c>
      <c r="I362" s="35">
        <v>31</v>
      </c>
      <c r="J362" s="35">
        <v>31</v>
      </c>
      <c r="K362" s="35">
        <v>0</v>
      </c>
      <c r="L362" s="35">
        <v>0</v>
      </c>
      <c r="M362" s="31" t="s">
        <v>774</v>
      </c>
      <c r="N362" s="36">
        <v>0</v>
      </c>
      <c r="O362" s="31" t="s">
        <v>784</v>
      </c>
      <c r="P362" s="142"/>
      <c r="Q362" s="31"/>
      <c r="R362" s="31" t="s">
        <v>753</v>
      </c>
      <c r="S362" s="133"/>
      <c r="T362" s="133"/>
      <c r="V362" s="133"/>
      <c r="W362" s="134"/>
    </row>
    <row r="363" spans="1:23" s="37" customFormat="1">
      <c r="A363" s="31">
        <v>357</v>
      </c>
      <c r="B363" s="31" t="s">
        <v>147</v>
      </c>
      <c r="C363" s="132" t="s">
        <v>892</v>
      </c>
      <c r="D363" s="32" t="s">
        <v>660</v>
      </c>
      <c r="E363" s="33">
        <v>45342</v>
      </c>
      <c r="F363" s="34">
        <v>1429</v>
      </c>
      <c r="G363" s="31" t="s">
        <v>928</v>
      </c>
      <c r="H363" s="31">
        <v>9965</v>
      </c>
      <c r="I363" s="35">
        <v>0</v>
      </c>
      <c r="J363" s="35">
        <v>0</v>
      </c>
      <c r="K363" s="35">
        <v>171</v>
      </c>
      <c r="L363" s="35">
        <v>0</v>
      </c>
      <c r="M363" s="31" t="s">
        <v>774</v>
      </c>
      <c r="N363" s="36">
        <v>0</v>
      </c>
      <c r="O363" s="31" t="s">
        <v>784</v>
      </c>
      <c r="P363" s="142"/>
      <c r="Q363" s="31"/>
      <c r="R363" s="31" t="s">
        <v>753</v>
      </c>
      <c r="S363" s="133"/>
      <c r="T363" s="133"/>
      <c r="V363" s="133"/>
      <c r="W363" s="134"/>
    </row>
    <row r="364" spans="1:23" s="37" customFormat="1">
      <c r="A364" s="31">
        <v>358</v>
      </c>
      <c r="B364" s="31" t="s">
        <v>155</v>
      </c>
      <c r="C364" s="132" t="s">
        <v>900</v>
      </c>
      <c r="D364" s="32" t="s">
        <v>710</v>
      </c>
      <c r="E364" s="33">
        <v>45342</v>
      </c>
      <c r="F364" s="34">
        <v>7740</v>
      </c>
      <c r="G364" s="31" t="s">
        <v>928</v>
      </c>
      <c r="H364" s="31">
        <v>9965</v>
      </c>
      <c r="I364" s="35">
        <v>193.5</v>
      </c>
      <c r="J364" s="35">
        <v>193.5</v>
      </c>
      <c r="K364" s="35">
        <v>0</v>
      </c>
      <c r="L364" s="35">
        <v>0</v>
      </c>
      <c r="M364" s="31" t="s">
        <v>774</v>
      </c>
      <c r="N364" s="36">
        <v>0</v>
      </c>
      <c r="O364" s="31" t="s">
        <v>784</v>
      </c>
      <c r="P364" s="142"/>
      <c r="Q364" s="31"/>
      <c r="R364" s="31" t="s">
        <v>753</v>
      </c>
      <c r="S364" s="133"/>
      <c r="T364" s="133"/>
      <c r="V364" s="133"/>
      <c r="W364" s="134"/>
    </row>
    <row r="365" spans="1:23" s="37" customFormat="1">
      <c r="A365" s="31">
        <v>359</v>
      </c>
      <c r="B365" s="31" t="s">
        <v>290</v>
      </c>
      <c r="C365" s="132" t="s">
        <v>809</v>
      </c>
      <c r="D365" s="32" t="s">
        <v>472</v>
      </c>
      <c r="E365" s="33">
        <v>45343</v>
      </c>
      <c r="F365" s="34">
        <v>22122</v>
      </c>
      <c r="G365" s="31" t="s">
        <v>927</v>
      </c>
      <c r="H365" s="31">
        <v>2781</v>
      </c>
      <c r="I365" s="35">
        <v>1990.98</v>
      </c>
      <c r="J365" s="35">
        <v>1990.98</v>
      </c>
      <c r="K365" s="35">
        <v>0</v>
      </c>
      <c r="L365" s="35">
        <v>0</v>
      </c>
      <c r="M365" s="31" t="s">
        <v>775</v>
      </c>
      <c r="N365" s="36">
        <f>I365+J365+K365+L365</f>
        <v>3981.96</v>
      </c>
      <c r="O365" s="31" t="s">
        <v>785</v>
      </c>
      <c r="P365" s="142"/>
      <c r="Q365" s="31"/>
      <c r="R365" s="31"/>
      <c r="S365" s="133"/>
      <c r="T365" s="133"/>
    </row>
    <row r="366" spans="1:23" s="37" customFormat="1">
      <c r="A366" s="31">
        <v>360</v>
      </c>
      <c r="B366" s="31" t="s">
        <v>116</v>
      </c>
      <c r="C366" s="132" t="s">
        <v>832</v>
      </c>
      <c r="D366" s="32" t="s">
        <v>522</v>
      </c>
      <c r="E366" s="33">
        <v>45343</v>
      </c>
      <c r="F366" s="34">
        <v>500</v>
      </c>
      <c r="G366" s="31" t="s">
        <v>928</v>
      </c>
      <c r="H366" s="31">
        <v>9971</v>
      </c>
      <c r="I366" s="35">
        <v>45</v>
      </c>
      <c r="J366" s="35">
        <v>45</v>
      </c>
      <c r="K366" s="35">
        <v>0</v>
      </c>
      <c r="L366" s="35">
        <v>0</v>
      </c>
      <c r="M366" s="31" t="s">
        <v>774</v>
      </c>
      <c r="N366" s="36">
        <v>0</v>
      </c>
      <c r="O366" s="31" t="s">
        <v>788</v>
      </c>
      <c r="P366" s="142"/>
      <c r="Q366" s="31"/>
      <c r="R366" s="31" t="s">
        <v>753</v>
      </c>
      <c r="S366" s="133"/>
      <c r="T366" s="133"/>
    </row>
    <row r="367" spans="1:23" s="37" customFormat="1">
      <c r="A367" s="31">
        <v>361</v>
      </c>
      <c r="B367" s="31" t="s">
        <v>116</v>
      </c>
      <c r="C367" s="132" t="s">
        <v>832</v>
      </c>
      <c r="D367" s="32" t="s">
        <v>523</v>
      </c>
      <c r="E367" s="33">
        <v>45343</v>
      </c>
      <c r="F367" s="34">
        <v>1250</v>
      </c>
      <c r="G367" s="31" t="s">
        <v>928</v>
      </c>
      <c r="H367" s="31">
        <v>9971</v>
      </c>
      <c r="I367" s="35">
        <v>112.5</v>
      </c>
      <c r="J367" s="35">
        <v>112.5</v>
      </c>
      <c r="K367" s="35">
        <v>0</v>
      </c>
      <c r="L367" s="35">
        <v>0</v>
      </c>
      <c r="M367" s="31" t="s">
        <v>774</v>
      </c>
      <c r="N367" s="36">
        <v>0</v>
      </c>
      <c r="O367" s="31" t="s">
        <v>788</v>
      </c>
      <c r="P367" s="142"/>
      <c r="Q367" s="31"/>
      <c r="R367" s="31" t="s">
        <v>753</v>
      </c>
      <c r="S367" s="133"/>
      <c r="T367" s="133"/>
    </row>
    <row r="368" spans="1:23" s="37" customFormat="1">
      <c r="A368" s="31">
        <v>362</v>
      </c>
      <c r="B368" s="31" t="s">
        <v>116</v>
      </c>
      <c r="C368" s="132" t="s">
        <v>832</v>
      </c>
      <c r="D368" s="32" t="s">
        <v>524</v>
      </c>
      <c r="E368" s="33">
        <v>45343</v>
      </c>
      <c r="F368" s="34">
        <v>1250</v>
      </c>
      <c r="G368" s="31" t="s">
        <v>928</v>
      </c>
      <c r="H368" s="31">
        <v>9971</v>
      </c>
      <c r="I368" s="35">
        <v>112.5</v>
      </c>
      <c r="J368" s="35">
        <v>112.5</v>
      </c>
      <c r="K368" s="35">
        <v>0</v>
      </c>
      <c r="L368" s="35">
        <v>0</v>
      </c>
      <c r="M368" s="31" t="s">
        <v>774</v>
      </c>
      <c r="N368" s="36">
        <v>0</v>
      </c>
      <c r="O368" s="31" t="s">
        <v>788</v>
      </c>
      <c r="P368" s="142"/>
      <c r="Q368" s="31"/>
      <c r="R368" s="31" t="s">
        <v>753</v>
      </c>
      <c r="S368" s="133"/>
      <c r="T368" s="133"/>
    </row>
    <row r="369" spans="1:23" s="37" customFormat="1">
      <c r="A369" s="31">
        <v>363</v>
      </c>
      <c r="B369" s="31" t="s">
        <v>116</v>
      </c>
      <c r="C369" s="132" t="s">
        <v>832</v>
      </c>
      <c r="D369" s="32" t="s">
        <v>525</v>
      </c>
      <c r="E369" s="33">
        <v>45343</v>
      </c>
      <c r="F369" s="34">
        <v>1291.24</v>
      </c>
      <c r="G369" s="31" t="s">
        <v>928</v>
      </c>
      <c r="H369" s="31">
        <v>9971</v>
      </c>
      <c r="I369" s="35">
        <v>116.21</v>
      </c>
      <c r="J369" s="35">
        <v>116.21</v>
      </c>
      <c r="K369" s="35">
        <v>0</v>
      </c>
      <c r="L369" s="35">
        <v>0</v>
      </c>
      <c r="M369" s="31" t="s">
        <v>774</v>
      </c>
      <c r="N369" s="36">
        <v>0</v>
      </c>
      <c r="O369" s="31" t="s">
        <v>788</v>
      </c>
      <c r="P369" s="142"/>
      <c r="Q369" s="31"/>
      <c r="R369" s="31" t="s">
        <v>753</v>
      </c>
      <c r="S369" s="133"/>
      <c r="T369" s="133"/>
    </row>
    <row r="370" spans="1:23" s="37" customFormat="1">
      <c r="A370" s="31">
        <v>364</v>
      </c>
      <c r="B370" s="31" t="s">
        <v>309</v>
      </c>
      <c r="C370" s="132" t="s">
        <v>849</v>
      </c>
      <c r="D370" s="32" t="s">
        <v>554</v>
      </c>
      <c r="E370" s="33">
        <v>45343</v>
      </c>
      <c r="F370" s="34">
        <v>21600</v>
      </c>
      <c r="G370" s="31" t="s">
        <v>927</v>
      </c>
      <c r="H370" s="31">
        <v>2932</v>
      </c>
      <c r="I370" s="35">
        <v>0</v>
      </c>
      <c r="J370" s="35">
        <v>0</v>
      </c>
      <c r="K370" s="35">
        <v>1080</v>
      </c>
      <c r="L370" s="35">
        <v>0</v>
      </c>
      <c r="M370" s="31" t="s">
        <v>775</v>
      </c>
      <c r="N370" s="36">
        <f>I370+J370+K370+L370</f>
        <v>1080</v>
      </c>
      <c r="O370" s="31" t="s">
        <v>785</v>
      </c>
      <c r="P370" s="142"/>
      <c r="Q370" s="31"/>
      <c r="R370" s="31"/>
      <c r="S370" s="133"/>
      <c r="T370" s="133"/>
    </row>
    <row r="371" spans="1:23" s="37" customFormat="1">
      <c r="A371" s="31">
        <v>365</v>
      </c>
      <c r="B371" s="31" t="s">
        <v>132</v>
      </c>
      <c r="C371" s="132" t="s">
        <v>869</v>
      </c>
      <c r="D371" s="32" t="s">
        <v>615</v>
      </c>
      <c r="E371" s="33">
        <v>45343</v>
      </c>
      <c r="F371" s="34">
        <v>339</v>
      </c>
      <c r="G371" s="31" t="s">
        <v>929</v>
      </c>
      <c r="H371" s="31">
        <v>3917</v>
      </c>
      <c r="I371" s="35">
        <v>30.51</v>
      </c>
      <c r="J371" s="35">
        <v>30.51</v>
      </c>
      <c r="K371" s="35">
        <v>0</v>
      </c>
      <c r="L371" s="35">
        <v>0</v>
      </c>
      <c r="M371" s="31" t="s">
        <v>774</v>
      </c>
      <c r="N371" s="36">
        <v>0</v>
      </c>
      <c r="O371" s="31" t="s">
        <v>791</v>
      </c>
      <c r="P371" s="142"/>
      <c r="Q371" s="31"/>
      <c r="R371" s="31"/>
      <c r="S371" s="133"/>
      <c r="T371" s="133"/>
      <c r="V371" s="133"/>
      <c r="W371" s="134"/>
    </row>
    <row r="372" spans="1:23" s="37" customFormat="1">
      <c r="A372" s="31">
        <v>366</v>
      </c>
      <c r="B372" s="31" t="s">
        <v>88</v>
      </c>
      <c r="C372" s="132" t="s">
        <v>800</v>
      </c>
      <c r="D372" s="32" t="s">
        <v>441</v>
      </c>
      <c r="E372" s="33">
        <v>45344</v>
      </c>
      <c r="F372" s="34">
        <v>1300</v>
      </c>
      <c r="G372" s="31" t="s">
        <v>927</v>
      </c>
      <c r="H372" s="31">
        <v>8479</v>
      </c>
      <c r="I372" s="35">
        <v>0</v>
      </c>
      <c r="J372" s="35">
        <v>0</v>
      </c>
      <c r="K372" s="35">
        <v>234</v>
      </c>
      <c r="L372" s="35">
        <v>0</v>
      </c>
      <c r="M372" s="31" t="s">
        <v>775</v>
      </c>
      <c r="N372" s="36">
        <f>I372+J372+K372+L372</f>
        <v>234</v>
      </c>
      <c r="O372" s="31" t="s">
        <v>787</v>
      </c>
      <c r="P372" s="142"/>
      <c r="Q372" s="31"/>
      <c r="R372" s="31"/>
      <c r="S372" s="133"/>
      <c r="T372" s="133"/>
    </row>
    <row r="373" spans="1:23" s="37" customFormat="1">
      <c r="A373" s="31">
        <v>367</v>
      </c>
      <c r="B373" s="31" t="s">
        <v>95</v>
      </c>
      <c r="C373" s="132" t="s">
        <v>812</v>
      </c>
      <c r="D373" s="32" t="s">
        <v>483</v>
      </c>
      <c r="E373" s="33">
        <v>45344</v>
      </c>
      <c r="F373" s="34">
        <v>107473</v>
      </c>
      <c r="G373" s="31" t="s">
        <v>928</v>
      </c>
      <c r="H373" s="31">
        <v>9968</v>
      </c>
      <c r="I373" s="35">
        <v>9672.57</v>
      </c>
      <c r="J373" s="35">
        <v>9672.57</v>
      </c>
      <c r="K373" s="35">
        <v>0</v>
      </c>
      <c r="L373" s="35">
        <v>0</v>
      </c>
      <c r="M373" s="31" t="s">
        <v>774</v>
      </c>
      <c r="N373" s="36">
        <v>0</v>
      </c>
      <c r="O373" s="31" t="s">
        <v>784</v>
      </c>
      <c r="P373" s="142"/>
      <c r="Q373" s="31"/>
      <c r="R373" s="31" t="s">
        <v>753</v>
      </c>
      <c r="S373" s="133"/>
      <c r="T373" s="133"/>
      <c r="V373" s="133"/>
      <c r="W373" s="134"/>
    </row>
    <row r="374" spans="1:23" s="37" customFormat="1">
      <c r="A374" s="31">
        <v>368</v>
      </c>
      <c r="B374" s="31" t="s">
        <v>99</v>
      </c>
      <c r="C374" s="132" t="s">
        <v>816</v>
      </c>
      <c r="D374" s="32" t="s">
        <v>491</v>
      </c>
      <c r="E374" s="33">
        <v>45344</v>
      </c>
      <c r="F374" s="34">
        <v>180135</v>
      </c>
      <c r="G374" s="31" t="s">
        <v>927</v>
      </c>
      <c r="H374" s="31">
        <v>2906</v>
      </c>
      <c r="I374" s="35">
        <v>0</v>
      </c>
      <c r="J374" s="35">
        <v>0</v>
      </c>
      <c r="K374" s="35">
        <v>32424.3</v>
      </c>
      <c r="L374" s="35">
        <v>0</v>
      </c>
      <c r="M374" s="31" t="s">
        <v>775</v>
      </c>
      <c r="N374" s="36">
        <f>I374+J374+K374+L374</f>
        <v>32424.3</v>
      </c>
      <c r="O374" s="31" t="s">
        <v>785</v>
      </c>
      <c r="P374" s="142"/>
      <c r="Q374" s="31"/>
      <c r="R374" s="31"/>
      <c r="S374" s="133"/>
      <c r="T374" s="133"/>
    </row>
    <row r="375" spans="1:23" s="37" customFormat="1">
      <c r="A375" s="31">
        <v>369</v>
      </c>
      <c r="B375" s="31" t="s">
        <v>399</v>
      </c>
      <c r="C375" s="132" t="s">
        <v>884</v>
      </c>
      <c r="D375" s="32" t="s">
        <v>640</v>
      </c>
      <c r="E375" s="33">
        <v>45344</v>
      </c>
      <c r="F375" s="34">
        <v>15660</v>
      </c>
      <c r="G375" s="31" t="s">
        <v>929</v>
      </c>
      <c r="H375" s="31">
        <v>4412</v>
      </c>
      <c r="I375" s="35">
        <v>1409.4</v>
      </c>
      <c r="J375" s="35">
        <v>1409.4</v>
      </c>
      <c r="K375" s="35">
        <v>0</v>
      </c>
      <c r="L375" s="35">
        <v>0</v>
      </c>
      <c r="M375" s="31" t="s">
        <v>774</v>
      </c>
      <c r="N375" s="36">
        <v>0</v>
      </c>
      <c r="O375" s="31" t="s">
        <v>791</v>
      </c>
      <c r="P375" s="142"/>
      <c r="Q375" s="31"/>
      <c r="R375" s="31"/>
      <c r="S375" s="133"/>
      <c r="T375" s="133"/>
      <c r="V375" s="133"/>
      <c r="W375" s="134"/>
    </row>
    <row r="376" spans="1:23" s="37" customFormat="1">
      <c r="A376" s="31">
        <v>370</v>
      </c>
      <c r="B376" s="31" t="s">
        <v>147</v>
      </c>
      <c r="C376" s="132" t="s">
        <v>892</v>
      </c>
      <c r="D376" s="32" t="s">
        <v>661</v>
      </c>
      <c r="E376" s="33">
        <v>45344</v>
      </c>
      <c r="F376" s="34">
        <v>4375</v>
      </c>
      <c r="G376" s="31" t="s">
        <v>928</v>
      </c>
      <c r="H376" s="31">
        <v>9965</v>
      </c>
      <c r="I376" s="35">
        <v>0</v>
      </c>
      <c r="J376" s="35">
        <v>0</v>
      </c>
      <c r="K376" s="35">
        <v>525</v>
      </c>
      <c r="L376" s="35">
        <v>0</v>
      </c>
      <c r="M376" s="31" t="s">
        <v>774</v>
      </c>
      <c r="N376" s="36">
        <v>0</v>
      </c>
      <c r="O376" s="31" t="s">
        <v>784</v>
      </c>
      <c r="P376" s="142"/>
      <c r="Q376" s="31"/>
      <c r="R376" s="31" t="s">
        <v>753</v>
      </c>
      <c r="S376" s="133"/>
      <c r="T376" s="133"/>
      <c r="V376" s="133"/>
      <c r="W376" s="134"/>
    </row>
    <row r="377" spans="1:23" s="37" customFormat="1">
      <c r="A377" s="31">
        <v>371</v>
      </c>
      <c r="B377" s="31" t="s">
        <v>91</v>
      </c>
      <c r="C377" s="132" t="s">
        <v>803</v>
      </c>
      <c r="D377" s="32" t="s">
        <v>461</v>
      </c>
      <c r="E377" s="33">
        <v>45345</v>
      </c>
      <c r="F377" s="34">
        <v>291200</v>
      </c>
      <c r="G377" s="31" t="s">
        <v>927</v>
      </c>
      <c r="H377" s="31">
        <v>2914</v>
      </c>
      <c r="I377" s="35">
        <f>F377*9%</f>
        <v>26208</v>
      </c>
      <c r="J377" s="35">
        <f>F377*9%</f>
        <v>26208</v>
      </c>
      <c r="K377" s="35">
        <v>0</v>
      </c>
      <c r="L377" s="35">
        <v>0</v>
      </c>
      <c r="M377" s="31" t="s">
        <v>775</v>
      </c>
      <c r="N377" s="36">
        <f>I377+J377+K377+L377</f>
        <v>52416</v>
      </c>
      <c r="O377" s="31" t="s">
        <v>785</v>
      </c>
      <c r="P377" s="142"/>
      <c r="Q377" s="31"/>
      <c r="R377" s="31"/>
      <c r="S377" s="133"/>
      <c r="T377" s="133"/>
    </row>
    <row r="378" spans="1:23" s="37" customFormat="1">
      <c r="A378" s="31">
        <v>372</v>
      </c>
      <c r="B378" s="31" t="s">
        <v>91</v>
      </c>
      <c r="C378" s="132" t="s">
        <v>803</v>
      </c>
      <c r="D378" s="32" t="s">
        <v>461</v>
      </c>
      <c r="E378" s="33">
        <v>45345</v>
      </c>
      <c r="F378" s="34">
        <v>17100</v>
      </c>
      <c r="G378" s="31" t="s">
        <v>927</v>
      </c>
      <c r="H378" s="31">
        <v>2932</v>
      </c>
      <c r="I378" s="35">
        <f>F378*9%</f>
        <v>1539</v>
      </c>
      <c r="J378" s="35">
        <f>F378*9%</f>
        <v>1539</v>
      </c>
      <c r="K378" s="35">
        <v>0</v>
      </c>
      <c r="L378" s="35">
        <v>0</v>
      </c>
      <c r="M378" s="31" t="s">
        <v>775</v>
      </c>
      <c r="N378" s="36">
        <f>I378+J378+K378+L378</f>
        <v>3078</v>
      </c>
      <c r="O378" s="31" t="s">
        <v>785</v>
      </c>
      <c r="P378" s="142"/>
      <c r="Q378" s="31"/>
      <c r="R378" s="31"/>
      <c r="S378" s="133"/>
      <c r="T378" s="133"/>
    </row>
    <row r="379" spans="1:23" s="37" customFormat="1">
      <c r="A379" s="31">
        <v>373</v>
      </c>
      <c r="B379" s="31" t="s">
        <v>91</v>
      </c>
      <c r="C379" s="132" t="s">
        <v>803</v>
      </c>
      <c r="D379" s="32" t="s">
        <v>461</v>
      </c>
      <c r="E379" s="33">
        <v>45345</v>
      </c>
      <c r="F379" s="34">
        <f>10500+797</f>
        <v>11297</v>
      </c>
      <c r="G379" s="31" t="s">
        <v>927</v>
      </c>
      <c r="H379" s="31">
        <v>2918</v>
      </c>
      <c r="I379" s="35">
        <f>F379*9%</f>
        <v>1016.73</v>
      </c>
      <c r="J379" s="35">
        <f>F379*9%</f>
        <v>1016.73</v>
      </c>
      <c r="K379" s="35">
        <v>0</v>
      </c>
      <c r="L379" s="35">
        <v>0</v>
      </c>
      <c r="M379" s="31" t="s">
        <v>775</v>
      </c>
      <c r="N379" s="36">
        <f>I379+J379+K379+L379</f>
        <v>2033.46</v>
      </c>
      <c r="O379" s="31" t="s">
        <v>785</v>
      </c>
      <c r="P379" s="142"/>
      <c r="Q379" s="31"/>
      <c r="R379" s="31"/>
      <c r="S379" s="133"/>
      <c r="T379" s="133"/>
    </row>
    <row r="380" spans="1:23" s="37" customFormat="1">
      <c r="A380" s="31">
        <v>374</v>
      </c>
      <c r="B380" s="31" t="s">
        <v>318</v>
      </c>
      <c r="C380" s="132" t="s">
        <v>805</v>
      </c>
      <c r="D380" s="32" t="s">
        <v>464</v>
      </c>
      <c r="E380" s="33">
        <v>45345</v>
      </c>
      <c r="F380" s="34">
        <v>14830.5</v>
      </c>
      <c r="G380" s="31" t="s">
        <v>928</v>
      </c>
      <c r="H380" s="31">
        <v>8523</v>
      </c>
      <c r="I380" s="35">
        <f>F380*9%</f>
        <v>1334.7449999999999</v>
      </c>
      <c r="J380" s="35">
        <f>F380*9%</f>
        <v>1334.7449999999999</v>
      </c>
      <c r="K380" s="35">
        <v>0</v>
      </c>
      <c r="L380" s="35">
        <v>0</v>
      </c>
      <c r="M380" s="31" t="s">
        <v>774</v>
      </c>
      <c r="N380" s="36">
        <v>0</v>
      </c>
      <c r="O380" s="31" t="s">
        <v>788</v>
      </c>
      <c r="P380" s="142"/>
      <c r="Q380" s="31"/>
      <c r="R380" s="31"/>
      <c r="S380" s="133"/>
      <c r="T380" s="133"/>
    </row>
    <row r="381" spans="1:23" s="37" customFormat="1">
      <c r="A381" s="31">
        <v>375</v>
      </c>
      <c r="B381" s="31" t="s">
        <v>341</v>
      </c>
      <c r="C381" s="132" t="s">
        <v>814</v>
      </c>
      <c r="D381" s="32" t="s">
        <v>488</v>
      </c>
      <c r="E381" s="33">
        <v>45345</v>
      </c>
      <c r="F381" s="34">
        <v>3921.18</v>
      </c>
      <c r="G381" s="31" t="s">
        <v>928</v>
      </c>
      <c r="H381" s="31">
        <v>9968</v>
      </c>
      <c r="I381" s="35">
        <v>352.91</v>
      </c>
      <c r="J381" s="35">
        <v>352.91</v>
      </c>
      <c r="K381" s="35">
        <v>0</v>
      </c>
      <c r="L381" s="35">
        <v>0</v>
      </c>
      <c r="M381" s="31" t="s">
        <v>774</v>
      </c>
      <c r="N381" s="36">
        <v>0</v>
      </c>
      <c r="O381" s="31" t="s">
        <v>790</v>
      </c>
      <c r="P381" s="142"/>
      <c r="Q381" s="31"/>
      <c r="R381" s="31" t="s">
        <v>753</v>
      </c>
      <c r="S381" s="133"/>
      <c r="T381" s="133"/>
    </row>
    <row r="382" spans="1:23" s="37" customFormat="1">
      <c r="A382" s="31">
        <v>376</v>
      </c>
      <c r="B382" s="31" t="s">
        <v>109</v>
      </c>
      <c r="C382" s="132" t="s">
        <v>825</v>
      </c>
      <c r="D382" s="32" t="s">
        <v>505</v>
      </c>
      <c r="E382" s="33">
        <v>45345</v>
      </c>
      <c r="F382" s="34">
        <v>955.71</v>
      </c>
      <c r="G382" s="31" t="s">
        <v>927</v>
      </c>
      <c r="H382" s="31">
        <v>7318</v>
      </c>
      <c r="I382" s="35">
        <v>86.01</v>
      </c>
      <c r="J382" s="35">
        <v>86.01</v>
      </c>
      <c r="K382" s="35">
        <v>0</v>
      </c>
      <c r="L382" s="35">
        <v>0</v>
      </c>
      <c r="M382" s="31" t="s">
        <v>775</v>
      </c>
      <c r="N382" s="36">
        <f>I382+J382+K382+L382</f>
        <v>172.02</v>
      </c>
      <c r="O382" s="31" t="s">
        <v>787</v>
      </c>
      <c r="P382" s="142"/>
      <c r="Q382" s="31"/>
      <c r="R382" s="31"/>
      <c r="S382" s="133"/>
      <c r="T382" s="133"/>
    </row>
    <row r="383" spans="1:23" s="37" customFormat="1">
      <c r="A383" s="31">
        <v>377</v>
      </c>
      <c r="B383" s="31" t="s">
        <v>130</v>
      </c>
      <c r="C383" s="132" t="s">
        <v>867</v>
      </c>
      <c r="D383" s="32" t="s">
        <v>590</v>
      </c>
      <c r="E383" s="33">
        <v>45345</v>
      </c>
      <c r="F383" s="34">
        <v>2739.6</v>
      </c>
      <c r="G383" s="31" t="s">
        <v>927</v>
      </c>
      <c r="H383" s="31">
        <v>8536</v>
      </c>
      <c r="I383" s="35">
        <v>246.56</v>
      </c>
      <c r="J383" s="35">
        <v>246.56</v>
      </c>
      <c r="K383" s="35">
        <v>0</v>
      </c>
      <c r="L383" s="35">
        <v>0</v>
      </c>
      <c r="M383" s="31" t="s">
        <v>775</v>
      </c>
      <c r="N383" s="36">
        <f>I383+J383+K383+L383</f>
        <v>493.12</v>
      </c>
      <c r="O383" s="31" t="s">
        <v>787</v>
      </c>
      <c r="P383" s="142"/>
      <c r="Q383" s="31"/>
      <c r="R383" s="31"/>
      <c r="S383" s="133"/>
      <c r="T383" s="133"/>
    </row>
    <row r="384" spans="1:23" s="37" customFormat="1">
      <c r="A384" s="31">
        <v>378</v>
      </c>
      <c r="B384" s="31" t="s">
        <v>132</v>
      </c>
      <c r="C384" s="132" t="s">
        <v>869</v>
      </c>
      <c r="D384" s="32" t="s">
        <v>616</v>
      </c>
      <c r="E384" s="33">
        <v>45345</v>
      </c>
      <c r="F384" s="34">
        <v>1957.62</v>
      </c>
      <c r="G384" s="31" t="s">
        <v>929</v>
      </c>
      <c r="H384" s="31">
        <v>8536</v>
      </c>
      <c r="I384" s="35">
        <v>176.19</v>
      </c>
      <c r="J384" s="35">
        <v>176.19</v>
      </c>
      <c r="K384" s="35">
        <v>0</v>
      </c>
      <c r="L384" s="35">
        <v>0</v>
      </c>
      <c r="M384" s="31" t="s">
        <v>774</v>
      </c>
      <c r="N384" s="36">
        <v>0</v>
      </c>
      <c r="O384" s="31" t="s">
        <v>791</v>
      </c>
      <c r="P384" s="142"/>
      <c r="Q384" s="31"/>
      <c r="R384" s="31"/>
      <c r="S384" s="133"/>
      <c r="T384" s="133"/>
      <c r="V384" s="133"/>
      <c r="W384" s="134"/>
    </row>
    <row r="385" spans="1:23" s="37" customFormat="1">
      <c r="A385" s="31">
        <v>379</v>
      </c>
      <c r="B385" s="31" t="s">
        <v>145</v>
      </c>
      <c r="C385" s="132" t="s">
        <v>885</v>
      </c>
      <c r="D385" s="32" t="s">
        <v>643</v>
      </c>
      <c r="E385" s="33">
        <v>45345</v>
      </c>
      <c r="F385" s="34">
        <v>15095.15</v>
      </c>
      <c r="G385" s="31" t="s">
        <v>927</v>
      </c>
      <c r="H385" s="31">
        <v>8544</v>
      </c>
      <c r="I385" s="35">
        <v>1358.56</v>
      </c>
      <c r="J385" s="35">
        <v>1358.56</v>
      </c>
      <c r="K385" s="35">
        <v>0</v>
      </c>
      <c r="L385" s="35">
        <v>0</v>
      </c>
      <c r="M385" s="31" t="s">
        <v>775</v>
      </c>
      <c r="N385" s="36">
        <f t="shared" ref="N385:N397" si="21">I385+J385+K385+L385</f>
        <v>2717.12</v>
      </c>
      <c r="O385" s="31" t="s">
        <v>787</v>
      </c>
      <c r="P385" s="142"/>
      <c r="Q385" s="31"/>
      <c r="R385" s="31"/>
      <c r="S385" s="133"/>
      <c r="T385" s="133"/>
    </row>
    <row r="386" spans="1:23" s="37" customFormat="1">
      <c r="A386" s="31">
        <v>380</v>
      </c>
      <c r="B386" s="31" t="s">
        <v>145</v>
      </c>
      <c r="C386" s="132" t="s">
        <v>885</v>
      </c>
      <c r="D386" s="32" t="s">
        <v>644</v>
      </c>
      <c r="E386" s="33">
        <v>45345</v>
      </c>
      <c r="F386" s="34">
        <v>1959.75</v>
      </c>
      <c r="G386" s="31" t="s">
        <v>927</v>
      </c>
      <c r="H386" s="31">
        <v>8537</v>
      </c>
      <c r="I386" s="35">
        <f>F386*9%</f>
        <v>176.3775</v>
      </c>
      <c r="J386" s="35">
        <f>F386*9%</f>
        <v>176.3775</v>
      </c>
      <c r="K386" s="35">
        <v>0</v>
      </c>
      <c r="L386" s="35">
        <v>0</v>
      </c>
      <c r="M386" s="31" t="s">
        <v>775</v>
      </c>
      <c r="N386" s="36">
        <f t="shared" si="21"/>
        <v>352.755</v>
      </c>
      <c r="O386" s="31" t="s">
        <v>787</v>
      </c>
      <c r="P386" s="142"/>
      <c r="Q386" s="31"/>
      <c r="R386" s="31"/>
      <c r="S386" s="133"/>
      <c r="T386" s="133"/>
    </row>
    <row r="387" spans="1:23" s="37" customFormat="1">
      <c r="A387" s="31">
        <v>381</v>
      </c>
      <c r="B387" s="31" t="s">
        <v>145</v>
      </c>
      <c r="C387" s="132" t="s">
        <v>885</v>
      </c>
      <c r="D387" s="32" t="s">
        <v>644</v>
      </c>
      <c r="E387" s="33">
        <v>45345</v>
      </c>
      <c r="F387" s="34">
        <v>4611.2</v>
      </c>
      <c r="G387" s="31" t="s">
        <v>927</v>
      </c>
      <c r="H387" s="31">
        <v>8536</v>
      </c>
      <c r="I387" s="35">
        <f>F387*9%</f>
        <v>415.00799999999998</v>
      </c>
      <c r="J387" s="35">
        <f>F387*9%</f>
        <v>415.00799999999998</v>
      </c>
      <c r="K387" s="35">
        <v>0</v>
      </c>
      <c r="L387" s="35">
        <v>0</v>
      </c>
      <c r="M387" s="31" t="s">
        <v>775</v>
      </c>
      <c r="N387" s="36">
        <f t="shared" si="21"/>
        <v>830.01599999999996</v>
      </c>
      <c r="O387" s="31" t="s">
        <v>787</v>
      </c>
      <c r="P387" s="142"/>
      <c r="Q387" s="31"/>
      <c r="R387" s="31"/>
      <c r="S387" s="133"/>
      <c r="T387" s="133"/>
    </row>
    <row r="388" spans="1:23" s="37" customFormat="1">
      <c r="A388" s="31">
        <v>382</v>
      </c>
      <c r="B388" s="31" t="s">
        <v>145</v>
      </c>
      <c r="C388" s="132" t="s">
        <v>885</v>
      </c>
      <c r="D388" s="32" t="s">
        <v>644</v>
      </c>
      <c r="E388" s="33">
        <v>45345</v>
      </c>
      <c r="F388" s="34">
        <v>15002.4</v>
      </c>
      <c r="G388" s="31" t="s">
        <v>927</v>
      </c>
      <c r="H388" s="31">
        <v>8544</v>
      </c>
      <c r="I388" s="35">
        <f>F388*9%</f>
        <v>1350.2159999999999</v>
      </c>
      <c r="J388" s="35">
        <f>F388*9%</f>
        <v>1350.2159999999999</v>
      </c>
      <c r="K388" s="35">
        <v>0</v>
      </c>
      <c r="L388" s="35">
        <v>0</v>
      </c>
      <c r="M388" s="31" t="s">
        <v>775</v>
      </c>
      <c r="N388" s="36">
        <f t="shared" si="21"/>
        <v>2700.4319999999998</v>
      </c>
      <c r="O388" s="31" t="s">
        <v>787</v>
      </c>
      <c r="P388" s="142"/>
      <c r="Q388" s="31"/>
      <c r="R388" s="31"/>
      <c r="S388" s="133"/>
      <c r="T388" s="133"/>
    </row>
    <row r="389" spans="1:23" s="37" customFormat="1">
      <c r="A389" s="31">
        <v>383</v>
      </c>
      <c r="B389" s="31" t="s">
        <v>145</v>
      </c>
      <c r="C389" s="132" t="s">
        <v>885</v>
      </c>
      <c r="D389" s="32" t="s">
        <v>644</v>
      </c>
      <c r="E389" s="33">
        <v>45345</v>
      </c>
      <c r="F389" s="34">
        <v>360</v>
      </c>
      <c r="G389" s="31" t="s">
        <v>927</v>
      </c>
      <c r="H389" s="31">
        <v>3923</v>
      </c>
      <c r="I389" s="35">
        <f>F389*9%</f>
        <v>32.4</v>
      </c>
      <c r="J389" s="35">
        <f>F389*9%</f>
        <v>32.4</v>
      </c>
      <c r="K389" s="35">
        <v>0</v>
      </c>
      <c r="L389" s="35">
        <v>0</v>
      </c>
      <c r="M389" s="31" t="s">
        <v>775</v>
      </c>
      <c r="N389" s="36">
        <f t="shared" si="21"/>
        <v>64.8</v>
      </c>
      <c r="O389" s="31" t="s">
        <v>787</v>
      </c>
      <c r="P389" s="142"/>
      <c r="Q389" s="31"/>
      <c r="R389" s="31"/>
      <c r="S389" s="133"/>
      <c r="T389" s="133"/>
    </row>
    <row r="390" spans="1:23" s="37" customFormat="1">
      <c r="A390" s="31">
        <v>384</v>
      </c>
      <c r="B390" s="31" t="s">
        <v>325</v>
      </c>
      <c r="C390" s="132" t="s">
        <v>886</v>
      </c>
      <c r="D390" s="32" t="s">
        <v>647</v>
      </c>
      <c r="E390" s="33">
        <v>45345</v>
      </c>
      <c r="F390" s="34">
        <v>16125</v>
      </c>
      <c r="G390" s="31" t="s">
        <v>927</v>
      </c>
      <c r="H390" s="31">
        <v>1302</v>
      </c>
      <c r="I390" s="35">
        <v>0</v>
      </c>
      <c r="J390" s="35">
        <v>0</v>
      </c>
      <c r="K390" s="35">
        <v>2902.5</v>
      </c>
      <c r="L390" s="35">
        <v>0</v>
      </c>
      <c r="M390" s="31" t="s">
        <v>775</v>
      </c>
      <c r="N390" s="36">
        <f t="shared" si="21"/>
        <v>2902.5</v>
      </c>
      <c r="O390" s="31" t="s">
        <v>785</v>
      </c>
      <c r="P390" s="142"/>
      <c r="Q390" s="31"/>
      <c r="R390" s="31"/>
      <c r="S390" s="133"/>
      <c r="T390" s="133"/>
    </row>
    <row r="391" spans="1:23" s="37" customFormat="1">
      <c r="A391" s="31">
        <v>385</v>
      </c>
      <c r="B391" s="31" t="s">
        <v>407</v>
      </c>
      <c r="C391" s="132" t="s">
        <v>890</v>
      </c>
      <c r="D391" s="32" t="s">
        <v>654</v>
      </c>
      <c r="E391" s="33">
        <v>45345</v>
      </c>
      <c r="F391" s="34">
        <v>38750</v>
      </c>
      <c r="G391" s="31" t="s">
        <v>927</v>
      </c>
      <c r="H391" s="31">
        <v>2912</v>
      </c>
      <c r="I391" s="35">
        <v>3487.5</v>
      </c>
      <c r="J391" s="35">
        <v>3487.5</v>
      </c>
      <c r="K391" s="35">
        <v>0</v>
      </c>
      <c r="L391" s="35">
        <v>0</v>
      </c>
      <c r="M391" s="31" t="s">
        <v>775</v>
      </c>
      <c r="N391" s="36">
        <f t="shared" si="21"/>
        <v>6975</v>
      </c>
      <c r="O391" s="31" t="s">
        <v>785</v>
      </c>
      <c r="P391" s="142"/>
      <c r="Q391" s="31"/>
      <c r="R391" s="31"/>
      <c r="S391" s="133"/>
      <c r="T391" s="133"/>
    </row>
    <row r="392" spans="1:23" s="37" customFormat="1">
      <c r="A392" s="31">
        <v>386</v>
      </c>
      <c r="B392" s="31" t="s">
        <v>86</v>
      </c>
      <c r="C392" s="132" t="s">
        <v>799</v>
      </c>
      <c r="D392" s="32" t="s">
        <v>434</v>
      </c>
      <c r="E392" s="33">
        <v>45346</v>
      </c>
      <c r="F392" s="34">
        <v>57907.56</v>
      </c>
      <c r="G392" s="31" t="s">
        <v>927</v>
      </c>
      <c r="H392" s="31">
        <v>4819</v>
      </c>
      <c r="I392" s="35">
        <v>5211.72</v>
      </c>
      <c r="J392" s="35">
        <v>5211.72</v>
      </c>
      <c r="K392" s="35">
        <v>0</v>
      </c>
      <c r="L392" s="35">
        <v>0</v>
      </c>
      <c r="M392" s="31" t="s">
        <v>775</v>
      </c>
      <c r="N392" s="36">
        <f t="shared" si="21"/>
        <v>10423.44</v>
      </c>
      <c r="O392" s="31" t="s">
        <v>785</v>
      </c>
      <c r="P392" s="142"/>
      <c r="Q392" s="31"/>
      <c r="R392" s="31"/>
      <c r="S392" s="133"/>
      <c r="T392" s="133"/>
    </row>
    <row r="393" spans="1:23" s="37" customFormat="1">
      <c r="A393" s="31">
        <v>387</v>
      </c>
      <c r="B393" s="31" t="s">
        <v>86</v>
      </c>
      <c r="C393" s="132" t="s">
        <v>799</v>
      </c>
      <c r="D393" s="32" t="s">
        <v>435</v>
      </c>
      <c r="E393" s="33">
        <v>45346</v>
      </c>
      <c r="F393" s="34">
        <v>28822.04</v>
      </c>
      <c r="G393" s="31" t="s">
        <v>927</v>
      </c>
      <c r="H393" s="31">
        <v>4819</v>
      </c>
      <c r="I393" s="35">
        <v>2593.98</v>
      </c>
      <c r="J393" s="35">
        <v>2593.98</v>
      </c>
      <c r="K393" s="35">
        <v>0</v>
      </c>
      <c r="L393" s="35">
        <v>0</v>
      </c>
      <c r="M393" s="31" t="s">
        <v>775</v>
      </c>
      <c r="N393" s="36">
        <f t="shared" si="21"/>
        <v>5187.96</v>
      </c>
      <c r="O393" s="31" t="s">
        <v>785</v>
      </c>
      <c r="P393" s="142"/>
      <c r="Q393" s="31"/>
      <c r="R393" s="31"/>
      <c r="S393" s="133"/>
      <c r="T393" s="133"/>
    </row>
    <row r="394" spans="1:23" s="37" customFormat="1">
      <c r="A394" s="31">
        <v>388</v>
      </c>
      <c r="B394" s="31" t="s">
        <v>89</v>
      </c>
      <c r="C394" s="132" t="s">
        <v>801</v>
      </c>
      <c r="D394" s="32" t="s">
        <v>444</v>
      </c>
      <c r="E394" s="33">
        <v>45346</v>
      </c>
      <c r="F394" s="34">
        <v>54120</v>
      </c>
      <c r="G394" s="31" t="s">
        <v>927</v>
      </c>
      <c r="H394" s="31">
        <v>4001</v>
      </c>
      <c r="I394" s="35">
        <v>1353</v>
      </c>
      <c r="J394" s="35">
        <v>1353</v>
      </c>
      <c r="K394" s="35">
        <v>0</v>
      </c>
      <c r="L394" s="35">
        <v>0</v>
      </c>
      <c r="M394" s="31" t="s">
        <v>775</v>
      </c>
      <c r="N394" s="36">
        <f t="shared" si="21"/>
        <v>2706</v>
      </c>
      <c r="O394" s="31" t="s">
        <v>785</v>
      </c>
      <c r="P394" s="142"/>
      <c r="Q394" s="31"/>
      <c r="R394" s="31"/>
      <c r="S394" s="133"/>
      <c r="T394" s="133"/>
    </row>
    <row r="395" spans="1:23" s="37" customFormat="1">
      <c r="A395" s="31">
        <v>389</v>
      </c>
      <c r="B395" s="31" t="s">
        <v>326</v>
      </c>
      <c r="C395" s="132" t="s">
        <v>860</v>
      </c>
      <c r="D395" s="32" t="s">
        <v>577</v>
      </c>
      <c r="E395" s="33">
        <v>45346</v>
      </c>
      <c r="F395" s="34">
        <v>3900</v>
      </c>
      <c r="G395" s="31" t="s">
        <v>927</v>
      </c>
      <c r="H395" s="31">
        <v>8504</v>
      </c>
      <c r="I395" s="35">
        <v>351</v>
      </c>
      <c r="J395" s="35">
        <v>351</v>
      </c>
      <c r="K395" s="35">
        <v>0</v>
      </c>
      <c r="L395" s="35">
        <v>0</v>
      </c>
      <c r="M395" s="31" t="s">
        <v>775</v>
      </c>
      <c r="N395" s="36">
        <f t="shared" si="21"/>
        <v>702</v>
      </c>
      <c r="O395" s="31" t="s">
        <v>787</v>
      </c>
      <c r="P395" s="142"/>
      <c r="Q395" s="31"/>
      <c r="R395" s="31"/>
      <c r="S395" s="133"/>
      <c r="T395" s="133"/>
    </row>
    <row r="396" spans="1:23" s="37" customFormat="1">
      <c r="A396" s="31">
        <v>390</v>
      </c>
      <c r="B396" s="31" t="s">
        <v>145</v>
      </c>
      <c r="C396" s="132" t="s">
        <v>885</v>
      </c>
      <c r="D396" s="32" t="s">
        <v>645</v>
      </c>
      <c r="E396" s="33">
        <v>45346</v>
      </c>
      <c r="F396" s="34">
        <v>209.25</v>
      </c>
      <c r="G396" s="31" t="s">
        <v>927</v>
      </c>
      <c r="H396" s="31">
        <v>8537</v>
      </c>
      <c r="I396" s="35">
        <f>F396*9%</f>
        <v>18.8325</v>
      </c>
      <c r="J396" s="35">
        <f>F396*9%</f>
        <v>18.8325</v>
      </c>
      <c r="K396" s="35">
        <v>0</v>
      </c>
      <c r="L396" s="35">
        <v>0</v>
      </c>
      <c r="M396" s="31" t="s">
        <v>775</v>
      </c>
      <c r="N396" s="36">
        <f t="shared" si="21"/>
        <v>37.664999999999999</v>
      </c>
      <c r="O396" s="31" t="s">
        <v>787</v>
      </c>
      <c r="P396" s="142"/>
      <c r="Q396" s="31"/>
      <c r="R396" s="31"/>
      <c r="S396" s="133"/>
      <c r="T396" s="133"/>
    </row>
    <row r="397" spans="1:23" s="37" customFormat="1">
      <c r="A397" s="31">
        <v>391</v>
      </c>
      <c r="B397" s="31" t="s">
        <v>145</v>
      </c>
      <c r="C397" s="132" t="s">
        <v>885</v>
      </c>
      <c r="D397" s="32" t="s">
        <v>645</v>
      </c>
      <c r="E397" s="33">
        <v>45346</v>
      </c>
      <c r="F397" s="34">
        <v>736.9</v>
      </c>
      <c r="G397" s="31" t="s">
        <v>927</v>
      </c>
      <c r="H397" s="31">
        <v>3917</v>
      </c>
      <c r="I397" s="35">
        <f>F397*9%</f>
        <v>66.320999999999998</v>
      </c>
      <c r="J397" s="35">
        <f>F397*9%</f>
        <v>66.320999999999998</v>
      </c>
      <c r="K397" s="35">
        <v>0</v>
      </c>
      <c r="L397" s="35">
        <v>0</v>
      </c>
      <c r="M397" s="31" t="s">
        <v>775</v>
      </c>
      <c r="N397" s="36">
        <f t="shared" si="21"/>
        <v>132.642</v>
      </c>
      <c r="O397" s="31" t="s">
        <v>787</v>
      </c>
      <c r="P397" s="142"/>
      <c r="Q397" s="31"/>
      <c r="R397" s="31"/>
      <c r="S397" s="133"/>
      <c r="T397" s="133"/>
    </row>
    <row r="398" spans="1:23" s="37" customFormat="1">
      <c r="A398" s="31">
        <v>392</v>
      </c>
      <c r="B398" s="31" t="s">
        <v>147</v>
      </c>
      <c r="C398" s="132" t="s">
        <v>892</v>
      </c>
      <c r="D398" s="32" t="s">
        <v>662</v>
      </c>
      <c r="E398" s="33">
        <v>45346</v>
      </c>
      <c r="F398" s="34">
        <v>1902</v>
      </c>
      <c r="G398" s="31" t="s">
        <v>928</v>
      </c>
      <c r="H398" s="31">
        <v>9965</v>
      </c>
      <c r="I398" s="35">
        <v>0</v>
      </c>
      <c r="J398" s="35">
        <v>0</v>
      </c>
      <c r="K398" s="35">
        <v>228</v>
      </c>
      <c r="L398" s="35">
        <v>0</v>
      </c>
      <c r="M398" s="31" t="s">
        <v>774</v>
      </c>
      <c r="N398" s="36">
        <v>0</v>
      </c>
      <c r="O398" s="31" t="s">
        <v>784</v>
      </c>
      <c r="P398" s="142"/>
      <c r="Q398" s="31"/>
      <c r="R398" s="31" t="s">
        <v>753</v>
      </c>
      <c r="S398" s="133"/>
      <c r="T398" s="133"/>
      <c r="V398" s="133"/>
      <c r="W398" s="134"/>
    </row>
    <row r="399" spans="1:23" s="37" customFormat="1">
      <c r="A399" s="31">
        <v>393</v>
      </c>
      <c r="B399" s="31" t="s">
        <v>301</v>
      </c>
      <c r="C399" s="132" t="s">
        <v>877</v>
      </c>
      <c r="D399" s="32" t="s">
        <v>632</v>
      </c>
      <c r="E399" s="33">
        <v>45347</v>
      </c>
      <c r="F399" s="34">
        <v>2000</v>
      </c>
      <c r="G399" s="31" t="s">
        <v>927</v>
      </c>
      <c r="H399" s="31">
        <v>3923</v>
      </c>
      <c r="I399" s="35">
        <f t="shared" ref="I399:I404" si="22">F399*9%</f>
        <v>180</v>
      </c>
      <c r="J399" s="35">
        <f t="shared" ref="J399:J404" si="23">F399*9%</f>
        <v>180</v>
      </c>
      <c r="K399" s="35">
        <v>0</v>
      </c>
      <c r="L399" s="35">
        <v>0</v>
      </c>
      <c r="M399" s="31" t="s">
        <v>775</v>
      </c>
      <c r="N399" s="36">
        <f>I399+J399+K399+L399</f>
        <v>360</v>
      </c>
      <c r="O399" s="31" t="s">
        <v>785</v>
      </c>
      <c r="P399" s="142"/>
      <c r="Q399" s="31"/>
      <c r="R399" s="31"/>
      <c r="S399" s="133"/>
      <c r="T399" s="133"/>
    </row>
    <row r="400" spans="1:23" s="37" customFormat="1">
      <c r="A400" s="31">
        <v>394</v>
      </c>
      <c r="B400" s="31" t="s">
        <v>301</v>
      </c>
      <c r="C400" s="132" t="s">
        <v>877</v>
      </c>
      <c r="D400" s="32" t="s">
        <v>632</v>
      </c>
      <c r="E400" s="33">
        <v>45347</v>
      </c>
      <c r="F400" s="34">
        <v>579.15</v>
      </c>
      <c r="G400" s="31" t="s">
        <v>927</v>
      </c>
      <c r="H400" s="31">
        <v>3926</v>
      </c>
      <c r="I400" s="35">
        <f t="shared" si="22"/>
        <v>52.123499999999993</v>
      </c>
      <c r="J400" s="35">
        <f t="shared" si="23"/>
        <v>52.123499999999993</v>
      </c>
      <c r="K400" s="35">
        <v>0</v>
      </c>
      <c r="L400" s="35">
        <v>0</v>
      </c>
      <c r="M400" s="31" t="s">
        <v>775</v>
      </c>
      <c r="N400" s="36">
        <f>I400+J400+K400+L400</f>
        <v>104.24699999999999</v>
      </c>
      <c r="O400" s="31" t="s">
        <v>785</v>
      </c>
      <c r="P400" s="142"/>
      <c r="Q400" s="31"/>
      <c r="R400" s="31"/>
      <c r="S400" s="133"/>
      <c r="T400" s="133"/>
    </row>
    <row r="401" spans="1:23" s="37" customFormat="1">
      <c r="A401" s="31">
        <v>395</v>
      </c>
      <c r="B401" s="31" t="s">
        <v>350</v>
      </c>
      <c r="C401" s="132" t="s">
        <v>824</v>
      </c>
      <c r="D401" s="32" t="s">
        <v>502</v>
      </c>
      <c r="E401" s="33">
        <v>45348</v>
      </c>
      <c r="F401" s="34">
        <v>2823</v>
      </c>
      <c r="G401" s="31" t="s">
        <v>927</v>
      </c>
      <c r="H401" s="31">
        <v>8479</v>
      </c>
      <c r="I401" s="35">
        <f t="shared" si="22"/>
        <v>254.07</v>
      </c>
      <c r="J401" s="35">
        <f t="shared" si="23"/>
        <v>254.07</v>
      </c>
      <c r="K401" s="35">
        <v>0</v>
      </c>
      <c r="L401" s="35">
        <v>0</v>
      </c>
      <c r="M401" s="31" t="s">
        <v>775</v>
      </c>
      <c r="N401" s="36">
        <f>I401+J401+K401+L401</f>
        <v>508.14</v>
      </c>
      <c r="O401" s="31" t="s">
        <v>787</v>
      </c>
      <c r="P401" s="142"/>
      <c r="Q401" s="31"/>
      <c r="R401" s="31"/>
      <c r="S401" s="133"/>
      <c r="T401" s="133"/>
    </row>
    <row r="402" spans="1:23" s="37" customFormat="1">
      <c r="A402" s="31">
        <v>396</v>
      </c>
      <c r="B402" s="31" t="s">
        <v>350</v>
      </c>
      <c r="C402" s="132" t="s">
        <v>824</v>
      </c>
      <c r="D402" s="32" t="s">
        <v>502</v>
      </c>
      <c r="E402" s="33">
        <v>45348</v>
      </c>
      <c r="F402" s="34">
        <v>190.5</v>
      </c>
      <c r="G402" s="31" t="s">
        <v>927</v>
      </c>
      <c r="H402" s="31">
        <v>9026</v>
      </c>
      <c r="I402" s="35">
        <f t="shared" si="22"/>
        <v>17.145</v>
      </c>
      <c r="J402" s="35">
        <f t="shared" si="23"/>
        <v>17.145</v>
      </c>
      <c r="K402" s="35">
        <v>0</v>
      </c>
      <c r="L402" s="35">
        <v>0</v>
      </c>
      <c r="M402" s="31" t="s">
        <v>775</v>
      </c>
      <c r="N402" s="36">
        <f>I402+J402+K402+L402</f>
        <v>34.29</v>
      </c>
      <c r="O402" s="31" t="s">
        <v>787</v>
      </c>
      <c r="P402" s="142"/>
      <c r="Q402" s="31"/>
      <c r="R402" s="31"/>
      <c r="S402" s="133"/>
      <c r="T402" s="133"/>
    </row>
    <row r="403" spans="1:23" s="37" customFormat="1">
      <c r="A403" s="31">
        <v>397</v>
      </c>
      <c r="B403" s="31" t="s">
        <v>350</v>
      </c>
      <c r="C403" s="132" t="s">
        <v>824</v>
      </c>
      <c r="D403" s="32" t="s">
        <v>502</v>
      </c>
      <c r="E403" s="33">
        <v>45348</v>
      </c>
      <c r="F403" s="34">
        <v>169.5</v>
      </c>
      <c r="G403" s="31" t="s">
        <v>927</v>
      </c>
      <c r="H403" s="31">
        <v>8587</v>
      </c>
      <c r="I403" s="35">
        <f t="shared" si="22"/>
        <v>15.254999999999999</v>
      </c>
      <c r="J403" s="35">
        <f t="shared" si="23"/>
        <v>15.254999999999999</v>
      </c>
      <c r="K403" s="35">
        <v>0</v>
      </c>
      <c r="L403" s="35">
        <v>0</v>
      </c>
      <c r="M403" s="31" t="s">
        <v>775</v>
      </c>
      <c r="N403" s="36">
        <f>I403+J403+K403+L403</f>
        <v>30.509999999999998</v>
      </c>
      <c r="O403" s="31" t="s">
        <v>787</v>
      </c>
      <c r="P403" s="142"/>
      <c r="Q403" s="31"/>
      <c r="R403" s="31"/>
      <c r="S403" s="133"/>
      <c r="T403" s="133"/>
    </row>
    <row r="404" spans="1:23" s="37" customFormat="1">
      <c r="A404" s="31">
        <v>398</v>
      </c>
      <c r="B404" s="31" t="s">
        <v>140</v>
      </c>
      <c r="C404" s="132" t="s">
        <v>879</v>
      </c>
      <c r="D404" s="32" t="s">
        <v>634</v>
      </c>
      <c r="E404" s="33">
        <v>45348</v>
      </c>
      <c r="F404" s="34">
        <v>119550</v>
      </c>
      <c r="G404" s="31" t="s">
        <v>928</v>
      </c>
      <c r="H404" s="31">
        <v>9954</v>
      </c>
      <c r="I404" s="35">
        <f t="shared" si="22"/>
        <v>10759.5</v>
      </c>
      <c r="J404" s="35">
        <f t="shared" si="23"/>
        <v>10759.5</v>
      </c>
      <c r="K404" s="35">
        <v>0</v>
      </c>
      <c r="L404" s="35">
        <v>0</v>
      </c>
      <c r="M404" s="31" t="s">
        <v>774</v>
      </c>
      <c r="N404" s="36">
        <v>0</v>
      </c>
      <c r="O404" s="31" t="s">
        <v>788</v>
      </c>
      <c r="P404" s="142"/>
      <c r="Q404" s="31"/>
      <c r="R404" s="31"/>
      <c r="S404" s="133"/>
      <c r="T404" s="133"/>
    </row>
    <row r="405" spans="1:23" s="37" customFormat="1">
      <c r="A405" s="31">
        <v>399</v>
      </c>
      <c r="B405" s="31" t="s">
        <v>145</v>
      </c>
      <c r="C405" s="132" t="s">
        <v>885</v>
      </c>
      <c r="D405" s="32" t="s">
        <v>646</v>
      </c>
      <c r="E405" s="33">
        <v>45348</v>
      </c>
      <c r="F405" s="34">
        <v>8732.4</v>
      </c>
      <c r="G405" s="31" t="s">
        <v>927</v>
      </c>
      <c r="H405" s="31">
        <v>8536</v>
      </c>
      <c r="I405" s="35">
        <v>785.92</v>
      </c>
      <c r="J405" s="35">
        <v>785.92</v>
      </c>
      <c r="K405" s="35">
        <v>0</v>
      </c>
      <c r="L405" s="35">
        <v>0</v>
      </c>
      <c r="M405" s="31" t="s">
        <v>775</v>
      </c>
      <c r="N405" s="36">
        <f t="shared" ref="N405:N410" si="24">I405+J405+K405+L405</f>
        <v>1571.84</v>
      </c>
      <c r="O405" s="31" t="s">
        <v>787</v>
      </c>
      <c r="P405" s="142"/>
      <c r="Q405" s="31"/>
      <c r="R405" s="31"/>
      <c r="S405" s="133"/>
      <c r="T405" s="133"/>
    </row>
    <row r="406" spans="1:23" s="37" customFormat="1">
      <c r="A406" s="31">
        <v>400</v>
      </c>
      <c r="B406" s="31" t="s">
        <v>91</v>
      </c>
      <c r="C406" s="132" t="s">
        <v>803</v>
      </c>
      <c r="D406" s="32" t="s">
        <v>462</v>
      </c>
      <c r="E406" s="33">
        <v>45349</v>
      </c>
      <c r="F406" s="34">
        <v>37092.5</v>
      </c>
      <c r="G406" s="31" t="s">
        <v>927</v>
      </c>
      <c r="H406" s="31">
        <v>2912</v>
      </c>
      <c r="I406" s="35">
        <f>F406*9%</f>
        <v>3338.3249999999998</v>
      </c>
      <c r="J406" s="35">
        <f>F406*9%</f>
        <v>3338.3249999999998</v>
      </c>
      <c r="K406" s="35">
        <v>0</v>
      </c>
      <c r="L406" s="35">
        <v>0</v>
      </c>
      <c r="M406" s="31" t="s">
        <v>775</v>
      </c>
      <c r="N406" s="36">
        <f t="shared" si="24"/>
        <v>6676.65</v>
      </c>
      <c r="O406" s="31" t="s">
        <v>785</v>
      </c>
      <c r="P406" s="142"/>
      <c r="Q406" s="31"/>
      <c r="R406" s="31"/>
      <c r="S406" s="133"/>
      <c r="T406" s="133"/>
    </row>
    <row r="407" spans="1:23" s="37" customFormat="1">
      <c r="A407" s="31">
        <v>401</v>
      </c>
      <c r="B407" s="31" t="s">
        <v>100</v>
      </c>
      <c r="C407" s="132" t="s">
        <v>817</v>
      </c>
      <c r="D407" s="32" t="s">
        <v>492</v>
      </c>
      <c r="E407" s="33">
        <v>45349</v>
      </c>
      <c r="F407" s="34">
        <v>88500</v>
      </c>
      <c r="G407" s="31" t="s">
        <v>927</v>
      </c>
      <c r="H407" s="31">
        <v>3307</v>
      </c>
      <c r="I407" s="35">
        <v>0</v>
      </c>
      <c r="J407" s="35">
        <v>0</v>
      </c>
      <c r="K407" s="35">
        <v>4425</v>
      </c>
      <c r="L407" s="35">
        <v>0</v>
      </c>
      <c r="M407" s="31" t="s">
        <v>775</v>
      </c>
      <c r="N407" s="36">
        <f t="shared" si="24"/>
        <v>4425</v>
      </c>
      <c r="O407" s="31" t="s">
        <v>785</v>
      </c>
      <c r="P407" s="142"/>
      <c r="Q407" s="31"/>
      <c r="R407" s="31"/>
      <c r="S407" s="133"/>
      <c r="T407" s="133"/>
    </row>
    <row r="408" spans="1:23" s="37" customFormat="1">
      <c r="A408" s="31">
        <v>402</v>
      </c>
      <c r="B408" s="31" t="s">
        <v>112</v>
      </c>
      <c r="C408" s="132" t="s">
        <v>831</v>
      </c>
      <c r="D408" s="32" t="s">
        <v>517</v>
      </c>
      <c r="E408" s="33">
        <v>45349</v>
      </c>
      <c r="F408" s="34">
        <v>7000</v>
      </c>
      <c r="G408" s="31" t="s">
        <v>927</v>
      </c>
      <c r="H408" s="31">
        <v>3920</v>
      </c>
      <c r="I408" s="35">
        <v>630</v>
      </c>
      <c r="J408" s="35">
        <v>630</v>
      </c>
      <c r="K408" s="35">
        <v>0</v>
      </c>
      <c r="L408" s="35">
        <v>0</v>
      </c>
      <c r="M408" s="31" t="s">
        <v>775</v>
      </c>
      <c r="N408" s="36">
        <f t="shared" si="24"/>
        <v>1260</v>
      </c>
      <c r="O408" s="31" t="s">
        <v>785</v>
      </c>
      <c r="P408" s="142"/>
      <c r="Q408" s="31"/>
      <c r="R408" s="31" t="s">
        <v>753</v>
      </c>
      <c r="S408" s="133"/>
      <c r="T408" s="133"/>
    </row>
    <row r="409" spans="1:23" s="37" customFormat="1">
      <c r="A409" s="31">
        <v>403</v>
      </c>
      <c r="B409" s="31" t="s">
        <v>117</v>
      </c>
      <c r="C409" s="132" t="s">
        <v>834</v>
      </c>
      <c r="D409" s="32" t="s">
        <v>533</v>
      </c>
      <c r="E409" s="33">
        <v>45349</v>
      </c>
      <c r="F409" s="34">
        <v>262177.99</v>
      </c>
      <c r="G409" s="31" t="s">
        <v>927</v>
      </c>
      <c r="H409" s="31">
        <v>4819</v>
      </c>
      <c r="I409" s="35">
        <v>23596.02</v>
      </c>
      <c r="J409" s="35">
        <v>23596.02</v>
      </c>
      <c r="K409" s="35">
        <v>0</v>
      </c>
      <c r="L409" s="35">
        <v>0</v>
      </c>
      <c r="M409" s="31" t="s">
        <v>775</v>
      </c>
      <c r="N409" s="36">
        <f t="shared" si="24"/>
        <v>47192.04</v>
      </c>
      <c r="O409" s="31" t="s">
        <v>785</v>
      </c>
      <c r="P409" s="142"/>
      <c r="Q409" s="31"/>
      <c r="R409" s="31"/>
      <c r="S409" s="133"/>
      <c r="T409" s="133"/>
    </row>
    <row r="410" spans="1:23" s="37" customFormat="1">
      <c r="A410" s="31">
        <v>404</v>
      </c>
      <c r="B410" s="31" t="s">
        <v>362</v>
      </c>
      <c r="C410" s="132" t="s">
        <v>837</v>
      </c>
      <c r="D410" s="32" t="s">
        <v>537</v>
      </c>
      <c r="E410" s="33">
        <v>45349</v>
      </c>
      <c r="F410" s="34">
        <v>88745.5</v>
      </c>
      <c r="G410" s="31" t="s">
        <v>927</v>
      </c>
      <c r="H410" s="31">
        <v>4819</v>
      </c>
      <c r="I410" s="35">
        <v>0</v>
      </c>
      <c r="J410" s="35">
        <v>0</v>
      </c>
      <c r="K410" s="35">
        <v>15974.19</v>
      </c>
      <c r="L410" s="35">
        <v>0</v>
      </c>
      <c r="M410" s="31" t="s">
        <v>775</v>
      </c>
      <c r="N410" s="36">
        <f t="shared" si="24"/>
        <v>15974.19</v>
      </c>
      <c r="O410" s="31" t="s">
        <v>785</v>
      </c>
      <c r="P410" s="142"/>
      <c r="Q410" s="31"/>
      <c r="R410" s="31"/>
      <c r="S410" s="133"/>
      <c r="T410" s="133"/>
    </row>
    <row r="411" spans="1:23" s="37" customFormat="1">
      <c r="A411" s="31">
        <v>405</v>
      </c>
      <c r="B411" s="31" t="s">
        <v>381</v>
      </c>
      <c r="C411" s="132" t="s">
        <v>862</v>
      </c>
      <c r="D411" s="32" t="s">
        <v>583</v>
      </c>
      <c r="E411" s="33">
        <v>45349</v>
      </c>
      <c r="F411" s="34">
        <v>36000</v>
      </c>
      <c r="G411" s="31" t="s">
        <v>928</v>
      </c>
      <c r="H411" s="31">
        <v>9965</v>
      </c>
      <c r="I411" s="35">
        <v>3240</v>
      </c>
      <c r="J411" s="35">
        <v>3240</v>
      </c>
      <c r="K411" s="35">
        <v>0</v>
      </c>
      <c r="L411" s="35">
        <v>0</v>
      </c>
      <c r="M411" s="31" t="s">
        <v>774</v>
      </c>
      <c r="N411" s="36">
        <v>0</v>
      </c>
      <c r="O411" s="31" t="s">
        <v>784</v>
      </c>
      <c r="P411" s="142"/>
      <c r="Q411" s="31"/>
      <c r="R411" s="31" t="s">
        <v>753</v>
      </c>
      <c r="S411" s="133"/>
      <c r="T411" s="133"/>
      <c r="V411" s="133"/>
      <c r="W411" s="134"/>
    </row>
    <row r="412" spans="1:23" s="37" customFormat="1">
      <c r="A412" s="31">
        <v>406</v>
      </c>
      <c r="B412" s="31" t="s">
        <v>388</v>
      </c>
      <c r="C412" s="132" t="s">
        <v>866</v>
      </c>
      <c r="D412" s="32" t="s">
        <v>588</v>
      </c>
      <c r="E412" s="33">
        <v>45349</v>
      </c>
      <c r="F412" s="34">
        <v>72000</v>
      </c>
      <c r="G412" s="31" t="s">
        <v>927</v>
      </c>
      <c r="H412" s="31">
        <v>2916</v>
      </c>
      <c r="I412" s="35">
        <v>0</v>
      </c>
      <c r="J412" s="35">
        <v>0</v>
      </c>
      <c r="K412" s="35">
        <v>12960</v>
      </c>
      <c r="L412" s="35">
        <v>0</v>
      </c>
      <c r="M412" s="31" t="s">
        <v>775</v>
      </c>
      <c r="N412" s="36">
        <f>I412+J412+K412+L412</f>
        <v>12960</v>
      </c>
      <c r="O412" s="31" t="s">
        <v>785</v>
      </c>
      <c r="P412" s="142"/>
      <c r="Q412" s="31"/>
      <c r="R412" s="31"/>
      <c r="S412" s="133"/>
      <c r="T412" s="133"/>
    </row>
    <row r="413" spans="1:23" s="37" customFormat="1">
      <c r="A413" s="31">
        <v>407</v>
      </c>
      <c r="B413" s="31" t="s">
        <v>130</v>
      </c>
      <c r="C413" s="132" t="s">
        <v>867</v>
      </c>
      <c r="D413" s="32" t="s">
        <v>591</v>
      </c>
      <c r="E413" s="33">
        <v>45349</v>
      </c>
      <c r="F413" s="34">
        <v>250</v>
      </c>
      <c r="G413" s="31" t="s">
        <v>927</v>
      </c>
      <c r="H413" s="31">
        <v>3917</v>
      </c>
      <c r="I413" s="35">
        <f>F413*9%</f>
        <v>22.5</v>
      </c>
      <c r="J413" s="35">
        <f>F413*9%</f>
        <v>22.5</v>
      </c>
      <c r="K413" s="35">
        <v>0</v>
      </c>
      <c r="L413" s="35">
        <v>0</v>
      </c>
      <c r="M413" s="31" t="s">
        <v>775</v>
      </c>
      <c r="N413" s="36">
        <f>I413+J413+K413+L413</f>
        <v>45</v>
      </c>
      <c r="O413" s="31" t="s">
        <v>787</v>
      </c>
      <c r="P413" s="142"/>
      <c r="Q413" s="31"/>
      <c r="R413" s="31"/>
      <c r="S413" s="133"/>
      <c r="T413" s="133"/>
    </row>
    <row r="414" spans="1:23" s="37" customFormat="1">
      <c r="A414" s="31">
        <v>408</v>
      </c>
      <c r="B414" s="31" t="s">
        <v>130</v>
      </c>
      <c r="C414" s="132" t="s">
        <v>867</v>
      </c>
      <c r="D414" s="32" t="s">
        <v>591</v>
      </c>
      <c r="E414" s="33">
        <v>45349</v>
      </c>
      <c r="F414" s="34">
        <v>2249</v>
      </c>
      <c r="G414" s="31" t="s">
        <v>927</v>
      </c>
      <c r="H414" s="31">
        <v>8536</v>
      </c>
      <c r="I414" s="35">
        <f>F414*9%</f>
        <v>202.41</v>
      </c>
      <c r="J414" s="35">
        <f>F414*9%</f>
        <v>202.41</v>
      </c>
      <c r="K414" s="35">
        <v>0</v>
      </c>
      <c r="L414" s="35">
        <v>0</v>
      </c>
      <c r="M414" s="31" t="s">
        <v>775</v>
      </c>
      <c r="N414" s="36">
        <f>I414+J414+K414+L414</f>
        <v>404.82</v>
      </c>
      <c r="O414" s="31" t="s">
        <v>787</v>
      </c>
      <c r="P414" s="142"/>
      <c r="Q414" s="31"/>
      <c r="R414" s="31"/>
      <c r="S414" s="133"/>
      <c r="T414" s="133"/>
    </row>
    <row r="415" spans="1:23" s="37" customFormat="1">
      <c r="A415" s="31">
        <v>409</v>
      </c>
      <c r="B415" s="31" t="s">
        <v>131</v>
      </c>
      <c r="C415" s="132" t="s">
        <v>868</v>
      </c>
      <c r="D415" s="32" t="s">
        <v>593</v>
      </c>
      <c r="E415" s="33">
        <v>45349</v>
      </c>
      <c r="F415" s="34">
        <v>12600</v>
      </c>
      <c r="G415" s="31" t="s">
        <v>927</v>
      </c>
      <c r="H415" s="31">
        <v>3302</v>
      </c>
      <c r="I415" s="35">
        <v>1134</v>
      </c>
      <c r="J415" s="35">
        <v>1134</v>
      </c>
      <c r="K415" s="35">
        <v>0</v>
      </c>
      <c r="L415" s="35">
        <v>0</v>
      </c>
      <c r="M415" s="31" t="s">
        <v>775</v>
      </c>
      <c r="N415" s="36">
        <f>I415+J415+K415+L415</f>
        <v>2268</v>
      </c>
      <c r="O415" s="31" t="s">
        <v>785</v>
      </c>
      <c r="P415" s="142"/>
      <c r="Q415" s="31"/>
      <c r="R415" s="31"/>
      <c r="S415" s="133"/>
      <c r="T415" s="133"/>
    </row>
    <row r="416" spans="1:23" s="37" customFormat="1">
      <c r="A416" s="31">
        <v>410</v>
      </c>
      <c r="B416" s="31" t="s">
        <v>390</v>
      </c>
      <c r="C416" s="132" t="s">
        <v>870</v>
      </c>
      <c r="D416" s="32" t="s">
        <v>617</v>
      </c>
      <c r="E416" s="33">
        <v>45349</v>
      </c>
      <c r="F416" s="34">
        <v>217</v>
      </c>
      <c r="G416" s="31" t="s">
        <v>928</v>
      </c>
      <c r="H416" s="137" t="s">
        <v>783</v>
      </c>
      <c r="I416" s="35">
        <v>19.53</v>
      </c>
      <c r="J416" s="35">
        <v>19.53</v>
      </c>
      <c r="K416" s="35">
        <v>0</v>
      </c>
      <c r="L416" s="35">
        <v>0</v>
      </c>
      <c r="M416" s="31" t="s">
        <v>774</v>
      </c>
      <c r="N416" s="36">
        <v>0</v>
      </c>
      <c r="O416" s="31" t="s">
        <v>788</v>
      </c>
      <c r="P416" s="142"/>
      <c r="Q416" s="31"/>
      <c r="R416" s="31"/>
      <c r="S416" s="133"/>
      <c r="T416" s="133"/>
    </row>
    <row r="417" spans="1:23" s="37" customFormat="1">
      <c r="A417" s="31">
        <v>411</v>
      </c>
      <c r="B417" s="31" t="s">
        <v>312</v>
      </c>
      <c r="C417" s="132" t="s">
        <v>875</v>
      </c>
      <c r="D417" s="32" t="s">
        <v>629</v>
      </c>
      <c r="E417" s="33">
        <v>45349</v>
      </c>
      <c r="F417" s="34">
        <v>585</v>
      </c>
      <c r="G417" s="31" t="s">
        <v>929</v>
      </c>
      <c r="H417" s="31">
        <v>7308</v>
      </c>
      <c r="I417" s="35">
        <f>F417*9%</f>
        <v>52.65</v>
      </c>
      <c r="J417" s="35">
        <f>F417*9%</f>
        <v>52.65</v>
      </c>
      <c r="K417" s="35">
        <v>0</v>
      </c>
      <c r="L417" s="35">
        <v>0</v>
      </c>
      <c r="M417" s="31" t="s">
        <v>774</v>
      </c>
      <c r="N417" s="36">
        <v>0</v>
      </c>
      <c r="O417" s="31" t="s">
        <v>791</v>
      </c>
      <c r="P417" s="142"/>
      <c r="Q417" s="31"/>
      <c r="R417" s="31"/>
      <c r="S417" s="133"/>
      <c r="T417" s="133"/>
      <c r="V417" s="133"/>
      <c r="W417" s="134"/>
    </row>
    <row r="418" spans="1:23" s="37" customFormat="1">
      <c r="A418" s="31">
        <v>412</v>
      </c>
      <c r="B418" s="31" t="s">
        <v>312</v>
      </c>
      <c r="C418" s="132" t="s">
        <v>875</v>
      </c>
      <c r="D418" s="32" t="s">
        <v>629</v>
      </c>
      <c r="E418" s="33">
        <v>45349</v>
      </c>
      <c r="F418" s="34">
        <v>606.54</v>
      </c>
      <c r="G418" s="31" t="s">
        <v>929</v>
      </c>
      <c r="H418" s="31">
        <v>7216</v>
      </c>
      <c r="I418" s="35">
        <f>F418*9%</f>
        <v>54.588599999999992</v>
      </c>
      <c r="J418" s="35">
        <f>F418*9%</f>
        <v>54.588599999999992</v>
      </c>
      <c r="K418" s="35">
        <v>0</v>
      </c>
      <c r="L418" s="35">
        <v>0</v>
      </c>
      <c r="M418" s="31" t="s">
        <v>774</v>
      </c>
      <c r="N418" s="36">
        <v>0</v>
      </c>
      <c r="O418" s="31" t="s">
        <v>791</v>
      </c>
      <c r="P418" s="142"/>
      <c r="Q418" s="31"/>
      <c r="R418" s="31"/>
      <c r="S418" s="133"/>
      <c r="T418" s="133"/>
      <c r="V418" s="133"/>
      <c r="W418" s="134"/>
    </row>
    <row r="419" spans="1:23" s="37" customFormat="1">
      <c r="A419" s="31">
        <v>413</v>
      </c>
      <c r="B419" s="31" t="s">
        <v>312</v>
      </c>
      <c r="C419" s="132" t="s">
        <v>875</v>
      </c>
      <c r="D419" s="32" t="s">
        <v>629</v>
      </c>
      <c r="E419" s="33">
        <v>45349</v>
      </c>
      <c r="F419" s="34">
        <v>310</v>
      </c>
      <c r="G419" s="31" t="s">
        <v>929</v>
      </c>
      <c r="H419" s="31">
        <v>8311</v>
      </c>
      <c r="I419" s="35">
        <f>F419*9%</f>
        <v>27.9</v>
      </c>
      <c r="J419" s="35">
        <f>F419*9%</f>
        <v>27.9</v>
      </c>
      <c r="K419" s="35">
        <v>0</v>
      </c>
      <c r="L419" s="35">
        <v>0</v>
      </c>
      <c r="M419" s="31" t="s">
        <v>774</v>
      </c>
      <c r="N419" s="36">
        <v>0</v>
      </c>
      <c r="O419" s="31" t="s">
        <v>791</v>
      </c>
      <c r="P419" s="142"/>
      <c r="Q419" s="31"/>
      <c r="R419" s="31"/>
      <c r="S419" s="133"/>
      <c r="T419" s="133"/>
      <c r="V419" s="133"/>
      <c r="W419" s="134"/>
    </row>
    <row r="420" spans="1:23" s="37" customFormat="1">
      <c r="A420" s="31">
        <v>414</v>
      </c>
      <c r="B420" s="31" t="s">
        <v>407</v>
      </c>
      <c r="C420" s="132" t="s">
        <v>890</v>
      </c>
      <c r="D420" s="32" t="s">
        <v>655</v>
      </c>
      <c r="E420" s="33">
        <v>45349</v>
      </c>
      <c r="F420" s="34">
        <v>139500</v>
      </c>
      <c r="G420" s="31" t="s">
        <v>927</v>
      </c>
      <c r="H420" s="31">
        <v>2914</v>
      </c>
      <c r="I420" s="35">
        <v>12555</v>
      </c>
      <c r="J420" s="35">
        <v>12555</v>
      </c>
      <c r="K420" s="35">
        <v>0</v>
      </c>
      <c r="L420" s="35">
        <v>0</v>
      </c>
      <c r="M420" s="31" t="s">
        <v>775</v>
      </c>
      <c r="N420" s="36">
        <f>I420+J420+K420+L420</f>
        <v>25110</v>
      </c>
      <c r="O420" s="31" t="s">
        <v>785</v>
      </c>
      <c r="P420" s="142"/>
      <c r="Q420" s="31"/>
      <c r="R420" s="31"/>
      <c r="S420" s="133"/>
      <c r="T420" s="133"/>
    </row>
    <row r="421" spans="1:23" s="37" customFormat="1">
      <c r="A421" s="31">
        <v>415</v>
      </c>
      <c r="B421" s="31" t="s">
        <v>150</v>
      </c>
      <c r="C421" s="132" t="s">
        <v>894</v>
      </c>
      <c r="D421" s="32" t="s">
        <v>667</v>
      </c>
      <c r="E421" s="33">
        <v>45349</v>
      </c>
      <c r="F421" s="34">
        <v>1060</v>
      </c>
      <c r="G421" s="31" t="s">
        <v>928</v>
      </c>
      <c r="H421" s="31">
        <v>9965</v>
      </c>
      <c r="I421" s="35">
        <v>26.5</v>
      </c>
      <c r="J421" s="35">
        <v>26.5</v>
      </c>
      <c r="K421" s="35">
        <v>0</v>
      </c>
      <c r="L421" s="35">
        <v>0</v>
      </c>
      <c r="M421" s="31" t="s">
        <v>774</v>
      </c>
      <c r="N421" s="36">
        <v>0</v>
      </c>
      <c r="O421" s="31" t="s">
        <v>784</v>
      </c>
      <c r="P421" s="142"/>
      <c r="Q421" s="31"/>
      <c r="R421" s="31" t="s">
        <v>753</v>
      </c>
      <c r="S421" s="133"/>
      <c r="T421" s="133"/>
      <c r="V421" s="133"/>
      <c r="W421" s="134"/>
    </row>
    <row r="422" spans="1:23" s="37" customFormat="1">
      <c r="A422" s="31">
        <v>416</v>
      </c>
      <c r="B422" s="31" t="s">
        <v>155</v>
      </c>
      <c r="C422" s="132" t="s">
        <v>900</v>
      </c>
      <c r="D422" s="32" t="s">
        <v>711</v>
      </c>
      <c r="E422" s="33">
        <v>45349</v>
      </c>
      <c r="F422" s="34">
        <v>9610</v>
      </c>
      <c r="G422" s="31" t="s">
        <v>928</v>
      </c>
      <c r="H422" s="31">
        <v>9965</v>
      </c>
      <c r="I422" s="35">
        <v>240.25</v>
      </c>
      <c r="J422" s="35">
        <v>240.25</v>
      </c>
      <c r="K422" s="35">
        <v>0</v>
      </c>
      <c r="L422" s="35">
        <v>0</v>
      </c>
      <c r="M422" s="31" t="s">
        <v>774</v>
      </c>
      <c r="N422" s="36">
        <v>0</v>
      </c>
      <c r="O422" s="31" t="s">
        <v>784</v>
      </c>
      <c r="P422" s="142"/>
      <c r="Q422" s="31"/>
      <c r="R422" s="31" t="s">
        <v>753</v>
      </c>
      <c r="S422" s="133"/>
      <c r="T422" s="133"/>
      <c r="V422" s="133"/>
      <c r="W422" s="134"/>
    </row>
    <row r="423" spans="1:23" s="37" customFormat="1">
      <c r="A423" s="31">
        <v>417</v>
      </c>
      <c r="B423" s="31" t="s">
        <v>155</v>
      </c>
      <c r="C423" s="132" t="s">
        <v>900</v>
      </c>
      <c r="D423" s="32" t="s">
        <v>712</v>
      </c>
      <c r="E423" s="33">
        <v>45349</v>
      </c>
      <c r="F423" s="34">
        <v>400</v>
      </c>
      <c r="G423" s="31" t="s">
        <v>928</v>
      </c>
      <c r="H423" s="31">
        <v>9965</v>
      </c>
      <c r="I423" s="35">
        <v>10</v>
      </c>
      <c r="J423" s="35">
        <v>10</v>
      </c>
      <c r="K423" s="35">
        <v>0</v>
      </c>
      <c r="L423" s="35">
        <v>0</v>
      </c>
      <c r="M423" s="31" t="s">
        <v>774</v>
      </c>
      <c r="N423" s="36">
        <v>0</v>
      </c>
      <c r="O423" s="31" t="s">
        <v>784</v>
      </c>
      <c r="P423" s="142"/>
      <c r="Q423" s="31"/>
      <c r="R423" s="31" t="s">
        <v>753</v>
      </c>
      <c r="S423" s="133"/>
      <c r="T423" s="133"/>
      <c r="V423" s="133"/>
      <c r="W423" s="134"/>
    </row>
    <row r="424" spans="1:23" s="37" customFormat="1">
      <c r="A424" s="31">
        <v>418</v>
      </c>
      <c r="B424" s="31" t="s">
        <v>159</v>
      </c>
      <c r="C424" s="132" t="s">
        <v>902</v>
      </c>
      <c r="D424" s="32">
        <v>2924087431</v>
      </c>
      <c r="E424" s="33">
        <v>45349</v>
      </c>
      <c r="F424" s="34">
        <v>700</v>
      </c>
      <c r="G424" s="31" t="s">
        <v>928</v>
      </c>
      <c r="H424" s="31">
        <v>9965</v>
      </c>
      <c r="I424" s="35">
        <v>0</v>
      </c>
      <c r="J424" s="35">
        <v>0</v>
      </c>
      <c r="K424" s="35">
        <v>35</v>
      </c>
      <c r="L424" s="35">
        <v>0</v>
      </c>
      <c r="M424" s="31" t="s">
        <v>774</v>
      </c>
      <c r="N424" s="36">
        <v>0</v>
      </c>
      <c r="O424" s="31" t="s">
        <v>784</v>
      </c>
      <c r="P424" s="142"/>
      <c r="Q424" s="31"/>
      <c r="R424" s="31" t="s">
        <v>753</v>
      </c>
      <c r="S424" s="133"/>
      <c r="T424" s="133"/>
      <c r="V424" s="133"/>
      <c r="W424" s="134"/>
    </row>
    <row r="425" spans="1:23" s="37" customFormat="1">
      <c r="A425" s="31">
        <v>419</v>
      </c>
      <c r="B425" s="38" t="s">
        <v>110</v>
      </c>
      <c r="C425" s="39" t="s">
        <v>827</v>
      </c>
      <c r="D425" s="38" t="s">
        <v>743</v>
      </c>
      <c r="E425" s="33">
        <v>45349</v>
      </c>
      <c r="F425" s="40">
        <v>1440</v>
      </c>
      <c r="G425" s="31" t="s">
        <v>928</v>
      </c>
      <c r="H425" s="31">
        <v>9965</v>
      </c>
      <c r="I425" s="35">
        <v>36</v>
      </c>
      <c r="J425" s="35">
        <v>36</v>
      </c>
      <c r="K425" s="35">
        <v>0</v>
      </c>
      <c r="L425" s="35">
        <v>0</v>
      </c>
      <c r="M425" s="31" t="s">
        <v>774</v>
      </c>
      <c r="N425" s="36">
        <v>0</v>
      </c>
      <c r="O425" s="31" t="s">
        <v>784</v>
      </c>
      <c r="P425" s="142"/>
      <c r="Q425" s="31"/>
      <c r="R425" s="31" t="s">
        <v>753</v>
      </c>
      <c r="S425" s="133"/>
      <c r="T425" s="133"/>
      <c r="V425" s="133"/>
      <c r="W425" s="134"/>
    </row>
    <row r="426" spans="1:23" s="37" customFormat="1">
      <c r="A426" s="31">
        <v>420</v>
      </c>
      <c r="B426" s="31" t="s">
        <v>86</v>
      </c>
      <c r="C426" s="132" t="s">
        <v>799</v>
      </c>
      <c r="D426" s="32" t="s">
        <v>436</v>
      </c>
      <c r="E426" s="33">
        <v>45350</v>
      </c>
      <c r="F426" s="34">
        <v>26673.68</v>
      </c>
      <c r="G426" s="31" t="s">
        <v>927</v>
      </c>
      <c r="H426" s="31">
        <v>4819</v>
      </c>
      <c r="I426" s="35">
        <v>2400.66</v>
      </c>
      <c r="J426" s="35">
        <v>2400.66</v>
      </c>
      <c r="K426" s="35">
        <v>0</v>
      </c>
      <c r="L426" s="35">
        <v>0</v>
      </c>
      <c r="M426" s="31" t="s">
        <v>775</v>
      </c>
      <c r="N426" s="36">
        <f>I426+J426+K426+L426</f>
        <v>4801.32</v>
      </c>
      <c r="O426" s="31" t="s">
        <v>785</v>
      </c>
      <c r="P426" s="142"/>
      <c r="Q426" s="31"/>
      <c r="R426" s="31"/>
      <c r="S426" s="133"/>
      <c r="T426" s="133"/>
    </row>
    <row r="427" spans="1:23" s="37" customFormat="1">
      <c r="A427" s="31">
        <v>421</v>
      </c>
      <c r="B427" s="31" t="s">
        <v>352</v>
      </c>
      <c r="C427" s="132" t="s">
        <v>826</v>
      </c>
      <c r="D427" s="32" t="s">
        <v>506</v>
      </c>
      <c r="E427" s="33">
        <v>45350</v>
      </c>
      <c r="F427" s="34">
        <v>5720</v>
      </c>
      <c r="G427" s="31" t="s">
        <v>927</v>
      </c>
      <c r="H427" s="31">
        <v>3923</v>
      </c>
      <c r="I427" s="35">
        <v>0</v>
      </c>
      <c r="J427" s="35">
        <v>0</v>
      </c>
      <c r="K427" s="35">
        <v>1029.5999999999999</v>
      </c>
      <c r="L427" s="35">
        <v>0</v>
      </c>
      <c r="M427" s="31" t="s">
        <v>775</v>
      </c>
      <c r="N427" s="36">
        <f>I427+J427+K427+L427</f>
        <v>1029.5999999999999</v>
      </c>
      <c r="O427" s="31" t="s">
        <v>785</v>
      </c>
      <c r="P427" s="142"/>
      <c r="Q427" s="31"/>
      <c r="R427" s="31"/>
      <c r="S427" s="133"/>
      <c r="T427" s="133"/>
    </row>
    <row r="428" spans="1:23" s="37" customFormat="1">
      <c r="A428" s="31">
        <v>422</v>
      </c>
      <c r="B428" s="31" t="s">
        <v>112</v>
      </c>
      <c r="C428" s="132" t="s">
        <v>831</v>
      </c>
      <c r="D428" s="32" t="s">
        <v>518</v>
      </c>
      <c r="E428" s="33">
        <v>45350</v>
      </c>
      <c r="F428" s="34">
        <v>4200</v>
      </c>
      <c r="G428" s="31" t="s">
        <v>927</v>
      </c>
      <c r="H428" s="31">
        <v>3920</v>
      </c>
      <c r="I428" s="35">
        <v>378</v>
      </c>
      <c r="J428" s="35">
        <v>378</v>
      </c>
      <c r="K428" s="35">
        <v>0</v>
      </c>
      <c r="L428" s="35">
        <v>0</v>
      </c>
      <c r="M428" s="31" t="s">
        <v>775</v>
      </c>
      <c r="N428" s="36">
        <f>I428+J428+K428+L428</f>
        <v>756</v>
      </c>
      <c r="O428" s="31" t="s">
        <v>785</v>
      </c>
      <c r="P428" s="142"/>
      <c r="Q428" s="31"/>
      <c r="R428" s="31" t="s">
        <v>753</v>
      </c>
      <c r="S428" s="133"/>
      <c r="T428" s="133"/>
    </row>
    <row r="429" spans="1:23" s="37" customFormat="1">
      <c r="A429" s="31">
        <v>423</v>
      </c>
      <c r="B429" s="31" t="s">
        <v>331</v>
      </c>
      <c r="C429" s="132" t="s">
        <v>332</v>
      </c>
      <c r="D429" s="32" t="s">
        <v>565</v>
      </c>
      <c r="E429" s="33">
        <v>45350</v>
      </c>
      <c r="F429" s="34">
        <v>476</v>
      </c>
      <c r="G429" s="31" t="s">
        <v>928</v>
      </c>
      <c r="H429" s="31">
        <v>9965</v>
      </c>
      <c r="I429" s="35">
        <v>11.9</v>
      </c>
      <c r="J429" s="35">
        <v>11.9</v>
      </c>
      <c r="K429" s="35">
        <v>0</v>
      </c>
      <c r="L429" s="35">
        <v>0</v>
      </c>
      <c r="M429" s="31" t="s">
        <v>774</v>
      </c>
      <c r="N429" s="36">
        <v>0</v>
      </c>
      <c r="O429" s="31" t="s">
        <v>784</v>
      </c>
      <c r="P429" s="142"/>
      <c r="Q429" s="31"/>
      <c r="R429" s="31" t="s">
        <v>753</v>
      </c>
      <c r="S429" s="133"/>
      <c r="T429" s="133"/>
      <c r="V429" s="133"/>
      <c r="W429" s="134"/>
    </row>
    <row r="430" spans="1:23" s="37" customFormat="1">
      <c r="A430" s="31">
        <v>424</v>
      </c>
      <c r="B430" s="31" t="s">
        <v>409</v>
      </c>
      <c r="C430" s="132" t="s">
        <v>891</v>
      </c>
      <c r="D430" s="32" t="s">
        <v>656</v>
      </c>
      <c r="E430" s="33">
        <v>45350</v>
      </c>
      <c r="F430" s="34">
        <v>4893</v>
      </c>
      <c r="G430" s="31" t="s">
        <v>928</v>
      </c>
      <c r="H430" s="31">
        <v>9965</v>
      </c>
      <c r="I430" s="35">
        <v>0</v>
      </c>
      <c r="J430" s="35">
        <v>0</v>
      </c>
      <c r="K430" s="35">
        <v>587</v>
      </c>
      <c r="L430" s="35">
        <v>0</v>
      </c>
      <c r="M430" s="31" t="s">
        <v>774</v>
      </c>
      <c r="N430" s="36">
        <v>0</v>
      </c>
      <c r="O430" s="31" t="s">
        <v>784</v>
      </c>
      <c r="P430" s="142"/>
      <c r="Q430" s="31"/>
      <c r="R430" s="31" t="s">
        <v>753</v>
      </c>
      <c r="S430" s="133"/>
      <c r="T430" s="133"/>
      <c r="V430" s="133"/>
      <c r="W430" s="134"/>
    </row>
    <row r="431" spans="1:23" s="37" customFormat="1">
      <c r="A431" s="31">
        <v>425</v>
      </c>
      <c r="B431" s="31" t="s">
        <v>119</v>
      </c>
      <c r="C431" s="132" t="s">
        <v>839</v>
      </c>
      <c r="D431" s="32" t="s">
        <v>540</v>
      </c>
      <c r="E431" s="33">
        <v>45351</v>
      </c>
      <c r="F431" s="34">
        <v>12800</v>
      </c>
      <c r="G431" s="31" t="s">
        <v>927</v>
      </c>
      <c r="H431" s="31">
        <v>3307</v>
      </c>
      <c r="I431" s="35">
        <v>320</v>
      </c>
      <c r="J431" s="35">
        <v>320</v>
      </c>
      <c r="K431" s="35">
        <v>0</v>
      </c>
      <c r="L431" s="35">
        <v>0</v>
      </c>
      <c r="M431" s="31" t="s">
        <v>775</v>
      </c>
      <c r="N431" s="36">
        <f>I431+J431+K431+L431</f>
        <v>640</v>
      </c>
      <c r="O431" s="31" t="s">
        <v>785</v>
      </c>
      <c r="P431" s="142"/>
      <c r="Q431" s="31"/>
      <c r="R431" s="31"/>
      <c r="S431" s="133"/>
      <c r="T431" s="133"/>
    </row>
    <row r="432" spans="1:23" s="37" customFormat="1">
      <c r="A432" s="31">
        <v>426</v>
      </c>
      <c r="B432" s="31" t="s">
        <v>155</v>
      </c>
      <c r="C432" s="132" t="s">
        <v>900</v>
      </c>
      <c r="D432" s="32" t="s">
        <v>713</v>
      </c>
      <c r="E432" s="33">
        <v>45351</v>
      </c>
      <c r="F432" s="34">
        <v>1550</v>
      </c>
      <c r="G432" s="31" t="s">
        <v>928</v>
      </c>
      <c r="H432" s="31">
        <v>9965</v>
      </c>
      <c r="I432" s="35">
        <v>38.75</v>
      </c>
      <c r="J432" s="35">
        <v>38.75</v>
      </c>
      <c r="K432" s="35">
        <v>0</v>
      </c>
      <c r="L432" s="35">
        <v>0</v>
      </c>
      <c r="M432" s="31" t="s">
        <v>774</v>
      </c>
      <c r="N432" s="36">
        <v>0</v>
      </c>
      <c r="O432" s="31" t="s">
        <v>784</v>
      </c>
      <c r="P432" s="142"/>
      <c r="Q432" s="31"/>
      <c r="R432" s="31" t="s">
        <v>753</v>
      </c>
      <c r="S432" s="133"/>
      <c r="T432" s="133"/>
      <c r="V432" s="133"/>
      <c r="W432" s="134"/>
    </row>
    <row r="433" spans="1:23" s="37" customFormat="1">
      <c r="A433" s="31">
        <v>427</v>
      </c>
      <c r="B433" s="31" t="s">
        <v>155</v>
      </c>
      <c r="C433" s="132" t="s">
        <v>900</v>
      </c>
      <c r="D433" s="32" t="s">
        <v>714</v>
      </c>
      <c r="E433" s="33">
        <v>45351</v>
      </c>
      <c r="F433" s="34">
        <v>2750</v>
      </c>
      <c r="G433" s="31" t="s">
        <v>928</v>
      </c>
      <c r="H433" s="31">
        <v>9965</v>
      </c>
      <c r="I433" s="35">
        <v>68.75</v>
      </c>
      <c r="J433" s="35">
        <v>68.75</v>
      </c>
      <c r="K433" s="35">
        <v>0</v>
      </c>
      <c r="L433" s="35">
        <v>0</v>
      </c>
      <c r="M433" s="31" t="s">
        <v>774</v>
      </c>
      <c r="N433" s="36">
        <v>0</v>
      </c>
      <c r="O433" s="31" t="s">
        <v>784</v>
      </c>
      <c r="P433" s="142"/>
      <c r="Q433" s="31"/>
      <c r="R433" s="31" t="s">
        <v>753</v>
      </c>
      <c r="S433" s="133"/>
      <c r="T433" s="133"/>
      <c r="V433" s="133"/>
      <c r="W433" s="134"/>
    </row>
    <row r="434" spans="1:23" s="37" customFormat="1">
      <c r="A434" s="31">
        <v>428</v>
      </c>
      <c r="B434" s="38" t="s">
        <v>138</v>
      </c>
      <c r="C434" s="39" t="s">
        <v>905</v>
      </c>
      <c r="D434" s="38" t="s">
        <v>242</v>
      </c>
      <c r="E434" s="33">
        <v>45351</v>
      </c>
      <c r="F434" s="40">
        <v>33516</v>
      </c>
      <c r="G434" s="31" t="s">
        <v>927</v>
      </c>
      <c r="H434" s="31">
        <v>6912</v>
      </c>
      <c r="I434" s="35">
        <v>0</v>
      </c>
      <c r="J434" s="35">
        <v>0</v>
      </c>
      <c r="K434" s="35">
        <v>4021.92</v>
      </c>
      <c r="L434" s="35">
        <v>0</v>
      </c>
      <c r="M434" s="31" t="s">
        <v>775</v>
      </c>
      <c r="N434" s="36">
        <f>I434+J434+K434+L434</f>
        <v>4021.92</v>
      </c>
      <c r="O434" s="31" t="s">
        <v>785</v>
      </c>
      <c r="P434" s="142"/>
      <c r="Q434" s="31"/>
      <c r="R434" s="31"/>
      <c r="S434" s="133"/>
      <c r="T434" s="133"/>
    </row>
    <row r="435" spans="1:23" s="37" customFormat="1">
      <c r="A435" s="31">
        <v>429</v>
      </c>
      <c r="B435" s="38" t="s">
        <v>147</v>
      </c>
      <c r="C435" s="39" t="s">
        <v>892</v>
      </c>
      <c r="D435" s="38" t="s">
        <v>750</v>
      </c>
      <c r="E435" s="33">
        <v>45351</v>
      </c>
      <c r="F435" s="40">
        <v>5607</v>
      </c>
      <c r="G435" s="31" t="s">
        <v>928</v>
      </c>
      <c r="H435" s="31">
        <v>9965</v>
      </c>
      <c r="I435" s="35">
        <v>0</v>
      </c>
      <c r="J435" s="35">
        <v>0</v>
      </c>
      <c r="K435" s="35">
        <v>673</v>
      </c>
      <c r="L435" s="35">
        <v>0</v>
      </c>
      <c r="M435" s="31" t="s">
        <v>774</v>
      </c>
      <c r="N435" s="36">
        <v>0</v>
      </c>
      <c r="O435" s="31" t="s">
        <v>784</v>
      </c>
      <c r="P435" s="142"/>
      <c r="Q435" s="31"/>
      <c r="R435" s="31" t="s">
        <v>753</v>
      </c>
      <c r="S435" s="133"/>
      <c r="T435" s="133"/>
      <c r="V435" s="133"/>
      <c r="W435" s="134"/>
    </row>
    <row r="436" spans="1:23" s="37" customFormat="1">
      <c r="A436" s="31">
        <v>430</v>
      </c>
      <c r="B436" s="38" t="s">
        <v>104</v>
      </c>
      <c r="C436" s="39" t="s">
        <v>908</v>
      </c>
      <c r="D436" s="38" t="s">
        <v>193</v>
      </c>
      <c r="E436" s="33">
        <v>45352</v>
      </c>
      <c r="F436" s="40">
        <v>370000</v>
      </c>
      <c r="G436" s="31" t="s">
        <v>927</v>
      </c>
      <c r="H436" s="31">
        <v>2912</v>
      </c>
      <c r="I436" s="35">
        <v>33300</v>
      </c>
      <c r="J436" s="35">
        <v>33300</v>
      </c>
      <c r="K436" s="35">
        <v>0</v>
      </c>
      <c r="L436" s="35">
        <v>0</v>
      </c>
      <c r="M436" s="31" t="s">
        <v>775</v>
      </c>
      <c r="N436" s="36">
        <f>I436+J436+K436+L436</f>
        <v>66600</v>
      </c>
      <c r="O436" s="31" t="s">
        <v>785</v>
      </c>
      <c r="P436" s="142"/>
      <c r="Q436" s="31"/>
      <c r="R436" s="31"/>
      <c r="S436" s="133"/>
      <c r="T436" s="133"/>
    </row>
    <row r="437" spans="1:23" s="37" customFormat="1">
      <c r="A437" s="31">
        <v>431</v>
      </c>
      <c r="B437" s="38" t="s">
        <v>87</v>
      </c>
      <c r="C437" s="39" t="s">
        <v>19</v>
      </c>
      <c r="D437" s="38" t="s">
        <v>170</v>
      </c>
      <c r="E437" s="33">
        <v>45352</v>
      </c>
      <c r="F437" s="40">
        <v>10000</v>
      </c>
      <c r="G437" s="31" t="s">
        <v>928</v>
      </c>
      <c r="H437" s="31">
        <v>9983</v>
      </c>
      <c r="I437" s="35">
        <v>0</v>
      </c>
      <c r="J437" s="35">
        <v>0</v>
      </c>
      <c r="K437" s="35">
        <v>500</v>
      </c>
      <c r="L437" s="35">
        <v>0</v>
      </c>
      <c r="M437" s="31" t="s">
        <v>774</v>
      </c>
      <c r="N437" s="36">
        <v>0</v>
      </c>
      <c r="O437" s="31" t="s">
        <v>786</v>
      </c>
      <c r="P437" s="142"/>
      <c r="Q437" s="31"/>
      <c r="R437" s="31"/>
      <c r="S437" s="133"/>
      <c r="T437" s="133"/>
    </row>
    <row r="438" spans="1:23" s="37" customFormat="1">
      <c r="A438" s="31">
        <v>432</v>
      </c>
      <c r="B438" s="38" t="s">
        <v>90</v>
      </c>
      <c r="C438" s="39" t="s">
        <v>802</v>
      </c>
      <c r="D438" s="38" t="s">
        <v>173</v>
      </c>
      <c r="E438" s="33">
        <v>45352</v>
      </c>
      <c r="F438" s="40">
        <v>25572.76</v>
      </c>
      <c r="G438" s="31" t="s">
        <v>927</v>
      </c>
      <c r="H438" s="31">
        <v>3301</v>
      </c>
      <c r="I438" s="35">
        <v>0</v>
      </c>
      <c r="J438" s="35">
        <v>0</v>
      </c>
      <c r="K438" s="35">
        <v>4603.09</v>
      </c>
      <c r="L438" s="35">
        <v>0</v>
      </c>
      <c r="M438" s="31" t="s">
        <v>775</v>
      </c>
      <c r="N438" s="36">
        <f t="shared" ref="N438:N444" si="25">I438+J438+K438+L438</f>
        <v>4603.09</v>
      </c>
      <c r="O438" s="31" t="s">
        <v>785</v>
      </c>
      <c r="P438" s="142"/>
      <c r="Q438" s="31"/>
      <c r="R438" s="31"/>
      <c r="S438" s="133"/>
      <c r="T438" s="133"/>
    </row>
    <row r="439" spans="1:23" s="37" customFormat="1">
      <c r="A439" s="31">
        <v>433</v>
      </c>
      <c r="B439" s="38" t="s">
        <v>132</v>
      </c>
      <c r="C439" s="39" t="s">
        <v>869</v>
      </c>
      <c r="D439" s="38" t="s">
        <v>231</v>
      </c>
      <c r="E439" s="33">
        <v>45352</v>
      </c>
      <c r="F439" s="41">
        <v>4446.6000000000004</v>
      </c>
      <c r="G439" s="31" t="s">
        <v>927</v>
      </c>
      <c r="H439" s="31">
        <v>8544</v>
      </c>
      <c r="I439" s="35">
        <f t="shared" ref="I439:I444" si="26">F439*9%</f>
        <v>400.19400000000002</v>
      </c>
      <c r="J439" s="35">
        <f t="shared" ref="J439:J444" si="27">F439*9%</f>
        <v>400.19400000000002</v>
      </c>
      <c r="K439" s="35">
        <v>0</v>
      </c>
      <c r="L439" s="35">
        <v>0</v>
      </c>
      <c r="M439" s="31" t="s">
        <v>775</v>
      </c>
      <c r="N439" s="36">
        <f t="shared" si="25"/>
        <v>800.38800000000003</v>
      </c>
      <c r="O439" s="31" t="s">
        <v>794</v>
      </c>
      <c r="P439" s="142"/>
      <c r="Q439" s="31"/>
      <c r="R439" s="31"/>
      <c r="S439" s="133"/>
      <c r="T439" s="133"/>
    </row>
    <row r="440" spans="1:23" s="37" customFormat="1">
      <c r="A440" s="31">
        <v>434</v>
      </c>
      <c r="B440" s="38" t="s">
        <v>132</v>
      </c>
      <c r="C440" s="39" t="s">
        <v>869</v>
      </c>
      <c r="D440" s="38" t="s">
        <v>231</v>
      </c>
      <c r="E440" s="33">
        <v>45352</v>
      </c>
      <c r="F440" s="40">
        <v>369.49</v>
      </c>
      <c r="G440" s="31" t="s">
        <v>927</v>
      </c>
      <c r="H440" s="38" t="s">
        <v>728</v>
      </c>
      <c r="I440" s="35">
        <f t="shared" si="26"/>
        <v>33.254100000000001</v>
      </c>
      <c r="J440" s="35">
        <f t="shared" si="27"/>
        <v>33.254100000000001</v>
      </c>
      <c r="K440" s="35">
        <v>0</v>
      </c>
      <c r="L440" s="35">
        <v>0</v>
      </c>
      <c r="M440" s="31" t="s">
        <v>775</v>
      </c>
      <c r="N440" s="36">
        <f t="shared" si="25"/>
        <v>66.508200000000002</v>
      </c>
      <c r="O440" s="31" t="s">
        <v>794</v>
      </c>
      <c r="P440" s="142"/>
      <c r="Q440" s="31"/>
      <c r="R440" s="31"/>
      <c r="S440" s="133"/>
      <c r="T440" s="133"/>
    </row>
    <row r="441" spans="1:23" s="37" customFormat="1">
      <c r="A441" s="31">
        <v>435</v>
      </c>
      <c r="B441" s="38" t="s">
        <v>132</v>
      </c>
      <c r="C441" s="39" t="s">
        <v>869</v>
      </c>
      <c r="D441" s="38" t="s">
        <v>231</v>
      </c>
      <c r="E441" s="33">
        <v>45352</v>
      </c>
      <c r="F441" s="41">
        <v>1627.12</v>
      </c>
      <c r="G441" s="31" t="s">
        <v>927</v>
      </c>
      <c r="H441" s="38" t="s">
        <v>729</v>
      </c>
      <c r="I441" s="35">
        <f t="shared" si="26"/>
        <v>146.4408</v>
      </c>
      <c r="J441" s="35">
        <f t="shared" si="27"/>
        <v>146.4408</v>
      </c>
      <c r="K441" s="35">
        <v>0</v>
      </c>
      <c r="L441" s="35">
        <v>0</v>
      </c>
      <c r="M441" s="31" t="s">
        <v>775</v>
      </c>
      <c r="N441" s="36">
        <f t="shared" si="25"/>
        <v>292.88159999999999</v>
      </c>
      <c r="O441" s="31" t="s">
        <v>794</v>
      </c>
      <c r="P441" s="142"/>
      <c r="Q441" s="31"/>
      <c r="R441" s="31"/>
      <c r="S441" s="133"/>
      <c r="T441" s="133"/>
    </row>
    <row r="442" spans="1:23" s="37" customFormat="1">
      <c r="A442" s="31">
        <v>436</v>
      </c>
      <c r="B442" s="38" t="s">
        <v>132</v>
      </c>
      <c r="C442" s="39" t="s">
        <v>869</v>
      </c>
      <c r="D442" s="38" t="s">
        <v>231</v>
      </c>
      <c r="E442" s="33">
        <v>45352</v>
      </c>
      <c r="F442" s="41">
        <v>169.49</v>
      </c>
      <c r="G442" s="31" t="s">
        <v>927</v>
      </c>
      <c r="H442" s="38" t="s">
        <v>730</v>
      </c>
      <c r="I442" s="35">
        <f t="shared" si="26"/>
        <v>15.254100000000001</v>
      </c>
      <c r="J442" s="35">
        <f t="shared" si="27"/>
        <v>15.254100000000001</v>
      </c>
      <c r="K442" s="35">
        <v>0</v>
      </c>
      <c r="L442" s="35">
        <v>0</v>
      </c>
      <c r="M442" s="31" t="s">
        <v>775</v>
      </c>
      <c r="N442" s="36">
        <f t="shared" si="25"/>
        <v>30.508200000000002</v>
      </c>
      <c r="O442" s="31" t="s">
        <v>794</v>
      </c>
      <c r="P442" s="142"/>
      <c r="Q442" s="31"/>
      <c r="R442" s="31"/>
      <c r="S442" s="133"/>
      <c r="T442" s="133"/>
    </row>
    <row r="443" spans="1:23" s="37" customFormat="1">
      <c r="A443" s="31">
        <v>437</v>
      </c>
      <c r="B443" s="38" t="s">
        <v>132</v>
      </c>
      <c r="C443" s="39" t="s">
        <v>869</v>
      </c>
      <c r="D443" s="38" t="s">
        <v>231</v>
      </c>
      <c r="E443" s="33">
        <v>45352</v>
      </c>
      <c r="F443" s="41">
        <v>203.36</v>
      </c>
      <c r="G443" s="31" t="s">
        <v>927</v>
      </c>
      <c r="H443" s="38" t="s">
        <v>731</v>
      </c>
      <c r="I443" s="35">
        <f t="shared" si="26"/>
        <v>18.302400000000002</v>
      </c>
      <c r="J443" s="35">
        <f t="shared" si="27"/>
        <v>18.302400000000002</v>
      </c>
      <c r="K443" s="35">
        <v>0</v>
      </c>
      <c r="L443" s="35">
        <v>0</v>
      </c>
      <c r="M443" s="31" t="s">
        <v>775</v>
      </c>
      <c r="N443" s="36">
        <f t="shared" si="25"/>
        <v>36.604800000000004</v>
      </c>
      <c r="O443" s="31" t="s">
        <v>794</v>
      </c>
      <c r="P443" s="142"/>
      <c r="Q443" s="31"/>
      <c r="R443" s="31"/>
      <c r="S443" s="133"/>
      <c r="T443" s="133"/>
    </row>
    <row r="444" spans="1:23" s="37" customFormat="1">
      <c r="A444" s="31">
        <v>438</v>
      </c>
      <c r="B444" s="38" t="s">
        <v>132</v>
      </c>
      <c r="C444" s="39" t="s">
        <v>869</v>
      </c>
      <c r="D444" s="38" t="s">
        <v>231</v>
      </c>
      <c r="E444" s="33">
        <v>45352</v>
      </c>
      <c r="F444" s="41">
        <v>677.97</v>
      </c>
      <c r="G444" s="31" t="s">
        <v>927</v>
      </c>
      <c r="H444" s="38" t="s">
        <v>731</v>
      </c>
      <c r="I444" s="35">
        <f t="shared" si="26"/>
        <v>61.017299999999999</v>
      </c>
      <c r="J444" s="35">
        <f t="shared" si="27"/>
        <v>61.017299999999999</v>
      </c>
      <c r="K444" s="35">
        <v>0</v>
      </c>
      <c r="L444" s="35">
        <v>0</v>
      </c>
      <c r="M444" s="31" t="s">
        <v>775</v>
      </c>
      <c r="N444" s="36">
        <f t="shared" si="25"/>
        <v>122.0346</v>
      </c>
      <c r="O444" s="31" t="s">
        <v>794</v>
      </c>
      <c r="P444" s="142"/>
      <c r="Q444" s="31"/>
      <c r="R444" s="31"/>
      <c r="S444" s="133"/>
      <c r="T444" s="133"/>
    </row>
    <row r="445" spans="1:23" s="37" customFormat="1">
      <c r="A445" s="31">
        <v>439</v>
      </c>
      <c r="B445" s="38" t="s">
        <v>139</v>
      </c>
      <c r="C445" s="39" t="s">
        <v>878</v>
      </c>
      <c r="D445" s="38" t="s">
        <v>244</v>
      </c>
      <c r="E445" s="33">
        <v>45352</v>
      </c>
      <c r="F445" s="40">
        <v>30000</v>
      </c>
      <c r="G445" s="31" t="s">
        <v>928</v>
      </c>
      <c r="H445" s="31">
        <v>9985</v>
      </c>
      <c r="I445" s="35">
        <v>2700</v>
      </c>
      <c r="J445" s="35">
        <v>2700</v>
      </c>
      <c r="K445" s="35">
        <v>0</v>
      </c>
      <c r="L445" s="35">
        <v>0</v>
      </c>
      <c r="M445" s="31" t="s">
        <v>774</v>
      </c>
      <c r="N445" s="36">
        <v>0</v>
      </c>
      <c r="O445" s="31" t="s">
        <v>788</v>
      </c>
      <c r="P445" s="142"/>
      <c r="Q445" s="31"/>
      <c r="R445" s="31"/>
      <c r="S445" s="133"/>
      <c r="T445" s="133"/>
    </row>
    <row r="446" spans="1:23" s="37" customFormat="1">
      <c r="A446" s="31">
        <v>440</v>
      </c>
      <c r="B446" s="38" t="s">
        <v>140</v>
      </c>
      <c r="C446" s="39" t="s">
        <v>879</v>
      </c>
      <c r="D446" s="38" t="s">
        <v>245</v>
      </c>
      <c r="E446" s="33">
        <v>45352</v>
      </c>
      <c r="F446" s="40">
        <v>27400</v>
      </c>
      <c r="G446" s="31" t="s">
        <v>928</v>
      </c>
      <c r="H446" s="31">
        <v>9954</v>
      </c>
      <c r="I446" s="35">
        <v>2466</v>
      </c>
      <c r="J446" s="35">
        <v>2466</v>
      </c>
      <c r="K446" s="35">
        <v>0</v>
      </c>
      <c r="L446" s="35">
        <v>0</v>
      </c>
      <c r="M446" s="31" t="s">
        <v>774</v>
      </c>
      <c r="N446" s="36">
        <v>0</v>
      </c>
      <c r="O446" s="31" t="s">
        <v>788</v>
      </c>
      <c r="P446" s="142"/>
      <c r="Q446" s="31"/>
      <c r="R446" s="31"/>
      <c r="S446" s="133"/>
      <c r="T446" s="133"/>
    </row>
    <row r="447" spans="1:23" s="37" customFormat="1">
      <c r="A447" s="31">
        <v>441</v>
      </c>
      <c r="B447" s="38" t="s">
        <v>153</v>
      </c>
      <c r="C447" s="39" t="s">
        <v>898</v>
      </c>
      <c r="D447" s="38" t="s">
        <v>266</v>
      </c>
      <c r="E447" s="33">
        <v>45352</v>
      </c>
      <c r="F447" s="40">
        <v>206955.1</v>
      </c>
      <c r="G447" s="31" t="s">
        <v>927</v>
      </c>
      <c r="H447" s="31">
        <v>4821</v>
      </c>
      <c r="I447" s="35">
        <v>0</v>
      </c>
      <c r="J447" s="35">
        <v>0</v>
      </c>
      <c r="K447" s="35">
        <v>37251.919999999998</v>
      </c>
      <c r="L447" s="35">
        <v>0</v>
      </c>
      <c r="M447" s="31" t="s">
        <v>775</v>
      </c>
      <c r="N447" s="36">
        <f>I447+J447+K447+L447</f>
        <v>37251.919999999998</v>
      </c>
      <c r="O447" s="31" t="s">
        <v>785</v>
      </c>
      <c r="P447" s="142"/>
      <c r="Q447" s="31"/>
      <c r="R447" s="31" t="s">
        <v>753</v>
      </c>
      <c r="S447" s="133"/>
      <c r="T447" s="133"/>
    </row>
    <row r="448" spans="1:23" s="37" customFormat="1">
      <c r="A448" s="31">
        <v>442</v>
      </c>
      <c r="B448" s="38" t="s">
        <v>92</v>
      </c>
      <c r="C448" s="39" t="s">
        <v>808</v>
      </c>
      <c r="D448" s="38" t="s">
        <v>177</v>
      </c>
      <c r="E448" s="33">
        <v>45354</v>
      </c>
      <c r="F448" s="40">
        <v>150</v>
      </c>
      <c r="G448" s="31" t="s">
        <v>928</v>
      </c>
      <c r="H448" s="31">
        <v>9984</v>
      </c>
      <c r="I448" s="35">
        <v>13.5</v>
      </c>
      <c r="J448" s="35">
        <v>13.5</v>
      </c>
      <c r="K448" s="35">
        <v>0</v>
      </c>
      <c r="L448" s="35">
        <v>0</v>
      </c>
      <c r="M448" s="31" t="s">
        <v>774</v>
      </c>
      <c r="N448" s="36">
        <v>0</v>
      </c>
      <c r="O448" s="31" t="s">
        <v>788</v>
      </c>
      <c r="P448" s="142"/>
      <c r="Q448" s="31"/>
      <c r="R448" s="31" t="s">
        <v>753</v>
      </c>
      <c r="S448" s="133"/>
      <c r="T448" s="133"/>
    </row>
    <row r="449" spans="1:23" s="37" customFormat="1">
      <c r="A449" s="31">
        <v>443</v>
      </c>
      <c r="B449" s="38" t="s">
        <v>91</v>
      </c>
      <c r="C449" s="39" t="s">
        <v>803</v>
      </c>
      <c r="D449" s="38" t="s">
        <v>174</v>
      </c>
      <c r="E449" s="33">
        <v>45355</v>
      </c>
      <c r="F449" s="40">
        <v>56100</v>
      </c>
      <c r="G449" s="31" t="s">
        <v>927</v>
      </c>
      <c r="H449" s="31">
        <v>2918</v>
      </c>
      <c r="I449" s="35">
        <f>F449*9%</f>
        <v>5049</v>
      </c>
      <c r="J449" s="35">
        <f>F449*9%</f>
        <v>5049</v>
      </c>
      <c r="K449" s="35">
        <v>0</v>
      </c>
      <c r="L449" s="35">
        <v>0</v>
      </c>
      <c r="M449" s="31" t="s">
        <v>775</v>
      </c>
      <c r="N449" s="36">
        <f>I449+J449+K449+L449</f>
        <v>10098</v>
      </c>
      <c r="O449" s="31" t="s">
        <v>785</v>
      </c>
      <c r="P449" s="142"/>
      <c r="Q449" s="31"/>
      <c r="R449" s="31"/>
      <c r="S449" s="133"/>
      <c r="T449" s="133"/>
    </row>
    <row r="450" spans="1:23" s="37" customFormat="1">
      <c r="A450" s="31">
        <v>444</v>
      </c>
      <c r="B450" s="38" t="s">
        <v>91</v>
      </c>
      <c r="C450" s="39" t="s">
        <v>803</v>
      </c>
      <c r="D450" s="38" t="s">
        <v>174</v>
      </c>
      <c r="E450" s="33">
        <v>45355</v>
      </c>
      <c r="F450" s="40">
        <f>63150+293.13</f>
        <v>63443.13</v>
      </c>
      <c r="G450" s="31" t="s">
        <v>927</v>
      </c>
      <c r="H450" s="31">
        <v>2909</v>
      </c>
      <c r="I450" s="35">
        <f>F450*9%</f>
        <v>5709.8816999999999</v>
      </c>
      <c r="J450" s="35">
        <f>F450*9%</f>
        <v>5709.8816999999999</v>
      </c>
      <c r="K450" s="35">
        <v>0</v>
      </c>
      <c r="L450" s="35">
        <v>0</v>
      </c>
      <c r="M450" s="31" t="s">
        <v>775</v>
      </c>
      <c r="N450" s="36">
        <f>I450+J450+K450+L450</f>
        <v>11419.7634</v>
      </c>
      <c r="O450" s="31" t="s">
        <v>785</v>
      </c>
      <c r="P450" s="142"/>
      <c r="Q450" s="31"/>
      <c r="R450" s="31"/>
      <c r="S450" s="133"/>
      <c r="T450" s="133"/>
    </row>
    <row r="451" spans="1:23" s="37" customFormat="1">
      <c r="A451" s="31">
        <v>445</v>
      </c>
      <c r="B451" s="38" t="s">
        <v>123</v>
      </c>
      <c r="C451" s="39" t="s">
        <v>852</v>
      </c>
      <c r="D451" s="38" t="s">
        <v>221</v>
      </c>
      <c r="E451" s="33">
        <v>45355</v>
      </c>
      <c r="F451" s="40">
        <v>1150000</v>
      </c>
      <c r="G451" s="31" t="s">
        <v>927</v>
      </c>
      <c r="H451" s="31">
        <v>3301</v>
      </c>
      <c r="I451" s="35">
        <v>0</v>
      </c>
      <c r="J451" s="35">
        <v>0</v>
      </c>
      <c r="K451" s="35">
        <v>207000</v>
      </c>
      <c r="L451" s="35">
        <v>0</v>
      </c>
      <c r="M451" s="31" t="s">
        <v>775</v>
      </c>
      <c r="N451" s="36">
        <f>I451+J451+K451+L451</f>
        <v>207000</v>
      </c>
      <c r="O451" s="31" t="s">
        <v>785</v>
      </c>
      <c r="P451" s="142"/>
      <c r="Q451" s="31"/>
      <c r="R451" s="31"/>
      <c r="S451" s="133"/>
      <c r="T451" s="133"/>
    </row>
    <row r="452" spans="1:23" s="37" customFormat="1">
      <c r="A452" s="31">
        <v>446</v>
      </c>
      <c r="B452" s="38" t="s">
        <v>140</v>
      </c>
      <c r="C452" s="39" t="s">
        <v>879</v>
      </c>
      <c r="D452" s="38" t="s">
        <v>246</v>
      </c>
      <c r="E452" s="33">
        <v>45355</v>
      </c>
      <c r="F452" s="40">
        <v>11000</v>
      </c>
      <c r="G452" s="31" t="s">
        <v>928</v>
      </c>
      <c r="H452" s="31">
        <v>9954</v>
      </c>
      <c r="I452" s="35">
        <v>990</v>
      </c>
      <c r="J452" s="35">
        <v>990</v>
      </c>
      <c r="K452" s="35">
        <v>0</v>
      </c>
      <c r="L452" s="35">
        <v>0</v>
      </c>
      <c r="M452" s="31" t="s">
        <v>774</v>
      </c>
      <c r="N452" s="36">
        <v>0</v>
      </c>
      <c r="O452" s="31" t="s">
        <v>788</v>
      </c>
      <c r="P452" s="142"/>
      <c r="Q452" s="31"/>
      <c r="R452" s="31" t="s">
        <v>753</v>
      </c>
      <c r="S452" s="133"/>
      <c r="T452" s="133"/>
    </row>
    <row r="453" spans="1:23" s="37" customFormat="1">
      <c r="A453" s="31">
        <v>447</v>
      </c>
      <c r="B453" s="38" t="s">
        <v>95</v>
      </c>
      <c r="C453" s="39" t="s">
        <v>812</v>
      </c>
      <c r="D453" s="38" t="s">
        <v>180</v>
      </c>
      <c r="E453" s="33">
        <v>45356</v>
      </c>
      <c r="F453" s="40">
        <v>29616</v>
      </c>
      <c r="G453" s="31" t="s">
        <v>928</v>
      </c>
      <c r="H453" s="31">
        <v>9968</v>
      </c>
      <c r="I453" s="35">
        <v>2665.44</v>
      </c>
      <c r="J453" s="35">
        <v>2665.44</v>
      </c>
      <c r="K453" s="35">
        <v>0</v>
      </c>
      <c r="L453" s="35">
        <v>0</v>
      </c>
      <c r="M453" s="31" t="s">
        <v>774</v>
      </c>
      <c r="N453" s="36">
        <v>0</v>
      </c>
      <c r="O453" s="31" t="s">
        <v>784</v>
      </c>
      <c r="P453" s="142"/>
      <c r="Q453" s="31"/>
      <c r="R453" s="31"/>
      <c r="S453" s="133"/>
      <c r="T453" s="133"/>
      <c r="V453" s="133"/>
      <c r="W453" s="134"/>
    </row>
    <row r="454" spans="1:23" s="37" customFormat="1">
      <c r="A454" s="31">
        <v>448</v>
      </c>
      <c r="B454" s="38" t="s">
        <v>109</v>
      </c>
      <c r="C454" s="39" t="s">
        <v>825</v>
      </c>
      <c r="D454" s="38" t="s">
        <v>198</v>
      </c>
      <c r="E454" s="33">
        <v>45356</v>
      </c>
      <c r="F454" s="40">
        <v>334.6</v>
      </c>
      <c r="G454" s="31" t="s">
        <v>927</v>
      </c>
      <c r="H454" s="31">
        <v>8482</v>
      </c>
      <c r="I454" s="35">
        <f>F454*9%</f>
        <v>30.114000000000001</v>
      </c>
      <c r="J454" s="35">
        <f>F454*9%</f>
        <v>30.114000000000001</v>
      </c>
      <c r="K454" s="35">
        <v>0</v>
      </c>
      <c r="L454" s="35">
        <v>0</v>
      </c>
      <c r="M454" s="31" t="s">
        <v>775</v>
      </c>
      <c r="N454" s="36">
        <f>I454+J454+K454+L454</f>
        <v>60.228000000000002</v>
      </c>
      <c r="O454" s="31" t="s">
        <v>787</v>
      </c>
      <c r="P454" s="142"/>
      <c r="Q454" s="31"/>
      <c r="R454" s="31"/>
      <c r="S454" s="133"/>
      <c r="T454" s="133"/>
    </row>
    <row r="455" spans="1:23" s="37" customFormat="1">
      <c r="A455" s="31">
        <v>449</v>
      </c>
      <c r="B455" s="38" t="s">
        <v>109</v>
      </c>
      <c r="C455" s="39" t="s">
        <v>825</v>
      </c>
      <c r="D455" s="38" t="s">
        <v>198</v>
      </c>
      <c r="E455" s="33">
        <v>45356</v>
      </c>
      <c r="F455" s="40">
        <v>65</v>
      </c>
      <c r="G455" s="31" t="s">
        <v>927</v>
      </c>
      <c r="H455" s="38" t="s">
        <v>725</v>
      </c>
      <c r="I455" s="35">
        <f>F455*9%</f>
        <v>5.85</v>
      </c>
      <c r="J455" s="35">
        <f>F455*9%</f>
        <v>5.85</v>
      </c>
      <c r="K455" s="35">
        <v>0</v>
      </c>
      <c r="L455" s="35">
        <v>0</v>
      </c>
      <c r="M455" s="31" t="s">
        <v>775</v>
      </c>
      <c r="N455" s="36">
        <f>I455+J455+K455+L455</f>
        <v>11.7</v>
      </c>
      <c r="O455" s="31" t="s">
        <v>787</v>
      </c>
      <c r="P455" s="142"/>
      <c r="Q455" s="31"/>
      <c r="R455" s="31"/>
      <c r="S455" s="133"/>
      <c r="T455" s="133"/>
    </row>
    <row r="456" spans="1:23" s="37" customFormat="1">
      <c r="A456" s="31">
        <v>450</v>
      </c>
      <c r="B456" s="38" t="s">
        <v>109</v>
      </c>
      <c r="C456" s="39" t="s">
        <v>825</v>
      </c>
      <c r="D456" s="38" t="s">
        <v>198</v>
      </c>
      <c r="E456" s="33">
        <v>45356</v>
      </c>
      <c r="F456" s="40">
        <v>82</v>
      </c>
      <c r="G456" s="31" t="s">
        <v>927</v>
      </c>
      <c r="H456" s="38" t="s">
        <v>726</v>
      </c>
      <c r="I456" s="35">
        <f>F456*9%</f>
        <v>7.38</v>
      </c>
      <c r="J456" s="35">
        <f>F456*9%</f>
        <v>7.38</v>
      </c>
      <c r="K456" s="35">
        <v>0</v>
      </c>
      <c r="L456" s="35">
        <v>0</v>
      </c>
      <c r="M456" s="31" t="s">
        <v>775</v>
      </c>
      <c r="N456" s="36">
        <f>I456+J456+K456+L456</f>
        <v>14.76</v>
      </c>
      <c r="O456" s="31" t="s">
        <v>787</v>
      </c>
      <c r="P456" s="142"/>
      <c r="Q456" s="31"/>
      <c r="R456" s="31"/>
      <c r="S456" s="133"/>
      <c r="T456" s="133"/>
    </row>
    <row r="457" spans="1:23" s="37" customFormat="1">
      <c r="A457" s="31">
        <v>451</v>
      </c>
      <c r="B457" s="38" t="s">
        <v>111</v>
      </c>
      <c r="C457" s="39" t="s">
        <v>829</v>
      </c>
      <c r="D457" s="38" t="s">
        <v>200</v>
      </c>
      <c r="E457" s="33">
        <v>45356</v>
      </c>
      <c r="F457" s="40">
        <v>26637</v>
      </c>
      <c r="G457" s="31" t="s">
        <v>928</v>
      </c>
      <c r="H457" s="31">
        <v>9965</v>
      </c>
      <c r="I457" s="35">
        <v>665.93</v>
      </c>
      <c r="J457" s="35">
        <v>665.93</v>
      </c>
      <c r="K457" s="35">
        <v>0</v>
      </c>
      <c r="L457" s="35">
        <v>0</v>
      </c>
      <c r="M457" s="31" t="s">
        <v>774</v>
      </c>
      <c r="N457" s="36">
        <v>0</v>
      </c>
      <c r="O457" s="31" t="s">
        <v>784</v>
      </c>
      <c r="P457" s="142"/>
      <c r="Q457" s="31"/>
      <c r="R457" s="31" t="s">
        <v>753</v>
      </c>
      <c r="S457" s="133"/>
      <c r="T457" s="133"/>
      <c r="V457" s="133"/>
      <c r="W457" s="134"/>
    </row>
    <row r="458" spans="1:23" s="37" customFormat="1">
      <c r="A458" s="31">
        <v>452</v>
      </c>
      <c r="B458" s="38" t="s">
        <v>151</v>
      </c>
      <c r="C458" s="39" t="s">
        <v>925</v>
      </c>
      <c r="D458" s="38" t="s">
        <v>264</v>
      </c>
      <c r="E458" s="33">
        <v>45356</v>
      </c>
      <c r="F458" s="40">
        <v>225000</v>
      </c>
      <c r="G458" s="31" t="s">
        <v>927</v>
      </c>
      <c r="H458" s="31">
        <v>2916</v>
      </c>
      <c r="I458" s="35">
        <v>0</v>
      </c>
      <c r="J458" s="35">
        <v>0</v>
      </c>
      <c r="K458" s="35">
        <v>40500</v>
      </c>
      <c r="L458" s="35">
        <v>0</v>
      </c>
      <c r="M458" s="31" t="s">
        <v>775</v>
      </c>
      <c r="N458" s="36">
        <f>I458+J458+K458+L458</f>
        <v>40500</v>
      </c>
      <c r="O458" s="31" t="s">
        <v>785</v>
      </c>
      <c r="P458" s="142"/>
      <c r="Q458" s="31"/>
      <c r="R458" s="31" t="s">
        <v>753</v>
      </c>
      <c r="S458" s="133"/>
      <c r="T458" s="133"/>
    </row>
    <row r="459" spans="1:23" s="37" customFormat="1">
      <c r="A459" s="31">
        <v>453</v>
      </c>
      <c r="B459" s="38" t="s">
        <v>152</v>
      </c>
      <c r="C459" s="39" t="s">
        <v>80</v>
      </c>
      <c r="D459" s="38" t="s">
        <v>265</v>
      </c>
      <c r="E459" s="33">
        <v>45356</v>
      </c>
      <c r="F459" s="40">
        <v>2990</v>
      </c>
      <c r="G459" s="31" t="s">
        <v>928</v>
      </c>
      <c r="H459" s="31">
        <v>9984</v>
      </c>
      <c r="I459" s="35">
        <v>269.10000000000002</v>
      </c>
      <c r="J459" s="35">
        <v>269.10000000000002</v>
      </c>
      <c r="K459" s="35">
        <v>0</v>
      </c>
      <c r="L459" s="35">
        <v>0</v>
      </c>
      <c r="M459" s="31" t="s">
        <v>774</v>
      </c>
      <c r="N459" s="36">
        <v>0</v>
      </c>
      <c r="O459" s="31" t="s">
        <v>788</v>
      </c>
      <c r="P459" s="142"/>
      <c r="Q459" s="31"/>
      <c r="R459" s="31" t="s">
        <v>753</v>
      </c>
      <c r="S459" s="133"/>
      <c r="T459" s="133"/>
    </row>
    <row r="460" spans="1:23" s="37" customFormat="1">
      <c r="A460" s="31">
        <v>454</v>
      </c>
      <c r="B460" s="38" t="s">
        <v>154</v>
      </c>
      <c r="C460" s="39" t="s">
        <v>899</v>
      </c>
      <c r="D460" s="38" t="s">
        <v>267</v>
      </c>
      <c r="E460" s="33">
        <v>45356</v>
      </c>
      <c r="F460" s="40">
        <v>1150</v>
      </c>
      <c r="G460" s="31" t="s">
        <v>928</v>
      </c>
      <c r="H460" s="31">
        <v>9965</v>
      </c>
      <c r="I460" s="35">
        <v>0</v>
      </c>
      <c r="J460" s="35">
        <v>0</v>
      </c>
      <c r="K460" s="35">
        <v>57.5</v>
      </c>
      <c r="L460" s="35">
        <v>0</v>
      </c>
      <c r="M460" s="31" t="s">
        <v>774</v>
      </c>
      <c r="N460" s="36">
        <v>0</v>
      </c>
      <c r="O460" s="31" t="s">
        <v>784</v>
      </c>
      <c r="P460" s="142"/>
      <c r="Q460" s="31"/>
      <c r="R460" s="31" t="s">
        <v>753</v>
      </c>
      <c r="S460" s="133"/>
      <c r="T460" s="133"/>
      <c r="V460" s="133"/>
      <c r="W460" s="134"/>
    </row>
    <row r="461" spans="1:23" s="37" customFormat="1">
      <c r="A461" s="31">
        <v>455</v>
      </c>
      <c r="B461" s="38" t="s">
        <v>156</v>
      </c>
      <c r="C461" s="39" t="s">
        <v>899</v>
      </c>
      <c r="D461" s="38" t="s">
        <v>270</v>
      </c>
      <c r="E461" s="33">
        <v>45356</v>
      </c>
      <c r="F461" s="40">
        <v>3300</v>
      </c>
      <c r="G461" s="31" t="s">
        <v>928</v>
      </c>
      <c r="H461" s="31">
        <v>9965</v>
      </c>
      <c r="I461" s="35">
        <v>0</v>
      </c>
      <c r="J461" s="35">
        <v>0</v>
      </c>
      <c r="K461" s="35">
        <v>165</v>
      </c>
      <c r="L461" s="35">
        <v>0</v>
      </c>
      <c r="M461" s="31" t="s">
        <v>774</v>
      </c>
      <c r="N461" s="36">
        <v>0</v>
      </c>
      <c r="O461" s="31" t="s">
        <v>784</v>
      </c>
      <c r="P461" s="142"/>
      <c r="Q461" s="31"/>
      <c r="R461" s="31" t="s">
        <v>753</v>
      </c>
      <c r="S461" s="133"/>
      <c r="T461" s="133"/>
      <c r="V461" s="133"/>
      <c r="W461" s="134"/>
    </row>
    <row r="462" spans="1:23" s="37" customFormat="1">
      <c r="A462" s="31">
        <v>456</v>
      </c>
      <c r="B462" s="38" t="s">
        <v>155</v>
      </c>
      <c r="C462" s="39" t="s">
        <v>899</v>
      </c>
      <c r="D462" s="38" t="s">
        <v>268</v>
      </c>
      <c r="E462" s="33">
        <v>45356</v>
      </c>
      <c r="F462" s="40">
        <v>1320</v>
      </c>
      <c r="G462" s="31" t="s">
        <v>928</v>
      </c>
      <c r="H462" s="31">
        <v>9965</v>
      </c>
      <c r="I462" s="35">
        <v>33</v>
      </c>
      <c r="J462" s="35">
        <v>33</v>
      </c>
      <c r="K462" s="35">
        <v>0</v>
      </c>
      <c r="L462" s="35">
        <v>0</v>
      </c>
      <c r="M462" s="31" t="s">
        <v>774</v>
      </c>
      <c r="N462" s="36">
        <v>0</v>
      </c>
      <c r="O462" s="31" t="s">
        <v>784</v>
      </c>
      <c r="P462" s="142"/>
      <c r="Q462" s="31"/>
      <c r="R462" s="31" t="s">
        <v>753</v>
      </c>
      <c r="S462" s="133"/>
      <c r="T462" s="133"/>
      <c r="V462" s="133"/>
      <c r="W462" s="134"/>
    </row>
    <row r="463" spans="1:23" s="37" customFormat="1">
      <c r="A463" s="31">
        <v>457</v>
      </c>
      <c r="B463" s="38" t="s">
        <v>155</v>
      </c>
      <c r="C463" s="39" t="s">
        <v>899</v>
      </c>
      <c r="D463" s="38" t="s">
        <v>269</v>
      </c>
      <c r="E463" s="33">
        <v>45356</v>
      </c>
      <c r="F463" s="40">
        <v>1350</v>
      </c>
      <c r="G463" s="31" t="s">
        <v>928</v>
      </c>
      <c r="H463" s="31">
        <v>9965</v>
      </c>
      <c r="I463" s="35">
        <v>33.75</v>
      </c>
      <c r="J463" s="35">
        <v>33.75</v>
      </c>
      <c r="K463" s="35">
        <v>0</v>
      </c>
      <c r="L463" s="35">
        <v>0</v>
      </c>
      <c r="M463" s="31" t="s">
        <v>774</v>
      </c>
      <c r="N463" s="36">
        <v>0</v>
      </c>
      <c r="O463" s="31" t="s">
        <v>784</v>
      </c>
      <c r="P463" s="142"/>
      <c r="Q463" s="31"/>
      <c r="R463" s="31" t="s">
        <v>753</v>
      </c>
      <c r="S463" s="133"/>
      <c r="T463" s="133"/>
      <c r="V463" s="133"/>
      <c r="W463" s="134"/>
    </row>
    <row r="464" spans="1:23" s="37" customFormat="1">
      <c r="A464" s="31">
        <v>458</v>
      </c>
      <c r="B464" s="38" t="s">
        <v>91</v>
      </c>
      <c r="C464" s="39" t="s">
        <v>803</v>
      </c>
      <c r="D464" s="38" t="s">
        <v>175</v>
      </c>
      <c r="E464" s="33">
        <v>45357</v>
      </c>
      <c r="F464" s="40">
        <v>72325</v>
      </c>
      <c r="G464" s="31" t="s">
        <v>927</v>
      </c>
      <c r="H464" s="31" t="s">
        <v>292</v>
      </c>
      <c r="I464" s="35">
        <f t="shared" ref="I464:I470" si="28">F464*9%</f>
        <v>6509.25</v>
      </c>
      <c r="J464" s="35">
        <f t="shared" ref="J464:J470" si="29">F464*9%</f>
        <v>6509.25</v>
      </c>
      <c r="K464" s="35">
        <v>0</v>
      </c>
      <c r="L464" s="35">
        <v>0</v>
      </c>
      <c r="M464" s="31" t="s">
        <v>775</v>
      </c>
      <c r="N464" s="36">
        <f t="shared" ref="N464:N471" si="30">I464+J464+K464+L464</f>
        <v>13018.5</v>
      </c>
      <c r="O464" s="31" t="s">
        <v>785</v>
      </c>
      <c r="P464" s="142"/>
      <c r="Q464" s="31"/>
      <c r="R464" s="31"/>
      <c r="S464" s="133"/>
      <c r="T464" s="133"/>
    </row>
    <row r="465" spans="1:20" s="37" customFormat="1">
      <c r="A465" s="31">
        <v>459</v>
      </c>
      <c r="B465" s="38" t="s">
        <v>91</v>
      </c>
      <c r="C465" s="39" t="s">
        <v>803</v>
      </c>
      <c r="D465" s="38" t="s">
        <v>175</v>
      </c>
      <c r="E465" s="33">
        <v>45357</v>
      </c>
      <c r="F465" s="40">
        <v>101650</v>
      </c>
      <c r="G465" s="31" t="s">
        <v>927</v>
      </c>
      <c r="H465" s="31" t="s">
        <v>293</v>
      </c>
      <c r="I465" s="35">
        <f t="shared" si="28"/>
        <v>9148.5</v>
      </c>
      <c r="J465" s="35">
        <f t="shared" si="29"/>
        <v>9148.5</v>
      </c>
      <c r="K465" s="35">
        <v>0</v>
      </c>
      <c r="L465" s="35">
        <v>0</v>
      </c>
      <c r="M465" s="31" t="s">
        <v>775</v>
      </c>
      <c r="N465" s="36">
        <f t="shared" si="30"/>
        <v>18297</v>
      </c>
      <c r="O465" s="31" t="s">
        <v>785</v>
      </c>
      <c r="P465" s="142"/>
      <c r="Q465" s="31"/>
      <c r="R465" s="31"/>
      <c r="S465" s="133"/>
      <c r="T465" s="133"/>
    </row>
    <row r="466" spans="1:20" s="37" customFormat="1">
      <c r="A466" s="31">
        <v>460</v>
      </c>
      <c r="B466" s="38" t="s">
        <v>91</v>
      </c>
      <c r="C466" s="39" t="s">
        <v>803</v>
      </c>
      <c r="D466" s="38" t="s">
        <v>175</v>
      </c>
      <c r="E466" s="33">
        <v>45357</v>
      </c>
      <c r="F466" s="40">
        <v>9825</v>
      </c>
      <c r="G466" s="31" t="s">
        <v>927</v>
      </c>
      <c r="H466" s="31" t="s">
        <v>289</v>
      </c>
      <c r="I466" s="35">
        <f t="shared" si="28"/>
        <v>884.25</v>
      </c>
      <c r="J466" s="35">
        <f t="shared" si="29"/>
        <v>884.25</v>
      </c>
      <c r="K466" s="35">
        <v>0</v>
      </c>
      <c r="L466" s="35">
        <v>0</v>
      </c>
      <c r="M466" s="31" t="s">
        <v>775</v>
      </c>
      <c r="N466" s="36">
        <f t="shared" si="30"/>
        <v>1768.5</v>
      </c>
      <c r="O466" s="31" t="s">
        <v>785</v>
      </c>
      <c r="P466" s="142"/>
      <c r="Q466" s="31"/>
      <c r="R466" s="31"/>
      <c r="S466" s="133"/>
      <c r="T466" s="133"/>
    </row>
    <row r="467" spans="1:20" s="37" customFormat="1">
      <c r="A467" s="31">
        <v>461</v>
      </c>
      <c r="B467" s="38" t="s">
        <v>91</v>
      </c>
      <c r="C467" s="39" t="s">
        <v>803</v>
      </c>
      <c r="D467" s="38" t="s">
        <v>175</v>
      </c>
      <c r="E467" s="33">
        <v>45357</v>
      </c>
      <c r="F467" s="40">
        <v>42900</v>
      </c>
      <c r="G467" s="31" t="s">
        <v>927</v>
      </c>
      <c r="H467" s="31" t="s">
        <v>284</v>
      </c>
      <c r="I467" s="35">
        <f t="shared" si="28"/>
        <v>3861</v>
      </c>
      <c r="J467" s="35">
        <f t="shared" si="29"/>
        <v>3861</v>
      </c>
      <c r="K467" s="35">
        <v>0</v>
      </c>
      <c r="L467" s="35">
        <v>0</v>
      </c>
      <c r="M467" s="31" t="s">
        <v>775</v>
      </c>
      <c r="N467" s="36">
        <f t="shared" si="30"/>
        <v>7722</v>
      </c>
      <c r="O467" s="31" t="s">
        <v>785</v>
      </c>
      <c r="P467" s="142"/>
      <c r="Q467" s="31"/>
      <c r="R467" s="31"/>
      <c r="S467" s="133"/>
      <c r="T467" s="133"/>
    </row>
    <row r="468" spans="1:20" s="37" customFormat="1">
      <c r="A468" s="31">
        <v>462</v>
      </c>
      <c r="B468" s="38" t="s">
        <v>91</v>
      </c>
      <c r="C468" s="39" t="s">
        <v>803</v>
      </c>
      <c r="D468" s="38" t="s">
        <v>175</v>
      </c>
      <c r="E468" s="33">
        <v>45357</v>
      </c>
      <c r="F468" s="40">
        <v>241000</v>
      </c>
      <c r="G468" s="31" t="s">
        <v>927</v>
      </c>
      <c r="H468" s="31" t="s">
        <v>283</v>
      </c>
      <c r="I468" s="35">
        <f t="shared" si="28"/>
        <v>21690</v>
      </c>
      <c r="J468" s="35">
        <f t="shared" si="29"/>
        <v>21690</v>
      </c>
      <c r="K468" s="35">
        <v>0</v>
      </c>
      <c r="L468" s="35">
        <v>0</v>
      </c>
      <c r="M468" s="31" t="s">
        <v>775</v>
      </c>
      <c r="N468" s="36">
        <f t="shared" si="30"/>
        <v>43380</v>
      </c>
      <c r="O468" s="31" t="s">
        <v>785</v>
      </c>
      <c r="P468" s="142"/>
      <c r="Q468" s="31"/>
      <c r="R468" s="31"/>
      <c r="S468" s="133"/>
      <c r="T468" s="133"/>
    </row>
    <row r="469" spans="1:20" s="37" customFormat="1">
      <c r="A469" s="31">
        <v>463</v>
      </c>
      <c r="B469" s="38" t="s">
        <v>91</v>
      </c>
      <c r="C469" s="39" t="s">
        <v>803</v>
      </c>
      <c r="D469" s="38" t="s">
        <v>175</v>
      </c>
      <c r="E469" s="33">
        <v>45357</v>
      </c>
      <c r="F469" s="41">
        <v>59675</v>
      </c>
      <c r="G469" s="31" t="s">
        <v>927</v>
      </c>
      <c r="H469" s="38" t="s">
        <v>297</v>
      </c>
      <c r="I469" s="35">
        <f t="shared" si="28"/>
        <v>5370.75</v>
      </c>
      <c r="J469" s="35">
        <f t="shared" si="29"/>
        <v>5370.75</v>
      </c>
      <c r="K469" s="35">
        <v>0</v>
      </c>
      <c r="L469" s="35">
        <v>0</v>
      </c>
      <c r="M469" s="31" t="s">
        <v>775</v>
      </c>
      <c r="N469" s="36">
        <f t="shared" si="30"/>
        <v>10741.5</v>
      </c>
      <c r="O469" s="31" t="s">
        <v>785</v>
      </c>
      <c r="P469" s="142"/>
      <c r="Q469" s="31"/>
      <c r="R469" s="31"/>
      <c r="S469" s="133"/>
      <c r="T469" s="133"/>
    </row>
    <row r="470" spans="1:20" s="37" customFormat="1">
      <c r="A470" s="31">
        <v>464</v>
      </c>
      <c r="B470" s="38" t="s">
        <v>91</v>
      </c>
      <c r="C470" s="39" t="s">
        <v>803</v>
      </c>
      <c r="D470" s="38" t="s">
        <v>175</v>
      </c>
      <c r="E470" s="33">
        <v>45357</v>
      </c>
      <c r="F470" s="40">
        <v>1318.44</v>
      </c>
      <c r="G470" s="31" t="s">
        <v>927</v>
      </c>
      <c r="H470" s="38" t="s">
        <v>930</v>
      </c>
      <c r="I470" s="35">
        <f t="shared" si="28"/>
        <v>118.6596</v>
      </c>
      <c r="J470" s="35">
        <f t="shared" si="29"/>
        <v>118.6596</v>
      </c>
      <c r="K470" s="35">
        <v>0</v>
      </c>
      <c r="L470" s="35">
        <v>0</v>
      </c>
      <c r="M470" s="31" t="s">
        <v>775</v>
      </c>
      <c r="N470" s="36">
        <f t="shared" si="30"/>
        <v>237.3192</v>
      </c>
      <c r="O470" s="31" t="s">
        <v>785</v>
      </c>
      <c r="P470" s="142"/>
      <c r="Q470" s="31"/>
      <c r="R470" s="31" t="s">
        <v>753</v>
      </c>
      <c r="S470" s="133"/>
      <c r="T470" s="133"/>
    </row>
    <row r="471" spans="1:20" s="37" customFormat="1">
      <c r="A471" s="31">
        <v>465</v>
      </c>
      <c r="B471" s="38" t="s">
        <v>93</v>
      </c>
      <c r="C471" s="39" t="s">
        <v>810</v>
      </c>
      <c r="D471" s="38" t="s">
        <v>178</v>
      </c>
      <c r="E471" s="33">
        <v>45357</v>
      </c>
      <c r="F471" s="40">
        <v>55555.5</v>
      </c>
      <c r="G471" s="31" t="s">
        <v>927</v>
      </c>
      <c r="H471" s="31">
        <v>3302</v>
      </c>
      <c r="I471" s="35">
        <v>0</v>
      </c>
      <c r="J471" s="35">
        <v>0</v>
      </c>
      <c r="K471" s="35">
        <v>9999.99</v>
      </c>
      <c r="L471" s="35">
        <v>0</v>
      </c>
      <c r="M471" s="31" t="s">
        <v>775</v>
      </c>
      <c r="N471" s="36">
        <f t="shared" si="30"/>
        <v>9999.99</v>
      </c>
      <c r="O471" s="31" t="s">
        <v>785</v>
      </c>
      <c r="P471" s="142"/>
      <c r="Q471" s="31"/>
      <c r="R471" s="31"/>
      <c r="S471" s="133"/>
      <c r="T471" s="133"/>
    </row>
    <row r="472" spans="1:20" s="37" customFormat="1">
      <c r="A472" s="31">
        <v>466</v>
      </c>
      <c r="B472" s="38" t="s">
        <v>116</v>
      </c>
      <c r="C472" s="39" t="s">
        <v>832</v>
      </c>
      <c r="D472" s="38" t="s">
        <v>209</v>
      </c>
      <c r="E472" s="33">
        <v>45357</v>
      </c>
      <c r="F472" s="40">
        <v>500</v>
      </c>
      <c r="G472" s="31" t="s">
        <v>928</v>
      </c>
      <c r="H472" s="31">
        <v>9971</v>
      </c>
      <c r="I472" s="35">
        <v>45</v>
      </c>
      <c r="J472" s="35">
        <v>45</v>
      </c>
      <c r="K472" s="35">
        <v>0</v>
      </c>
      <c r="L472" s="35">
        <v>0</v>
      </c>
      <c r="M472" s="31" t="s">
        <v>774</v>
      </c>
      <c r="N472" s="36">
        <v>0</v>
      </c>
      <c r="O472" s="31" t="s">
        <v>788</v>
      </c>
      <c r="P472" s="142"/>
      <c r="Q472" s="31"/>
      <c r="R472" s="31" t="s">
        <v>753</v>
      </c>
      <c r="S472" s="133"/>
      <c r="T472" s="133"/>
    </row>
    <row r="473" spans="1:20" s="37" customFormat="1">
      <c r="A473" s="31">
        <v>467</v>
      </c>
      <c r="B473" s="38" t="s">
        <v>116</v>
      </c>
      <c r="C473" s="39" t="s">
        <v>832</v>
      </c>
      <c r="D473" s="38" t="s">
        <v>210</v>
      </c>
      <c r="E473" s="33">
        <v>45357</v>
      </c>
      <c r="F473" s="40">
        <v>1250</v>
      </c>
      <c r="G473" s="31" t="s">
        <v>928</v>
      </c>
      <c r="H473" s="31">
        <v>9971</v>
      </c>
      <c r="I473" s="35">
        <v>112.5</v>
      </c>
      <c r="J473" s="35">
        <v>112.5</v>
      </c>
      <c r="K473" s="35">
        <v>0</v>
      </c>
      <c r="L473" s="35">
        <v>0</v>
      </c>
      <c r="M473" s="31" t="s">
        <v>774</v>
      </c>
      <c r="N473" s="36">
        <v>0</v>
      </c>
      <c r="O473" s="31" t="s">
        <v>788</v>
      </c>
      <c r="P473" s="142"/>
      <c r="Q473" s="31"/>
      <c r="R473" s="31" t="s">
        <v>753</v>
      </c>
      <c r="S473" s="133"/>
      <c r="T473" s="133"/>
    </row>
    <row r="474" spans="1:20" s="37" customFormat="1">
      <c r="A474" s="31">
        <v>468</v>
      </c>
      <c r="B474" s="38" t="s">
        <v>116</v>
      </c>
      <c r="C474" s="39" t="s">
        <v>832</v>
      </c>
      <c r="D474" s="38" t="s">
        <v>211</v>
      </c>
      <c r="E474" s="33">
        <v>45357</v>
      </c>
      <c r="F474" s="40">
        <v>1250</v>
      </c>
      <c r="G474" s="31" t="s">
        <v>928</v>
      </c>
      <c r="H474" s="31">
        <v>9971</v>
      </c>
      <c r="I474" s="35">
        <v>112.5</v>
      </c>
      <c r="J474" s="35">
        <v>112.5</v>
      </c>
      <c r="K474" s="35">
        <v>0</v>
      </c>
      <c r="L474" s="35">
        <v>0</v>
      </c>
      <c r="M474" s="31" t="s">
        <v>774</v>
      </c>
      <c r="N474" s="36">
        <v>0</v>
      </c>
      <c r="O474" s="31" t="s">
        <v>788</v>
      </c>
      <c r="P474" s="142"/>
      <c r="Q474" s="31"/>
      <c r="R474" s="31" t="s">
        <v>753</v>
      </c>
      <c r="S474" s="133"/>
      <c r="T474" s="133"/>
    </row>
    <row r="475" spans="1:20" s="37" customFormat="1">
      <c r="A475" s="31">
        <v>469</v>
      </c>
      <c r="B475" s="38" t="s">
        <v>116</v>
      </c>
      <c r="C475" s="39" t="s">
        <v>832</v>
      </c>
      <c r="D475" s="38" t="s">
        <v>212</v>
      </c>
      <c r="E475" s="33">
        <v>45357</v>
      </c>
      <c r="F475" s="40">
        <v>2344.33</v>
      </c>
      <c r="G475" s="31" t="s">
        <v>928</v>
      </c>
      <c r="H475" s="31">
        <v>9971</v>
      </c>
      <c r="I475" s="35">
        <v>210.99</v>
      </c>
      <c r="J475" s="35">
        <v>210.99</v>
      </c>
      <c r="K475" s="35">
        <v>0</v>
      </c>
      <c r="L475" s="35">
        <v>0</v>
      </c>
      <c r="M475" s="31" t="s">
        <v>774</v>
      </c>
      <c r="N475" s="36">
        <v>0</v>
      </c>
      <c r="O475" s="31" t="s">
        <v>788</v>
      </c>
      <c r="P475" s="142"/>
      <c r="Q475" s="31"/>
      <c r="R475" s="31" t="s">
        <v>753</v>
      </c>
      <c r="S475" s="133"/>
      <c r="T475" s="133"/>
    </row>
    <row r="476" spans="1:20" s="37" customFormat="1">
      <c r="A476" s="31">
        <v>470</v>
      </c>
      <c r="B476" s="38" t="s">
        <v>117</v>
      </c>
      <c r="C476" s="39" t="s">
        <v>834</v>
      </c>
      <c r="D476" s="38" t="s">
        <v>213</v>
      </c>
      <c r="E476" s="33">
        <v>45357</v>
      </c>
      <c r="F476" s="40">
        <v>157913.09</v>
      </c>
      <c r="G476" s="31" t="s">
        <v>927</v>
      </c>
      <c r="H476" s="31">
        <v>4819</v>
      </c>
      <c r="I476" s="35">
        <v>14212.18</v>
      </c>
      <c r="J476" s="35">
        <v>14212.18</v>
      </c>
      <c r="K476" s="35">
        <v>0</v>
      </c>
      <c r="L476" s="35">
        <v>0</v>
      </c>
      <c r="M476" s="31" t="s">
        <v>775</v>
      </c>
      <c r="N476" s="36">
        <f t="shared" ref="N476:N490" si="31">I476+J476+K476+L476</f>
        <v>28424.36</v>
      </c>
      <c r="O476" s="31" t="s">
        <v>785</v>
      </c>
      <c r="P476" s="142"/>
      <c r="Q476" s="31"/>
      <c r="R476" s="31"/>
      <c r="S476" s="133"/>
      <c r="T476" s="133"/>
    </row>
    <row r="477" spans="1:20" s="37" customFormat="1">
      <c r="A477" s="31">
        <v>471</v>
      </c>
      <c r="B477" s="38" t="s">
        <v>119</v>
      </c>
      <c r="C477" s="39" t="s">
        <v>839</v>
      </c>
      <c r="D477" s="38" t="s">
        <v>215</v>
      </c>
      <c r="E477" s="33">
        <v>45357</v>
      </c>
      <c r="F477" s="40">
        <v>32000</v>
      </c>
      <c r="G477" s="31" t="s">
        <v>927</v>
      </c>
      <c r="H477" s="31">
        <v>3307</v>
      </c>
      <c r="I477" s="35">
        <v>800</v>
      </c>
      <c r="J477" s="35">
        <v>800</v>
      </c>
      <c r="K477" s="35">
        <v>0</v>
      </c>
      <c r="L477" s="35">
        <v>0</v>
      </c>
      <c r="M477" s="31" t="s">
        <v>775</v>
      </c>
      <c r="N477" s="36">
        <f t="shared" si="31"/>
        <v>1600</v>
      </c>
      <c r="O477" s="31" t="s">
        <v>785</v>
      </c>
      <c r="P477" s="142"/>
      <c r="Q477" s="31"/>
      <c r="R477" s="31"/>
      <c r="S477" s="133"/>
      <c r="T477" s="133"/>
    </row>
    <row r="478" spans="1:20" s="37" customFormat="1">
      <c r="A478" s="31">
        <v>472</v>
      </c>
      <c r="B478" s="38" t="s">
        <v>143</v>
      </c>
      <c r="C478" s="39" t="s">
        <v>883</v>
      </c>
      <c r="D478" s="38" t="s">
        <v>249</v>
      </c>
      <c r="E478" s="33">
        <v>45357</v>
      </c>
      <c r="F478" s="40">
        <v>975</v>
      </c>
      <c r="G478" s="31" t="s">
        <v>927</v>
      </c>
      <c r="H478" s="38" t="s">
        <v>734</v>
      </c>
      <c r="I478" s="35">
        <f t="shared" ref="I478:I484" si="32">F478*9%</f>
        <v>87.75</v>
      </c>
      <c r="J478" s="35">
        <f t="shared" ref="J478:J484" si="33">F478*9%</f>
        <v>87.75</v>
      </c>
      <c r="K478" s="35">
        <v>0</v>
      </c>
      <c r="L478" s="35">
        <v>0</v>
      </c>
      <c r="M478" s="31" t="s">
        <v>775</v>
      </c>
      <c r="N478" s="36">
        <f t="shared" si="31"/>
        <v>175.5</v>
      </c>
      <c r="O478" s="31" t="s">
        <v>785</v>
      </c>
      <c r="P478" s="142"/>
      <c r="Q478" s="31"/>
      <c r="R478" s="31"/>
      <c r="S478" s="133"/>
      <c r="T478" s="133"/>
    </row>
    <row r="479" spans="1:20" s="37" customFormat="1">
      <c r="A479" s="31">
        <v>473</v>
      </c>
      <c r="B479" s="38" t="s">
        <v>143</v>
      </c>
      <c r="C479" s="39" t="s">
        <v>883</v>
      </c>
      <c r="D479" s="38" t="s">
        <v>249</v>
      </c>
      <c r="E479" s="33">
        <v>45357</v>
      </c>
      <c r="F479" s="40">
        <v>116</v>
      </c>
      <c r="G479" s="31" t="s">
        <v>927</v>
      </c>
      <c r="H479" s="31">
        <v>3506</v>
      </c>
      <c r="I479" s="35">
        <f t="shared" si="32"/>
        <v>10.44</v>
      </c>
      <c r="J479" s="35">
        <f t="shared" si="33"/>
        <v>10.44</v>
      </c>
      <c r="K479" s="35">
        <v>0</v>
      </c>
      <c r="L479" s="35">
        <v>0</v>
      </c>
      <c r="M479" s="31" t="s">
        <v>775</v>
      </c>
      <c r="N479" s="36">
        <f t="shared" si="31"/>
        <v>20.88</v>
      </c>
      <c r="O479" s="31" t="s">
        <v>785</v>
      </c>
      <c r="P479" s="142"/>
      <c r="Q479" s="31"/>
      <c r="R479" s="31"/>
      <c r="S479" s="133"/>
      <c r="T479" s="133"/>
    </row>
    <row r="480" spans="1:20" s="37" customFormat="1">
      <c r="A480" s="31">
        <v>474</v>
      </c>
      <c r="B480" s="38" t="s">
        <v>143</v>
      </c>
      <c r="C480" s="39" t="s">
        <v>883</v>
      </c>
      <c r="D480" s="38" t="s">
        <v>249</v>
      </c>
      <c r="E480" s="33">
        <v>45357</v>
      </c>
      <c r="F480" s="40">
        <v>45</v>
      </c>
      <c r="G480" s="31" t="s">
        <v>927</v>
      </c>
      <c r="H480" s="38" t="s">
        <v>735</v>
      </c>
      <c r="I480" s="35">
        <f t="shared" si="32"/>
        <v>4.05</v>
      </c>
      <c r="J480" s="35">
        <f t="shared" si="33"/>
        <v>4.05</v>
      </c>
      <c r="K480" s="35">
        <v>0</v>
      </c>
      <c r="L480" s="35">
        <v>0</v>
      </c>
      <c r="M480" s="31" t="s">
        <v>775</v>
      </c>
      <c r="N480" s="36">
        <f t="shared" si="31"/>
        <v>8.1</v>
      </c>
      <c r="O480" s="31" t="s">
        <v>785</v>
      </c>
      <c r="P480" s="142"/>
      <c r="Q480" s="31"/>
      <c r="R480" s="31"/>
      <c r="S480" s="133"/>
      <c r="T480" s="133"/>
    </row>
    <row r="481" spans="1:23" s="37" customFormat="1">
      <c r="A481" s="31">
        <v>475</v>
      </c>
      <c r="B481" s="38" t="s">
        <v>143</v>
      </c>
      <c r="C481" s="39" t="s">
        <v>883</v>
      </c>
      <c r="D481" s="38" t="s">
        <v>249</v>
      </c>
      <c r="E481" s="33">
        <v>45357</v>
      </c>
      <c r="F481" s="40">
        <v>30</v>
      </c>
      <c r="G481" s="31" t="s">
        <v>927</v>
      </c>
      <c r="H481" s="38" t="s">
        <v>736</v>
      </c>
      <c r="I481" s="35">
        <f t="shared" si="32"/>
        <v>2.6999999999999997</v>
      </c>
      <c r="J481" s="35">
        <f t="shared" si="33"/>
        <v>2.6999999999999997</v>
      </c>
      <c r="K481" s="35">
        <v>0</v>
      </c>
      <c r="L481" s="35">
        <v>0</v>
      </c>
      <c r="M481" s="31" t="s">
        <v>775</v>
      </c>
      <c r="N481" s="36">
        <f t="shared" si="31"/>
        <v>5.3999999999999995</v>
      </c>
      <c r="O481" s="31" t="s">
        <v>785</v>
      </c>
      <c r="P481" s="142"/>
      <c r="Q481" s="31"/>
      <c r="R481" s="31"/>
      <c r="S481" s="133"/>
      <c r="T481" s="133"/>
    </row>
    <row r="482" spans="1:23" s="37" customFormat="1">
      <c r="A482" s="31">
        <v>476</v>
      </c>
      <c r="B482" s="38" t="s">
        <v>143</v>
      </c>
      <c r="C482" s="39" t="s">
        <v>883</v>
      </c>
      <c r="D482" s="38" t="s">
        <v>249</v>
      </c>
      <c r="E482" s="33">
        <v>45357</v>
      </c>
      <c r="F482" s="40">
        <v>360</v>
      </c>
      <c r="G482" s="31" t="s">
        <v>927</v>
      </c>
      <c r="H482" s="38" t="s">
        <v>738</v>
      </c>
      <c r="I482" s="35">
        <f t="shared" si="32"/>
        <v>32.4</v>
      </c>
      <c r="J482" s="35">
        <f t="shared" si="33"/>
        <v>32.4</v>
      </c>
      <c r="K482" s="35">
        <v>0</v>
      </c>
      <c r="L482" s="35">
        <v>0</v>
      </c>
      <c r="M482" s="31" t="s">
        <v>775</v>
      </c>
      <c r="N482" s="36">
        <f t="shared" si="31"/>
        <v>64.8</v>
      </c>
      <c r="O482" s="31" t="s">
        <v>785</v>
      </c>
      <c r="P482" s="142"/>
      <c r="Q482" s="31"/>
      <c r="R482" s="31"/>
      <c r="S482" s="133"/>
      <c r="T482" s="133"/>
    </row>
    <row r="483" spans="1:23" s="37" customFormat="1">
      <c r="A483" s="31">
        <v>477</v>
      </c>
      <c r="B483" s="38" t="s">
        <v>143</v>
      </c>
      <c r="C483" s="39" t="s">
        <v>883</v>
      </c>
      <c r="D483" s="38" t="s">
        <v>249</v>
      </c>
      <c r="E483" s="33">
        <v>45357</v>
      </c>
      <c r="F483" s="40">
        <v>1080</v>
      </c>
      <c r="G483" s="31" t="s">
        <v>927</v>
      </c>
      <c r="H483" s="38" t="s">
        <v>739</v>
      </c>
      <c r="I483" s="35">
        <f t="shared" si="32"/>
        <v>97.2</v>
      </c>
      <c r="J483" s="35">
        <f t="shared" si="33"/>
        <v>97.2</v>
      </c>
      <c r="K483" s="35">
        <v>0</v>
      </c>
      <c r="L483" s="35">
        <v>0</v>
      </c>
      <c r="M483" s="31" t="s">
        <v>775</v>
      </c>
      <c r="N483" s="36">
        <f t="shared" si="31"/>
        <v>194.4</v>
      </c>
      <c r="O483" s="31" t="s">
        <v>785</v>
      </c>
      <c r="P483" s="142"/>
      <c r="Q483" s="31"/>
      <c r="R483" s="31"/>
      <c r="S483" s="133"/>
      <c r="T483" s="133"/>
    </row>
    <row r="484" spans="1:23" s="37" customFormat="1">
      <c r="A484" s="31">
        <v>478</v>
      </c>
      <c r="B484" s="38" t="s">
        <v>143</v>
      </c>
      <c r="C484" s="39" t="s">
        <v>883</v>
      </c>
      <c r="D484" s="38" t="s">
        <v>249</v>
      </c>
      <c r="E484" s="33">
        <v>45357</v>
      </c>
      <c r="F484" s="40">
        <v>60</v>
      </c>
      <c r="G484" s="31" t="s">
        <v>927</v>
      </c>
      <c r="H484" s="38" t="s">
        <v>737</v>
      </c>
      <c r="I484" s="35">
        <f t="shared" si="32"/>
        <v>5.3999999999999995</v>
      </c>
      <c r="J484" s="35">
        <f t="shared" si="33"/>
        <v>5.3999999999999995</v>
      </c>
      <c r="K484" s="35">
        <v>0</v>
      </c>
      <c r="L484" s="35">
        <v>0</v>
      </c>
      <c r="M484" s="31" t="s">
        <v>775</v>
      </c>
      <c r="N484" s="36">
        <f t="shared" si="31"/>
        <v>10.799999999999999</v>
      </c>
      <c r="O484" s="31" t="s">
        <v>785</v>
      </c>
      <c r="P484" s="142"/>
      <c r="Q484" s="31"/>
      <c r="R484" s="31"/>
      <c r="S484" s="133"/>
      <c r="T484" s="133"/>
    </row>
    <row r="485" spans="1:23" s="37" customFormat="1">
      <c r="A485" s="31">
        <v>479</v>
      </c>
      <c r="B485" s="38" t="s">
        <v>143</v>
      </c>
      <c r="C485" s="39" t="s">
        <v>883</v>
      </c>
      <c r="D485" s="38" t="s">
        <v>249</v>
      </c>
      <c r="E485" s="33">
        <v>45357</v>
      </c>
      <c r="F485" s="40">
        <v>45</v>
      </c>
      <c r="G485" s="31" t="s">
        <v>927</v>
      </c>
      <c r="H485" s="31">
        <v>9609</v>
      </c>
      <c r="I485" s="35">
        <f>F485*6%</f>
        <v>2.6999999999999997</v>
      </c>
      <c r="J485" s="35">
        <f>F485*6%</f>
        <v>2.6999999999999997</v>
      </c>
      <c r="K485" s="35">
        <v>0</v>
      </c>
      <c r="L485" s="35">
        <v>0</v>
      </c>
      <c r="M485" s="31" t="s">
        <v>775</v>
      </c>
      <c r="N485" s="36">
        <f t="shared" si="31"/>
        <v>5.3999999999999995</v>
      </c>
      <c r="O485" s="31" t="s">
        <v>785</v>
      </c>
      <c r="P485" s="142"/>
      <c r="Q485" s="31"/>
      <c r="R485" s="31"/>
      <c r="S485" s="133"/>
      <c r="T485" s="133"/>
    </row>
    <row r="486" spans="1:23" s="37" customFormat="1">
      <c r="A486" s="31">
        <v>480</v>
      </c>
      <c r="B486" s="38" t="s">
        <v>143</v>
      </c>
      <c r="C486" s="39" t="s">
        <v>883</v>
      </c>
      <c r="D486" s="38" t="s">
        <v>249</v>
      </c>
      <c r="E486" s="33">
        <v>45357</v>
      </c>
      <c r="F486" s="40">
        <v>2400</v>
      </c>
      <c r="G486" s="31" t="s">
        <v>927</v>
      </c>
      <c r="H486" s="31">
        <v>4802</v>
      </c>
      <c r="I486" s="35">
        <f>F486*6%</f>
        <v>144</v>
      </c>
      <c r="J486" s="35">
        <f>F486*6%</f>
        <v>144</v>
      </c>
      <c r="K486" s="35">
        <v>0</v>
      </c>
      <c r="L486" s="35">
        <v>0</v>
      </c>
      <c r="M486" s="31" t="s">
        <v>775</v>
      </c>
      <c r="N486" s="36">
        <f t="shared" si="31"/>
        <v>288</v>
      </c>
      <c r="O486" s="31" t="s">
        <v>785</v>
      </c>
      <c r="P486" s="142"/>
      <c r="Q486" s="31"/>
      <c r="R486" s="31"/>
      <c r="S486" s="133"/>
      <c r="T486" s="133"/>
    </row>
    <row r="487" spans="1:23" s="37" customFormat="1">
      <c r="A487" s="31">
        <v>481</v>
      </c>
      <c r="B487" s="38" t="s">
        <v>114</v>
      </c>
      <c r="C487" s="39" t="s">
        <v>915</v>
      </c>
      <c r="D487" s="38" t="s">
        <v>206</v>
      </c>
      <c r="E487" s="33">
        <v>45358</v>
      </c>
      <c r="F487" s="40">
        <v>12300</v>
      </c>
      <c r="G487" s="31" t="s">
        <v>927</v>
      </c>
      <c r="H487" s="31">
        <v>2909</v>
      </c>
      <c r="I487" s="35">
        <v>0</v>
      </c>
      <c r="J487" s="35">
        <v>0</v>
      </c>
      <c r="K487" s="35">
        <v>2214</v>
      </c>
      <c r="L487" s="35">
        <v>0</v>
      </c>
      <c r="M487" s="31" t="s">
        <v>775</v>
      </c>
      <c r="N487" s="36">
        <f t="shared" si="31"/>
        <v>2214</v>
      </c>
      <c r="O487" s="31" t="s">
        <v>785</v>
      </c>
      <c r="P487" s="142"/>
      <c r="Q487" s="31"/>
      <c r="R487" s="31"/>
      <c r="S487" s="133"/>
      <c r="T487" s="133"/>
    </row>
    <row r="488" spans="1:23" s="37" customFormat="1">
      <c r="A488" s="31">
        <v>482</v>
      </c>
      <c r="B488" s="38" t="s">
        <v>114</v>
      </c>
      <c r="C488" s="39" t="s">
        <v>915</v>
      </c>
      <c r="D488" s="38" t="s">
        <v>207</v>
      </c>
      <c r="E488" s="33">
        <v>45358</v>
      </c>
      <c r="F488" s="41">
        <v>54600</v>
      </c>
      <c r="G488" s="31" t="s">
        <v>927</v>
      </c>
      <c r="H488" s="38" t="s">
        <v>292</v>
      </c>
      <c r="I488" s="35">
        <v>0</v>
      </c>
      <c r="J488" s="35">
        <v>0</v>
      </c>
      <c r="K488" s="35">
        <f>F488*18%</f>
        <v>9828</v>
      </c>
      <c r="L488" s="35">
        <v>0</v>
      </c>
      <c r="M488" s="31" t="s">
        <v>775</v>
      </c>
      <c r="N488" s="36">
        <f t="shared" si="31"/>
        <v>9828</v>
      </c>
      <c r="O488" s="31" t="s">
        <v>785</v>
      </c>
      <c r="P488" s="142"/>
      <c r="Q488" s="31"/>
      <c r="R488" s="31"/>
      <c r="S488" s="133"/>
      <c r="T488" s="133"/>
    </row>
    <row r="489" spans="1:23" s="37" customFormat="1">
      <c r="A489" s="31">
        <v>483</v>
      </c>
      <c r="B489" s="38" t="s">
        <v>114</v>
      </c>
      <c r="C489" s="39" t="s">
        <v>915</v>
      </c>
      <c r="D489" s="38" t="s">
        <v>207</v>
      </c>
      <c r="E489" s="33">
        <v>45358</v>
      </c>
      <c r="F489" s="41">
        <v>9800</v>
      </c>
      <c r="G489" s="31" t="s">
        <v>927</v>
      </c>
      <c r="H489" s="38" t="s">
        <v>727</v>
      </c>
      <c r="I489" s="35">
        <v>0</v>
      </c>
      <c r="J489" s="35">
        <v>0</v>
      </c>
      <c r="K489" s="35">
        <f>F489*18%</f>
        <v>1764</v>
      </c>
      <c r="L489" s="35">
        <v>0</v>
      </c>
      <c r="M489" s="31" t="s">
        <v>775</v>
      </c>
      <c r="N489" s="36">
        <f t="shared" si="31"/>
        <v>1764</v>
      </c>
      <c r="O489" s="31" t="s">
        <v>785</v>
      </c>
      <c r="P489" s="142"/>
      <c r="Q489" s="31"/>
      <c r="R489" s="31"/>
      <c r="S489" s="133"/>
      <c r="T489" s="133"/>
    </row>
    <row r="490" spans="1:23" s="37" customFormat="1">
      <c r="A490" s="31">
        <v>484</v>
      </c>
      <c r="B490" s="38" t="s">
        <v>115</v>
      </c>
      <c r="C490" s="39" t="s">
        <v>916</v>
      </c>
      <c r="D490" s="38" t="s">
        <v>208</v>
      </c>
      <c r="E490" s="33">
        <v>45358</v>
      </c>
      <c r="F490" s="40">
        <v>8000</v>
      </c>
      <c r="G490" s="31" t="s">
        <v>927</v>
      </c>
      <c r="H490" s="31">
        <v>3924</v>
      </c>
      <c r="I490" s="35">
        <v>0</v>
      </c>
      <c r="J490" s="35">
        <v>0</v>
      </c>
      <c r="K490" s="35">
        <v>1440</v>
      </c>
      <c r="L490" s="35">
        <v>0</v>
      </c>
      <c r="M490" s="31" t="s">
        <v>775</v>
      </c>
      <c r="N490" s="36">
        <f t="shared" si="31"/>
        <v>1440</v>
      </c>
      <c r="O490" s="31" t="s">
        <v>785</v>
      </c>
      <c r="P490" s="142"/>
      <c r="Q490" s="31"/>
      <c r="R490" s="31"/>
      <c r="S490" s="133"/>
      <c r="T490" s="133"/>
    </row>
    <row r="491" spans="1:23" s="37" customFormat="1">
      <c r="A491" s="31">
        <v>485</v>
      </c>
      <c r="B491" s="38" t="s">
        <v>148</v>
      </c>
      <c r="C491" s="39" t="s">
        <v>892</v>
      </c>
      <c r="D491" s="38" t="s">
        <v>257</v>
      </c>
      <c r="E491" s="33">
        <v>45358</v>
      </c>
      <c r="F491" s="40">
        <v>5402</v>
      </c>
      <c r="G491" s="31" t="s">
        <v>928</v>
      </c>
      <c r="H491" s="31">
        <v>9965</v>
      </c>
      <c r="I491" s="35">
        <v>0</v>
      </c>
      <c r="J491" s="35">
        <v>0</v>
      </c>
      <c r="K491" s="35">
        <v>648</v>
      </c>
      <c r="L491" s="35">
        <v>0</v>
      </c>
      <c r="M491" s="31" t="s">
        <v>774</v>
      </c>
      <c r="N491" s="36">
        <v>0</v>
      </c>
      <c r="O491" s="31" t="s">
        <v>784</v>
      </c>
      <c r="P491" s="142"/>
      <c r="Q491" s="31"/>
      <c r="R491" s="31" t="s">
        <v>753</v>
      </c>
      <c r="S491" s="133"/>
      <c r="T491" s="133"/>
      <c r="V491" s="133"/>
      <c r="W491" s="134"/>
    </row>
    <row r="492" spans="1:23" s="37" customFormat="1">
      <c r="A492" s="31">
        <v>486</v>
      </c>
      <c r="B492" s="38" t="s">
        <v>147</v>
      </c>
      <c r="C492" s="39" t="s">
        <v>892</v>
      </c>
      <c r="D492" s="38" t="s">
        <v>258</v>
      </c>
      <c r="E492" s="33">
        <v>45358</v>
      </c>
      <c r="F492" s="40">
        <v>652</v>
      </c>
      <c r="G492" s="31" t="s">
        <v>928</v>
      </c>
      <c r="H492" s="31">
        <v>9965</v>
      </c>
      <c r="I492" s="35">
        <v>0</v>
      </c>
      <c r="J492" s="35">
        <v>0</v>
      </c>
      <c r="K492" s="35">
        <v>78</v>
      </c>
      <c r="L492" s="35">
        <v>0</v>
      </c>
      <c r="M492" s="31" t="s">
        <v>774</v>
      </c>
      <c r="N492" s="36">
        <v>0</v>
      </c>
      <c r="O492" s="31" t="s">
        <v>784</v>
      </c>
      <c r="P492" s="142"/>
      <c r="Q492" s="31"/>
      <c r="R492" s="31" t="s">
        <v>753</v>
      </c>
      <c r="S492" s="133"/>
      <c r="T492" s="133"/>
      <c r="V492" s="133"/>
      <c r="W492" s="134"/>
    </row>
    <row r="493" spans="1:23" s="37" customFormat="1">
      <c r="A493" s="31">
        <v>487</v>
      </c>
      <c r="B493" s="38" t="s">
        <v>147</v>
      </c>
      <c r="C493" s="39" t="s">
        <v>892</v>
      </c>
      <c r="D493" s="38" t="s">
        <v>259</v>
      </c>
      <c r="E493" s="33">
        <v>45358</v>
      </c>
      <c r="F493" s="40">
        <v>2357</v>
      </c>
      <c r="G493" s="31" t="s">
        <v>928</v>
      </c>
      <c r="H493" s="31">
        <v>9965</v>
      </c>
      <c r="I493" s="35">
        <v>0</v>
      </c>
      <c r="J493" s="35">
        <v>0</v>
      </c>
      <c r="K493" s="35">
        <v>283</v>
      </c>
      <c r="L493" s="35">
        <v>0</v>
      </c>
      <c r="M493" s="31" t="s">
        <v>774</v>
      </c>
      <c r="N493" s="36">
        <v>0</v>
      </c>
      <c r="O493" s="31" t="s">
        <v>784</v>
      </c>
      <c r="P493" s="142"/>
      <c r="Q493" s="31"/>
      <c r="R493" s="31" t="s">
        <v>753</v>
      </c>
      <c r="S493" s="133"/>
      <c r="T493" s="133"/>
      <c r="V493" s="133"/>
      <c r="W493" s="134"/>
    </row>
    <row r="494" spans="1:23" s="37" customFormat="1">
      <c r="A494" s="31">
        <v>488</v>
      </c>
      <c r="B494" s="38" t="s">
        <v>159</v>
      </c>
      <c r="C494" s="39" t="s">
        <v>903</v>
      </c>
      <c r="D494" s="38" t="s">
        <v>278</v>
      </c>
      <c r="E494" s="33">
        <v>45358</v>
      </c>
      <c r="F494" s="40">
        <v>4500</v>
      </c>
      <c r="G494" s="31" t="s">
        <v>928</v>
      </c>
      <c r="H494" s="31">
        <v>9965</v>
      </c>
      <c r="I494" s="35">
        <v>0</v>
      </c>
      <c r="J494" s="35">
        <v>0</v>
      </c>
      <c r="K494" s="35">
        <v>225</v>
      </c>
      <c r="L494" s="35">
        <v>0</v>
      </c>
      <c r="M494" s="31" t="s">
        <v>774</v>
      </c>
      <c r="N494" s="36">
        <v>0</v>
      </c>
      <c r="O494" s="31" t="s">
        <v>784</v>
      </c>
      <c r="P494" s="142"/>
      <c r="Q494" s="31"/>
      <c r="R494" s="31" t="s">
        <v>753</v>
      </c>
      <c r="S494" s="133"/>
      <c r="T494" s="133"/>
      <c r="V494" s="133"/>
      <c r="W494" s="134"/>
    </row>
    <row r="495" spans="1:23" s="37" customFormat="1">
      <c r="A495" s="31">
        <v>489</v>
      </c>
      <c r="B495" s="38" t="s">
        <v>107</v>
      </c>
      <c r="C495" s="39" t="s">
        <v>912</v>
      </c>
      <c r="D495" s="38" t="s">
        <v>196</v>
      </c>
      <c r="E495" s="33">
        <v>45359</v>
      </c>
      <c r="F495" s="40">
        <v>42764.4</v>
      </c>
      <c r="G495" s="31" t="s">
        <v>927</v>
      </c>
      <c r="H495" s="31">
        <v>3923</v>
      </c>
      <c r="I495" s="35">
        <v>3848.8</v>
      </c>
      <c r="J495" s="35">
        <v>3848.8</v>
      </c>
      <c r="K495" s="35">
        <v>0</v>
      </c>
      <c r="L495" s="35">
        <v>0</v>
      </c>
      <c r="M495" s="31" t="s">
        <v>775</v>
      </c>
      <c r="N495" s="36">
        <f>I495+J495+K495+L495</f>
        <v>7697.6</v>
      </c>
      <c r="O495" s="31" t="s">
        <v>785</v>
      </c>
      <c r="P495" s="142"/>
      <c r="Q495" s="31"/>
      <c r="R495" s="31"/>
      <c r="S495" s="133"/>
      <c r="T495" s="133"/>
    </row>
    <row r="496" spans="1:23" s="37" customFormat="1">
      <c r="A496" s="31">
        <v>490</v>
      </c>
      <c r="B496" s="38" t="s">
        <v>155</v>
      </c>
      <c r="C496" s="39" t="s">
        <v>899</v>
      </c>
      <c r="D496" s="38" t="s">
        <v>271</v>
      </c>
      <c r="E496" s="33">
        <v>45359</v>
      </c>
      <c r="F496" s="40">
        <v>3800</v>
      </c>
      <c r="G496" s="31" t="s">
        <v>928</v>
      </c>
      <c r="H496" s="31">
        <v>9965</v>
      </c>
      <c r="I496" s="35">
        <v>95</v>
      </c>
      <c r="J496" s="35">
        <v>95</v>
      </c>
      <c r="K496" s="35">
        <v>0</v>
      </c>
      <c r="L496" s="35">
        <v>0</v>
      </c>
      <c r="M496" s="31" t="s">
        <v>774</v>
      </c>
      <c r="N496" s="36">
        <v>0</v>
      </c>
      <c r="O496" s="31" t="s">
        <v>784</v>
      </c>
      <c r="P496" s="142"/>
      <c r="Q496" s="31"/>
      <c r="R496" s="31" t="s">
        <v>753</v>
      </c>
      <c r="S496" s="133"/>
      <c r="T496" s="133"/>
      <c r="V496" s="133"/>
      <c r="W496" s="134"/>
    </row>
    <row r="497" spans="1:23" s="37" customFormat="1">
      <c r="A497" s="31">
        <v>491</v>
      </c>
      <c r="B497" s="38" t="s">
        <v>112</v>
      </c>
      <c r="C497" s="39" t="s">
        <v>831</v>
      </c>
      <c r="D497" s="38" t="s">
        <v>202</v>
      </c>
      <c r="E497" s="33">
        <v>45360</v>
      </c>
      <c r="F497" s="40">
        <v>13415</v>
      </c>
      <c r="G497" s="31" t="s">
        <v>927</v>
      </c>
      <c r="H497" s="31">
        <v>3923</v>
      </c>
      <c r="I497" s="35">
        <v>1207.3499999999999</v>
      </c>
      <c r="J497" s="35">
        <v>1207.3499999999999</v>
      </c>
      <c r="K497" s="35">
        <v>0</v>
      </c>
      <c r="L497" s="35">
        <v>0</v>
      </c>
      <c r="M497" s="31" t="s">
        <v>775</v>
      </c>
      <c r="N497" s="36">
        <f>I497+J497+K497+L497</f>
        <v>2414.6999999999998</v>
      </c>
      <c r="O497" s="31" t="s">
        <v>785</v>
      </c>
      <c r="P497" s="142"/>
      <c r="Q497" s="31"/>
      <c r="R497" s="31"/>
      <c r="S497" s="133"/>
      <c r="T497" s="133"/>
    </row>
    <row r="498" spans="1:23" s="37" customFormat="1">
      <c r="A498" s="31">
        <v>492</v>
      </c>
      <c r="B498" s="38" t="s">
        <v>125</v>
      </c>
      <c r="C498" s="39" t="s">
        <v>919</v>
      </c>
      <c r="D498" s="38" t="s">
        <v>223</v>
      </c>
      <c r="E498" s="33">
        <v>45360</v>
      </c>
      <c r="F498" s="40">
        <v>208678</v>
      </c>
      <c r="G498" s="31" t="s">
        <v>927</v>
      </c>
      <c r="H498" s="31">
        <v>3923</v>
      </c>
      <c r="I498" s="35">
        <v>18781.02</v>
      </c>
      <c r="J498" s="35">
        <v>18781.02</v>
      </c>
      <c r="K498" s="35">
        <v>0</v>
      </c>
      <c r="L498" s="35">
        <v>0</v>
      </c>
      <c r="M498" s="31" t="s">
        <v>775</v>
      </c>
      <c r="N498" s="36">
        <f>I498+J498+K498+L498</f>
        <v>37562.04</v>
      </c>
      <c r="O498" s="31" t="s">
        <v>785</v>
      </c>
      <c r="P498" s="142"/>
      <c r="Q498" s="31"/>
      <c r="R498" s="31"/>
      <c r="S498" s="133"/>
      <c r="T498" s="133"/>
    </row>
    <row r="499" spans="1:23" s="37" customFormat="1">
      <c r="A499" s="31">
        <v>493</v>
      </c>
      <c r="B499" s="38" t="s">
        <v>145</v>
      </c>
      <c r="C499" s="39" t="s">
        <v>885</v>
      </c>
      <c r="D499" s="38" t="s">
        <v>254</v>
      </c>
      <c r="E499" s="33">
        <v>45360</v>
      </c>
      <c r="F499" s="40">
        <v>360</v>
      </c>
      <c r="G499" s="31" t="s">
        <v>927</v>
      </c>
      <c r="H499" s="38" t="s">
        <v>741</v>
      </c>
      <c r="I499" s="35">
        <v>32.4</v>
      </c>
      <c r="J499" s="35">
        <v>32.4</v>
      </c>
      <c r="K499" s="35">
        <v>0</v>
      </c>
      <c r="L499" s="35">
        <v>0</v>
      </c>
      <c r="M499" s="31" t="s">
        <v>775</v>
      </c>
      <c r="N499" s="36">
        <f>I499+J499+K499+L499</f>
        <v>64.8</v>
      </c>
      <c r="O499" s="31" t="s">
        <v>787</v>
      </c>
      <c r="P499" s="142"/>
      <c r="Q499" s="31"/>
      <c r="R499" s="31"/>
      <c r="S499" s="133"/>
      <c r="T499" s="133"/>
    </row>
    <row r="500" spans="1:23" s="37" customFormat="1">
      <c r="A500" s="31">
        <v>494</v>
      </c>
      <c r="B500" s="5" t="s">
        <v>141</v>
      </c>
      <c r="C500" s="138" t="s">
        <v>881</v>
      </c>
      <c r="D500" s="5" t="s">
        <v>247</v>
      </c>
      <c r="E500" s="139">
        <v>45361</v>
      </c>
      <c r="F500" s="61">
        <v>9350</v>
      </c>
      <c r="G500" s="4" t="s">
        <v>928</v>
      </c>
      <c r="H500" s="5" t="s">
        <v>733</v>
      </c>
      <c r="I500" s="62">
        <f>F500*6%</f>
        <v>561</v>
      </c>
      <c r="J500" s="62">
        <f>F500*6%</f>
        <v>561</v>
      </c>
      <c r="K500" s="62">
        <v>0</v>
      </c>
      <c r="L500" s="62">
        <v>0</v>
      </c>
      <c r="M500" s="4" t="s">
        <v>774</v>
      </c>
      <c r="N500" s="36">
        <v>0</v>
      </c>
      <c r="O500" s="4" t="s">
        <v>788</v>
      </c>
      <c r="P500" s="143"/>
      <c r="Q500" s="4"/>
      <c r="R500" s="4"/>
      <c r="S500" s="133"/>
      <c r="T500" s="133"/>
      <c r="U500" s="22"/>
      <c r="V500" s="22"/>
      <c r="W500" s="22"/>
    </row>
    <row r="501" spans="1:23" s="37" customFormat="1">
      <c r="A501" s="31">
        <v>495</v>
      </c>
      <c r="B501" s="38" t="s">
        <v>101</v>
      </c>
      <c r="C501" s="39" t="s">
        <v>910</v>
      </c>
      <c r="D501" s="38" t="s">
        <v>189</v>
      </c>
      <c r="E501" s="33">
        <v>45362</v>
      </c>
      <c r="F501" s="40">
        <v>168000</v>
      </c>
      <c r="G501" s="31" t="s">
        <v>927</v>
      </c>
      <c r="H501" s="31">
        <v>3301</v>
      </c>
      <c r="I501" s="35">
        <v>15120</v>
      </c>
      <c r="J501" s="35">
        <v>15120</v>
      </c>
      <c r="K501" s="35">
        <v>0</v>
      </c>
      <c r="L501" s="35">
        <v>0</v>
      </c>
      <c r="M501" s="31" t="s">
        <v>775</v>
      </c>
      <c r="N501" s="36">
        <f>I501+J501+K501+L501</f>
        <v>30240</v>
      </c>
      <c r="O501" s="31" t="s">
        <v>785</v>
      </c>
      <c r="P501" s="142"/>
      <c r="Q501" s="31"/>
      <c r="R501" s="31"/>
      <c r="S501" s="133"/>
      <c r="T501" s="133"/>
    </row>
    <row r="502" spans="1:23" s="37" customFormat="1">
      <c r="A502" s="31">
        <v>496</v>
      </c>
      <c r="B502" s="38" t="s">
        <v>129</v>
      </c>
      <c r="C502" s="39" t="s">
        <v>921</v>
      </c>
      <c r="D502" s="38" t="s">
        <v>228</v>
      </c>
      <c r="E502" s="33">
        <v>45362</v>
      </c>
      <c r="F502" s="40">
        <v>3200</v>
      </c>
      <c r="G502" s="31" t="s">
        <v>927</v>
      </c>
      <c r="H502" s="31">
        <v>8587</v>
      </c>
      <c r="I502" s="35">
        <v>288</v>
      </c>
      <c r="J502" s="35">
        <v>288</v>
      </c>
      <c r="K502" s="35">
        <v>0</v>
      </c>
      <c r="L502" s="35">
        <v>0</v>
      </c>
      <c r="M502" s="31" t="s">
        <v>775</v>
      </c>
      <c r="N502" s="36">
        <f>I502+J502+K502+L502</f>
        <v>576</v>
      </c>
      <c r="O502" s="31" t="s">
        <v>787</v>
      </c>
      <c r="P502" s="142"/>
      <c r="Q502" s="31"/>
      <c r="R502" s="31" t="s">
        <v>753</v>
      </c>
      <c r="S502" s="133"/>
      <c r="T502" s="133"/>
    </row>
    <row r="503" spans="1:23" s="37" customFormat="1">
      <c r="A503" s="31">
        <v>497</v>
      </c>
      <c r="B503" s="38" t="s">
        <v>145</v>
      </c>
      <c r="C503" s="39" t="s">
        <v>885</v>
      </c>
      <c r="D503" s="38" t="s">
        <v>255</v>
      </c>
      <c r="E503" s="33">
        <v>45362</v>
      </c>
      <c r="F503" s="40">
        <v>2517.5</v>
      </c>
      <c r="G503" s="31" t="s">
        <v>927</v>
      </c>
      <c r="H503" s="31">
        <v>8544</v>
      </c>
      <c r="I503" s="35">
        <v>226.58</v>
      </c>
      <c r="J503" s="35">
        <v>226.58</v>
      </c>
      <c r="K503" s="35">
        <v>0</v>
      </c>
      <c r="L503" s="35">
        <v>0</v>
      </c>
      <c r="M503" s="31" t="s">
        <v>775</v>
      </c>
      <c r="N503" s="36">
        <f>I503+J503+K503+L503</f>
        <v>453.16</v>
      </c>
      <c r="O503" s="31" t="s">
        <v>787</v>
      </c>
      <c r="P503" s="142"/>
      <c r="Q503" s="31"/>
      <c r="R503" s="31"/>
      <c r="S503" s="133"/>
      <c r="T503" s="133"/>
    </row>
    <row r="504" spans="1:23" s="37" customFormat="1">
      <c r="A504" s="31">
        <v>498</v>
      </c>
      <c r="B504" s="38" t="s">
        <v>150</v>
      </c>
      <c r="C504" s="39" t="s">
        <v>894</v>
      </c>
      <c r="D504" s="38" t="s">
        <v>263</v>
      </c>
      <c r="E504" s="33">
        <v>45362</v>
      </c>
      <c r="F504" s="40">
        <v>300</v>
      </c>
      <c r="G504" s="31" t="s">
        <v>928</v>
      </c>
      <c r="H504" s="31">
        <v>9965</v>
      </c>
      <c r="I504" s="35">
        <v>7.5</v>
      </c>
      <c r="J504" s="35">
        <v>7.5</v>
      </c>
      <c r="K504" s="35">
        <v>0</v>
      </c>
      <c r="L504" s="35">
        <v>0</v>
      </c>
      <c r="M504" s="31" t="s">
        <v>774</v>
      </c>
      <c r="N504" s="36">
        <v>0</v>
      </c>
      <c r="O504" s="31" t="s">
        <v>784</v>
      </c>
      <c r="P504" s="142"/>
      <c r="Q504" s="31"/>
      <c r="R504" s="31" t="s">
        <v>753</v>
      </c>
      <c r="S504" s="133"/>
      <c r="T504" s="133"/>
      <c r="V504" s="133"/>
      <c r="W504" s="134"/>
    </row>
    <row r="505" spans="1:23" s="37" customFormat="1">
      <c r="A505" s="31">
        <v>499</v>
      </c>
      <c r="B505" s="38" t="s">
        <v>100</v>
      </c>
      <c r="C505" s="39" t="s">
        <v>817</v>
      </c>
      <c r="D505" s="38" t="s">
        <v>188</v>
      </c>
      <c r="E505" s="33">
        <v>45363</v>
      </c>
      <c r="F505" s="40">
        <v>87750</v>
      </c>
      <c r="G505" s="31" t="s">
        <v>927</v>
      </c>
      <c r="H505" s="31">
        <v>3307</v>
      </c>
      <c r="I505" s="35">
        <v>0</v>
      </c>
      <c r="J505" s="35">
        <v>0</v>
      </c>
      <c r="K505" s="35">
        <v>4387.5</v>
      </c>
      <c r="L505" s="35">
        <v>0</v>
      </c>
      <c r="M505" s="31" t="s">
        <v>775</v>
      </c>
      <c r="N505" s="36">
        <f>I505+J505+K505+L505</f>
        <v>4387.5</v>
      </c>
      <c r="O505" s="31" t="s">
        <v>785</v>
      </c>
      <c r="P505" s="142"/>
      <c r="Q505" s="31"/>
      <c r="R505" s="31"/>
      <c r="S505" s="133"/>
      <c r="T505" s="133"/>
    </row>
    <row r="506" spans="1:23" s="37" customFormat="1">
      <c r="A506" s="31">
        <v>500</v>
      </c>
      <c r="B506" s="38" t="s">
        <v>128</v>
      </c>
      <c r="C506" s="39" t="s">
        <v>857</v>
      </c>
      <c r="D506" s="38" t="s">
        <v>227</v>
      </c>
      <c r="E506" s="33">
        <v>45363</v>
      </c>
      <c r="F506" s="40">
        <v>242627</v>
      </c>
      <c r="G506" s="31" t="s">
        <v>927</v>
      </c>
      <c r="H506" s="31">
        <v>3307</v>
      </c>
      <c r="I506" s="35">
        <v>6065.68</v>
      </c>
      <c r="J506" s="35">
        <v>6065.68</v>
      </c>
      <c r="K506" s="35">
        <v>0</v>
      </c>
      <c r="L506" s="35">
        <v>0</v>
      </c>
      <c r="M506" s="31" t="s">
        <v>775</v>
      </c>
      <c r="N506" s="36">
        <f>I506+J506+K506+L506</f>
        <v>12131.36</v>
      </c>
      <c r="O506" s="31" t="s">
        <v>785</v>
      </c>
      <c r="P506" s="142"/>
      <c r="Q506" s="31"/>
      <c r="R506" s="31" t="s">
        <v>753</v>
      </c>
      <c r="S506" s="133"/>
      <c r="T506" s="133"/>
    </row>
    <row r="507" spans="1:23" s="37" customFormat="1">
      <c r="A507" s="31">
        <v>501</v>
      </c>
      <c r="B507" s="38" t="s">
        <v>136</v>
      </c>
      <c r="C507" s="39" t="s">
        <v>872</v>
      </c>
      <c r="D507" s="38" t="s">
        <v>236</v>
      </c>
      <c r="E507" s="33">
        <v>45363</v>
      </c>
      <c r="F507" s="40">
        <v>256000</v>
      </c>
      <c r="G507" s="31" t="s">
        <v>927</v>
      </c>
      <c r="H507" s="31">
        <v>3307</v>
      </c>
      <c r="I507" s="35">
        <v>6400</v>
      </c>
      <c r="J507" s="35">
        <v>6400</v>
      </c>
      <c r="K507" s="35">
        <v>0</v>
      </c>
      <c r="L507" s="35">
        <v>0</v>
      </c>
      <c r="M507" s="31" t="s">
        <v>775</v>
      </c>
      <c r="N507" s="36">
        <f>I507+J507+K507+L507</f>
        <v>12800</v>
      </c>
      <c r="O507" s="31" t="s">
        <v>785</v>
      </c>
      <c r="P507" s="142"/>
      <c r="Q507" s="31"/>
      <c r="R507" s="31"/>
      <c r="S507" s="133"/>
      <c r="T507" s="133"/>
    </row>
    <row r="508" spans="1:23" s="37" customFormat="1">
      <c r="A508" s="31">
        <v>502</v>
      </c>
      <c r="B508" s="38" t="s">
        <v>155</v>
      </c>
      <c r="C508" s="39" t="s">
        <v>899</v>
      </c>
      <c r="D508" s="38" t="s">
        <v>272</v>
      </c>
      <c r="E508" s="33">
        <v>45363</v>
      </c>
      <c r="F508" s="40">
        <v>1300</v>
      </c>
      <c r="G508" s="31" t="s">
        <v>928</v>
      </c>
      <c r="H508" s="31">
        <v>9965</v>
      </c>
      <c r="I508" s="35">
        <v>32.5</v>
      </c>
      <c r="J508" s="35">
        <v>32.5</v>
      </c>
      <c r="K508" s="35">
        <v>0</v>
      </c>
      <c r="L508" s="35">
        <v>0</v>
      </c>
      <c r="M508" s="31" t="s">
        <v>774</v>
      </c>
      <c r="N508" s="36">
        <v>0</v>
      </c>
      <c r="O508" s="31" t="s">
        <v>784</v>
      </c>
      <c r="P508" s="142"/>
      <c r="Q508" s="31"/>
      <c r="R508" s="31" t="s">
        <v>753</v>
      </c>
      <c r="S508" s="133"/>
      <c r="T508" s="133"/>
      <c r="V508" s="133"/>
      <c r="W508" s="134"/>
    </row>
    <row r="509" spans="1:23" s="37" customFormat="1">
      <c r="A509" s="31">
        <v>503</v>
      </c>
      <c r="B509" s="38" t="s">
        <v>159</v>
      </c>
      <c r="C509" s="39" t="s">
        <v>903</v>
      </c>
      <c r="D509" s="38" t="s">
        <v>279</v>
      </c>
      <c r="E509" s="33">
        <v>45363</v>
      </c>
      <c r="F509" s="40">
        <v>300</v>
      </c>
      <c r="G509" s="31" t="s">
        <v>928</v>
      </c>
      <c r="H509" s="31">
        <v>9965</v>
      </c>
      <c r="I509" s="35">
        <v>0</v>
      </c>
      <c r="J509" s="35">
        <v>0</v>
      </c>
      <c r="K509" s="35">
        <v>15</v>
      </c>
      <c r="L509" s="35">
        <v>0</v>
      </c>
      <c r="M509" s="31" t="s">
        <v>774</v>
      </c>
      <c r="N509" s="36">
        <v>0</v>
      </c>
      <c r="O509" s="31" t="s">
        <v>784</v>
      </c>
      <c r="P509" s="142"/>
      <c r="Q509" s="31"/>
      <c r="R509" s="31" t="s">
        <v>753</v>
      </c>
      <c r="S509" s="133"/>
      <c r="T509" s="133"/>
      <c r="V509" s="133"/>
      <c r="W509" s="134"/>
    </row>
    <row r="510" spans="1:23" s="37" customFormat="1">
      <c r="A510" s="31">
        <v>504</v>
      </c>
      <c r="B510" s="38" t="s">
        <v>86</v>
      </c>
      <c r="C510" s="39" t="s">
        <v>799</v>
      </c>
      <c r="D510" s="38" t="s">
        <v>163</v>
      </c>
      <c r="E510" s="33">
        <v>45364</v>
      </c>
      <c r="F510" s="40">
        <v>57521.22</v>
      </c>
      <c r="G510" s="31" t="s">
        <v>927</v>
      </c>
      <c r="H510" s="31">
        <v>4819</v>
      </c>
      <c r="I510" s="35">
        <v>5176.8900000000003</v>
      </c>
      <c r="J510" s="35">
        <v>5176.8900000000003</v>
      </c>
      <c r="K510" s="35">
        <v>0</v>
      </c>
      <c r="L510" s="35">
        <v>0</v>
      </c>
      <c r="M510" s="31" t="s">
        <v>775</v>
      </c>
      <c r="N510" s="36">
        <f>I510+J510+K510+L510</f>
        <v>10353.780000000001</v>
      </c>
      <c r="O510" s="31" t="s">
        <v>785</v>
      </c>
      <c r="P510" s="142"/>
      <c r="Q510" s="31"/>
      <c r="R510" s="31"/>
      <c r="S510" s="133"/>
      <c r="T510" s="133"/>
    </row>
    <row r="511" spans="1:23" s="37" customFormat="1">
      <c r="A511" s="31">
        <v>505</v>
      </c>
      <c r="B511" s="38" t="s">
        <v>96</v>
      </c>
      <c r="C511" s="39" t="s">
        <v>1071</v>
      </c>
      <c r="D511" s="38" t="s">
        <v>183</v>
      </c>
      <c r="E511" s="33">
        <v>45364</v>
      </c>
      <c r="F511" s="40">
        <v>40523.1</v>
      </c>
      <c r="G511" s="31" t="s">
        <v>928</v>
      </c>
      <c r="H511" s="31">
        <v>9967</v>
      </c>
      <c r="I511" s="35">
        <v>3647.08</v>
      </c>
      <c r="J511" s="35">
        <v>3647.08</v>
      </c>
      <c r="K511" s="35">
        <v>0</v>
      </c>
      <c r="L511" s="35">
        <v>0</v>
      </c>
      <c r="M511" s="31" t="s">
        <v>774</v>
      </c>
      <c r="N511" s="36">
        <v>0</v>
      </c>
      <c r="O511" s="31" t="s">
        <v>784</v>
      </c>
      <c r="P511" s="142"/>
      <c r="Q511" s="31"/>
      <c r="R511" s="31"/>
      <c r="S511" s="133"/>
      <c r="T511" s="133"/>
      <c r="V511" s="133"/>
      <c r="W511" s="134"/>
    </row>
    <row r="512" spans="1:23" s="37" customFormat="1">
      <c r="A512" s="31">
        <v>506</v>
      </c>
      <c r="B512" s="38" t="s">
        <v>103</v>
      </c>
      <c r="C512" s="39" t="s">
        <v>821</v>
      </c>
      <c r="D512" s="38" t="s">
        <v>191</v>
      </c>
      <c r="E512" s="33">
        <v>45364</v>
      </c>
      <c r="F512" s="40">
        <v>1000</v>
      </c>
      <c r="G512" s="31" t="s">
        <v>927</v>
      </c>
      <c r="H512" s="31">
        <v>6310</v>
      </c>
      <c r="I512" s="35">
        <v>25</v>
      </c>
      <c r="J512" s="35">
        <v>25</v>
      </c>
      <c r="K512" s="35">
        <v>0</v>
      </c>
      <c r="L512" s="35">
        <v>0</v>
      </c>
      <c r="M512" s="31" t="s">
        <v>775</v>
      </c>
      <c r="N512" s="36">
        <f>I512+J512+K512+L512</f>
        <v>50</v>
      </c>
      <c r="O512" s="31" t="s">
        <v>785</v>
      </c>
      <c r="P512" s="142"/>
      <c r="Q512" s="31"/>
      <c r="R512" s="31"/>
      <c r="S512" s="133"/>
      <c r="T512" s="133"/>
    </row>
    <row r="513" spans="1:23" s="37" customFormat="1">
      <c r="A513" s="31">
        <v>507</v>
      </c>
      <c r="B513" s="38" t="s">
        <v>103</v>
      </c>
      <c r="C513" s="39" t="s">
        <v>821</v>
      </c>
      <c r="D513" s="38" t="s">
        <v>191</v>
      </c>
      <c r="E513" s="33">
        <v>45364</v>
      </c>
      <c r="F513" s="40">
        <v>660</v>
      </c>
      <c r="G513" s="31" t="s">
        <v>927</v>
      </c>
      <c r="H513" s="31">
        <v>9004</v>
      </c>
      <c r="I513" s="35">
        <v>59.4</v>
      </c>
      <c r="J513" s="35">
        <v>59.4</v>
      </c>
      <c r="K513" s="35">
        <v>0</v>
      </c>
      <c r="L513" s="35">
        <v>0</v>
      </c>
      <c r="M513" s="31" t="s">
        <v>775</v>
      </c>
      <c r="N513" s="36">
        <f>I513+J513+K513+L513</f>
        <v>118.8</v>
      </c>
      <c r="O513" s="31" t="s">
        <v>785</v>
      </c>
      <c r="P513" s="142"/>
      <c r="Q513" s="31"/>
      <c r="R513" s="31"/>
      <c r="S513" s="133"/>
      <c r="T513" s="133"/>
    </row>
    <row r="514" spans="1:23" s="37" customFormat="1">
      <c r="A514" s="31">
        <v>508</v>
      </c>
      <c r="B514" s="38" t="s">
        <v>130</v>
      </c>
      <c r="C514" s="39" t="s">
        <v>867</v>
      </c>
      <c r="D514" s="38" t="s">
        <v>229</v>
      </c>
      <c r="E514" s="33">
        <v>45364</v>
      </c>
      <c r="F514" s="40">
        <v>1328</v>
      </c>
      <c r="G514" s="31" t="s">
        <v>927</v>
      </c>
      <c r="H514" s="31">
        <v>8536</v>
      </c>
      <c r="I514" s="35">
        <v>119.52</v>
      </c>
      <c r="J514" s="35">
        <v>119.52</v>
      </c>
      <c r="K514" s="35">
        <v>0</v>
      </c>
      <c r="L514" s="35">
        <v>0</v>
      </c>
      <c r="M514" s="31" t="s">
        <v>775</v>
      </c>
      <c r="N514" s="36">
        <f>I514+J514+K514+L514</f>
        <v>239.04</v>
      </c>
      <c r="O514" s="31" t="s">
        <v>787</v>
      </c>
      <c r="P514" s="142"/>
      <c r="Q514" s="31"/>
      <c r="R514" s="31"/>
      <c r="S514" s="133"/>
      <c r="T514" s="133"/>
    </row>
    <row r="515" spans="1:23" s="37" customFormat="1">
      <c r="A515" s="31">
        <v>509</v>
      </c>
      <c r="B515" s="38" t="s">
        <v>134</v>
      </c>
      <c r="C515" s="39" t="s">
        <v>923</v>
      </c>
      <c r="D515" s="38" t="s">
        <v>234</v>
      </c>
      <c r="E515" s="33">
        <v>45364</v>
      </c>
      <c r="F515" s="40">
        <v>7000</v>
      </c>
      <c r="G515" s="31" t="s">
        <v>928</v>
      </c>
      <c r="H515" s="38" t="s">
        <v>732</v>
      </c>
      <c r="I515" s="35">
        <v>630</v>
      </c>
      <c r="J515" s="35">
        <v>630</v>
      </c>
      <c r="K515" s="35">
        <v>0</v>
      </c>
      <c r="L515" s="35">
        <v>0</v>
      </c>
      <c r="M515" s="31" t="s">
        <v>774</v>
      </c>
      <c r="N515" s="36">
        <v>0</v>
      </c>
      <c r="O515" s="31" t="s">
        <v>784</v>
      </c>
      <c r="P515" s="142"/>
      <c r="Q515" s="31"/>
      <c r="R515" s="31"/>
      <c r="S515" s="133"/>
      <c r="T515" s="133"/>
      <c r="V515" s="133"/>
      <c r="W515" s="134"/>
    </row>
    <row r="516" spans="1:23" s="37" customFormat="1">
      <c r="A516" s="31">
        <v>510</v>
      </c>
      <c r="B516" s="38" t="s">
        <v>135</v>
      </c>
      <c r="C516" s="39" t="s">
        <v>871</v>
      </c>
      <c r="D516" s="38" t="s">
        <v>235</v>
      </c>
      <c r="E516" s="33">
        <v>45364</v>
      </c>
      <c r="F516" s="40">
        <v>40000</v>
      </c>
      <c r="G516" s="31" t="s">
        <v>928</v>
      </c>
      <c r="H516" s="31">
        <v>3307</v>
      </c>
      <c r="I516" s="35">
        <v>3600</v>
      </c>
      <c r="J516" s="35">
        <v>3600</v>
      </c>
      <c r="K516" s="35">
        <v>0</v>
      </c>
      <c r="L516" s="35">
        <v>0</v>
      </c>
      <c r="M516" s="31" t="s">
        <v>774</v>
      </c>
      <c r="N516" s="36">
        <v>0</v>
      </c>
      <c r="O516" s="31" t="s">
        <v>788</v>
      </c>
      <c r="P516" s="142"/>
      <c r="Q516" s="31"/>
      <c r="R516" s="31"/>
      <c r="S516" s="133"/>
      <c r="T516" s="133"/>
    </row>
    <row r="517" spans="1:23" s="37" customFormat="1">
      <c r="A517" s="31">
        <v>511</v>
      </c>
      <c r="B517" s="38" t="s">
        <v>146</v>
      </c>
      <c r="C517" s="39" t="s">
        <v>924</v>
      </c>
      <c r="D517" s="38" t="s">
        <v>256</v>
      </c>
      <c r="E517" s="33">
        <v>45364</v>
      </c>
      <c r="F517" s="40">
        <v>7680</v>
      </c>
      <c r="G517" s="31" t="s">
        <v>927</v>
      </c>
      <c r="H517" s="31">
        <v>4821</v>
      </c>
      <c r="I517" s="35">
        <v>691.2</v>
      </c>
      <c r="J517" s="35">
        <v>691.2</v>
      </c>
      <c r="K517" s="35">
        <v>0</v>
      </c>
      <c r="L517" s="35">
        <v>0</v>
      </c>
      <c r="M517" s="31" t="s">
        <v>775</v>
      </c>
      <c r="N517" s="36">
        <f t="shared" ref="N517:N523" si="34">I517+J517+K517+L517</f>
        <v>1382.4</v>
      </c>
      <c r="O517" s="31" t="s">
        <v>785</v>
      </c>
      <c r="P517" s="142"/>
      <c r="Q517" s="31"/>
      <c r="R517" s="31"/>
      <c r="S517" s="133"/>
      <c r="T517" s="133"/>
    </row>
    <row r="518" spans="1:23" s="37" customFormat="1">
      <c r="A518" s="31">
        <v>512</v>
      </c>
      <c r="B518" s="38"/>
      <c r="C518" s="39" t="s">
        <v>1072</v>
      </c>
      <c r="D518" s="38" t="s">
        <v>1062</v>
      </c>
      <c r="E518" s="33">
        <v>45364</v>
      </c>
      <c r="F518" s="35">
        <v>524744</v>
      </c>
      <c r="G518" s="135" t="s">
        <v>927</v>
      </c>
      <c r="H518" s="31">
        <v>3307</v>
      </c>
      <c r="I518" s="35">
        <v>0</v>
      </c>
      <c r="J518" s="35">
        <v>0</v>
      </c>
      <c r="K518" s="35">
        <v>26237</v>
      </c>
      <c r="L518" s="35"/>
      <c r="M518" s="31" t="s">
        <v>775</v>
      </c>
      <c r="N518" s="36">
        <f t="shared" si="34"/>
        <v>26237</v>
      </c>
      <c r="O518" s="31"/>
      <c r="P518" s="142"/>
      <c r="Q518" s="31"/>
      <c r="R518" s="31"/>
      <c r="T518" s="133"/>
    </row>
    <row r="519" spans="1:23" s="37" customFormat="1">
      <c r="A519" s="31">
        <v>513</v>
      </c>
      <c r="B519" s="38" t="s">
        <v>118</v>
      </c>
      <c r="C519" s="39" t="s">
        <v>836</v>
      </c>
      <c r="D519" s="38" t="s">
        <v>214</v>
      </c>
      <c r="E519" s="33">
        <v>45365</v>
      </c>
      <c r="F519" s="40">
        <v>83000</v>
      </c>
      <c r="G519" s="31" t="s">
        <v>927</v>
      </c>
      <c r="H519" s="31">
        <v>2834</v>
      </c>
      <c r="I519" s="35">
        <v>0</v>
      </c>
      <c r="J519" s="35">
        <v>0</v>
      </c>
      <c r="K519" s="35">
        <v>14940</v>
      </c>
      <c r="L519" s="35">
        <v>0</v>
      </c>
      <c r="M519" s="31" t="s">
        <v>775</v>
      </c>
      <c r="N519" s="36">
        <f t="shared" si="34"/>
        <v>14940</v>
      </c>
      <c r="O519" s="31" t="s">
        <v>785</v>
      </c>
      <c r="P519" s="142"/>
      <c r="Q519" s="31"/>
      <c r="R519" s="31"/>
      <c r="S519" s="133"/>
      <c r="T519" s="133"/>
    </row>
    <row r="520" spans="1:23" s="37" customFormat="1">
      <c r="A520" s="31">
        <v>514</v>
      </c>
      <c r="B520" s="38" t="s">
        <v>85</v>
      </c>
      <c r="C520" s="39" t="s">
        <v>909</v>
      </c>
      <c r="D520" s="38" t="s">
        <v>161</v>
      </c>
      <c r="E520" s="33">
        <v>45366</v>
      </c>
      <c r="F520" s="40">
        <v>66001</v>
      </c>
      <c r="G520" s="31" t="s">
        <v>927</v>
      </c>
      <c r="H520" s="31">
        <v>3923</v>
      </c>
      <c r="I520" s="35">
        <v>0</v>
      </c>
      <c r="J520" s="35">
        <v>0</v>
      </c>
      <c r="K520" s="35">
        <v>11880.18</v>
      </c>
      <c r="L520" s="35">
        <v>0</v>
      </c>
      <c r="M520" s="31" t="s">
        <v>775</v>
      </c>
      <c r="N520" s="36">
        <f t="shared" si="34"/>
        <v>11880.18</v>
      </c>
      <c r="O520" s="31" t="s">
        <v>785</v>
      </c>
      <c r="P520" s="142"/>
      <c r="Q520" s="31"/>
      <c r="R520" s="31"/>
      <c r="S520" s="133"/>
      <c r="T520" s="133"/>
    </row>
    <row r="521" spans="1:23" s="37" customFormat="1">
      <c r="A521" s="31">
        <v>515</v>
      </c>
      <c r="B521" s="38" t="s">
        <v>91</v>
      </c>
      <c r="C521" s="39" t="s">
        <v>803</v>
      </c>
      <c r="D521" s="38" t="s">
        <v>176</v>
      </c>
      <c r="E521" s="33">
        <v>45366</v>
      </c>
      <c r="F521" s="40">
        <v>114000</v>
      </c>
      <c r="G521" s="31" t="s">
        <v>927</v>
      </c>
      <c r="H521" s="38" t="s">
        <v>289</v>
      </c>
      <c r="I521" s="35">
        <f>F521*9%</f>
        <v>10260</v>
      </c>
      <c r="J521" s="35">
        <f>F521*9%</f>
        <v>10260</v>
      </c>
      <c r="K521" s="35">
        <v>0</v>
      </c>
      <c r="L521" s="35">
        <v>0</v>
      </c>
      <c r="M521" s="31" t="s">
        <v>775</v>
      </c>
      <c r="N521" s="36">
        <f t="shared" si="34"/>
        <v>20520</v>
      </c>
      <c r="O521" s="31" t="s">
        <v>785</v>
      </c>
      <c r="P521" s="142"/>
      <c r="Q521" s="31"/>
      <c r="R521" s="31"/>
      <c r="S521" s="133"/>
      <c r="T521" s="133"/>
    </row>
    <row r="522" spans="1:23" s="37" customFormat="1">
      <c r="A522" s="31">
        <v>516</v>
      </c>
      <c r="B522" s="38" t="s">
        <v>91</v>
      </c>
      <c r="C522" s="39" t="s">
        <v>803</v>
      </c>
      <c r="D522" s="38" t="s">
        <v>176</v>
      </c>
      <c r="E522" s="33">
        <v>45366</v>
      </c>
      <c r="F522" s="40">
        <v>411750</v>
      </c>
      <c r="G522" s="31" t="s">
        <v>927</v>
      </c>
      <c r="H522" s="38" t="s">
        <v>323</v>
      </c>
      <c r="I522" s="35">
        <f>F522*9%</f>
        <v>37057.5</v>
      </c>
      <c r="J522" s="35">
        <f>F522*9%</f>
        <v>37057.5</v>
      </c>
      <c r="K522" s="35">
        <v>0</v>
      </c>
      <c r="L522" s="35">
        <v>0</v>
      </c>
      <c r="M522" s="31" t="s">
        <v>775</v>
      </c>
      <c r="N522" s="36">
        <f t="shared" si="34"/>
        <v>74115</v>
      </c>
      <c r="O522" s="31" t="s">
        <v>785</v>
      </c>
      <c r="P522" s="142"/>
      <c r="Q522" s="31"/>
      <c r="R522" s="31"/>
      <c r="S522" s="133"/>
      <c r="T522" s="133"/>
    </row>
    <row r="523" spans="1:23" s="37" customFormat="1">
      <c r="A523" s="31">
        <v>517</v>
      </c>
      <c r="B523" s="38" t="s">
        <v>91</v>
      </c>
      <c r="C523" s="39" t="s">
        <v>803</v>
      </c>
      <c r="D523" s="38" t="s">
        <v>176</v>
      </c>
      <c r="E523" s="33">
        <v>45366</v>
      </c>
      <c r="F523" s="40">
        <v>1314.38</v>
      </c>
      <c r="G523" s="31" t="s">
        <v>927</v>
      </c>
      <c r="H523" s="38" t="s">
        <v>930</v>
      </c>
      <c r="I523" s="35">
        <f>F523*9%</f>
        <v>118.2942</v>
      </c>
      <c r="J523" s="35">
        <f>F523*9%</f>
        <v>118.2942</v>
      </c>
      <c r="K523" s="35">
        <v>0</v>
      </c>
      <c r="L523" s="35">
        <v>0</v>
      </c>
      <c r="M523" s="31" t="s">
        <v>775</v>
      </c>
      <c r="N523" s="36">
        <f t="shared" si="34"/>
        <v>236.58840000000001</v>
      </c>
      <c r="O523" s="31" t="s">
        <v>785</v>
      </c>
      <c r="P523" s="142"/>
      <c r="Q523" s="31"/>
      <c r="R523" s="31" t="s">
        <v>753</v>
      </c>
      <c r="S523" s="133"/>
      <c r="T523" s="133"/>
    </row>
    <row r="524" spans="1:23" s="37" customFormat="1">
      <c r="A524" s="31">
        <v>518</v>
      </c>
      <c r="B524" s="38" t="s">
        <v>98</v>
      </c>
      <c r="C524" s="39" t="s">
        <v>813</v>
      </c>
      <c r="D524" s="38" t="s">
        <v>185</v>
      </c>
      <c r="E524" s="33">
        <v>45366</v>
      </c>
      <c r="F524" s="40">
        <v>215.27</v>
      </c>
      <c r="G524" s="31" t="s">
        <v>928</v>
      </c>
      <c r="H524" s="31">
        <v>9968</v>
      </c>
      <c r="I524" s="35">
        <v>19.37</v>
      </c>
      <c r="J524" s="35">
        <v>19.37</v>
      </c>
      <c r="K524" s="35">
        <v>0</v>
      </c>
      <c r="L524" s="35">
        <v>0</v>
      </c>
      <c r="M524" s="31" t="s">
        <v>774</v>
      </c>
      <c r="N524" s="36">
        <v>0</v>
      </c>
      <c r="O524" s="31" t="s">
        <v>790</v>
      </c>
      <c r="P524" s="142"/>
      <c r="Q524" s="31"/>
      <c r="R524" s="31" t="s">
        <v>753</v>
      </c>
      <c r="S524" s="133"/>
      <c r="T524" s="133"/>
    </row>
    <row r="525" spans="1:23" s="37" customFormat="1">
      <c r="A525" s="31">
        <v>519</v>
      </c>
      <c r="B525" s="38" t="s">
        <v>102</v>
      </c>
      <c r="C525" s="39" t="s">
        <v>819</v>
      </c>
      <c r="D525" s="38" t="s">
        <v>190</v>
      </c>
      <c r="E525" s="33">
        <v>45366</v>
      </c>
      <c r="F525" s="40">
        <v>130200</v>
      </c>
      <c r="G525" s="31" t="s">
        <v>927</v>
      </c>
      <c r="H525" s="31">
        <v>2713</v>
      </c>
      <c r="I525" s="35">
        <f>F525*9%</f>
        <v>11718</v>
      </c>
      <c r="J525" s="35">
        <f>F525*9%</f>
        <v>11718</v>
      </c>
      <c r="K525" s="35">
        <v>0</v>
      </c>
      <c r="L525" s="35">
        <v>0</v>
      </c>
      <c r="M525" s="31" t="s">
        <v>775</v>
      </c>
      <c r="N525" s="36">
        <f>I525+J525+K525+L525</f>
        <v>23436</v>
      </c>
      <c r="O525" s="31" t="s">
        <v>785</v>
      </c>
      <c r="P525" s="142"/>
      <c r="Q525" s="31"/>
      <c r="R525" s="31"/>
      <c r="S525" s="133"/>
      <c r="T525" s="133"/>
    </row>
    <row r="526" spans="1:23" s="37" customFormat="1">
      <c r="A526" s="31">
        <v>520</v>
      </c>
      <c r="B526" s="38" t="s">
        <v>102</v>
      </c>
      <c r="C526" s="39" t="s">
        <v>819</v>
      </c>
      <c r="D526" s="38" t="s">
        <v>190</v>
      </c>
      <c r="E526" s="33">
        <v>45366</v>
      </c>
      <c r="F526" s="41">
        <v>24510</v>
      </c>
      <c r="G526" s="31" t="s">
        <v>927</v>
      </c>
      <c r="H526" s="31">
        <v>2712</v>
      </c>
      <c r="I526" s="35">
        <f>F526*9%</f>
        <v>2205.9</v>
      </c>
      <c r="J526" s="35">
        <f>F526*9%</f>
        <v>2205.9</v>
      </c>
      <c r="K526" s="35">
        <v>0</v>
      </c>
      <c r="L526" s="35">
        <v>0</v>
      </c>
      <c r="M526" s="31" t="s">
        <v>775</v>
      </c>
      <c r="N526" s="36">
        <f>I526+J526+K526+L526</f>
        <v>4411.8</v>
      </c>
      <c r="O526" s="31" t="s">
        <v>785</v>
      </c>
      <c r="P526" s="142"/>
      <c r="Q526" s="31"/>
      <c r="R526" s="31"/>
      <c r="S526" s="133"/>
      <c r="T526" s="133"/>
    </row>
    <row r="527" spans="1:23" s="37" customFormat="1">
      <c r="A527" s="31">
        <v>521</v>
      </c>
      <c r="B527" s="38" t="s">
        <v>138</v>
      </c>
      <c r="C527" s="39" t="s">
        <v>905</v>
      </c>
      <c r="D527" s="38" t="s">
        <v>243</v>
      </c>
      <c r="E527" s="33">
        <v>45366</v>
      </c>
      <c r="F527" s="40">
        <v>66009</v>
      </c>
      <c r="G527" s="31" t="s">
        <v>927</v>
      </c>
      <c r="H527" s="31">
        <v>6912</v>
      </c>
      <c r="I527" s="35">
        <v>0</v>
      </c>
      <c r="J527" s="35">
        <v>0</v>
      </c>
      <c r="K527" s="35">
        <v>7921.08</v>
      </c>
      <c r="L527" s="35">
        <v>0</v>
      </c>
      <c r="M527" s="31" t="s">
        <v>775</v>
      </c>
      <c r="N527" s="36">
        <f>I527+J527+K527+L527</f>
        <v>7921.08</v>
      </c>
      <c r="O527" s="31" t="s">
        <v>785</v>
      </c>
      <c r="P527" s="142"/>
      <c r="Q527" s="31"/>
      <c r="R527" s="31"/>
      <c r="S527" s="133"/>
      <c r="T527" s="133"/>
    </row>
    <row r="528" spans="1:23" s="37" customFormat="1">
      <c r="A528" s="31">
        <v>522</v>
      </c>
      <c r="B528" s="38" t="s">
        <v>160</v>
      </c>
      <c r="C528" s="39" t="s">
        <v>904</v>
      </c>
      <c r="D528" s="38" t="s">
        <v>280</v>
      </c>
      <c r="E528" s="33">
        <v>45366</v>
      </c>
      <c r="F528" s="40">
        <v>3610.5</v>
      </c>
      <c r="G528" s="31" t="s">
        <v>927</v>
      </c>
      <c r="H528" s="31">
        <v>2932</v>
      </c>
      <c r="I528" s="35">
        <v>324.95</v>
      </c>
      <c r="J528" s="35">
        <v>324.95</v>
      </c>
      <c r="K528" s="35">
        <v>0</v>
      </c>
      <c r="L528" s="35">
        <v>0</v>
      </c>
      <c r="M528" s="31" t="s">
        <v>775</v>
      </c>
      <c r="N528" s="36">
        <f>I528+J528+K528+L528</f>
        <v>649.9</v>
      </c>
      <c r="O528" s="31" t="s">
        <v>785</v>
      </c>
      <c r="P528" s="142"/>
      <c r="Q528" s="31"/>
      <c r="R528" s="31" t="s">
        <v>753</v>
      </c>
      <c r="S528" s="133"/>
      <c r="T528" s="133"/>
    </row>
    <row r="529" spans="1:23" s="37" customFormat="1">
      <c r="A529" s="31">
        <v>523</v>
      </c>
      <c r="B529" s="38" t="s">
        <v>94</v>
      </c>
      <c r="C529" s="39" t="s">
        <v>811</v>
      </c>
      <c r="D529" s="38" t="s">
        <v>179</v>
      </c>
      <c r="E529" s="33">
        <v>45367</v>
      </c>
      <c r="F529" s="40">
        <v>77280</v>
      </c>
      <c r="G529" s="31" t="s">
        <v>927</v>
      </c>
      <c r="H529" s="31">
        <v>3923</v>
      </c>
      <c r="I529" s="35">
        <v>0</v>
      </c>
      <c r="J529" s="35">
        <v>0</v>
      </c>
      <c r="K529" s="35">
        <v>13910.4</v>
      </c>
      <c r="L529" s="35">
        <v>0</v>
      </c>
      <c r="M529" s="31" t="s">
        <v>775</v>
      </c>
      <c r="N529" s="36">
        <f>I529+J529+K529+L529</f>
        <v>13910.4</v>
      </c>
      <c r="O529" s="31" t="s">
        <v>785</v>
      </c>
      <c r="P529" s="142"/>
      <c r="Q529" s="31"/>
      <c r="R529" s="31"/>
      <c r="S529" s="133"/>
      <c r="T529" s="133"/>
    </row>
    <row r="530" spans="1:23" s="37" customFormat="1">
      <c r="A530" s="31">
        <v>524</v>
      </c>
      <c r="B530" s="38" t="s">
        <v>95</v>
      </c>
      <c r="C530" s="39" t="s">
        <v>812</v>
      </c>
      <c r="D530" s="38" t="s">
        <v>181</v>
      </c>
      <c r="E530" s="33">
        <v>45367</v>
      </c>
      <c r="F530" s="40">
        <v>57300</v>
      </c>
      <c r="G530" s="31" t="s">
        <v>928</v>
      </c>
      <c r="H530" s="31">
        <v>9968</v>
      </c>
      <c r="I530" s="35">
        <v>5157</v>
      </c>
      <c r="J530" s="35">
        <v>5157</v>
      </c>
      <c r="K530" s="35">
        <v>0</v>
      </c>
      <c r="L530" s="35">
        <v>0</v>
      </c>
      <c r="M530" s="31" t="s">
        <v>774</v>
      </c>
      <c r="N530" s="36">
        <v>0</v>
      </c>
      <c r="O530" s="31" t="s">
        <v>784</v>
      </c>
      <c r="P530" s="142"/>
      <c r="Q530" s="31"/>
      <c r="R530" s="31"/>
      <c r="S530" s="133"/>
      <c r="T530" s="133"/>
      <c r="V530" s="133"/>
      <c r="W530" s="134"/>
    </row>
    <row r="531" spans="1:23" s="37" customFormat="1">
      <c r="A531" s="31">
        <v>525</v>
      </c>
      <c r="B531" s="38" t="s">
        <v>113</v>
      </c>
      <c r="C531" s="39" t="s">
        <v>914</v>
      </c>
      <c r="D531" s="38" t="s">
        <v>205</v>
      </c>
      <c r="E531" s="33">
        <v>45367</v>
      </c>
      <c r="F531" s="40">
        <v>1016.94</v>
      </c>
      <c r="G531" s="31" t="s">
        <v>927</v>
      </c>
      <c r="H531" s="31">
        <v>1702</v>
      </c>
      <c r="I531" s="35">
        <v>91.52</v>
      </c>
      <c r="J531" s="35">
        <v>91.52</v>
      </c>
      <c r="K531" s="35">
        <v>0</v>
      </c>
      <c r="L531" s="35">
        <v>0</v>
      </c>
      <c r="M531" s="31" t="s">
        <v>775</v>
      </c>
      <c r="N531" s="36">
        <f>I531+J531+K531+L531</f>
        <v>183.04</v>
      </c>
      <c r="O531" s="31" t="s">
        <v>785</v>
      </c>
      <c r="P531" s="142"/>
      <c r="Q531" s="31"/>
      <c r="R531" s="31" t="s">
        <v>753</v>
      </c>
      <c r="S531" s="133"/>
      <c r="T531" s="133"/>
    </row>
    <row r="532" spans="1:23" s="37" customFormat="1">
      <c r="A532" s="31">
        <v>526</v>
      </c>
      <c r="B532" s="38" t="s">
        <v>127</v>
      </c>
      <c r="C532" s="39" t="s">
        <v>920</v>
      </c>
      <c r="D532" s="38" t="s">
        <v>226</v>
      </c>
      <c r="E532" s="33">
        <v>45367</v>
      </c>
      <c r="F532" s="40">
        <v>37500.400000000001</v>
      </c>
      <c r="G532" s="31" t="s">
        <v>927</v>
      </c>
      <c r="H532" s="31">
        <v>3605</v>
      </c>
      <c r="I532" s="35">
        <v>2250.02</v>
      </c>
      <c r="J532" s="35">
        <v>2250.02</v>
      </c>
      <c r="K532" s="35">
        <v>0</v>
      </c>
      <c r="L532" s="35">
        <v>0</v>
      </c>
      <c r="M532" s="31" t="s">
        <v>775</v>
      </c>
      <c r="N532" s="36">
        <f>I532+J532+K532+L532</f>
        <v>4500.04</v>
      </c>
      <c r="O532" s="31" t="s">
        <v>785</v>
      </c>
      <c r="P532" s="142"/>
      <c r="Q532" s="31"/>
      <c r="R532" s="31" t="s">
        <v>753</v>
      </c>
      <c r="S532" s="133"/>
      <c r="T532" s="133"/>
    </row>
    <row r="533" spans="1:23" s="37" customFormat="1">
      <c r="A533" s="31">
        <v>527</v>
      </c>
      <c r="B533" s="38" t="s">
        <v>147</v>
      </c>
      <c r="C533" s="39" t="s">
        <v>892</v>
      </c>
      <c r="D533" s="38" t="s">
        <v>260</v>
      </c>
      <c r="E533" s="33">
        <v>45367</v>
      </c>
      <c r="F533" s="40">
        <v>10009</v>
      </c>
      <c r="G533" s="31" t="s">
        <v>928</v>
      </c>
      <c r="H533" s="31">
        <v>9965</v>
      </c>
      <c r="I533" s="35">
        <v>0</v>
      </c>
      <c r="J533" s="35">
        <v>0</v>
      </c>
      <c r="K533" s="35">
        <v>1201</v>
      </c>
      <c r="L533" s="35">
        <v>0</v>
      </c>
      <c r="M533" s="31" t="s">
        <v>774</v>
      </c>
      <c r="N533" s="36">
        <v>0</v>
      </c>
      <c r="O533" s="31" t="s">
        <v>784</v>
      </c>
      <c r="P533" s="142"/>
      <c r="Q533" s="31"/>
      <c r="R533" s="31" t="s">
        <v>753</v>
      </c>
      <c r="S533" s="133"/>
      <c r="T533" s="133"/>
      <c r="V533" s="133"/>
      <c r="W533" s="134"/>
    </row>
    <row r="534" spans="1:23" s="22" customFormat="1">
      <c r="A534" s="31">
        <v>528</v>
      </c>
      <c r="B534" s="38" t="s">
        <v>113</v>
      </c>
      <c r="C534" s="39" t="s">
        <v>43</v>
      </c>
      <c r="D534" s="38" t="s">
        <v>1057</v>
      </c>
      <c r="E534" s="33">
        <v>45367</v>
      </c>
      <c r="F534" s="40">
        <v>-1016.94</v>
      </c>
      <c r="G534" s="135" t="s">
        <v>927</v>
      </c>
      <c r="H534" s="31">
        <v>1702</v>
      </c>
      <c r="I534" s="35">
        <v>-91.52</v>
      </c>
      <c r="J534" s="35">
        <v>-91.52</v>
      </c>
      <c r="K534" s="35">
        <v>0</v>
      </c>
      <c r="L534" s="35">
        <v>0</v>
      </c>
      <c r="M534" s="31" t="s">
        <v>775</v>
      </c>
      <c r="N534" s="36">
        <f>I534+J534+K534+L534</f>
        <v>-183.04</v>
      </c>
      <c r="O534" s="31"/>
      <c r="P534" s="142"/>
      <c r="Q534" s="31"/>
      <c r="R534" s="31"/>
      <c r="S534" s="37"/>
      <c r="T534" s="133"/>
      <c r="U534" s="37"/>
      <c r="V534" s="37"/>
      <c r="W534" s="37"/>
    </row>
    <row r="535" spans="1:23" s="37" customFormat="1">
      <c r="A535" s="31">
        <v>529</v>
      </c>
      <c r="B535" s="38" t="s">
        <v>113</v>
      </c>
      <c r="C535" s="39" t="s">
        <v>43</v>
      </c>
      <c r="D535" s="38" t="s">
        <v>1055</v>
      </c>
      <c r="E535" s="33">
        <v>45367</v>
      </c>
      <c r="F535" s="40">
        <v>-1016.94</v>
      </c>
      <c r="G535" s="135" t="s">
        <v>927</v>
      </c>
      <c r="H535" s="31">
        <v>1702</v>
      </c>
      <c r="I535" s="35">
        <v>-91.52</v>
      </c>
      <c r="J535" s="35">
        <v>-91.52</v>
      </c>
      <c r="K535" s="35">
        <v>0</v>
      </c>
      <c r="L535" s="35">
        <v>0</v>
      </c>
      <c r="M535" s="31" t="s">
        <v>775</v>
      </c>
      <c r="N535" s="36">
        <f>I535+J535+K535+L535</f>
        <v>-183.04</v>
      </c>
      <c r="O535" s="31"/>
      <c r="P535" s="142"/>
      <c r="Q535" s="31"/>
      <c r="R535" s="31"/>
      <c r="T535" s="133"/>
    </row>
    <row r="536" spans="1:23" s="37" customFormat="1">
      <c r="A536" s="31">
        <v>530</v>
      </c>
      <c r="B536" s="38" t="s">
        <v>105</v>
      </c>
      <c r="C536" s="39" t="s">
        <v>907</v>
      </c>
      <c r="D536" s="38" t="s">
        <v>194</v>
      </c>
      <c r="E536" s="33">
        <v>45369</v>
      </c>
      <c r="F536" s="40">
        <v>53000</v>
      </c>
      <c r="G536" s="31" t="s">
        <v>928</v>
      </c>
      <c r="H536" s="31">
        <v>9967</v>
      </c>
      <c r="I536" s="35">
        <v>4770</v>
      </c>
      <c r="J536" s="35">
        <v>4770</v>
      </c>
      <c r="K536" s="35">
        <v>0</v>
      </c>
      <c r="L536" s="35">
        <v>0</v>
      </c>
      <c r="M536" s="31" t="s">
        <v>774</v>
      </c>
      <c r="N536" s="36">
        <v>0</v>
      </c>
      <c r="O536" s="31" t="s">
        <v>788</v>
      </c>
      <c r="P536" s="142"/>
      <c r="Q536" s="31"/>
      <c r="R536" s="31"/>
      <c r="S536" s="133"/>
      <c r="T536" s="133"/>
    </row>
    <row r="537" spans="1:23" s="37" customFormat="1">
      <c r="A537" s="31">
        <v>531</v>
      </c>
      <c r="B537" s="38" t="s">
        <v>106</v>
      </c>
      <c r="C537" s="39" t="s">
        <v>911</v>
      </c>
      <c r="D537" s="38" t="s">
        <v>195</v>
      </c>
      <c r="E537" s="33">
        <v>45369</v>
      </c>
      <c r="F537" s="40">
        <v>60000</v>
      </c>
      <c r="G537" s="31" t="s">
        <v>928</v>
      </c>
      <c r="H537" s="31">
        <v>9983</v>
      </c>
      <c r="I537" s="35">
        <v>0</v>
      </c>
      <c r="J537" s="35">
        <v>0</v>
      </c>
      <c r="K537" s="35">
        <v>3000</v>
      </c>
      <c r="L537" s="35">
        <v>0</v>
      </c>
      <c r="M537" s="31" t="s">
        <v>774</v>
      </c>
      <c r="N537" s="36">
        <v>0</v>
      </c>
      <c r="O537" s="31" t="s">
        <v>786</v>
      </c>
      <c r="P537" s="142"/>
      <c r="Q537" s="31"/>
      <c r="R537" s="31"/>
      <c r="S537" s="133"/>
      <c r="T537" s="133"/>
    </row>
    <row r="538" spans="1:23" s="37" customFormat="1">
      <c r="A538" s="31">
        <v>532</v>
      </c>
      <c r="B538" s="38" t="s">
        <v>121</v>
      </c>
      <c r="C538" s="39" t="s">
        <v>848</v>
      </c>
      <c r="D538" s="38" t="s">
        <v>218</v>
      </c>
      <c r="E538" s="33">
        <v>45369</v>
      </c>
      <c r="F538" s="40">
        <v>37125</v>
      </c>
      <c r="G538" s="31" t="s">
        <v>929</v>
      </c>
      <c r="H538" s="31">
        <v>8442</v>
      </c>
      <c r="I538" s="35">
        <v>0</v>
      </c>
      <c r="J538" s="35">
        <v>0</v>
      </c>
      <c r="K538" s="35">
        <v>6682.5</v>
      </c>
      <c r="L538" s="35">
        <v>0</v>
      </c>
      <c r="M538" s="31" t="s">
        <v>774</v>
      </c>
      <c r="N538" s="36">
        <v>0</v>
      </c>
      <c r="O538" s="31" t="s">
        <v>792</v>
      </c>
      <c r="P538" s="142"/>
      <c r="Q538" s="31"/>
      <c r="R538" s="31"/>
      <c r="S538" s="133"/>
      <c r="T538" s="133"/>
      <c r="V538" s="133"/>
      <c r="W538" s="134"/>
    </row>
    <row r="539" spans="1:23" s="37" customFormat="1">
      <c r="A539" s="31">
        <v>533</v>
      </c>
      <c r="B539" s="38" t="s">
        <v>125</v>
      </c>
      <c r="C539" s="39" t="s">
        <v>919</v>
      </c>
      <c r="D539" s="38" t="s">
        <v>224</v>
      </c>
      <c r="E539" s="33">
        <v>45369</v>
      </c>
      <c r="F539" s="40">
        <v>98168.4</v>
      </c>
      <c r="G539" s="31" t="s">
        <v>927</v>
      </c>
      <c r="H539" s="31">
        <v>3923</v>
      </c>
      <c r="I539" s="35">
        <v>8835.16</v>
      </c>
      <c r="J539" s="35">
        <v>8835.16</v>
      </c>
      <c r="K539" s="35">
        <v>0</v>
      </c>
      <c r="L539" s="35">
        <v>0</v>
      </c>
      <c r="M539" s="31" t="s">
        <v>775</v>
      </c>
      <c r="N539" s="36">
        <f>I539+J539+K539+L539</f>
        <v>17670.32</v>
      </c>
      <c r="O539" s="31" t="s">
        <v>785</v>
      </c>
      <c r="P539" s="142"/>
      <c r="Q539" s="31"/>
      <c r="R539" s="31"/>
      <c r="S539" s="133"/>
      <c r="T539" s="133"/>
    </row>
    <row r="540" spans="1:23" s="37" customFormat="1">
      <c r="A540" s="31">
        <v>534</v>
      </c>
      <c r="B540" s="38" t="s">
        <v>133</v>
      </c>
      <c r="C540" s="39" t="s">
        <v>922</v>
      </c>
      <c r="D540" s="38" t="s">
        <v>232</v>
      </c>
      <c r="E540" s="33">
        <v>45369</v>
      </c>
      <c r="F540" s="40">
        <v>46788</v>
      </c>
      <c r="G540" s="31" t="s">
        <v>928</v>
      </c>
      <c r="H540" s="31">
        <v>9967</v>
      </c>
      <c r="I540" s="35">
        <v>4210.92</v>
      </c>
      <c r="J540" s="35">
        <v>4210.92</v>
      </c>
      <c r="K540" s="35">
        <v>0</v>
      </c>
      <c r="L540" s="35">
        <v>0</v>
      </c>
      <c r="M540" s="31" t="s">
        <v>774</v>
      </c>
      <c r="N540" s="36">
        <v>0</v>
      </c>
      <c r="O540" s="31" t="s">
        <v>784</v>
      </c>
      <c r="P540" s="142"/>
      <c r="Q540" s="31"/>
      <c r="R540" s="31"/>
      <c r="S540" s="133"/>
      <c r="T540" s="133"/>
      <c r="V540" s="133"/>
      <c r="W540" s="134"/>
    </row>
    <row r="541" spans="1:23" s="37" customFormat="1">
      <c r="A541" s="31">
        <v>535</v>
      </c>
      <c r="B541" s="38" t="s">
        <v>86</v>
      </c>
      <c r="C541" s="39" t="s">
        <v>799</v>
      </c>
      <c r="D541" s="38" t="s">
        <v>164</v>
      </c>
      <c r="E541" s="33">
        <v>45370</v>
      </c>
      <c r="F541" s="40">
        <v>30282.240000000002</v>
      </c>
      <c r="G541" s="31" t="s">
        <v>927</v>
      </c>
      <c r="H541" s="31">
        <v>4819</v>
      </c>
      <c r="I541" s="35">
        <v>2725.38</v>
      </c>
      <c r="J541" s="35">
        <v>2725.38</v>
      </c>
      <c r="K541" s="35">
        <v>0</v>
      </c>
      <c r="L541" s="35">
        <v>0</v>
      </c>
      <c r="M541" s="31" t="s">
        <v>775</v>
      </c>
      <c r="N541" s="36">
        <f t="shared" ref="N541:N549" si="35">I541+J541+K541+L541</f>
        <v>5450.76</v>
      </c>
      <c r="O541" s="31" t="s">
        <v>785</v>
      </c>
      <c r="P541" s="142"/>
      <c r="Q541" s="31"/>
      <c r="R541" s="31"/>
      <c r="S541" s="133"/>
      <c r="T541" s="133"/>
    </row>
    <row r="542" spans="1:23" s="37" customFormat="1">
      <c r="A542" s="31">
        <v>536</v>
      </c>
      <c r="B542" s="38" t="s">
        <v>86</v>
      </c>
      <c r="C542" s="39" t="s">
        <v>799</v>
      </c>
      <c r="D542" s="38" t="s">
        <v>165</v>
      </c>
      <c r="E542" s="33">
        <v>45370</v>
      </c>
      <c r="F542" s="40">
        <v>30754.28</v>
      </c>
      <c r="G542" s="31" t="s">
        <v>927</v>
      </c>
      <c r="H542" s="31">
        <v>4819</v>
      </c>
      <c r="I542" s="35">
        <v>2767.86</v>
      </c>
      <c r="J542" s="35">
        <v>2767.86</v>
      </c>
      <c r="K542" s="35">
        <v>0</v>
      </c>
      <c r="L542" s="35">
        <v>0</v>
      </c>
      <c r="M542" s="31" t="s">
        <v>775</v>
      </c>
      <c r="N542" s="36">
        <f t="shared" si="35"/>
        <v>5535.72</v>
      </c>
      <c r="O542" s="31" t="s">
        <v>785</v>
      </c>
      <c r="P542" s="142"/>
      <c r="Q542" s="31"/>
      <c r="R542" s="31"/>
      <c r="S542" s="133"/>
      <c r="T542" s="133"/>
    </row>
    <row r="543" spans="1:23" s="37" customFormat="1">
      <c r="A543" s="31">
        <v>537</v>
      </c>
      <c r="B543" s="38" t="s">
        <v>99</v>
      </c>
      <c r="C543" s="39" t="s">
        <v>816</v>
      </c>
      <c r="D543" s="38" t="s">
        <v>187</v>
      </c>
      <c r="E543" s="33">
        <v>45370</v>
      </c>
      <c r="F543" s="40">
        <v>420315</v>
      </c>
      <c r="G543" s="31" t="s">
        <v>927</v>
      </c>
      <c r="H543" s="31">
        <v>2912</v>
      </c>
      <c r="I543" s="35">
        <v>0</v>
      </c>
      <c r="J543" s="35">
        <v>0</v>
      </c>
      <c r="K543" s="35">
        <v>75656.7</v>
      </c>
      <c r="L543" s="35">
        <v>0</v>
      </c>
      <c r="M543" s="31" t="s">
        <v>775</v>
      </c>
      <c r="N543" s="36">
        <f t="shared" si="35"/>
        <v>75656.7</v>
      </c>
      <c r="O543" s="31" t="s">
        <v>785</v>
      </c>
      <c r="P543" s="142"/>
      <c r="Q543" s="31"/>
      <c r="R543" s="31"/>
      <c r="S543" s="133"/>
      <c r="T543" s="133"/>
    </row>
    <row r="544" spans="1:23" s="37" customFormat="1">
      <c r="A544" s="31">
        <v>538</v>
      </c>
      <c r="B544" s="38" t="s">
        <v>119</v>
      </c>
      <c r="C544" s="39" t="s">
        <v>839</v>
      </c>
      <c r="D544" s="38" t="s">
        <v>216</v>
      </c>
      <c r="E544" s="33">
        <v>45370</v>
      </c>
      <c r="F544" s="40">
        <v>89600</v>
      </c>
      <c r="G544" s="31" t="s">
        <v>927</v>
      </c>
      <c r="H544" s="31">
        <v>3307</v>
      </c>
      <c r="I544" s="35">
        <v>2240</v>
      </c>
      <c r="J544" s="35">
        <v>2240</v>
      </c>
      <c r="K544" s="35">
        <v>0</v>
      </c>
      <c r="L544" s="35">
        <v>0</v>
      </c>
      <c r="M544" s="31" t="s">
        <v>775</v>
      </c>
      <c r="N544" s="36">
        <f t="shared" si="35"/>
        <v>4480</v>
      </c>
      <c r="O544" s="31" t="s">
        <v>785</v>
      </c>
      <c r="P544" s="142"/>
      <c r="Q544" s="31"/>
      <c r="R544" s="31"/>
      <c r="S544" s="133"/>
      <c r="T544" s="133"/>
    </row>
    <row r="545" spans="1:23" s="37" customFormat="1">
      <c r="A545" s="31">
        <v>539</v>
      </c>
      <c r="B545" s="38" t="s">
        <v>136</v>
      </c>
      <c r="C545" s="39" t="s">
        <v>872</v>
      </c>
      <c r="D545" s="38" t="s">
        <v>237</v>
      </c>
      <c r="E545" s="33">
        <v>45370</v>
      </c>
      <c r="F545" s="40">
        <v>259200</v>
      </c>
      <c r="G545" s="31" t="s">
        <v>927</v>
      </c>
      <c r="H545" s="31">
        <v>3307</v>
      </c>
      <c r="I545" s="35">
        <v>6480</v>
      </c>
      <c r="J545" s="35">
        <v>6480</v>
      </c>
      <c r="K545" s="35">
        <v>0</v>
      </c>
      <c r="L545" s="35">
        <v>0</v>
      </c>
      <c r="M545" s="31" t="s">
        <v>775</v>
      </c>
      <c r="N545" s="36">
        <f t="shared" si="35"/>
        <v>12960</v>
      </c>
      <c r="O545" s="31" t="s">
        <v>785</v>
      </c>
      <c r="P545" s="142"/>
      <c r="Q545" s="31"/>
      <c r="R545" s="31"/>
      <c r="S545" s="133"/>
      <c r="T545" s="133"/>
    </row>
    <row r="546" spans="1:23" s="37" customFormat="1">
      <c r="A546" s="31">
        <v>540</v>
      </c>
      <c r="B546" s="38" t="s">
        <v>137</v>
      </c>
      <c r="C546" s="39" t="s">
        <v>874</v>
      </c>
      <c r="D546" s="38" t="s">
        <v>238</v>
      </c>
      <c r="E546" s="33">
        <v>45370</v>
      </c>
      <c r="F546" s="40">
        <v>27431.1</v>
      </c>
      <c r="G546" s="31" t="s">
        <v>927</v>
      </c>
      <c r="H546" s="31">
        <v>3920</v>
      </c>
      <c r="I546" s="35">
        <v>2468.8000000000002</v>
      </c>
      <c r="J546" s="35">
        <v>2468.8000000000002</v>
      </c>
      <c r="K546" s="35">
        <v>0</v>
      </c>
      <c r="L546" s="35">
        <v>0</v>
      </c>
      <c r="M546" s="31" t="s">
        <v>775</v>
      </c>
      <c r="N546" s="36">
        <f t="shared" si="35"/>
        <v>4937.6000000000004</v>
      </c>
      <c r="O546" s="31" t="s">
        <v>785</v>
      </c>
      <c r="P546" s="142"/>
      <c r="Q546" s="31"/>
      <c r="R546" s="31"/>
      <c r="S546" s="133"/>
      <c r="T546" s="133"/>
    </row>
    <row r="547" spans="1:23" s="37" customFormat="1">
      <c r="A547" s="31">
        <v>541</v>
      </c>
      <c r="B547" s="38" t="s">
        <v>143</v>
      </c>
      <c r="C547" s="39" t="s">
        <v>883</v>
      </c>
      <c r="D547" s="38" t="s">
        <v>250</v>
      </c>
      <c r="E547" s="33">
        <v>45370</v>
      </c>
      <c r="F547" s="41">
        <v>1000</v>
      </c>
      <c r="G547" s="31" t="s">
        <v>927</v>
      </c>
      <c r="H547" s="38" t="s">
        <v>740</v>
      </c>
      <c r="I547" s="35">
        <f>F547*9%</f>
        <v>90</v>
      </c>
      <c r="J547" s="35">
        <f>F547*9%</f>
        <v>90</v>
      </c>
      <c r="K547" s="35">
        <v>0</v>
      </c>
      <c r="L547" s="35">
        <v>0</v>
      </c>
      <c r="M547" s="31" t="s">
        <v>775</v>
      </c>
      <c r="N547" s="36">
        <f t="shared" si="35"/>
        <v>180</v>
      </c>
      <c r="O547" s="31" t="s">
        <v>785</v>
      </c>
      <c r="P547" s="142"/>
      <c r="Q547" s="31"/>
      <c r="R547" s="31"/>
      <c r="S547" s="133"/>
      <c r="T547" s="133"/>
    </row>
    <row r="548" spans="1:23" s="37" customFormat="1">
      <c r="A548" s="31">
        <v>542</v>
      </c>
      <c r="B548" s="38" t="s">
        <v>143</v>
      </c>
      <c r="C548" s="39" t="s">
        <v>883</v>
      </c>
      <c r="D548" s="38" t="s">
        <v>250</v>
      </c>
      <c r="E548" s="33">
        <v>45370</v>
      </c>
      <c r="F548" s="41">
        <v>170</v>
      </c>
      <c r="G548" s="31" t="s">
        <v>927</v>
      </c>
      <c r="H548" s="38" t="s">
        <v>735</v>
      </c>
      <c r="I548" s="35">
        <f>F548*9%</f>
        <v>15.299999999999999</v>
      </c>
      <c r="J548" s="35">
        <f>F548*9%</f>
        <v>15.299999999999999</v>
      </c>
      <c r="K548" s="35">
        <v>0</v>
      </c>
      <c r="L548" s="35">
        <v>0</v>
      </c>
      <c r="M548" s="31" t="s">
        <v>775</v>
      </c>
      <c r="N548" s="36">
        <f t="shared" si="35"/>
        <v>30.599999999999998</v>
      </c>
      <c r="O548" s="31" t="s">
        <v>785</v>
      </c>
      <c r="P548" s="142"/>
      <c r="Q548" s="31"/>
      <c r="R548" s="31"/>
      <c r="S548" s="133"/>
      <c r="T548" s="133"/>
    </row>
    <row r="549" spans="1:23" s="37" customFormat="1">
      <c r="A549" s="31">
        <v>543</v>
      </c>
      <c r="B549" s="38" t="s">
        <v>143</v>
      </c>
      <c r="C549" s="39" t="s">
        <v>883</v>
      </c>
      <c r="D549" s="38" t="s">
        <v>250</v>
      </c>
      <c r="E549" s="33">
        <v>45370</v>
      </c>
      <c r="F549" s="41">
        <v>600</v>
      </c>
      <c r="G549" s="31" t="s">
        <v>927</v>
      </c>
      <c r="H549" s="38" t="s">
        <v>734</v>
      </c>
      <c r="I549" s="35">
        <f>F549*9%</f>
        <v>54</v>
      </c>
      <c r="J549" s="35">
        <f>F549*9%</f>
        <v>54</v>
      </c>
      <c r="K549" s="35">
        <v>0</v>
      </c>
      <c r="L549" s="35">
        <v>0</v>
      </c>
      <c r="M549" s="31" t="s">
        <v>775</v>
      </c>
      <c r="N549" s="36">
        <f t="shared" si="35"/>
        <v>108</v>
      </c>
      <c r="O549" s="31" t="s">
        <v>785</v>
      </c>
      <c r="P549" s="142"/>
      <c r="Q549" s="31"/>
      <c r="R549" s="31"/>
      <c r="S549" s="133"/>
      <c r="T549" s="133"/>
    </row>
    <row r="550" spans="1:23" s="37" customFormat="1">
      <c r="A550" s="31">
        <v>544</v>
      </c>
      <c r="B550" s="38" t="s">
        <v>147</v>
      </c>
      <c r="C550" s="39" t="s">
        <v>892</v>
      </c>
      <c r="D550" s="38" t="s">
        <v>261</v>
      </c>
      <c r="E550" s="33">
        <v>45370</v>
      </c>
      <c r="F550" s="40">
        <v>4152</v>
      </c>
      <c r="G550" s="31" t="s">
        <v>928</v>
      </c>
      <c r="H550" s="31">
        <v>9965</v>
      </c>
      <c r="I550" s="35">
        <v>0</v>
      </c>
      <c r="J550" s="35">
        <v>0</v>
      </c>
      <c r="K550" s="35">
        <v>498</v>
      </c>
      <c r="L550" s="35">
        <v>0</v>
      </c>
      <c r="M550" s="31" t="s">
        <v>774</v>
      </c>
      <c r="N550" s="36">
        <v>0</v>
      </c>
      <c r="O550" s="31" t="s">
        <v>784</v>
      </c>
      <c r="P550" s="142"/>
      <c r="Q550" s="31"/>
      <c r="R550" s="31" t="s">
        <v>753</v>
      </c>
      <c r="S550" s="133"/>
      <c r="T550" s="133"/>
      <c r="V550" s="133"/>
      <c r="W550" s="134"/>
    </row>
    <row r="551" spans="1:23" s="37" customFormat="1">
      <c r="A551" s="31">
        <v>545</v>
      </c>
      <c r="B551" s="38" t="s">
        <v>109</v>
      </c>
      <c r="C551" s="39" t="s">
        <v>825</v>
      </c>
      <c r="D551" s="38" t="s">
        <v>199</v>
      </c>
      <c r="E551" s="33">
        <v>45371</v>
      </c>
      <c r="F551" s="40">
        <v>1126.08</v>
      </c>
      <c r="G551" s="31" t="s">
        <v>927</v>
      </c>
      <c r="H551" s="31">
        <v>8482</v>
      </c>
      <c r="I551" s="35">
        <v>101.35</v>
      </c>
      <c r="J551" s="35">
        <v>101.35</v>
      </c>
      <c r="K551" s="35">
        <v>0</v>
      </c>
      <c r="L551" s="35">
        <v>0</v>
      </c>
      <c r="M551" s="31" t="s">
        <v>775</v>
      </c>
      <c r="N551" s="36">
        <f>I551+J551+K551+L551</f>
        <v>202.7</v>
      </c>
      <c r="O551" s="31" t="s">
        <v>787</v>
      </c>
      <c r="P551" s="142"/>
      <c r="Q551" s="31"/>
      <c r="R551" s="31"/>
      <c r="S551" s="133"/>
      <c r="T551" s="133"/>
    </row>
    <row r="552" spans="1:23" s="37" customFormat="1">
      <c r="A552" s="31">
        <v>546</v>
      </c>
      <c r="B552" s="38" t="s">
        <v>121</v>
      </c>
      <c r="C552" s="39" t="s">
        <v>848</v>
      </c>
      <c r="D552" s="38" t="s">
        <v>219</v>
      </c>
      <c r="E552" s="33">
        <v>45371</v>
      </c>
      <c r="F552" s="40">
        <v>6160</v>
      </c>
      <c r="G552" s="31" t="s">
        <v>927</v>
      </c>
      <c r="H552" s="31">
        <v>8442</v>
      </c>
      <c r="I552" s="35">
        <v>0</v>
      </c>
      <c r="J552" s="35">
        <v>0</v>
      </c>
      <c r="K552" s="35">
        <v>1108.8</v>
      </c>
      <c r="L552" s="35">
        <v>0</v>
      </c>
      <c r="M552" s="31" t="s">
        <v>775</v>
      </c>
      <c r="N552" s="36">
        <f>I552+J552+K552+L552</f>
        <v>1108.8</v>
      </c>
      <c r="O552" s="31" t="s">
        <v>792</v>
      </c>
      <c r="P552" s="142"/>
      <c r="Q552" s="31"/>
      <c r="R552" s="31"/>
      <c r="S552" s="133"/>
      <c r="T552" s="133"/>
      <c r="V552" s="133"/>
      <c r="W552" s="134"/>
    </row>
    <row r="553" spans="1:23" s="37" customFormat="1">
      <c r="A553" s="31">
        <v>547</v>
      </c>
      <c r="B553" s="38" t="s">
        <v>157</v>
      </c>
      <c r="C553" s="39" t="s">
        <v>899</v>
      </c>
      <c r="D553" s="38" t="s">
        <v>273</v>
      </c>
      <c r="E553" s="33">
        <v>45371</v>
      </c>
      <c r="F553" s="40">
        <v>650</v>
      </c>
      <c r="G553" s="31" t="s">
        <v>928</v>
      </c>
      <c r="H553" s="31">
        <v>9965</v>
      </c>
      <c r="I553" s="35">
        <v>0</v>
      </c>
      <c r="J553" s="35">
        <v>0</v>
      </c>
      <c r="K553" s="35">
        <v>32.5</v>
      </c>
      <c r="L553" s="35">
        <v>0</v>
      </c>
      <c r="M553" s="31" t="s">
        <v>774</v>
      </c>
      <c r="N553" s="36">
        <v>0</v>
      </c>
      <c r="O553" s="31" t="s">
        <v>784</v>
      </c>
      <c r="P553" s="142"/>
      <c r="Q553" s="31"/>
      <c r="R553" s="31" t="s">
        <v>753</v>
      </c>
      <c r="S553" s="133"/>
      <c r="T553" s="133"/>
      <c r="V553" s="133"/>
      <c r="W553" s="134"/>
    </row>
    <row r="554" spans="1:23" s="37" customFormat="1">
      <c r="A554" s="31">
        <v>548</v>
      </c>
      <c r="B554" s="38" t="s">
        <v>155</v>
      </c>
      <c r="C554" s="39" t="s">
        <v>899</v>
      </c>
      <c r="D554" s="38" t="s">
        <v>274</v>
      </c>
      <c r="E554" s="33">
        <v>45371</v>
      </c>
      <c r="F554" s="40">
        <v>1670</v>
      </c>
      <c r="G554" s="31" t="s">
        <v>928</v>
      </c>
      <c r="H554" s="31">
        <v>9965</v>
      </c>
      <c r="I554" s="35">
        <v>41.75</v>
      </c>
      <c r="J554" s="35">
        <v>41.75</v>
      </c>
      <c r="K554" s="35">
        <v>0</v>
      </c>
      <c r="L554" s="35">
        <v>0</v>
      </c>
      <c r="M554" s="31" t="s">
        <v>774</v>
      </c>
      <c r="N554" s="36">
        <v>0</v>
      </c>
      <c r="O554" s="31" t="s">
        <v>784</v>
      </c>
      <c r="P554" s="142"/>
      <c r="Q554" s="31"/>
      <c r="R554" s="31" t="s">
        <v>753</v>
      </c>
      <c r="S554" s="133"/>
      <c r="T554" s="133"/>
      <c r="V554" s="133"/>
      <c r="W554" s="134"/>
    </row>
    <row r="555" spans="1:23" s="37" customFormat="1">
      <c r="A555" s="31">
        <v>549</v>
      </c>
      <c r="B555" s="38" t="s">
        <v>86</v>
      </c>
      <c r="C555" s="39" t="s">
        <v>799</v>
      </c>
      <c r="D555" s="38" t="s">
        <v>166</v>
      </c>
      <c r="E555" s="33">
        <v>45372</v>
      </c>
      <c r="F555" s="40">
        <v>65338.98</v>
      </c>
      <c r="G555" s="31" t="s">
        <v>927</v>
      </c>
      <c r="H555" s="31">
        <v>4819</v>
      </c>
      <c r="I555" s="35">
        <v>5880.51</v>
      </c>
      <c r="J555" s="35">
        <v>5880.51</v>
      </c>
      <c r="K555" s="35">
        <v>0</v>
      </c>
      <c r="L555" s="35">
        <v>0</v>
      </c>
      <c r="M555" s="31" t="s">
        <v>775</v>
      </c>
      <c r="N555" s="36">
        <f>I555+J555+K555+L555</f>
        <v>11761.02</v>
      </c>
      <c r="O555" s="31" t="s">
        <v>785</v>
      </c>
      <c r="P555" s="142"/>
      <c r="Q555" s="31"/>
      <c r="R555" s="31"/>
      <c r="S555" s="133"/>
      <c r="T555" s="133"/>
    </row>
    <row r="556" spans="1:23" s="37" customFormat="1">
      <c r="A556" s="31">
        <v>550</v>
      </c>
      <c r="B556" s="38" t="s">
        <v>89</v>
      </c>
      <c r="C556" s="39" t="s">
        <v>801</v>
      </c>
      <c r="D556" s="38" t="s">
        <v>172</v>
      </c>
      <c r="E556" s="33">
        <v>45372</v>
      </c>
      <c r="F556" s="40">
        <v>55350</v>
      </c>
      <c r="G556" s="31" t="s">
        <v>927</v>
      </c>
      <c r="H556" s="31">
        <v>4001</v>
      </c>
      <c r="I556" s="35">
        <v>1383.75</v>
      </c>
      <c r="J556" s="35">
        <v>1383.75</v>
      </c>
      <c r="K556" s="35">
        <v>0</v>
      </c>
      <c r="L556" s="35">
        <v>0</v>
      </c>
      <c r="M556" s="31" t="s">
        <v>775</v>
      </c>
      <c r="N556" s="36">
        <f>I556+J556+K556+L556</f>
        <v>2767.5</v>
      </c>
      <c r="O556" s="31" t="s">
        <v>785</v>
      </c>
      <c r="P556" s="142"/>
      <c r="Q556" s="31"/>
      <c r="R556" s="31"/>
      <c r="S556" s="133"/>
      <c r="T556" s="133"/>
    </row>
    <row r="557" spans="1:23" s="37" customFormat="1">
      <c r="A557" s="31">
        <v>551</v>
      </c>
      <c r="B557" s="38" t="s">
        <v>112</v>
      </c>
      <c r="C557" s="39" t="s">
        <v>831</v>
      </c>
      <c r="D557" s="38" t="s">
        <v>203</v>
      </c>
      <c r="E557" s="33">
        <v>45372</v>
      </c>
      <c r="F557" s="40">
        <v>26400</v>
      </c>
      <c r="G557" s="31" t="s">
        <v>927</v>
      </c>
      <c r="H557" s="31">
        <v>3923</v>
      </c>
      <c r="I557" s="35">
        <v>2376</v>
      </c>
      <c r="J557" s="35">
        <v>2376</v>
      </c>
      <c r="K557" s="35">
        <v>0</v>
      </c>
      <c r="L557" s="35">
        <v>0</v>
      </c>
      <c r="M557" s="31" t="s">
        <v>775</v>
      </c>
      <c r="N557" s="36">
        <f>I557+J557+K557+L557</f>
        <v>4752</v>
      </c>
      <c r="O557" s="31" t="s">
        <v>785</v>
      </c>
      <c r="P557" s="142"/>
      <c r="Q557" s="31"/>
      <c r="R557" s="31"/>
      <c r="S557" s="133"/>
      <c r="T557" s="133"/>
    </row>
    <row r="558" spans="1:23" s="37" customFormat="1">
      <c r="A558" s="31">
        <v>552</v>
      </c>
      <c r="B558" s="38" t="s">
        <v>126</v>
      </c>
      <c r="C558" s="39" t="s">
        <v>856</v>
      </c>
      <c r="D558" s="38" t="s">
        <v>225</v>
      </c>
      <c r="E558" s="33">
        <v>45372</v>
      </c>
      <c r="F558" s="40">
        <v>18500</v>
      </c>
      <c r="G558" s="31" t="s">
        <v>927</v>
      </c>
      <c r="H558" s="31">
        <v>8516</v>
      </c>
      <c r="I558" s="35">
        <v>0</v>
      </c>
      <c r="J558" s="35">
        <v>0</v>
      </c>
      <c r="K558" s="35">
        <v>3330</v>
      </c>
      <c r="L558" s="35">
        <v>0</v>
      </c>
      <c r="M558" s="31" t="s">
        <v>775</v>
      </c>
      <c r="N558" s="36">
        <f>I558+J558+K558+L558</f>
        <v>3330</v>
      </c>
      <c r="O558" s="31" t="s">
        <v>793</v>
      </c>
      <c r="P558" s="142"/>
      <c r="Q558" s="31"/>
      <c r="R558" s="31"/>
      <c r="S558" s="133"/>
      <c r="T558" s="133"/>
    </row>
    <row r="559" spans="1:23" s="37" customFormat="1">
      <c r="A559" s="31">
        <v>553</v>
      </c>
      <c r="B559" s="38" t="s">
        <v>155</v>
      </c>
      <c r="C559" s="39" t="s">
        <v>899</v>
      </c>
      <c r="D559" s="38" t="s">
        <v>276</v>
      </c>
      <c r="E559" s="33">
        <v>45372</v>
      </c>
      <c r="F559" s="40">
        <v>8960</v>
      </c>
      <c r="G559" s="31" t="s">
        <v>928</v>
      </c>
      <c r="H559" s="31">
        <v>9965</v>
      </c>
      <c r="I559" s="35">
        <v>224</v>
      </c>
      <c r="J559" s="35">
        <v>224</v>
      </c>
      <c r="K559" s="35">
        <v>0</v>
      </c>
      <c r="L559" s="35">
        <v>0</v>
      </c>
      <c r="M559" s="31" t="s">
        <v>774</v>
      </c>
      <c r="N559" s="36">
        <v>0</v>
      </c>
      <c r="O559" s="31" t="s">
        <v>784</v>
      </c>
      <c r="P559" s="142"/>
      <c r="Q559" s="31"/>
      <c r="R559" s="31" t="s">
        <v>753</v>
      </c>
      <c r="S559" s="133"/>
      <c r="T559" s="133"/>
      <c r="V559" s="133"/>
      <c r="W559" s="134"/>
    </row>
    <row r="560" spans="1:23" s="37" customFormat="1">
      <c r="A560" s="31">
        <v>554</v>
      </c>
      <c r="B560" s="38" t="s">
        <v>158</v>
      </c>
      <c r="C560" s="39" t="s">
        <v>899</v>
      </c>
      <c r="D560" s="38" t="s">
        <v>275</v>
      </c>
      <c r="E560" s="33">
        <v>45372</v>
      </c>
      <c r="F560" s="40">
        <v>2700</v>
      </c>
      <c r="G560" s="31" t="s">
        <v>928</v>
      </c>
      <c r="H560" s="31">
        <v>9965</v>
      </c>
      <c r="I560" s="35">
        <v>0</v>
      </c>
      <c r="J560" s="35">
        <v>0</v>
      </c>
      <c r="K560" s="35">
        <v>135</v>
      </c>
      <c r="L560" s="35">
        <v>0</v>
      </c>
      <c r="M560" s="31" t="s">
        <v>774</v>
      </c>
      <c r="N560" s="36">
        <v>0</v>
      </c>
      <c r="O560" s="31" t="s">
        <v>784</v>
      </c>
      <c r="P560" s="142"/>
      <c r="Q560" s="31"/>
      <c r="R560" s="31" t="s">
        <v>753</v>
      </c>
      <c r="S560" s="133"/>
      <c r="T560" s="133"/>
      <c r="V560" s="133"/>
      <c r="W560" s="134"/>
    </row>
    <row r="561" spans="1:23" s="37" customFormat="1">
      <c r="A561" s="31">
        <v>555</v>
      </c>
      <c r="B561" s="38" t="s">
        <v>133</v>
      </c>
      <c r="C561" s="39" t="s">
        <v>922</v>
      </c>
      <c r="D561" s="38" t="s">
        <v>233</v>
      </c>
      <c r="E561" s="33">
        <v>45372</v>
      </c>
      <c r="F561" s="40">
        <v>4000</v>
      </c>
      <c r="G561" s="31" t="s">
        <v>928</v>
      </c>
      <c r="H561" s="31">
        <v>9965</v>
      </c>
      <c r="I561" s="35">
        <v>360</v>
      </c>
      <c r="J561" s="35">
        <v>360</v>
      </c>
      <c r="K561" s="35">
        <v>0</v>
      </c>
      <c r="L561" s="35">
        <v>0</v>
      </c>
      <c r="M561" s="31" t="s">
        <v>774</v>
      </c>
      <c r="N561" s="36">
        <v>0</v>
      </c>
      <c r="O561" s="31" t="s">
        <v>784</v>
      </c>
      <c r="P561" s="142"/>
      <c r="Q561" s="31"/>
      <c r="R561" s="31" t="s">
        <v>753</v>
      </c>
      <c r="S561" s="133"/>
      <c r="T561" s="133"/>
      <c r="V561" s="133"/>
      <c r="W561" s="134"/>
    </row>
    <row r="562" spans="1:23" s="37" customFormat="1">
      <c r="A562" s="31">
        <v>556</v>
      </c>
      <c r="B562" s="38" t="s">
        <v>112</v>
      </c>
      <c r="C562" s="39" t="s">
        <v>831</v>
      </c>
      <c r="D562" s="38" t="s">
        <v>204</v>
      </c>
      <c r="E562" s="33">
        <v>45373</v>
      </c>
      <c r="F562" s="40">
        <v>8400</v>
      </c>
      <c r="G562" s="31" t="s">
        <v>927</v>
      </c>
      <c r="H562" s="31">
        <v>3923</v>
      </c>
      <c r="I562" s="35">
        <v>756</v>
      </c>
      <c r="J562" s="35">
        <v>756</v>
      </c>
      <c r="K562" s="35">
        <v>0</v>
      </c>
      <c r="L562" s="35">
        <v>0</v>
      </c>
      <c r="M562" s="31" t="s">
        <v>775</v>
      </c>
      <c r="N562" s="36">
        <f>I562+J562+K562+L562</f>
        <v>1512</v>
      </c>
      <c r="O562" s="31" t="s">
        <v>785</v>
      </c>
      <c r="P562" s="142"/>
      <c r="Q562" s="31"/>
      <c r="R562" s="31"/>
      <c r="S562" s="133"/>
      <c r="T562" s="133"/>
    </row>
    <row r="563" spans="1:23" s="37" customFormat="1">
      <c r="A563" s="31">
        <v>557</v>
      </c>
      <c r="B563" s="38" t="s">
        <v>155</v>
      </c>
      <c r="C563" s="39" t="s">
        <v>899</v>
      </c>
      <c r="D563" s="38" t="s">
        <v>277</v>
      </c>
      <c r="E563" s="33">
        <v>45373</v>
      </c>
      <c r="F563" s="40">
        <v>750</v>
      </c>
      <c r="G563" s="31" t="s">
        <v>928</v>
      </c>
      <c r="H563" s="31">
        <v>9965</v>
      </c>
      <c r="I563" s="35">
        <v>18.75</v>
      </c>
      <c r="J563" s="35">
        <v>18.75</v>
      </c>
      <c r="K563" s="35">
        <v>0</v>
      </c>
      <c r="L563" s="35">
        <v>0</v>
      </c>
      <c r="M563" s="31" t="s">
        <v>774</v>
      </c>
      <c r="N563" s="36">
        <v>0</v>
      </c>
      <c r="O563" s="31" t="s">
        <v>784</v>
      </c>
      <c r="P563" s="142"/>
      <c r="Q563" s="31"/>
      <c r="R563" s="31" t="s">
        <v>753</v>
      </c>
      <c r="S563" s="133"/>
      <c r="T563" s="133"/>
      <c r="V563" s="133"/>
      <c r="W563" s="134"/>
    </row>
    <row r="564" spans="1:23" s="37" customFormat="1">
      <c r="A564" s="31">
        <v>558</v>
      </c>
      <c r="B564" s="38" t="s">
        <v>103</v>
      </c>
      <c r="C564" s="39" t="s">
        <v>821</v>
      </c>
      <c r="D564" s="38" t="s">
        <v>192</v>
      </c>
      <c r="E564" s="33">
        <v>45374</v>
      </c>
      <c r="F564" s="40">
        <v>1000</v>
      </c>
      <c r="G564" s="31" t="s">
        <v>927</v>
      </c>
      <c r="H564" s="31">
        <v>6210</v>
      </c>
      <c r="I564" s="35">
        <v>25</v>
      </c>
      <c r="J564" s="35">
        <v>25</v>
      </c>
      <c r="K564" s="35">
        <v>0</v>
      </c>
      <c r="L564" s="35">
        <v>0</v>
      </c>
      <c r="M564" s="31" t="s">
        <v>775</v>
      </c>
      <c r="N564" s="36">
        <f>I564+J564+K564+L564</f>
        <v>50</v>
      </c>
      <c r="O564" s="31" t="s">
        <v>785</v>
      </c>
      <c r="P564" s="142"/>
      <c r="Q564" s="31"/>
      <c r="R564" s="31"/>
      <c r="S564" s="133"/>
      <c r="T564" s="133"/>
    </row>
    <row r="565" spans="1:23" s="37" customFormat="1">
      <c r="A565" s="31">
        <v>559</v>
      </c>
      <c r="B565" s="38" t="s">
        <v>103</v>
      </c>
      <c r="C565" s="39" t="s">
        <v>821</v>
      </c>
      <c r="D565" s="38" t="s">
        <v>192</v>
      </c>
      <c r="E565" s="33">
        <v>45374</v>
      </c>
      <c r="F565" s="40">
        <v>4875</v>
      </c>
      <c r="G565" s="31" t="s">
        <v>927</v>
      </c>
      <c r="H565" s="31">
        <v>4015</v>
      </c>
      <c r="I565" s="35">
        <v>292.5</v>
      </c>
      <c r="J565" s="35">
        <v>292.5</v>
      </c>
      <c r="K565" s="35">
        <v>0</v>
      </c>
      <c r="L565" s="35">
        <v>0</v>
      </c>
      <c r="M565" s="31" t="s">
        <v>775</v>
      </c>
      <c r="N565" s="36">
        <f>I565+J565+K565+L565</f>
        <v>585</v>
      </c>
      <c r="O565" s="31" t="s">
        <v>785</v>
      </c>
      <c r="P565" s="142"/>
      <c r="Q565" s="31"/>
      <c r="R565" s="31"/>
      <c r="S565" s="133"/>
      <c r="T565" s="133"/>
    </row>
    <row r="566" spans="1:23" s="37" customFormat="1">
      <c r="A566" s="31">
        <v>560</v>
      </c>
      <c r="B566" s="38" t="s">
        <v>122</v>
      </c>
      <c r="C566" s="39" t="s">
        <v>918</v>
      </c>
      <c r="D566" s="38" t="s">
        <v>220</v>
      </c>
      <c r="E566" s="33">
        <v>45374</v>
      </c>
      <c r="F566" s="40">
        <v>7000</v>
      </c>
      <c r="G566" s="31" t="s">
        <v>929</v>
      </c>
      <c r="H566" s="31">
        <v>8423</v>
      </c>
      <c r="I566" s="35">
        <v>630</v>
      </c>
      <c r="J566" s="35">
        <v>630</v>
      </c>
      <c r="K566" s="35">
        <v>0</v>
      </c>
      <c r="L566" s="35">
        <v>0</v>
      </c>
      <c r="M566" s="31" t="s">
        <v>774</v>
      </c>
      <c r="N566" s="36">
        <v>0</v>
      </c>
      <c r="O566" s="31" t="s">
        <v>791</v>
      </c>
      <c r="P566" s="142"/>
      <c r="Q566" s="31"/>
      <c r="R566" s="31"/>
      <c r="S566" s="133"/>
      <c r="T566" s="133"/>
      <c r="V566" s="133"/>
      <c r="W566" s="134"/>
    </row>
    <row r="567" spans="1:23" s="37" customFormat="1">
      <c r="A567" s="31">
        <v>561</v>
      </c>
      <c r="B567" s="38" t="s">
        <v>149</v>
      </c>
      <c r="C567" s="39" t="s">
        <v>892</v>
      </c>
      <c r="D567" s="38" t="s">
        <v>262</v>
      </c>
      <c r="E567" s="33">
        <v>45375</v>
      </c>
      <c r="F567" s="40">
        <v>1250</v>
      </c>
      <c r="G567" s="31" t="s">
        <v>928</v>
      </c>
      <c r="H567" s="31">
        <v>9965</v>
      </c>
      <c r="I567" s="35">
        <v>0</v>
      </c>
      <c r="J567" s="35">
        <v>0</v>
      </c>
      <c r="K567" s="35">
        <v>150</v>
      </c>
      <c r="L567" s="35">
        <v>0</v>
      </c>
      <c r="M567" s="31" t="s">
        <v>774</v>
      </c>
      <c r="N567" s="36">
        <v>0</v>
      </c>
      <c r="O567" s="31" t="s">
        <v>784</v>
      </c>
      <c r="P567" s="142"/>
      <c r="Q567" s="31"/>
      <c r="R567" s="31" t="s">
        <v>753</v>
      </c>
      <c r="S567" s="133"/>
      <c r="T567" s="133"/>
      <c r="V567" s="133"/>
      <c r="W567" s="134"/>
    </row>
    <row r="568" spans="1:23" s="37" customFormat="1">
      <c r="A568" s="31">
        <v>562</v>
      </c>
      <c r="B568" s="38" t="s">
        <v>86</v>
      </c>
      <c r="C568" s="39" t="s">
        <v>799</v>
      </c>
      <c r="D568" s="38" t="s">
        <v>167</v>
      </c>
      <c r="E568" s="33">
        <v>45377</v>
      </c>
      <c r="F568" s="40">
        <v>64855.1</v>
      </c>
      <c r="G568" s="31" t="s">
        <v>927</v>
      </c>
      <c r="H568" s="31">
        <v>4819</v>
      </c>
      <c r="I568" s="35">
        <v>5836.95</v>
      </c>
      <c r="J568" s="35">
        <v>5836.95</v>
      </c>
      <c r="K568" s="35">
        <v>0</v>
      </c>
      <c r="L568" s="35">
        <v>0</v>
      </c>
      <c r="M568" s="31" t="s">
        <v>775</v>
      </c>
      <c r="N568" s="36">
        <f t="shared" ref="N568:N573" si="36">I568+J568+K568+L568</f>
        <v>11673.9</v>
      </c>
      <c r="O568" s="31" t="s">
        <v>785</v>
      </c>
      <c r="P568" s="142"/>
      <c r="Q568" s="31"/>
      <c r="R568" s="31"/>
      <c r="S568" s="133"/>
      <c r="T568" s="133"/>
    </row>
    <row r="569" spans="1:23" s="37" customFormat="1">
      <c r="A569" s="31">
        <v>563</v>
      </c>
      <c r="B569" s="38" t="s">
        <v>131</v>
      </c>
      <c r="C569" s="39" t="s">
        <v>868</v>
      </c>
      <c r="D569" s="38" t="s">
        <v>230</v>
      </c>
      <c r="E569" s="33">
        <v>45377</v>
      </c>
      <c r="F569" s="40">
        <v>21500</v>
      </c>
      <c r="G569" s="31" t="s">
        <v>927</v>
      </c>
      <c r="H569" s="31">
        <v>3302</v>
      </c>
      <c r="I569" s="35">
        <v>1935</v>
      </c>
      <c r="J569" s="35">
        <v>1935</v>
      </c>
      <c r="K569" s="35">
        <v>0</v>
      </c>
      <c r="L569" s="35">
        <v>0</v>
      </c>
      <c r="M569" s="31" t="s">
        <v>775</v>
      </c>
      <c r="N569" s="36">
        <f t="shared" si="36"/>
        <v>3870</v>
      </c>
      <c r="O569" s="31" t="s">
        <v>785</v>
      </c>
      <c r="P569" s="142"/>
      <c r="Q569" s="31"/>
      <c r="R569" s="31"/>
      <c r="S569" s="133"/>
      <c r="T569" s="133"/>
    </row>
    <row r="570" spans="1:23" s="37" customFormat="1">
      <c r="A570" s="31">
        <v>564</v>
      </c>
      <c r="B570" s="38" t="s">
        <v>86</v>
      </c>
      <c r="C570" s="39" t="s">
        <v>799</v>
      </c>
      <c r="D570" s="38" t="s">
        <v>168</v>
      </c>
      <c r="E570" s="33">
        <v>45378</v>
      </c>
      <c r="F570" s="40">
        <v>27522.86</v>
      </c>
      <c r="G570" s="31" t="s">
        <v>927</v>
      </c>
      <c r="H570" s="31">
        <v>4819</v>
      </c>
      <c r="I570" s="35">
        <v>2477.0700000000002</v>
      </c>
      <c r="J570" s="35">
        <v>2477.0700000000002</v>
      </c>
      <c r="K570" s="35">
        <v>0</v>
      </c>
      <c r="L570" s="35">
        <v>0</v>
      </c>
      <c r="M570" s="31" t="s">
        <v>775</v>
      </c>
      <c r="N570" s="36">
        <f t="shared" si="36"/>
        <v>4954.1400000000003</v>
      </c>
      <c r="O570" s="31" t="s">
        <v>785</v>
      </c>
      <c r="P570" s="142"/>
      <c r="Q570" s="31"/>
      <c r="R570" s="31"/>
      <c r="S570" s="133"/>
      <c r="T570" s="133"/>
    </row>
    <row r="571" spans="1:23" s="37" customFormat="1">
      <c r="A571" s="31">
        <v>565</v>
      </c>
      <c r="B571" s="38" t="s">
        <v>86</v>
      </c>
      <c r="C571" s="39" t="s">
        <v>799</v>
      </c>
      <c r="D571" s="38" t="s">
        <v>169</v>
      </c>
      <c r="E571" s="33">
        <v>45378</v>
      </c>
      <c r="F571" s="40">
        <v>16655.919999999998</v>
      </c>
      <c r="G571" s="31" t="s">
        <v>927</v>
      </c>
      <c r="H571" s="31">
        <v>4819</v>
      </c>
      <c r="I571" s="35">
        <v>1499.04</v>
      </c>
      <c r="J571" s="35">
        <v>1499.04</v>
      </c>
      <c r="K571" s="35">
        <v>0</v>
      </c>
      <c r="L571" s="35">
        <v>0</v>
      </c>
      <c r="M571" s="31" t="s">
        <v>775</v>
      </c>
      <c r="N571" s="36">
        <f t="shared" si="36"/>
        <v>2998.08</v>
      </c>
      <c r="O571" s="31" t="s">
        <v>785</v>
      </c>
      <c r="P571" s="142"/>
      <c r="Q571" s="31"/>
      <c r="R571" s="31"/>
      <c r="S571" s="133"/>
      <c r="T571" s="133"/>
    </row>
    <row r="572" spans="1:23" s="37" customFormat="1">
      <c r="A572" s="31">
        <v>566</v>
      </c>
      <c r="B572" s="38" t="s">
        <v>88</v>
      </c>
      <c r="C572" s="39" t="s">
        <v>800</v>
      </c>
      <c r="D572" s="38" t="s">
        <v>171</v>
      </c>
      <c r="E572" s="33">
        <v>45378</v>
      </c>
      <c r="F572" s="40">
        <v>1650</v>
      </c>
      <c r="G572" s="31" t="s">
        <v>927</v>
      </c>
      <c r="H572" s="31">
        <v>8479</v>
      </c>
      <c r="I572" s="35">
        <v>0</v>
      </c>
      <c r="J572" s="35">
        <v>0</v>
      </c>
      <c r="K572" s="35">
        <f>F572*18%</f>
        <v>297</v>
      </c>
      <c r="L572" s="35">
        <v>0</v>
      </c>
      <c r="M572" s="31" t="s">
        <v>775</v>
      </c>
      <c r="N572" s="36">
        <f t="shared" si="36"/>
        <v>297</v>
      </c>
      <c r="O572" s="31" t="s">
        <v>784</v>
      </c>
      <c r="P572" s="142"/>
      <c r="Q572" s="31"/>
      <c r="R572" s="31"/>
      <c r="S572" s="133"/>
      <c r="T572" s="133"/>
    </row>
    <row r="573" spans="1:23" s="37" customFormat="1">
      <c r="A573" s="31">
        <v>567</v>
      </c>
      <c r="B573" s="38" t="s">
        <v>88</v>
      </c>
      <c r="C573" s="39" t="s">
        <v>800</v>
      </c>
      <c r="D573" s="38" t="s">
        <v>171</v>
      </c>
      <c r="E573" s="33">
        <v>45378</v>
      </c>
      <c r="F573" s="40">
        <v>120</v>
      </c>
      <c r="G573" s="31" t="s">
        <v>927</v>
      </c>
      <c r="H573" s="31">
        <v>8501</v>
      </c>
      <c r="I573" s="35">
        <v>0</v>
      </c>
      <c r="J573" s="35">
        <v>0</v>
      </c>
      <c r="K573" s="35">
        <f>F573*18%</f>
        <v>21.599999999999998</v>
      </c>
      <c r="L573" s="35">
        <v>0</v>
      </c>
      <c r="M573" s="31" t="s">
        <v>775</v>
      </c>
      <c r="N573" s="36">
        <f t="shared" si="36"/>
        <v>21.599999999999998</v>
      </c>
      <c r="O573" s="31" t="s">
        <v>784</v>
      </c>
      <c r="P573" s="142"/>
      <c r="Q573" s="31"/>
      <c r="R573" s="31"/>
      <c r="S573" s="133"/>
      <c r="T573" s="133"/>
    </row>
    <row r="574" spans="1:23" s="37" customFormat="1">
      <c r="A574" s="31">
        <v>568</v>
      </c>
      <c r="B574" s="38" t="s">
        <v>97</v>
      </c>
      <c r="C574" s="39" t="s">
        <v>29</v>
      </c>
      <c r="D574" s="38" t="s">
        <v>184</v>
      </c>
      <c r="E574" s="33">
        <v>45378</v>
      </c>
      <c r="F574" s="40">
        <v>254.8</v>
      </c>
      <c r="G574" s="31" t="s">
        <v>928</v>
      </c>
      <c r="H574" s="31">
        <v>9963</v>
      </c>
      <c r="I574" s="35">
        <v>6.37</v>
      </c>
      <c r="J574" s="35">
        <v>6.37</v>
      </c>
      <c r="K574" s="35">
        <v>0</v>
      </c>
      <c r="L574" s="35">
        <v>0</v>
      </c>
      <c r="M574" s="31" t="s">
        <v>774</v>
      </c>
      <c r="N574" s="36">
        <v>0</v>
      </c>
      <c r="O574" s="31" t="s">
        <v>788</v>
      </c>
      <c r="P574" s="142"/>
      <c r="Q574" s="31"/>
      <c r="R574" s="31"/>
      <c r="S574" s="133"/>
      <c r="T574" s="133"/>
    </row>
    <row r="575" spans="1:23" s="37" customFormat="1">
      <c r="A575" s="31">
        <v>569</v>
      </c>
      <c r="B575" s="38" t="s">
        <v>97</v>
      </c>
      <c r="C575" s="39" t="s">
        <v>29</v>
      </c>
      <c r="D575" s="38" t="s">
        <v>184</v>
      </c>
      <c r="E575" s="33">
        <v>45378</v>
      </c>
      <c r="F575" s="40">
        <v>2600</v>
      </c>
      <c r="G575" s="31" t="s">
        <v>928</v>
      </c>
      <c r="H575" s="31">
        <v>9963</v>
      </c>
      <c r="I575" s="35">
        <v>156</v>
      </c>
      <c r="J575" s="35">
        <v>156</v>
      </c>
      <c r="K575" s="35">
        <v>0</v>
      </c>
      <c r="L575" s="35">
        <v>0</v>
      </c>
      <c r="M575" s="31" t="s">
        <v>774</v>
      </c>
      <c r="N575" s="36">
        <v>0</v>
      </c>
      <c r="O575" s="31" t="s">
        <v>788</v>
      </c>
      <c r="P575" s="142"/>
      <c r="Q575" s="31"/>
      <c r="R575" s="31"/>
      <c r="S575" s="133"/>
      <c r="T575" s="133"/>
    </row>
    <row r="576" spans="1:23" s="37" customFormat="1">
      <c r="A576" s="31">
        <v>570</v>
      </c>
      <c r="B576" s="38" t="s">
        <v>124</v>
      </c>
      <c r="C576" s="39" t="s">
        <v>853</v>
      </c>
      <c r="D576" s="38" t="s">
        <v>222</v>
      </c>
      <c r="E576" s="33">
        <v>45378</v>
      </c>
      <c r="F576" s="40">
        <v>2788</v>
      </c>
      <c r="G576" s="31" t="s">
        <v>927</v>
      </c>
      <c r="H576" s="31">
        <v>3917</v>
      </c>
      <c r="I576" s="35">
        <v>250.92</v>
      </c>
      <c r="J576" s="35">
        <v>250.92</v>
      </c>
      <c r="K576" s="35">
        <v>0</v>
      </c>
      <c r="L576" s="35">
        <v>0</v>
      </c>
      <c r="M576" s="31" t="s">
        <v>775</v>
      </c>
      <c r="N576" s="36">
        <f>I576+J576+K576+L576</f>
        <v>501.84</v>
      </c>
      <c r="O576" s="31" t="s">
        <v>785</v>
      </c>
      <c r="P576" s="142"/>
      <c r="Q576" s="31"/>
      <c r="R576" s="31"/>
      <c r="S576" s="133"/>
      <c r="T576" s="133"/>
    </row>
    <row r="577" spans="1:23" s="37" customFormat="1">
      <c r="A577" s="31">
        <v>571</v>
      </c>
      <c r="B577" s="38" t="s">
        <v>85</v>
      </c>
      <c r="C577" s="39" t="s">
        <v>909</v>
      </c>
      <c r="D577" s="38" t="s">
        <v>162</v>
      </c>
      <c r="E577" s="33">
        <v>45379</v>
      </c>
      <c r="F577" s="40">
        <v>37726.400000000001</v>
      </c>
      <c r="G577" s="31" t="s">
        <v>927</v>
      </c>
      <c r="H577" s="31">
        <v>3923</v>
      </c>
      <c r="I577" s="35">
        <v>0</v>
      </c>
      <c r="J577" s="35">
        <v>0</v>
      </c>
      <c r="K577" s="35">
        <v>6790.75</v>
      </c>
      <c r="L577" s="35">
        <v>0</v>
      </c>
      <c r="M577" s="31" t="s">
        <v>775</v>
      </c>
      <c r="N577" s="36">
        <f>I577+J577+K577+L577</f>
        <v>6790.75</v>
      </c>
      <c r="O577" s="31" t="s">
        <v>785</v>
      </c>
      <c r="P577" s="142"/>
      <c r="Q577" s="31"/>
      <c r="R577" s="31"/>
      <c r="S577" s="133"/>
      <c r="T577" s="133"/>
    </row>
    <row r="578" spans="1:23" s="37" customFormat="1">
      <c r="A578" s="31">
        <v>572</v>
      </c>
      <c r="B578" s="38" t="s">
        <v>143</v>
      </c>
      <c r="C578" s="39" t="s">
        <v>883</v>
      </c>
      <c r="D578" s="38" t="s">
        <v>251</v>
      </c>
      <c r="E578" s="33">
        <v>45379</v>
      </c>
      <c r="F578" s="40">
        <v>17500</v>
      </c>
      <c r="G578" s="31" t="s">
        <v>927</v>
      </c>
      <c r="H578" s="31">
        <v>4821</v>
      </c>
      <c r="I578" s="35">
        <v>1575</v>
      </c>
      <c r="J578" s="35">
        <v>1575</v>
      </c>
      <c r="K578" s="35">
        <v>0</v>
      </c>
      <c r="L578" s="35">
        <v>0</v>
      </c>
      <c r="M578" s="31" t="s">
        <v>775</v>
      </c>
      <c r="N578" s="36">
        <f>I578+J578+K578+L578</f>
        <v>3150</v>
      </c>
      <c r="O578" s="31" t="s">
        <v>785</v>
      </c>
      <c r="P578" s="142"/>
      <c r="Q578" s="31"/>
      <c r="R578" s="31"/>
      <c r="S578" s="133"/>
      <c r="T578" s="133"/>
    </row>
    <row r="579" spans="1:23" s="37" customFormat="1">
      <c r="A579" s="31">
        <v>573</v>
      </c>
      <c r="B579" s="38" t="s">
        <v>144</v>
      </c>
      <c r="C579" s="39" t="s">
        <v>906</v>
      </c>
      <c r="D579" s="38" t="s">
        <v>253</v>
      </c>
      <c r="E579" s="33">
        <v>45380</v>
      </c>
      <c r="F579" s="40">
        <v>69825</v>
      </c>
      <c r="G579" s="31" t="s">
        <v>927</v>
      </c>
      <c r="H579" s="31">
        <v>3920</v>
      </c>
      <c r="I579" s="35">
        <v>6284.25</v>
      </c>
      <c r="J579" s="35">
        <v>6284.25</v>
      </c>
      <c r="K579" s="35">
        <v>0</v>
      </c>
      <c r="L579" s="35">
        <v>0</v>
      </c>
      <c r="M579" s="31" t="s">
        <v>775</v>
      </c>
      <c r="N579" s="36">
        <f>I579+J579+K579+L579</f>
        <v>12568.5</v>
      </c>
      <c r="O579" s="31" t="s">
        <v>785</v>
      </c>
      <c r="P579" s="142"/>
      <c r="Q579" s="31"/>
      <c r="R579" s="31" t="s">
        <v>753</v>
      </c>
      <c r="S579" s="133"/>
      <c r="T579" s="133"/>
    </row>
    <row r="580" spans="1:23" s="37" customFormat="1">
      <c r="A580" s="31">
        <v>574</v>
      </c>
      <c r="B580" s="38" t="s">
        <v>108</v>
      </c>
      <c r="C580" s="39" t="s">
        <v>913</v>
      </c>
      <c r="D580" s="38" t="s">
        <v>197</v>
      </c>
      <c r="E580" s="33">
        <v>45381</v>
      </c>
      <c r="F580" s="40">
        <v>40000</v>
      </c>
      <c r="G580" s="31" t="s">
        <v>928</v>
      </c>
      <c r="H580" s="31">
        <v>9972</v>
      </c>
      <c r="I580" s="35">
        <v>3600</v>
      </c>
      <c r="J580" s="35">
        <v>3600</v>
      </c>
      <c r="K580" s="35">
        <v>0</v>
      </c>
      <c r="L580" s="35">
        <v>0</v>
      </c>
      <c r="M580" s="31" t="s">
        <v>774</v>
      </c>
      <c r="N580" s="36">
        <v>0</v>
      </c>
      <c r="O580" s="31" t="s">
        <v>784</v>
      </c>
      <c r="P580" s="142"/>
      <c r="Q580" s="31"/>
      <c r="R580" s="31" t="s">
        <v>753</v>
      </c>
      <c r="S580" s="133"/>
      <c r="T580" s="133"/>
      <c r="V580" s="133"/>
      <c r="W580" s="134"/>
    </row>
    <row r="581" spans="1:23" s="37" customFormat="1">
      <c r="A581" s="31">
        <v>575</v>
      </c>
      <c r="B581" s="38" t="s">
        <v>120</v>
      </c>
      <c r="C581" s="39" t="s">
        <v>917</v>
      </c>
      <c r="D581" s="38" t="s">
        <v>217</v>
      </c>
      <c r="E581" s="33">
        <v>45381</v>
      </c>
      <c r="F581" s="40">
        <v>5050.2700000000004</v>
      </c>
      <c r="G581" s="31" t="s">
        <v>928</v>
      </c>
      <c r="H581" s="31">
        <v>2710</v>
      </c>
      <c r="I581" s="35">
        <v>454.52</v>
      </c>
      <c r="J581" s="35">
        <v>454.52</v>
      </c>
      <c r="K581" s="35">
        <v>0</v>
      </c>
      <c r="L581" s="35">
        <v>0</v>
      </c>
      <c r="M581" s="31" t="s">
        <v>774</v>
      </c>
      <c r="N581" s="36">
        <v>0</v>
      </c>
      <c r="O581" s="31" t="s">
        <v>788</v>
      </c>
      <c r="P581" s="142"/>
      <c r="Q581" s="31"/>
      <c r="R581" s="31"/>
      <c r="S581" s="133"/>
      <c r="T581" s="133"/>
    </row>
    <row r="582" spans="1:23" s="37" customFormat="1">
      <c r="A582" s="31">
        <v>576</v>
      </c>
      <c r="B582" s="38" t="s">
        <v>120</v>
      </c>
      <c r="C582" s="39" t="s">
        <v>917</v>
      </c>
      <c r="D582" s="38" t="s">
        <v>217</v>
      </c>
      <c r="E582" s="33">
        <v>45381</v>
      </c>
      <c r="F582" s="40">
        <v>266.43</v>
      </c>
      <c r="G582" s="31" t="s">
        <v>928</v>
      </c>
      <c r="H582" s="31">
        <v>2710</v>
      </c>
      <c r="I582" s="35">
        <v>37.299999999999997</v>
      </c>
      <c r="J582" s="35">
        <v>37.299999999999997</v>
      </c>
      <c r="K582" s="35">
        <v>0</v>
      </c>
      <c r="L582" s="35">
        <v>0</v>
      </c>
      <c r="M582" s="31" t="s">
        <v>774</v>
      </c>
      <c r="N582" s="36">
        <v>0</v>
      </c>
      <c r="O582" s="31" t="s">
        <v>788</v>
      </c>
      <c r="P582" s="142"/>
      <c r="Q582" s="31"/>
      <c r="R582" s="31"/>
      <c r="S582" s="133"/>
      <c r="T582" s="133"/>
    </row>
    <row r="583" spans="1:23" s="37" customFormat="1">
      <c r="A583" s="31">
        <v>577</v>
      </c>
      <c r="B583" s="38" t="s">
        <v>95</v>
      </c>
      <c r="C583" s="39" t="s">
        <v>812</v>
      </c>
      <c r="D583" s="38" t="s">
        <v>182</v>
      </c>
      <c r="E583" s="33">
        <v>45382</v>
      </c>
      <c r="F583" s="40">
        <v>32134</v>
      </c>
      <c r="G583" s="31" t="s">
        <v>928</v>
      </c>
      <c r="H583" s="31">
        <v>9968</v>
      </c>
      <c r="I583" s="35">
        <v>2892.06</v>
      </c>
      <c r="J583" s="35">
        <v>2892.06</v>
      </c>
      <c r="K583" s="35">
        <v>0</v>
      </c>
      <c r="L583" s="35">
        <v>0</v>
      </c>
      <c r="M583" s="31" t="s">
        <v>774</v>
      </c>
      <c r="N583" s="36">
        <v>0</v>
      </c>
      <c r="O583" s="31" t="s">
        <v>784</v>
      </c>
      <c r="P583" s="142"/>
      <c r="Q583" s="31"/>
      <c r="R583" s="31"/>
      <c r="S583" s="133"/>
      <c r="T583" s="133"/>
      <c r="V583" s="133"/>
      <c r="W583" s="134"/>
    </row>
    <row r="584" spans="1:23" s="37" customFormat="1">
      <c r="A584" s="31">
        <v>578</v>
      </c>
      <c r="B584" s="38" t="s">
        <v>98</v>
      </c>
      <c r="C584" s="39" t="s">
        <v>813</v>
      </c>
      <c r="D584" s="38" t="s">
        <v>186</v>
      </c>
      <c r="E584" s="33">
        <v>45382</v>
      </c>
      <c r="F584" s="40">
        <v>560.59</v>
      </c>
      <c r="G584" s="31" t="s">
        <v>928</v>
      </c>
      <c r="H584" s="31">
        <v>9968</v>
      </c>
      <c r="I584" s="35">
        <v>50.45</v>
      </c>
      <c r="J584" s="35">
        <v>50.45</v>
      </c>
      <c r="K584" s="35">
        <v>0</v>
      </c>
      <c r="L584" s="35">
        <v>0</v>
      </c>
      <c r="M584" s="31" t="s">
        <v>774</v>
      </c>
      <c r="N584" s="36">
        <v>0</v>
      </c>
      <c r="O584" s="31" t="s">
        <v>790</v>
      </c>
      <c r="P584" s="142"/>
      <c r="Q584" s="31"/>
      <c r="R584" s="31" t="s">
        <v>753</v>
      </c>
      <c r="S584" s="133"/>
      <c r="T584" s="133"/>
    </row>
    <row r="585" spans="1:23" s="37" customFormat="1">
      <c r="A585" s="31">
        <v>579</v>
      </c>
      <c r="B585" s="38" t="s">
        <v>111</v>
      </c>
      <c r="C585" s="39" t="s">
        <v>829</v>
      </c>
      <c r="D585" s="38" t="s">
        <v>201</v>
      </c>
      <c r="E585" s="33">
        <v>45382</v>
      </c>
      <c r="F585" s="40">
        <v>26069</v>
      </c>
      <c r="G585" s="31" t="s">
        <v>928</v>
      </c>
      <c r="H585" s="31">
        <v>9965</v>
      </c>
      <c r="I585" s="35">
        <v>651.73</v>
      </c>
      <c r="J585" s="35">
        <v>651.73</v>
      </c>
      <c r="K585" s="35">
        <v>0</v>
      </c>
      <c r="L585" s="35">
        <v>0</v>
      </c>
      <c r="M585" s="31" t="s">
        <v>774</v>
      </c>
      <c r="N585" s="36">
        <v>0</v>
      </c>
      <c r="O585" s="31" t="s">
        <v>784</v>
      </c>
      <c r="P585" s="142"/>
      <c r="Q585" s="31"/>
      <c r="R585" s="31" t="s">
        <v>753</v>
      </c>
      <c r="S585" s="133"/>
      <c r="T585" s="133"/>
      <c r="V585" s="133"/>
      <c r="W585" s="134"/>
    </row>
    <row r="586" spans="1:23" s="37" customFormat="1">
      <c r="A586" s="31">
        <v>580</v>
      </c>
      <c r="B586" s="38" t="s">
        <v>142</v>
      </c>
      <c r="C586" s="39" t="s">
        <v>882</v>
      </c>
      <c r="D586" s="38" t="s">
        <v>248</v>
      </c>
      <c r="E586" s="33">
        <v>45382</v>
      </c>
      <c r="F586" s="40">
        <v>550</v>
      </c>
      <c r="G586" s="31" t="s">
        <v>928</v>
      </c>
      <c r="H586" s="31">
        <v>9972</v>
      </c>
      <c r="I586" s="35">
        <v>49.5</v>
      </c>
      <c r="J586" s="35">
        <v>49.5</v>
      </c>
      <c r="K586" s="35">
        <v>0</v>
      </c>
      <c r="L586" s="35">
        <v>0</v>
      </c>
      <c r="M586" s="31" t="s">
        <v>774</v>
      </c>
      <c r="N586" s="36">
        <v>0</v>
      </c>
      <c r="O586" s="31" t="s">
        <v>788</v>
      </c>
      <c r="P586" s="142"/>
      <c r="Q586" s="31"/>
      <c r="R586" s="31" t="s">
        <v>753</v>
      </c>
      <c r="S586" s="133"/>
      <c r="T586" s="133"/>
    </row>
    <row r="587" spans="1:23" s="16" customFormat="1">
      <c r="E587" s="17"/>
      <c r="F587" s="11"/>
      <c r="G587" s="19"/>
      <c r="I587" s="18">
        <f>SUM(I7:I586)</f>
        <v>1357367.8500999992</v>
      </c>
      <c r="J587" s="18">
        <f>SUM(J7:J586)</f>
        <v>1357367.8500999992</v>
      </c>
      <c r="K587" s="18">
        <f>SUM(K7:K586)</f>
        <v>1431604.21</v>
      </c>
      <c r="L587" s="18"/>
      <c r="N587" s="18">
        <f>SUM(N7:N586)</f>
        <v>3653890.8659999962</v>
      </c>
    </row>
    <row r="588" spans="1:23">
      <c r="E588" s="13"/>
      <c r="F588" s="24"/>
      <c r="G588" s="13"/>
      <c r="I588" s="30">
        <f>'PUR B2B'!M466</f>
        <v>1357368.2</v>
      </c>
      <c r="J588" s="30">
        <f>'PUR B2B'!N466</f>
        <v>1357368.19</v>
      </c>
      <c r="K588" s="30">
        <f>'PUR B2B'!L466</f>
        <v>1431603.69</v>
      </c>
      <c r="L588" s="25"/>
    </row>
    <row r="589" spans="1:23" s="22" customFormat="1">
      <c r="F589" s="26"/>
      <c r="I589" s="27">
        <f>I587-I588</f>
        <v>-0.34990000072866678</v>
      </c>
      <c r="J589" s="27">
        <f>J587-J588</f>
        <v>-0.33990000071935356</v>
      </c>
      <c r="K589" s="27">
        <f>K587-K588</f>
        <v>0.52000000001862645</v>
      </c>
      <c r="L589" s="28"/>
      <c r="N589" s="29"/>
    </row>
    <row r="590" spans="1:23" s="22" customFormat="1">
      <c r="F590" s="26"/>
      <c r="I590" s="27"/>
      <c r="J590" s="27"/>
      <c r="K590" s="27"/>
      <c r="L590" s="28"/>
      <c r="N590" s="29"/>
    </row>
    <row r="591" spans="1:23" s="22" customFormat="1">
      <c r="F591" s="26"/>
      <c r="H591" s="22" t="s">
        <v>1073</v>
      </c>
      <c r="I591" s="27">
        <f>SUMIF($G$7:$G$586,"SERVICES",I7:I586)</f>
        <v>120978.735</v>
      </c>
      <c r="J591" s="27">
        <f>SUMIF($G$7:$G$586,"SERVICES",J7:J586)</f>
        <v>120978.735</v>
      </c>
      <c r="K591" s="27">
        <f>SUMIF($G$7:$G$586,"SERVICES",K7:K586)</f>
        <v>17514.75</v>
      </c>
      <c r="L591" s="28"/>
      <c r="N591" s="29"/>
    </row>
    <row r="592" spans="1:23" s="22" customFormat="1">
      <c r="F592" s="26"/>
      <c r="H592" s="22" t="s">
        <v>791</v>
      </c>
      <c r="I592" s="27">
        <f>SUMIF($G$7:$G$586,"CAPITAL",I7:I586)</f>
        <v>68775.022099999973</v>
      </c>
      <c r="J592" s="27">
        <f>SUMIF($G$7:$G$586,"CAPITAL",J7:J586)</f>
        <v>68775.022099999973</v>
      </c>
      <c r="K592" s="27">
        <f>SUMIF($G$7:$G$586,"CAPITAL",K7:K586)</f>
        <v>95426.78</v>
      </c>
      <c r="L592" s="28"/>
      <c r="N592" s="29"/>
    </row>
    <row r="593" spans="5:14" s="22" customFormat="1">
      <c r="F593" s="26"/>
      <c r="H593" s="22" t="s">
        <v>1074</v>
      </c>
      <c r="I593" s="27">
        <f>I587-I591-I592</f>
        <v>1167614.0929999992</v>
      </c>
      <c r="J593" s="27">
        <f t="shared" ref="J593:K593" si="37">J587-J591-J592</f>
        <v>1167614.0929999992</v>
      </c>
      <c r="K593" s="27">
        <f t="shared" si="37"/>
        <v>1318662.68</v>
      </c>
      <c r="L593" s="28"/>
      <c r="N593" s="29"/>
    </row>
    <row r="594" spans="5:14" s="22" customFormat="1">
      <c r="F594" s="26"/>
      <c r="I594" s="27"/>
      <c r="J594" s="27"/>
      <c r="K594" s="27"/>
      <c r="L594" s="28"/>
      <c r="N594" s="29"/>
    </row>
    <row r="595" spans="5:14">
      <c r="E595" s="13"/>
      <c r="F595" s="24"/>
      <c r="L595" s="25"/>
    </row>
  </sheetData>
  <sortState xmlns:xlrd2="http://schemas.microsoft.com/office/spreadsheetml/2017/richdata2" ref="A7:W586">
    <sortCondition ref="E7:E586"/>
  </sortState>
  <mergeCells count="13">
    <mergeCell ref="L4:L5"/>
    <mergeCell ref="N4:N5"/>
    <mergeCell ref="O4:O5"/>
    <mergeCell ref="A1:N1"/>
    <mergeCell ref="A2:N2"/>
    <mergeCell ref="A4:A5"/>
    <mergeCell ref="B4:B5"/>
    <mergeCell ref="C4:C5"/>
    <mergeCell ref="D4:F4"/>
    <mergeCell ref="G4:H4"/>
    <mergeCell ref="I4:I5"/>
    <mergeCell ref="J4:J5"/>
    <mergeCell ref="K4:K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3:B18"/>
  <sheetViews>
    <sheetView workbookViewId="0">
      <selection activeCell="B6" sqref="B6"/>
    </sheetView>
  </sheetViews>
  <sheetFormatPr defaultRowHeight="15"/>
  <cols>
    <col min="1" max="1" width="55.140625" bestFit="1" customWidth="1"/>
    <col min="2" max="2" width="14.28515625" bestFit="1" customWidth="1"/>
  </cols>
  <sheetData>
    <row r="3" spans="1:2">
      <c r="A3" s="77"/>
      <c r="B3" s="77"/>
    </row>
    <row r="4" spans="1:2">
      <c r="A4" s="77"/>
      <c r="B4" s="77"/>
    </row>
    <row r="5" spans="1:2">
      <c r="A5" s="101"/>
      <c r="B5" s="102">
        <f>B12*B15/B13-B14</f>
        <v>1194096.6357131461</v>
      </c>
    </row>
    <row r="6" spans="1:2">
      <c r="A6" s="101" t="s">
        <v>1747</v>
      </c>
      <c r="B6" s="103">
        <f>((B12)*B15/B13)-(B14*(B15/B16))</f>
        <v>1304172.3637451241</v>
      </c>
    </row>
    <row r="7" spans="1:2">
      <c r="A7" s="101" t="s">
        <v>1748</v>
      </c>
      <c r="B7" s="101"/>
    </row>
    <row r="8" spans="1:2">
      <c r="A8" s="101" t="s">
        <v>1749</v>
      </c>
      <c r="B8" s="101"/>
    </row>
    <row r="9" spans="1:2">
      <c r="A9" s="101" t="s">
        <v>1750</v>
      </c>
      <c r="B9" s="101"/>
    </row>
    <row r="10" spans="1:2">
      <c r="A10" s="101" t="s">
        <v>1751</v>
      </c>
      <c r="B10" s="101"/>
    </row>
    <row r="11" spans="1:2">
      <c r="A11" s="101"/>
      <c r="B11" s="101"/>
    </row>
    <row r="12" spans="1:2">
      <c r="A12" s="101" t="s">
        <v>1752</v>
      </c>
      <c r="B12" s="104">
        <f>'SALE B2B'!J272</f>
        <v>33202796.039999977</v>
      </c>
    </row>
    <row r="13" spans="1:2">
      <c r="A13" s="101" t="s">
        <v>1753</v>
      </c>
      <c r="B13" s="104">
        <f>'SALE B2B'!J274</f>
        <v>42504673.849999979</v>
      </c>
    </row>
    <row r="14" spans="1:2">
      <c r="A14" s="101" t="s">
        <v>1754</v>
      </c>
      <c r="B14" s="104">
        <f>'SALE B2B'!L272+'SALE B2B'!M272+'SALE B2B'!N272</f>
        <v>1660163.4299999997</v>
      </c>
    </row>
    <row r="15" spans="1:2">
      <c r="A15" s="101" t="s">
        <v>1074</v>
      </c>
      <c r="B15" s="104">
        <f>ANNEXURE!$N$587</f>
        <v>3653890.8659999962</v>
      </c>
    </row>
    <row r="16" spans="1:2">
      <c r="A16" s="101" t="s">
        <v>1755</v>
      </c>
      <c r="B16" s="104">
        <f>ANNEXURE!$I$593+ANNEXURE!$J$593+ANNEXURE!$K$593+ANNEXURE!$I$591+ANNEXURE!$J$591+ANNEXURE!$K$591</f>
        <v>3913363.0859999983</v>
      </c>
    </row>
    <row r="17" spans="1:2">
      <c r="A17" s="101" t="s">
        <v>1756</v>
      </c>
      <c r="B17" s="104">
        <f>ANNEXURE!$I$591+ANNEXURE!$J$591+ANNEXURE!$K$591+ANNEXURE!$I$592+ANNEXURE!$J$592+ANNEXURE!$K$592</f>
        <v>492449.0442</v>
      </c>
    </row>
    <row r="18" spans="1:2">
      <c r="A18" s="77"/>
      <c r="B18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W466"/>
  <sheetViews>
    <sheetView topLeftCell="C448" workbookViewId="0">
      <selection activeCell="I467" sqref="I467"/>
    </sheetView>
  </sheetViews>
  <sheetFormatPr defaultColWidth="9.140625" defaultRowHeight="15"/>
  <cols>
    <col min="1" max="1" width="15" style="47" customWidth="1"/>
    <col min="2" max="2" width="50" style="47" customWidth="1"/>
    <col min="3" max="3" width="20" style="47" customWidth="1"/>
    <col min="4" max="4" width="18" style="47" customWidth="1"/>
    <col min="5" max="5" width="15" style="44" customWidth="1"/>
    <col min="6" max="6" width="12" style="44" customWidth="1"/>
    <col min="7" max="7" width="20" style="47" customWidth="1"/>
    <col min="8" max="8" width="12" style="43" customWidth="1"/>
    <col min="9" max="9" width="15" style="45" customWidth="1"/>
    <col min="10" max="10" width="13.28515625" style="45" bestFit="1" customWidth="1"/>
    <col min="11" max="11" width="10" style="46" customWidth="1"/>
    <col min="12" max="15" width="15" style="45" customWidth="1"/>
    <col min="16" max="16" width="15" style="44" customWidth="1"/>
    <col min="17" max="17" width="15" style="43" customWidth="1"/>
    <col min="18" max="18" width="15" style="44" customWidth="1"/>
    <col min="19" max="19" width="20" style="44" customWidth="1"/>
    <col min="20" max="20" width="15" style="44" customWidth="1"/>
    <col min="21" max="21" width="18" style="44" customWidth="1"/>
    <col min="22" max="22" width="25" style="44" customWidth="1"/>
    <col min="23" max="23" width="15" style="43" customWidth="1"/>
    <col min="24" max="16384" width="9.140625" style="42"/>
  </cols>
  <sheetData>
    <row r="1" spans="1:23" s="57" customFormat="1" ht="24.95" customHeight="1" thickBot="1">
      <c r="A1" s="148" t="s">
        <v>1051</v>
      </c>
      <c r="B1" s="149"/>
      <c r="C1" s="149"/>
      <c r="D1" s="149"/>
      <c r="E1" s="149"/>
      <c r="F1" s="149"/>
      <c r="G1" s="149"/>
      <c r="H1" s="150"/>
      <c r="I1" s="151"/>
      <c r="J1" s="151"/>
      <c r="K1" s="152"/>
      <c r="L1" s="151"/>
      <c r="M1" s="151"/>
      <c r="N1" s="151"/>
      <c r="O1" s="153"/>
      <c r="P1" s="59"/>
      <c r="Q1" s="58"/>
      <c r="R1" s="59"/>
      <c r="S1" s="59"/>
      <c r="T1" s="59"/>
      <c r="U1" s="59"/>
      <c r="V1" s="59"/>
      <c r="W1" s="58"/>
    </row>
    <row r="2" spans="1:23" ht="20.100000000000001" customHeight="1" thickBot="1">
      <c r="A2" s="154" t="s">
        <v>1050</v>
      </c>
      <c r="B2" s="155"/>
      <c r="C2" s="154" t="s">
        <v>1049</v>
      </c>
      <c r="D2" s="156"/>
      <c r="E2" s="157"/>
    </row>
    <row r="3" spans="1:23" ht="20.100000000000001" customHeight="1" thickBot="1">
      <c r="A3" s="154" t="s">
        <v>1048</v>
      </c>
      <c r="B3" s="155"/>
      <c r="C3" s="154" t="s">
        <v>1047</v>
      </c>
      <c r="D3" s="156"/>
      <c r="E3" s="157"/>
    </row>
    <row r="4" spans="1:23" ht="20.100000000000001" customHeight="1" thickBot="1">
      <c r="A4" s="158" t="s">
        <v>1046</v>
      </c>
      <c r="B4" s="159"/>
      <c r="C4" s="154" t="s">
        <v>1045</v>
      </c>
      <c r="D4" s="156"/>
      <c r="E4" s="157"/>
    </row>
    <row r="5" spans="1:23" ht="20.100000000000001" customHeight="1" thickBot="1">
      <c r="A5" s="154" t="s">
        <v>776</v>
      </c>
      <c r="B5" s="155"/>
      <c r="C5" s="154" t="s">
        <v>776</v>
      </c>
      <c r="D5" s="156"/>
      <c r="E5" s="157"/>
    </row>
    <row r="6" spans="1:23" ht="20.100000000000001" customHeight="1" thickBot="1">
      <c r="A6" s="154" t="s">
        <v>1044</v>
      </c>
      <c r="B6" s="156"/>
      <c r="C6" s="156"/>
      <c r="D6" s="156"/>
      <c r="E6" s="157"/>
    </row>
    <row r="8" spans="1:23" ht="30">
      <c r="A8" s="54" t="s">
        <v>756</v>
      </c>
      <c r="B8" s="54" t="s">
        <v>1043</v>
      </c>
      <c r="C8" s="54" t="s">
        <v>1042</v>
      </c>
      <c r="D8" s="54" t="s">
        <v>757</v>
      </c>
      <c r="E8" s="54" t="s">
        <v>758</v>
      </c>
      <c r="F8" s="54" t="s">
        <v>761</v>
      </c>
      <c r="G8" s="54" t="s">
        <v>759</v>
      </c>
      <c r="H8" s="53" t="s">
        <v>760</v>
      </c>
      <c r="I8" s="55" t="s">
        <v>762</v>
      </c>
      <c r="J8" s="55" t="s">
        <v>763</v>
      </c>
      <c r="K8" s="56" t="s">
        <v>764</v>
      </c>
      <c r="L8" s="55" t="s">
        <v>765</v>
      </c>
      <c r="M8" s="55" t="s">
        <v>766</v>
      </c>
      <c r="N8" s="55" t="s">
        <v>767</v>
      </c>
      <c r="O8" s="55" t="s">
        <v>8</v>
      </c>
      <c r="P8" s="54" t="s">
        <v>769</v>
      </c>
      <c r="Q8" s="53" t="s">
        <v>768</v>
      </c>
      <c r="R8" s="54" t="s">
        <v>1041</v>
      </c>
      <c r="S8" s="54" t="s">
        <v>1040</v>
      </c>
      <c r="T8" s="54" t="s">
        <v>1039</v>
      </c>
      <c r="U8" s="54" t="s">
        <v>770</v>
      </c>
      <c r="V8" s="54" t="s">
        <v>1038</v>
      </c>
      <c r="W8" s="53" t="s">
        <v>1037</v>
      </c>
    </row>
    <row r="9" spans="1:23">
      <c r="A9" s="52" t="s">
        <v>936</v>
      </c>
      <c r="B9" s="52" t="s">
        <v>334</v>
      </c>
      <c r="C9" s="52" t="s">
        <v>333</v>
      </c>
      <c r="D9" s="52" t="s">
        <v>771</v>
      </c>
      <c r="E9" s="49" t="s">
        <v>772</v>
      </c>
      <c r="F9" s="49" t="s">
        <v>774</v>
      </c>
      <c r="G9" s="52" t="s">
        <v>416</v>
      </c>
      <c r="H9" s="48">
        <v>45295</v>
      </c>
      <c r="I9" s="50">
        <v>52920</v>
      </c>
      <c r="J9" s="50">
        <v>47250</v>
      </c>
      <c r="K9" s="51">
        <v>12</v>
      </c>
      <c r="L9" s="50">
        <v>5670</v>
      </c>
      <c r="M9" s="50">
        <v>0</v>
      </c>
      <c r="N9" s="50">
        <v>0</v>
      </c>
      <c r="O9" s="50">
        <v>0</v>
      </c>
      <c r="P9" s="49" t="s">
        <v>936</v>
      </c>
      <c r="Q9" s="48">
        <v>45333</v>
      </c>
      <c r="R9" s="49" t="s">
        <v>775</v>
      </c>
      <c r="S9" s="49"/>
      <c r="T9" s="49"/>
      <c r="U9" s="49" t="s">
        <v>774</v>
      </c>
      <c r="V9" s="49"/>
      <c r="W9" s="48"/>
    </row>
    <row r="10" spans="1:23">
      <c r="A10" s="52" t="s">
        <v>935</v>
      </c>
      <c r="B10" s="52" t="s">
        <v>330</v>
      </c>
      <c r="C10" s="52" t="s">
        <v>329</v>
      </c>
      <c r="D10" s="52" t="s">
        <v>771</v>
      </c>
      <c r="E10" s="49" t="s">
        <v>772</v>
      </c>
      <c r="F10" s="49" t="s">
        <v>775</v>
      </c>
      <c r="G10" s="52" t="s">
        <v>417</v>
      </c>
      <c r="H10" s="48">
        <v>45313</v>
      </c>
      <c r="I10" s="50">
        <v>29700</v>
      </c>
      <c r="J10" s="50">
        <v>29700</v>
      </c>
      <c r="K10" s="51">
        <v>5</v>
      </c>
      <c r="L10" s="50">
        <v>0</v>
      </c>
      <c r="M10" s="50">
        <v>742.5</v>
      </c>
      <c r="N10" s="50">
        <v>742.5</v>
      </c>
      <c r="O10" s="50">
        <v>0</v>
      </c>
      <c r="P10" s="49" t="s">
        <v>936</v>
      </c>
      <c r="Q10" s="48">
        <v>45358</v>
      </c>
      <c r="R10" s="49" t="s">
        <v>775</v>
      </c>
      <c r="S10" s="49"/>
      <c r="T10" s="49"/>
      <c r="U10" s="49" t="s">
        <v>775</v>
      </c>
      <c r="V10" s="49"/>
      <c r="W10" s="48"/>
    </row>
    <row r="11" spans="1:23">
      <c r="A11" s="52" t="s">
        <v>935</v>
      </c>
      <c r="B11" s="52" t="s">
        <v>330</v>
      </c>
      <c r="C11" s="52" t="s">
        <v>329</v>
      </c>
      <c r="D11" s="52" t="s">
        <v>771</v>
      </c>
      <c r="E11" s="49" t="s">
        <v>772</v>
      </c>
      <c r="F11" s="49" t="s">
        <v>775</v>
      </c>
      <c r="G11" s="52" t="s">
        <v>418</v>
      </c>
      <c r="H11" s="48">
        <v>45320</v>
      </c>
      <c r="I11" s="50">
        <v>65000</v>
      </c>
      <c r="J11" s="50">
        <v>65000</v>
      </c>
      <c r="K11" s="51">
        <v>5</v>
      </c>
      <c r="L11" s="50">
        <v>0</v>
      </c>
      <c r="M11" s="50">
        <v>1625</v>
      </c>
      <c r="N11" s="50">
        <v>1625</v>
      </c>
      <c r="O11" s="50">
        <v>0</v>
      </c>
      <c r="P11" s="49" t="s">
        <v>936</v>
      </c>
      <c r="Q11" s="48">
        <v>45358</v>
      </c>
      <c r="R11" s="49" t="s">
        <v>775</v>
      </c>
      <c r="S11" s="49"/>
      <c r="T11" s="49"/>
      <c r="U11" s="49" t="s">
        <v>775</v>
      </c>
      <c r="V11" s="49"/>
      <c r="W11" s="48"/>
    </row>
    <row r="12" spans="1:23">
      <c r="A12" s="52" t="s">
        <v>935</v>
      </c>
      <c r="B12" s="52" t="s">
        <v>336</v>
      </c>
      <c r="C12" s="52" t="s">
        <v>335</v>
      </c>
      <c r="D12" s="52" t="s">
        <v>771</v>
      </c>
      <c r="E12" s="49" t="s">
        <v>772</v>
      </c>
      <c r="F12" s="49" t="s">
        <v>774</v>
      </c>
      <c r="G12" s="52" t="s">
        <v>419</v>
      </c>
      <c r="H12" s="48">
        <v>45339</v>
      </c>
      <c r="I12" s="50">
        <v>93343</v>
      </c>
      <c r="J12" s="50">
        <v>79104</v>
      </c>
      <c r="K12" s="51">
        <v>18</v>
      </c>
      <c r="L12" s="50">
        <v>14238.72</v>
      </c>
      <c r="M12" s="50">
        <v>0</v>
      </c>
      <c r="N12" s="50">
        <v>0</v>
      </c>
      <c r="O12" s="50">
        <v>0</v>
      </c>
      <c r="P12" s="49" t="s">
        <v>935</v>
      </c>
      <c r="Q12" s="48">
        <v>45358</v>
      </c>
      <c r="R12" s="49" t="s">
        <v>775</v>
      </c>
      <c r="S12" s="49"/>
      <c r="T12" s="49" t="s">
        <v>932</v>
      </c>
      <c r="U12" s="49" t="s">
        <v>775</v>
      </c>
      <c r="V12" s="49" t="s">
        <v>1036</v>
      </c>
      <c r="W12" s="48">
        <v>45339</v>
      </c>
    </row>
    <row r="13" spans="1:23">
      <c r="A13" s="52" t="s">
        <v>933</v>
      </c>
      <c r="B13" s="52" t="s">
        <v>17</v>
      </c>
      <c r="C13" s="52" t="s">
        <v>85</v>
      </c>
      <c r="D13" s="52" t="s">
        <v>771</v>
      </c>
      <c r="E13" s="49" t="s">
        <v>772</v>
      </c>
      <c r="F13" s="49" t="s">
        <v>774</v>
      </c>
      <c r="G13" s="52" t="s">
        <v>161</v>
      </c>
      <c r="H13" s="48">
        <v>45366</v>
      </c>
      <c r="I13" s="50">
        <v>77882</v>
      </c>
      <c r="J13" s="50">
        <v>66001</v>
      </c>
      <c r="K13" s="51">
        <v>18</v>
      </c>
      <c r="L13" s="50">
        <v>11880.18</v>
      </c>
      <c r="M13" s="50">
        <v>0</v>
      </c>
      <c r="N13" s="50">
        <v>0</v>
      </c>
      <c r="O13" s="50">
        <v>0</v>
      </c>
      <c r="P13" s="49" t="s">
        <v>933</v>
      </c>
      <c r="Q13" s="48">
        <v>45392</v>
      </c>
      <c r="R13" s="49" t="s">
        <v>775</v>
      </c>
      <c r="S13" s="49"/>
      <c r="T13" s="49"/>
      <c r="U13" s="49" t="s">
        <v>774</v>
      </c>
      <c r="V13" s="49"/>
      <c r="W13" s="48"/>
    </row>
    <row r="14" spans="1:23">
      <c r="A14" s="52" t="s">
        <v>933</v>
      </c>
      <c r="B14" s="52" t="s">
        <v>17</v>
      </c>
      <c r="C14" s="52" t="s">
        <v>85</v>
      </c>
      <c r="D14" s="52" t="s">
        <v>771</v>
      </c>
      <c r="E14" s="49" t="s">
        <v>772</v>
      </c>
      <c r="F14" s="49" t="s">
        <v>774</v>
      </c>
      <c r="G14" s="52" t="s">
        <v>162</v>
      </c>
      <c r="H14" s="48">
        <v>45379</v>
      </c>
      <c r="I14" s="50">
        <v>44518</v>
      </c>
      <c r="J14" s="50">
        <v>37726.400000000001</v>
      </c>
      <c r="K14" s="51">
        <v>18</v>
      </c>
      <c r="L14" s="50">
        <v>6790.75</v>
      </c>
      <c r="M14" s="50">
        <v>0</v>
      </c>
      <c r="N14" s="50">
        <v>0</v>
      </c>
      <c r="O14" s="50">
        <v>0</v>
      </c>
      <c r="P14" s="49" t="s">
        <v>933</v>
      </c>
      <c r="Q14" s="48">
        <v>45392</v>
      </c>
      <c r="R14" s="49" t="s">
        <v>775</v>
      </c>
      <c r="S14" s="49"/>
      <c r="T14" s="49"/>
      <c r="U14" s="49" t="s">
        <v>774</v>
      </c>
      <c r="V14" s="49"/>
      <c r="W14" s="48"/>
    </row>
    <row r="15" spans="1:23">
      <c r="A15" s="52" t="s">
        <v>935</v>
      </c>
      <c r="B15" s="52" t="s">
        <v>321</v>
      </c>
      <c r="C15" s="52" t="s">
        <v>320</v>
      </c>
      <c r="D15" s="52" t="s">
        <v>771</v>
      </c>
      <c r="E15" s="49" t="s">
        <v>772</v>
      </c>
      <c r="F15" s="49" t="s">
        <v>774</v>
      </c>
      <c r="G15" s="52" t="s">
        <v>420</v>
      </c>
      <c r="H15" s="48">
        <v>45328</v>
      </c>
      <c r="I15" s="50">
        <v>23093</v>
      </c>
      <c r="J15" s="50">
        <v>19570</v>
      </c>
      <c r="K15" s="51">
        <v>18</v>
      </c>
      <c r="L15" s="50">
        <v>3522.6</v>
      </c>
      <c r="M15" s="50">
        <v>0</v>
      </c>
      <c r="N15" s="50">
        <v>0</v>
      </c>
      <c r="O15" s="50">
        <v>0</v>
      </c>
      <c r="P15" s="49" t="s">
        <v>935</v>
      </c>
      <c r="Q15" s="48">
        <v>45362</v>
      </c>
      <c r="R15" s="49" t="s">
        <v>775</v>
      </c>
      <c r="S15" s="49"/>
      <c r="T15" s="49"/>
      <c r="U15" s="49" t="s">
        <v>774</v>
      </c>
      <c r="V15" s="49"/>
      <c r="W15" s="48"/>
    </row>
    <row r="16" spans="1:23">
      <c r="A16" s="52" t="s">
        <v>936</v>
      </c>
      <c r="B16" s="52" t="s">
        <v>18</v>
      </c>
      <c r="C16" s="52" t="s">
        <v>86</v>
      </c>
      <c r="D16" s="52" t="s">
        <v>771</v>
      </c>
      <c r="E16" s="49" t="s">
        <v>772</v>
      </c>
      <c r="F16" s="49" t="s">
        <v>774</v>
      </c>
      <c r="G16" s="52" t="s">
        <v>773</v>
      </c>
      <c r="H16" s="48">
        <v>45292</v>
      </c>
      <c r="I16" s="50">
        <v>9995</v>
      </c>
      <c r="J16" s="50">
        <v>8470.4</v>
      </c>
      <c r="K16" s="51">
        <v>18</v>
      </c>
      <c r="L16" s="50">
        <v>0</v>
      </c>
      <c r="M16" s="50">
        <v>762.3</v>
      </c>
      <c r="N16" s="50">
        <v>762.3</v>
      </c>
      <c r="O16" s="50">
        <v>0</v>
      </c>
      <c r="P16" s="49" t="s">
        <v>936</v>
      </c>
      <c r="Q16" s="48">
        <v>45332</v>
      </c>
      <c r="R16" s="49" t="s">
        <v>775</v>
      </c>
      <c r="S16" s="49"/>
      <c r="T16" s="49"/>
      <c r="U16" s="49" t="s">
        <v>774</v>
      </c>
      <c r="V16" s="49"/>
      <c r="W16" s="48"/>
    </row>
    <row r="17" spans="1:23">
      <c r="A17" s="52" t="s">
        <v>936</v>
      </c>
      <c r="B17" s="52" t="s">
        <v>18</v>
      </c>
      <c r="C17" s="52" t="s">
        <v>86</v>
      </c>
      <c r="D17" s="52" t="s">
        <v>771</v>
      </c>
      <c r="E17" s="49" t="s">
        <v>772</v>
      </c>
      <c r="F17" s="49" t="s">
        <v>774</v>
      </c>
      <c r="G17" s="52" t="s">
        <v>421</v>
      </c>
      <c r="H17" s="48">
        <v>45294</v>
      </c>
      <c r="I17" s="50">
        <v>77233</v>
      </c>
      <c r="J17" s="50">
        <v>65451.64</v>
      </c>
      <c r="K17" s="51">
        <v>18</v>
      </c>
      <c r="L17" s="50">
        <v>0</v>
      </c>
      <c r="M17" s="50">
        <v>5890.68</v>
      </c>
      <c r="N17" s="50">
        <v>5890.68</v>
      </c>
      <c r="O17" s="50">
        <v>0</v>
      </c>
      <c r="P17" s="49" t="s">
        <v>936</v>
      </c>
      <c r="Q17" s="48">
        <v>45332</v>
      </c>
      <c r="R17" s="49" t="s">
        <v>775</v>
      </c>
      <c r="S17" s="49"/>
      <c r="T17" s="49"/>
      <c r="U17" s="49" t="s">
        <v>774</v>
      </c>
      <c r="V17" s="49"/>
      <c r="W17" s="48"/>
    </row>
    <row r="18" spans="1:23">
      <c r="A18" s="52" t="s">
        <v>936</v>
      </c>
      <c r="B18" s="52" t="s">
        <v>18</v>
      </c>
      <c r="C18" s="52" t="s">
        <v>86</v>
      </c>
      <c r="D18" s="52" t="s">
        <v>771</v>
      </c>
      <c r="E18" s="49" t="s">
        <v>772</v>
      </c>
      <c r="F18" s="49" t="s">
        <v>774</v>
      </c>
      <c r="G18" s="52" t="s">
        <v>547</v>
      </c>
      <c r="H18" s="48">
        <v>45297</v>
      </c>
      <c r="I18" s="50">
        <v>77498</v>
      </c>
      <c r="J18" s="50">
        <v>65676.320000000007</v>
      </c>
      <c r="K18" s="51">
        <v>18</v>
      </c>
      <c r="L18" s="50">
        <v>0</v>
      </c>
      <c r="M18" s="50">
        <v>5910.84</v>
      </c>
      <c r="N18" s="50">
        <v>5910.84</v>
      </c>
      <c r="O18" s="50">
        <v>0</v>
      </c>
      <c r="P18" s="49" t="s">
        <v>936</v>
      </c>
      <c r="Q18" s="48">
        <v>45332</v>
      </c>
      <c r="R18" s="49" t="s">
        <v>775</v>
      </c>
      <c r="S18" s="49"/>
      <c r="T18" s="49"/>
      <c r="U18" s="49" t="s">
        <v>774</v>
      </c>
      <c r="V18" s="49"/>
      <c r="W18" s="48"/>
    </row>
    <row r="19" spans="1:23">
      <c r="A19" s="52" t="s">
        <v>936</v>
      </c>
      <c r="B19" s="52" t="s">
        <v>18</v>
      </c>
      <c r="C19" s="52" t="s">
        <v>86</v>
      </c>
      <c r="D19" s="52" t="s">
        <v>771</v>
      </c>
      <c r="E19" s="49" t="s">
        <v>772</v>
      </c>
      <c r="F19" s="49" t="s">
        <v>774</v>
      </c>
      <c r="G19" s="52" t="s">
        <v>422</v>
      </c>
      <c r="H19" s="48">
        <v>45299</v>
      </c>
      <c r="I19" s="50">
        <v>30579</v>
      </c>
      <c r="J19" s="50">
        <v>25914.48</v>
      </c>
      <c r="K19" s="51">
        <v>18</v>
      </c>
      <c r="L19" s="50">
        <v>0</v>
      </c>
      <c r="M19" s="50">
        <v>2332.2600000000002</v>
      </c>
      <c r="N19" s="50">
        <v>2332.2600000000002</v>
      </c>
      <c r="O19" s="50">
        <v>0</v>
      </c>
      <c r="P19" s="49" t="s">
        <v>936</v>
      </c>
      <c r="Q19" s="48">
        <v>45332</v>
      </c>
      <c r="R19" s="49" t="s">
        <v>775</v>
      </c>
      <c r="S19" s="49"/>
      <c r="T19" s="49"/>
      <c r="U19" s="49" t="s">
        <v>774</v>
      </c>
      <c r="V19" s="49"/>
      <c r="W19" s="48"/>
    </row>
    <row r="20" spans="1:23">
      <c r="A20" s="52" t="s">
        <v>936</v>
      </c>
      <c r="B20" s="52" t="s">
        <v>18</v>
      </c>
      <c r="C20" s="52" t="s">
        <v>86</v>
      </c>
      <c r="D20" s="52" t="s">
        <v>771</v>
      </c>
      <c r="E20" s="49" t="s">
        <v>772</v>
      </c>
      <c r="F20" s="49" t="s">
        <v>774</v>
      </c>
      <c r="G20" s="52" t="s">
        <v>423</v>
      </c>
      <c r="H20" s="48">
        <v>45303</v>
      </c>
      <c r="I20" s="50">
        <v>31617</v>
      </c>
      <c r="J20" s="50">
        <v>26794.080000000002</v>
      </c>
      <c r="K20" s="51">
        <v>18</v>
      </c>
      <c r="L20" s="50">
        <v>0</v>
      </c>
      <c r="M20" s="50">
        <v>2411.46</v>
      </c>
      <c r="N20" s="50">
        <v>2411.46</v>
      </c>
      <c r="O20" s="50">
        <v>0</v>
      </c>
      <c r="P20" s="49" t="s">
        <v>936</v>
      </c>
      <c r="Q20" s="48">
        <v>45332</v>
      </c>
      <c r="R20" s="49" t="s">
        <v>775</v>
      </c>
      <c r="S20" s="49"/>
      <c r="T20" s="49"/>
      <c r="U20" s="49" t="s">
        <v>774</v>
      </c>
      <c r="V20" s="49"/>
      <c r="W20" s="48"/>
    </row>
    <row r="21" spans="1:23">
      <c r="A21" s="52" t="s">
        <v>936</v>
      </c>
      <c r="B21" s="52" t="s">
        <v>18</v>
      </c>
      <c r="C21" s="52" t="s">
        <v>86</v>
      </c>
      <c r="D21" s="52" t="s">
        <v>771</v>
      </c>
      <c r="E21" s="49" t="s">
        <v>772</v>
      </c>
      <c r="F21" s="49" t="s">
        <v>774</v>
      </c>
      <c r="G21" s="52" t="s">
        <v>424</v>
      </c>
      <c r="H21" s="48">
        <v>45306</v>
      </c>
      <c r="I21" s="50">
        <v>31656</v>
      </c>
      <c r="J21" s="50">
        <v>26827.14</v>
      </c>
      <c r="K21" s="51">
        <v>18</v>
      </c>
      <c r="L21" s="50">
        <v>0</v>
      </c>
      <c r="M21" s="50">
        <v>2414.4299999999998</v>
      </c>
      <c r="N21" s="50">
        <v>2414.4299999999998</v>
      </c>
      <c r="O21" s="50">
        <v>0</v>
      </c>
      <c r="P21" s="49" t="s">
        <v>936</v>
      </c>
      <c r="Q21" s="48">
        <v>45332</v>
      </c>
      <c r="R21" s="49" t="s">
        <v>775</v>
      </c>
      <c r="S21" s="49"/>
      <c r="T21" s="49"/>
      <c r="U21" s="49" t="s">
        <v>774</v>
      </c>
      <c r="V21" s="49"/>
      <c r="W21" s="48"/>
    </row>
    <row r="22" spans="1:23">
      <c r="A22" s="52" t="s">
        <v>936</v>
      </c>
      <c r="B22" s="52" t="s">
        <v>18</v>
      </c>
      <c r="C22" s="52" t="s">
        <v>86</v>
      </c>
      <c r="D22" s="52" t="s">
        <v>771</v>
      </c>
      <c r="E22" s="49" t="s">
        <v>772</v>
      </c>
      <c r="F22" s="49" t="s">
        <v>774</v>
      </c>
      <c r="G22" s="52" t="s">
        <v>425</v>
      </c>
      <c r="H22" s="48">
        <v>45311</v>
      </c>
      <c r="I22" s="50">
        <v>75855</v>
      </c>
      <c r="J22" s="50">
        <v>64283.88</v>
      </c>
      <c r="K22" s="51">
        <v>18</v>
      </c>
      <c r="L22" s="50">
        <v>0</v>
      </c>
      <c r="M22" s="50">
        <v>5785.56</v>
      </c>
      <c r="N22" s="50">
        <v>5785.56</v>
      </c>
      <c r="O22" s="50">
        <v>0</v>
      </c>
      <c r="P22" s="49" t="s">
        <v>936</v>
      </c>
      <c r="Q22" s="48">
        <v>45332</v>
      </c>
      <c r="R22" s="49" t="s">
        <v>775</v>
      </c>
      <c r="S22" s="49"/>
      <c r="T22" s="49"/>
      <c r="U22" s="49" t="s">
        <v>774</v>
      </c>
      <c r="V22" s="49"/>
      <c r="W22" s="48"/>
    </row>
    <row r="23" spans="1:23">
      <c r="A23" s="52" t="s">
        <v>936</v>
      </c>
      <c r="B23" s="52" t="s">
        <v>18</v>
      </c>
      <c r="C23" s="52" t="s">
        <v>86</v>
      </c>
      <c r="D23" s="52" t="s">
        <v>771</v>
      </c>
      <c r="E23" s="49" t="s">
        <v>772</v>
      </c>
      <c r="F23" s="49" t="s">
        <v>774</v>
      </c>
      <c r="G23" s="52" t="s">
        <v>426</v>
      </c>
      <c r="H23" s="48">
        <v>45314</v>
      </c>
      <c r="I23" s="50">
        <v>43442</v>
      </c>
      <c r="J23" s="50">
        <v>36815.300000000003</v>
      </c>
      <c r="K23" s="51">
        <v>18</v>
      </c>
      <c r="L23" s="50">
        <v>0</v>
      </c>
      <c r="M23" s="50">
        <v>3313.35</v>
      </c>
      <c r="N23" s="50">
        <v>3313.35</v>
      </c>
      <c r="O23" s="50">
        <v>0</v>
      </c>
      <c r="P23" s="49" t="s">
        <v>936</v>
      </c>
      <c r="Q23" s="48">
        <v>45332</v>
      </c>
      <c r="R23" s="49" t="s">
        <v>775</v>
      </c>
      <c r="S23" s="49"/>
      <c r="T23" s="49"/>
      <c r="U23" s="49" t="s">
        <v>774</v>
      </c>
      <c r="V23" s="49"/>
      <c r="W23" s="48"/>
    </row>
    <row r="24" spans="1:23">
      <c r="A24" s="52" t="s">
        <v>936</v>
      </c>
      <c r="B24" s="52" t="s">
        <v>18</v>
      </c>
      <c r="C24" s="52" t="s">
        <v>86</v>
      </c>
      <c r="D24" s="52" t="s">
        <v>771</v>
      </c>
      <c r="E24" s="49" t="s">
        <v>772</v>
      </c>
      <c r="F24" s="49" t="s">
        <v>774</v>
      </c>
      <c r="G24" s="52" t="s">
        <v>427</v>
      </c>
      <c r="H24" s="48">
        <v>45319</v>
      </c>
      <c r="I24" s="50">
        <v>37954</v>
      </c>
      <c r="J24" s="50">
        <v>32164.48</v>
      </c>
      <c r="K24" s="51">
        <v>18</v>
      </c>
      <c r="L24" s="50">
        <v>0</v>
      </c>
      <c r="M24" s="50">
        <v>2894.76</v>
      </c>
      <c r="N24" s="50">
        <v>2894.76</v>
      </c>
      <c r="O24" s="50">
        <v>0</v>
      </c>
      <c r="P24" s="49" t="s">
        <v>936</v>
      </c>
      <c r="Q24" s="48">
        <v>45332</v>
      </c>
      <c r="R24" s="49" t="s">
        <v>775</v>
      </c>
      <c r="S24" s="49"/>
      <c r="T24" s="49"/>
      <c r="U24" s="49" t="s">
        <v>774</v>
      </c>
      <c r="V24" s="49"/>
      <c r="W24" s="48"/>
    </row>
    <row r="25" spans="1:23">
      <c r="A25" s="52" t="s">
        <v>935</v>
      </c>
      <c r="B25" s="52" t="s">
        <v>18</v>
      </c>
      <c r="C25" s="52" t="s">
        <v>86</v>
      </c>
      <c r="D25" s="52" t="s">
        <v>771</v>
      </c>
      <c r="E25" s="49" t="s">
        <v>772</v>
      </c>
      <c r="F25" s="49" t="s">
        <v>774</v>
      </c>
      <c r="G25" s="52" t="s">
        <v>428</v>
      </c>
      <c r="H25" s="48">
        <v>45324</v>
      </c>
      <c r="I25" s="50">
        <v>26007</v>
      </c>
      <c r="J25" s="50">
        <v>22039.8</v>
      </c>
      <c r="K25" s="51">
        <v>18</v>
      </c>
      <c r="L25" s="50">
        <v>0</v>
      </c>
      <c r="M25" s="50">
        <v>1983.6</v>
      </c>
      <c r="N25" s="50">
        <v>1983.6</v>
      </c>
      <c r="O25" s="50">
        <v>0</v>
      </c>
      <c r="P25" s="49" t="s">
        <v>935</v>
      </c>
      <c r="Q25" s="48">
        <v>45360</v>
      </c>
      <c r="R25" s="49" t="s">
        <v>775</v>
      </c>
      <c r="S25" s="49"/>
      <c r="T25" s="49"/>
      <c r="U25" s="49" t="s">
        <v>774</v>
      </c>
      <c r="V25" s="49"/>
      <c r="W25" s="48"/>
    </row>
    <row r="26" spans="1:23">
      <c r="A26" s="52" t="s">
        <v>935</v>
      </c>
      <c r="B26" s="52" t="s">
        <v>18</v>
      </c>
      <c r="C26" s="52" t="s">
        <v>86</v>
      </c>
      <c r="D26" s="52" t="s">
        <v>771</v>
      </c>
      <c r="E26" s="49" t="s">
        <v>772</v>
      </c>
      <c r="F26" s="49" t="s">
        <v>774</v>
      </c>
      <c r="G26" s="52" t="s">
        <v>429</v>
      </c>
      <c r="H26" s="48">
        <v>45327</v>
      </c>
      <c r="I26" s="50">
        <v>44536</v>
      </c>
      <c r="J26" s="50">
        <v>37742.44</v>
      </c>
      <c r="K26" s="51">
        <v>18</v>
      </c>
      <c r="L26" s="50">
        <v>0</v>
      </c>
      <c r="M26" s="50">
        <v>3396.78</v>
      </c>
      <c r="N26" s="50">
        <v>3396.78</v>
      </c>
      <c r="O26" s="50">
        <v>0</v>
      </c>
      <c r="P26" s="49" t="s">
        <v>935</v>
      </c>
      <c r="Q26" s="48">
        <v>45360</v>
      </c>
      <c r="R26" s="49" t="s">
        <v>775</v>
      </c>
      <c r="S26" s="49"/>
      <c r="T26" s="49"/>
      <c r="U26" s="49" t="s">
        <v>774</v>
      </c>
      <c r="V26" s="49"/>
      <c r="W26" s="48"/>
    </row>
    <row r="27" spans="1:23">
      <c r="A27" s="52" t="s">
        <v>935</v>
      </c>
      <c r="B27" s="52" t="s">
        <v>18</v>
      </c>
      <c r="C27" s="52" t="s">
        <v>86</v>
      </c>
      <c r="D27" s="52" t="s">
        <v>771</v>
      </c>
      <c r="E27" s="49" t="s">
        <v>772</v>
      </c>
      <c r="F27" s="49" t="s">
        <v>774</v>
      </c>
      <c r="G27" s="52" t="s">
        <v>430</v>
      </c>
      <c r="H27" s="48">
        <v>45333</v>
      </c>
      <c r="I27" s="50">
        <v>84725</v>
      </c>
      <c r="J27" s="50">
        <v>71800.820000000007</v>
      </c>
      <c r="K27" s="51">
        <v>18</v>
      </c>
      <c r="L27" s="50">
        <v>0</v>
      </c>
      <c r="M27" s="50">
        <v>6462.09</v>
      </c>
      <c r="N27" s="50">
        <v>6462.09</v>
      </c>
      <c r="O27" s="50">
        <v>0</v>
      </c>
      <c r="P27" s="49" t="s">
        <v>935</v>
      </c>
      <c r="Q27" s="48">
        <v>45360</v>
      </c>
      <c r="R27" s="49" t="s">
        <v>775</v>
      </c>
      <c r="S27" s="49"/>
      <c r="T27" s="49"/>
      <c r="U27" s="49" t="s">
        <v>774</v>
      </c>
      <c r="V27" s="49"/>
      <c r="W27" s="48"/>
    </row>
    <row r="28" spans="1:23">
      <c r="A28" s="52" t="s">
        <v>935</v>
      </c>
      <c r="B28" s="52" t="s">
        <v>18</v>
      </c>
      <c r="C28" s="52" t="s">
        <v>86</v>
      </c>
      <c r="D28" s="52" t="s">
        <v>771</v>
      </c>
      <c r="E28" s="49" t="s">
        <v>772</v>
      </c>
      <c r="F28" s="49" t="s">
        <v>774</v>
      </c>
      <c r="G28" s="52" t="s">
        <v>431</v>
      </c>
      <c r="H28" s="48">
        <v>45334</v>
      </c>
      <c r="I28" s="50">
        <v>47712</v>
      </c>
      <c r="J28" s="50">
        <v>40433.879999999997</v>
      </c>
      <c r="K28" s="51">
        <v>18</v>
      </c>
      <c r="L28" s="50">
        <v>0</v>
      </c>
      <c r="M28" s="50">
        <v>3639.06</v>
      </c>
      <c r="N28" s="50">
        <v>3639.06</v>
      </c>
      <c r="O28" s="50">
        <v>0</v>
      </c>
      <c r="P28" s="49" t="s">
        <v>935</v>
      </c>
      <c r="Q28" s="48">
        <v>45360</v>
      </c>
      <c r="R28" s="49" t="s">
        <v>775</v>
      </c>
      <c r="S28" s="49"/>
      <c r="T28" s="49"/>
      <c r="U28" s="49" t="s">
        <v>774</v>
      </c>
      <c r="V28" s="49"/>
      <c r="W28" s="48"/>
    </row>
    <row r="29" spans="1:23">
      <c r="A29" s="52" t="s">
        <v>935</v>
      </c>
      <c r="B29" s="52" t="s">
        <v>18</v>
      </c>
      <c r="C29" s="52" t="s">
        <v>86</v>
      </c>
      <c r="D29" s="52" t="s">
        <v>771</v>
      </c>
      <c r="E29" s="49" t="s">
        <v>772</v>
      </c>
      <c r="F29" s="49" t="s">
        <v>774</v>
      </c>
      <c r="G29" s="52" t="s">
        <v>432</v>
      </c>
      <c r="H29" s="48">
        <v>45336</v>
      </c>
      <c r="I29" s="50">
        <v>26794</v>
      </c>
      <c r="J29" s="50">
        <v>22706.74</v>
      </c>
      <c r="K29" s="51">
        <v>18</v>
      </c>
      <c r="L29" s="50">
        <v>0</v>
      </c>
      <c r="M29" s="50">
        <v>2043.63</v>
      </c>
      <c r="N29" s="50">
        <v>2043.63</v>
      </c>
      <c r="O29" s="50">
        <v>0</v>
      </c>
      <c r="P29" s="49" t="s">
        <v>935</v>
      </c>
      <c r="Q29" s="48">
        <v>45360</v>
      </c>
      <c r="R29" s="49" t="s">
        <v>775</v>
      </c>
      <c r="S29" s="49"/>
      <c r="T29" s="49"/>
      <c r="U29" s="49" t="s">
        <v>774</v>
      </c>
      <c r="V29" s="49"/>
      <c r="W29" s="48"/>
    </row>
    <row r="30" spans="1:23">
      <c r="A30" s="52" t="s">
        <v>935</v>
      </c>
      <c r="B30" s="52" t="s">
        <v>18</v>
      </c>
      <c r="C30" s="52" t="s">
        <v>86</v>
      </c>
      <c r="D30" s="52" t="s">
        <v>771</v>
      </c>
      <c r="E30" s="49" t="s">
        <v>772</v>
      </c>
      <c r="F30" s="49" t="s">
        <v>774</v>
      </c>
      <c r="G30" s="52" t="s">
        <v>433</v>
      </c>
      <c r="H30" s="48">
        <v>45341</v>
      </c>
      <c r="I30" s="50">
        <v>22996</v>
      </c>
      <c r="J30" s="50">
        <v>19488.16</v>
      </c>
      <c r="K30" s="51">
        <v>18</v>
      </c>
      <c r="L30" s="50">
        <v>0</v>
      </c>
      <c r="M30" s="50">
        <v>1753.92</v>
      </c>
      <c r="N30" s="50">
        <v>1753.92</v>
      </c>
      <c r="O30" s="50">
        <v>0</v>
      </c>
      <c r="P30" s="49" t="s">
        <v>935</v>
      </c>
      <c r="Q30" s="48">
        <v>45360</v>
      </c>
      <c r="R30" s="49" t="s">
        <v>775</v>
      </c>
      <c r="S30" s="49"/>
      <c r="T30" s="49"/>
      <c r="U30" s="49" t="s">
        <v>774</v>
      </c>
      <c r="V30" s="49"/>
      <c r="W30" s="48"/>
    </row>
    <row r="31" spans="1:23">
      <c r="A31" s="52" t="s">
        <v>935</v>
      </c>
      <c r="B31" s="52" t="s">
        <v>18</v>
      </c>
      <c r="C31" s="52" t="s">
        <v>86</v>
      </c>
      <c r="D31" s="52" t="s">
        <v>771</v>
      </c>
      <c r="E31" s="49" t="s">
        <v>772</v>
      </c>
      <c r="F31" s="49" t="s">
        <v>774</v>
      </c>
      <c r="G31" s="52" t="s">
        <v>434</v>
      </c>
      <c r="H31" s="48">
        <v>45346</v>
      </c>
      <c r="I31" s="50">
        <v>68331</v>
      </c>
      <c r="J31" s="50">
        <v>57907.56</v>
      </c>
      <c r="K31" s="51">
        <v>18</v>
      </c>
      <c r="L31" s="50">
        <v>0</v>
      </c>
      <c r="M31" s="50">
        <v>5211.72</v>
      </c>
      <c r="N31" s="50">
        <v>5211.72</v>
      </c>
      <c r="O31" s="50">
        <v>0</v>
      </c>
      <c r="P31" s="49" t="s">
        <v>935</v>
      </c>
      <c r="Q31" s="48">
        <v>45360</v>
      </c>
      <c r="R31" s="49" t="s">
        <v>775</v>
      </c>
      <c r="S31" s="49"/>
      <c r="T31" s="49"/>
      <c r="U31" s="49" t="s">
        <v>774</v>
      </c>
      <c r="V31" s="49"/>
      <c r="W31" s="48"/>
    </row>
    <row r="32" spans="1:23">
      <c r="A32" s="52" t="s">
        <v>935</v>
      </c>
      <c r="B32" s="52" t="s">
        <v>18</v>
      </c>
      <c r="C32" s="52" t="s">
        <v>86</v>
      </c>
      <c r="D32" s="52" t="s">
        <v>771</v>
      </c>
      <c r="E32" s="49" t="s">
        <v>772</v>
      </c>
      <c r="F32" s="49" t="s">
        <v>774</v>
      </c>
      <c r="G32" s="52" t="s">
        <v>435</v>
      </c>
      <c r="H32" s="48">
        <v>45346</v>
      </c>
      <c r="I32" s="50">
        <v>34010</v>
      </c>
      <c r="J32" s="50">
        <v>28822.04</v>
      </c>
      <c r="K32" s="51">
        <v>18</v>
      </c>
      <c r="L32" s="50">
        <v>0</v>
      </c>
      <c r="M32" s="50">
        <v>2593.98</v>
      </c>
      <c r="N32" s="50">
        <v>2593.98</v>
      </c>
      <c r="O32" s="50">
        <v>0</v>
      </c>
      <c r="P32" s="49" t="s">
        <v>935</v>
      </c>
      <c r="Q32" s="48">
        <v>45360</v>
      </c>
      <c r="R32" s="49" t="s">
        <v>775</v>
      </c>
      <c r="S32" s="49"/>
      <c r="T32" s="49"/>
      <c r="U32" s="49" t="s">
        <v>774</v>
      </c>
      <c r="V32" s="49"/>
      <c r="W32" s="48"/>
    </row>
    <row r="33" spans="1:23">
      <c r="A33" s="52" t="s">
        <v>935</v>
      </c>
      <c r="B33" s="52" t="s">
        <v>18</v>
      </c>
      <c r="C33" s="52" t="s">
        <v>86</v>
      </c>
      <c r="D33" s="52" t="s">
        <v>771</v>
      </c>
      <c r="E33" s="49" t="s">
        <v>772</v>
      </c>
      <c r="F33" s="49" t="s">
        <v>774</v>
      </c>
      <c r="G33" s="52" t="s">
        <v>436</v>
      </c>
      <c r="H33" s="48">
        <v>45350</v>
      </c>
      <c r="I33" s="50">
        <v>31475</v>
      </c>
      <c r="J33" s="50">
        <v>26673.68</v>
      </c>
      <c r="K33" s="51">
        <v>18</v>
      </c>
      <c r="L33" s="50">
        <v>0</v>
      </c>
      <c r="M33" s="50">
        <v>2400.66</v>
      </c>
      <c r="N33" s="50">
        <v>2400.66</v>
      </c>
      <c r="O33" s="50">
        <v>0</v>
      </c>
      <c r="P33" s="49" t="s">
        <v>935</v>
      </c>
      <c r="Q33" s="48">
        <v>45360</v>
      </c>
      <c r="R33" s="49" t="s">
        <v>775</v>
      </c>
      <c r="S33" s="49"/>
      <c r="T33" s="49"/>
      <c r="U33" s="49" t="s">
        <v>774</v>
      </c>
      <c r="V33" s="49"/>
      <c r="W33" s="48"/>
    </row>
    <row r="34" spans="1:23">
      <c r="A34" s="52" t="s">
        <v>933</v>
      </c>
      <c r="B34" s="52" t="s">
        <v>18</v>
      </c>
      <c r="C34" s="52" t="s">
        <v>86</v>
      </c>
      <c r="D34" s="52" t="s">
        <v>771</v>
      </c>
      <c r="E34" s="49" t="s">
        <v>772</v>
      </c>
      <c r="F34" s="49" t="s">
        <v>774</v>
      </c>
      <c r="G34" s="52" t="s">
        <v>163</v>
      </c>
      <c r="H34" s="48">
        <v>45364</v>
      </c>
      <c r="I34" s="50">
        <v>67875</v>
      </c>
      <c r="J34" s="50">
        <v>57521.22</v>
      </c>
      <c r="K34" s="51">
        <v>18</v>
      </c>
      <c r="L34" s="50">
        <v>0</v>
      </c>
      <c r="M34" s="50">
        <v>5176.8900000000003</v>
      </c>
      <c r="N34" s="50">
        <v>5176.8900000000003</v>
      </c>
      <c r="O34" s="50">
        <v>0</v>
      </c>
      <c r="P34" s="49" t="s">
        <v>933</v>
      </c>
      <c r="Q34" s="48">
        <v>45393</v>
      </c>
      <c r="R34" s="49" t="s">
        <v>775</v>
      </c>
      <c r="S34" s="49"/>
      <c r="T34" s="49"/>
      <c r="U34" s="49" t="s">
        <v>774</v>
      </c>
      <c r="V34" s="49"/>
      <c r="W34" s="48"/>
    </row>
    <row r="35" spans="1:23">
      <c r="A35" s="52" t="s">
        <v>933</v>
      </c>
      <c r="B35" s="52" t="s">
        <v>18</v>
      </c>
      <c r="C35" s="52" t="s">
        <v>86</v>
      </c>
      <c r="D35" s="52" t="s">
        <v>771</v>
      </c>
      <c r="E35" s="49" t="s">
        <v>772</v>
      </c>
      <c r="F35" s="49" t="s">
        <v>774</v>
      </c>
      <c r="G35" s="52" t="s">
        <v>164</v>
      </c>
      <c r="H35" s="48">
        <v>45370</v>
      </c>
      <c r="I35" s="50">
        <v>35733</v>
      </c>
      <c r="J35" s="50">
        <v>30282.240000000002</v>
      </c>
      <c r="K35" s="51">
        <v>18</v>
      </c>
      <c r="L35" s="50">
        <v>0</v>
      </c>
      <c r="M35" s="50">
        <v>2725.38</v>
      </c>
      <c r="N35" s="50">
        <v>2725.38</v>
      </c>
      <c r="O35" s="50">
        <v>0</v>
      </c>
      <c r="P35" s="49" t="s">
        <v>933</v>
      </c>
      <c r="Q35" s="48">
        <v>45393</v>
      </c>
      <c r="R35" s="49" t="s">
        <v>775</v>
      </c>
      <c r="S35" s="49"/>
      <c r="T35" s="49"/>
      <c r="U35" s="49" t="s">
        <v>774</v>
      </c>
      <c r="V35" s="49"/>
      <c r="W35" s="48"/>
    </row>
    <row r="36" spans="1:23">
      <c r="A36" s="52" t="s">
        <v>933</v>
      </c>
      <c r="B36" s="52" t="s">
        <v>18</v>
      </c>
      <c r="C36" s="52" t="s">
        <v>86</v>
      </c>
      <c r="D36" s="52" t="s">
        <v>771</v>
      </c>
      <c r="E36" s="49" t="s">
        <v>772</v>
      </c>
      <c r="F36" s="49" t="s">
        <v>774</v>
      </c>
      <c r="G36" s="52" t="s">
        <v>165</v>
      </c>
      <c r="H36" s="48">
        <v>45370</v>
      </c>
      <c r="I36" s="50">
        <v>36290</v>
      </c>
      <c r="J36" s="50">
        <v>30754.28</v>
      </c>
      <c r="K36" s="51">
        <v>18</v>
      </c>
      <c r="L36" s="50">
        <v>0</v>
      </c>
      <c r="M36" s="50">
        <v>2767.86</v>
      </c>
      <c r="N36" s="50">
        <v>2767.86</v>
      </c>
      <c r="O36" s="50">
        <v>0</v>
      </c>
      <c r="P36" s="49" t="s">
        <v>933</v>
      </c>
      <c r="Q36" s="48">
        <v>45393</v>
      </c>
      <c r="R36" s="49" t="s">
        <v>775</v>
      </c>
      <c r="S36" s="49"/>
      <c r="T36" s="49"/>
      <c r="U36" s="49" t="s">
        <v>774</v>
      </c>
      <c r="V36" s="49"/>
      <c r="W36" s="48"/>
    </row>
    <row r="37" spans="1:23">
      <c r="A37" s="52" t="s">
        <v>933</v>
      </c>
      <c r="B37" s="52" t="s">
        <v>18</v>
      </c>
      <c r="C37" s="52" t="s">
        <v>86</v>
      </c>
      <c r="D37" s="52" t="s">
        <v>771</v>
      </c>
      <c r="E37" s="49" t="s">
        <v>772</v>
      </c>
      <c r="F37" s="49" t="s">
        <v>774</v>
      </c>
      <c r="G37" s="52" t="s">
        <v>166</v>
      </c>
      <c r="H37" s="48">
        <v>45372</v>
      </c>
      <c r="I37" s="50">
        <v>77100</v>
      </c>
      <c r="J37" s="50">
        <v>65338.98</v>
      </c>
      <c r="K37" s="51">
        <v>18</v>
      </c>
      <c r="L37" s="50">
        <v>0</v>
      </c>
      <c r="M37" s="50">
        <v>5880.51</v>
      </c>
      <c r="N37" s="50">
        <v>5880.51</v>
      </c>
      <c r="O37" s="50">
        <v>0</v>
      </c>
      <c r="P37" s="49" t="s">
        <v>933</v>
      </c>
      <c r="Q37" s="48">
        <v>45393</v>
      </c>
      <c r="R37" s="49" t="s">
        <v>775</v>
      </c>
      <c r="S37" s="49"/>
      <c r="T37" s="49"/>
      <c r="U37" s="49" t="s">
        <v>774</v>
      </c>
      <c r="V37" s="49"/>
      <c r="W37" s="48"/>
    </row>
    <row r="38" spans="1:23">
      <c r="A38" s="52" t="s">
        <v>933</v>
      </c>
      <c r="B38" s="52" t="s">
        <v>18</v>
      </c>
      <c r="C38" s="52" t="s">
        <v>86</v>
      </c>
      <c r="D38" s="52" t="s">
        <v>771</v>
      </c>
      <c r="E38" s="49" t="s">
        <v>772</v>
      </c>
      <c r="F38" s="49" t="s">
        <v>774</v>
      </c>
      <c r="G38" s="52" t="s">
        <v>167</v>
      </c>
      <c r="H38" s="48">
        <v>45377</v>
      </c>
      <c r="I38" s="50">
        <v>76529</v>
      </c>
      <c r="J38" s="50">
        <v>64855.1</v>
      </c>
      <c r="K38" s="51">
        <v>18</v>
      </c>
      <c r="L38" s="50">
        <v>0</v>
      </c>
      <c r="M38" s="50">
        <v>5836.95</v>
      </c>
      <c r="N38" s="50">
        <v>5836.95</v>
      </c>
      <c r="O38" s="50">
        <v>0</v>
      </c>
      <c r="P38" s="49" t="s">
        <v>933</v>
      </c>
      <c r="Q38" s="48">
        <v>45393</v>
      </c>
      <c r="R38" s="49" t="s">
        <v>775</v>
      </c>
      <c r="S38" s="49"/>
      <c r="T38" s="49"/>
      <c r="U38" s="49" t="s">
        <v>774</v>
      </c>
      <c r="V38" s="49"/>
      <c r="W38" s="48"/>
    </row>
    <row r="39" spans="1:23">
      <c r="A39" s="52" t="s">
        <v>933</v>
      </c>
      <c r="B39" s="52" t="s">
        <v>18</v>
      </c>
      <c r="C39" s="52" t="s">
        <v>86</v>
      </c>
      <c r="D39" s="52" t="s">
        <v>771</v>
      </c>
      <c r="E39" s="49" t="s">
        <v>772</v>
      </c>
      <c r="F39" s="49" t="s">
        <v>774</v>
      </c>
      <c r="G39" s="52" t="s">
        <v>168</v>
      </c>
      <c r="H39" s="48">
        <v>45378</v>
      </c>
      <c r="I39" s="50">
        <v>32477</v>
      </c>
      <c r="J39" s="50">
        <v>27522.86</v>
      </c>
      <c r="K39" s="51">
        <v>18</v>
      </c>
      <c r="L39" s="50">
        <v>0</v>
      </c>
      <c r="M39" s="50">
        <v>2477.0700000000002</v>
      </c>
      <c r="N39" s="50">
        <v>2477.0700000000002</v>
      </c>
      <c r="O39" s="50">
        <v>0</v>
      </c>
      <c r="P39" s="49" t="s">
        <v>933</v>
      </c>
      <c r="Q39" s="48">
        <v>45393</v>
      </c>
      <c r="R39" s="49" t="s">
        <v>775</v>
      </c>
      <c r="S39" s="49"/>
      <c r="T39" s="49"/>
      <c r="U39" s="49" t="s">
        <v>774</v>
      </c>
      <c r="V39" s="49"/>
      <c r="W39" s="48"/>
    </row>
    <row r="40" spans="1:23">
      <c r="A40" s="52" t="s">
        <v>933</v>
      </c>
      <c r="B40" s="52" t="s">
        <v>18</v>
      </c>
      <c r="C40" s="52" t="s">
        <v>86</v>
      </c>
      <c r="D40" s="52" t="s">
        <v>771</v>
      </c>
      <c r="E40" s="49" t="s">
        <v>772</v>
      </c>
      <c r="F40" s="49" t="s">
        <v>774</v>
      </c>
      <c r="G40" s="52" t="s">
        <v>169</v>
      </c>
      <c r="H40" s="48">
        <v>45378</v>
      </c>
      <c r="I40" s="50">
        <v>19654</v>
      </c>
      <c r="J40" s="50">
        <v>16655.919999999998</v>
      </c>
      <c r="K40" s="51">
        <v>18</v>
      </c>
      <c r="L40" s="50">
        <v>0</v>
      </c>
      <c r="M40" s="50">
        <v>1499.04</v>
      </c>
      <c r="N40" s="50">
        <v>1499.04</v>
      </c>
      <c r="O40" s="50">
        <v>0</v>
      </c>
      <c r="P40" s="49" t="s">
        <v>933</v>
      </c>
      <c r="Q40" s="48">
        <v>45393</v>
      </c>
      <c r="R40" s="49" t="s">
        <v>775</v>
      </c>
      <c r="S40" s="49"/>
      <c r="T40" s="49"/>
      <c r="U40" s="49" t="s">
        <v>774</v>
      </c>
      <c r="V40" s="49"/>
      <c r="W40" s="48"/>
    </row>
    <row r="41" spans="1:23">
      <c r="A41" s="52" t="s">
        <v>936</v>
      </c>
      <c r="B41" s="52" t="s">
        <v>19</v>
      </c>
      <c r="C41" s="52" t="s">
        <v>87</v>
      </c>
      <c r="D41" s="52" t="s">
        <v>771</v>
      </c>
      <c r="E41" s="49" t="s">
        <v>772</v>
      </c>
      <c r="F41" s="49" t="s">
        <v>774</v>
      </c>
      <c r="G41" s="52" t="s">
        <v>437</v>
      </c>
      <c r="H41" s="48">
        <v>45292</v>
      </c>
      <c r="I41" s="50">
        <v>10500</v>
      </c>
      <c r="J41" s="50">
        <v>10000</v>
      </c>
      <c r="K41" s="51">
        <v>5</v>
      </c>
      <c r="L41" s="50">
        <v>500</v>
      </c>
      <c r="M41" s="50">
        <v>0</v>
      </c>
      <c r="N41" s="50">
        <v>0</v>
      </c>
      <c r="O41" s="50">
        <v>0</v>
      </c>
      <c r="P41" s="49" t="s">
        <v>936</v>
      </c>
      <c r="Q41" s="48">
        <v>45325</v>
      </c>
      <c r="R41" s="49" t="s">
        <v>775</v>
      </c>
      <c r="S41" s="49"/>
      <c r="T41" s="49"/>
      <c r="U41" s="49" t="s">
        <v>774</v>
      </c>
      <c r="V41" s="49"/>
      <c r="W41" s="48"/>
    </row>
    <row r="42" spans="1:23">
      <c r="A42" s="52" t="s">
        <v>935</v>
      </c>
      <c r="B42" s="52" t="s">
        <v>19</v>
      </c>
      <c r="C42" s="52" t="s">
        <v>87</v>
      </c>
      <c r="D42" s="52" t="s">
        <v>771</v>
      </c>
      <c r="E42" s="49" t="s">
        <v>772</v>
      </c>
      <c r="F42" s="49" t="s">
        <v>774</v>
      </c>
      <c r="G42" s="52" t="s">
        <v>438</v>
      </c>
      <c r="H42" s="48">
        <v>45323</v>
      </c>
      <c r="I42" s="50">
        <v>10500</v>
      </c>
      <c r="J42" s="50">
        <v>10000</v>
      </c>
      <c r="K42" s="51">
        <v>5</v>
      </c>
      <c r="L42" s="50">
        <v>500</v>
      </c>
      <c r="M42" s="50">
        <v>0</v>
      </c>
      <c r="N42" s="50">
        <v>0</v>
      </c>
      <c r="O42" s="50">
        <v>0</v>
      </c>
      <c r="P42" s="49" t="s">
        <v>935</v>
      </c>
      <c r="Q42" s="48">
        <v>45356</v>
      </c>
      <c r="R42" s="49" t="s">
        <v>775</v>
      </c>
      <c r="S42" s="49"/>
      <c r="T42" s="49"/>
      <c r="U42" s="49" t="s">
        <v>774</v>
      </c>
      <c r="V42" s="49"/>
      <c r="W42" s="48"/>
    </row>
    <row r="43" spans="1:23">
      <c r="A43" s="52" t="s">
        <v>933</v>
      </c>
      <c r="B43" s="52" t="s">
        <v>19</v>
      </c>
      <c r="C43" s="52" t="s">
        <v>87</v>
      </c>
      <c r="D43" s="52" t="s">
        <v>771</v>
      </c>
      <c r="E43" s="49" t="s">
        <v>772</v>
      </c>
      <c r="F43" s="49" t="s">
        <v>774</v>
      </c>
      <c r="G43" s="52" t="s">
        <v>170</v>
      </c>
      <c r="H43" s="48">
        <v>45352</v>
      </c>
      <c r="I43" s="50">
        <v>10500</v>
      </c>
      <c r="J43" s="50">
        <v>10000</v>
      </c>
      <c r="K43" s="51">
        <v>5</v>
      </c>
      <c r="L43" s="50">
        <v>500</v>
      </c>
      <c r="M43" s="50">
        <v>0</v>
      </c>
      <c r="N43" s="50">
        <v>0</v>
      </c>
      <c r="O43" s="50">
        <v>0</v>
      </c>
      <c r="P43" s="49" t="s">
        <v>933</v>
      </c>
      <c r="Q43" s="48">
        <v>45384</v>
      </c>
      <c r="R43" s="49" t="s">
        <v>775</v>
      </c>
      <c r="S43" s="49"/>
      <c r="T43" s="49"/>
      <c r="U43" s="49" t="s">
        <v>774</v>
      </c>
      <c r="V43" s="49"/>
      <c r="W43" s="48"/>
    </row>
    <row r="44" spans="1:23">
      <c r="A44" s="52" t="s">
        <v>935</v>
      </c>
      <c r="B44" s="52" t="s">
        <v>20</v>
      </c>
      <c r="C44" s="52" t="s">
        <v>88</v>
      </c>
      <c r="D44" s="52" t="s">
        <v>771</v>
      </c>
      <c r="E44" s="49" t="s">
        <v>772</v>
      </c>
      <c r="F44" s="49" t="s">
        <v>774</v>
      </c>
      <c r="G44" s="52" t="s">
        <v>439</v>
      </c>
      <c r="H44" s="48">
        <v>45325</v>
      </c>
      <c r="I44" s="50">
        <v>46020</v>
      </c>
      <c r="J44" s="50">
        <v>39000</v>
      </c>
      <c r="K44" s="51">
        <v>18</v>
      </c>
      <c r="L44" s="50">
        <v>7020</v>
      </c>
      <c r="M44" s="50">
        <v>0</v>
      </c>
      <c r="N44" s="50">
        <v>0</v>
      </c>
      <c r="O44" s="50">
        <v>0</v>
      </c>
      <c r="P44" s="49" t="s">
        <v>935</v>
      </c>
      <c r="Q44" s="48">
        <v>45362</v>
      </c>
      <c r="R44" s="49" t="s">
        <v>775</v>
      </c>
      <c r="S44" s="49"/>
      <c r="T44" s="49"/>
      <c r="U44" s="49" t="s">
        <v>774</v>
      </c>
      <c r="V44" s="49"/>
      <c r="W44" s="48"/>
    </row>
    <row r="45" spans="1:23">
      <c r="A45" s="52" t="s">
        <v>935</v>
      </c>
      <c r="B45" s="52" t="s">
        <v>20</v>
      </c>
      <c r="C45" s="52" t="s">
        <v>88</v>
      </c>
      <c r="D45" s="52" t="s">
        <v>771</v>
      </c>
      <c r="E45" s="49" t="s">
        <v>772</v>
      </c>
      <c r="F45" s="49" t="s">
        <v>774</v>
      </c>
      <c r="G45" s="52" t="s">
        <v>440</v>
      </c>
      <c r="H45" s="48">
        <v>45330</v>
      </c>
      <c r="I45" s="50">
        <v>1416</v>
      </c>
      <c r="J45" s="50">
        <v>1200</v>
      </c>
      <c r="K45" s="51">
        <v>18</v>
      </c>
      <c r="L45" s="50">
        <v>216</v>
      </c>
      <c r="M45" s="50">
        <v>0</v>
      </c>
      <c r="N45" s="50">
        <v>0</v>
      </c>
      <c r="O45" s="50">
        <v>0</v>
      </c>
      <c r="P45" s="49" t="s">
        <v>935</v>
      </c>
      <c r="Q45" s="48">
        <v>45362</v>
      </c>
      <c r="R45" s="49" t="s">
        <v>775</v>
      </c>
      <c r="S45" s="49"/>
      <c r="T45" s="49"/>
      <c r="U45" s="49" t="s">
        <v>774</v>
      </c>
      <c r="V45" s="49"/>
      <c r="W45" s="48"/>
    </row>
    <row r="46" spans="1:23">
      <c r="A46" s="52" t="s">
        <v>935</v>
      </c>
      <c r="B46" s="52" t="s">
        <v>20</v>
      </c>
      <c r="C46" s="52" t="s">
        <v>88</v>
      </c>
      <c r="D46" s="52" t="s">
        <v>771</v>
      </c>
      <c r="E46" s="49" t="s">
        <v>772</v>
      </c>
      <c r="F46" s="49" t="s">
        <v>774</v>
      </c>
      <c r="G46" s="52" t="s">
        <v>441</v>
      </c>
      <c r="H46" s="48">
        <v>45344</v>
      </c>
      <c r="I46" s="50">
        <v>1534</v>
      </c>
      <c r="J46" s="50">
        <v>1300</v>
      </c>
      <c r="K46" s="51">
        <v>18</v>
      </c>
      <c r="L46" s="50">
        <v>234</v>
      </c>
      <c r="M46" s="50">
        <v>0</v>
      </c>
      <c r="N46" s="50">
        <v>0</v>
      </c>
      <c r="O46" s="50">
        <v>0</v>
      </c>
      <c r="P46" s="49" t="s">
        <v>935</v>
      </c>
      <c r="Q46" s="48">
        <v>45362</v>
      </c>
      <c r="R46" s="49" t="s">
        <v>775</v>
      </c>
      <c r="S46" s="49"/>
      <c r="T46" s="49"/>
      <c r="U46" s="49" t="s">
        <v>774</v>
      </c>
      <c r="V46" s="49"/>
      <c r="W46" s="48"/>
    </row>
    <row r="47" spans="1:23">
      <c r="A47" s="52" t="s">
        <v>933</v>
      </c>
      <c r="B47" s="52" t="s">
        <v>20</v>
      </c>
      <c r="C47" s="52" t="s">
        <v>88</v>
      </c>
      <c r="D47" s="52" t="s">
        <v>771</v>
      </c>
      <c r="E47" s="49" t="s">
        <v>772</v>
      </c>
      <c r="F47" s="49" t="s">
        <v>774</v>
      </c>
      <c r="G47" s="52" t="s">
        <v>171</v>
      </c>
      <c r="H47" s="48">
        <v>45378</v>
      </c>
      <c r="I47" s="50">
        <v>2089</v>
      </c>
      <c r="J47" s="50">
        <v>1770</v>
      </c>
      <c r="K47" s="51">
        <v>18</v>
      </c>
      <c r="L47" s="50">
        <v>318.60000000000002</v>
      </c>
      <c r="M47" s="50">
        <v>0</v>
      </c>
      <c r="N47" s="50">
        <v>0</v>
      </c>
      <c r="O47" s="50">
        <v>0</v>
      </c>
      <c r="P47" s="49" t="s">
        <v>933</v>
      </c>
      <c r="Q47" s="48">
        <v>45392</v>
      </c>
      <c r="R47" s="49" t="s">
        <v>775</v>
      </c>
      <c r="S47" s="49"/>
      <c r="T47" s="49"/>
      <c r="U47" s="49" t="s">
        <v>774</v>
      </c>
      <c r="V47" s="49"/>
      <c r="W47" s="48"/>
    </row>
    <row r="48" spans="1:23">
      <c r="A48" s="52" t="s">
        <v>936</v>
      </c>
      <c r="B48" s="52" t="s">
        <v>21</v>
      </c>
      <c r="C48" s="52" t="s">
        <v>89</v>
      </c>
      <c r="D48" s="52" t="s">
        <v>771</v>
      </c>
      <c r="E48" s="49" t="s">
        <v>772</v>
      </c>
      <c r="F48" s="49" t="s">
        <v>774</v>
      </c>
      <c r="G48" s="52" t="s">
        <v>442</v>
      </c>
      <c r="H48" s="48">
        <v>45295</v>
      </c>
      <c r="I48" s="50">
        <v>53813</v>
      </c>
      <c r="J48" s="50">
        <v>51250</v>
      </c>
      <c r="K48" s="51">
        <v>5</v>
      </c>
      <c r="L48" s="50">
        <v>0</v>
      </c>
      <c r="M48" s="50">
        <v>1281.25</v>
      </c>
      <c r="N48" s="50">
        <v>1281.25</v>
      </c>
      <c r="O48" s="50">
        <v>0</v>
      </c>
      <c r="P48" s="49" t="s">
        <v>936</v>
      </c>
      <c r="Q48" s="48">
        <v>45334</v>
      </c>
      <c r="R48" s="49" t="s">
        <v>775</v>
      </c>
      <c r="S48" s="49"/>
      <c r="T48" s="49"/>
      <c r="U48" s="49" t="s">
        <v>774</v>
      </c>
      <c r="V48" s="49"/>
      <c r="W48" s="48"/>
    </row>
    <row r="49" spans="1:23">
      <c r="A49" s="52" t="s">
        <v>936</v>
      </c>
      <c r="B49" s="52" t="s">
        <v>21</v>
      </c>
      <c r="C49" s="52" t="s">
        <v>89</v>
      </c>
      <c r="D49" s="52" t="s">
        <v>771</v>
      </c>
      <c r="E49" s="49" t="s">
        <v>772</v>
      </c>
      <c r="F49" s="49" t="s">
        <v>774</v>
      </c>
      <c r="G49" s="52" t="s">
        <v>443</v>
      </c>
      <c r="H49" s="48">
        <v>45320</v>
      </c>
      <c r="I49" s="50">
        <v>56826</v>
      </c>
      <c r="J49" s="50">
        <v>54120</v>
      </c>
      <c r="K49" s="51">
        <v>5</v>
      </c>
      <c r="L49" s="50">
        <v>0</v>
      </c>
      <c r="M49" s="50">
        <v>1353</v>
      </c>
      <c r="N49" s="50">
        <v>1353</v>
      </c>
      <c r="O49" s="50">
        <v>0</v>
      </c>
      <c r="P49" s="49" t="s">
        <v>936</v>
      </c>
      <c r="Q49" s="48">
        <v>45334</v>
      </c>
      <c r="R49" s="49" t="s">
        <v>775</v>
      </c>
      <c r="S49" s="49"/>
      <c r="T49" s="49"/>
      <c r="U49" s="49" t="s">
        <v>774</v>
      </c>
      <c r="V49" s="49"/>
      <c r="W49" s="48"/>
    </row>
    <row r="50" spans="1:23">
      <c r="A50" s="52" t="s">
        <v>935</v>
      </c>
      <c r="B50" s="52" t="s">
        <v>21</v>
      </c>
      <c r="C50" s="52" t="s">
        <v>89</v>
      </c>
      <c r="D50" s="52" t="s">
        <v>771</v>
      </c>
      <c r="E50" s="49" t="s">
        <v>772</v>
      </c>
      <c r="F50" s="49" t="s">
        <v>774</v>
      </c>
      <c r="G50" s="52" t="s">
        <v>444</v>
      </c>
      <c r="H50" s="48">
        <v>45346</v>
      </c>
      <c r="I50" s="50">
        <v>56826</v>
      </c>
      <c r="J50" s="50">
        <v>54120</v>
      </c>
      <c r="K50" s="51">
        <v>5</v>
      </c>
      <c r="L50" s="50">
        <v>0</v>
      </c>
      <c r="M50" s="50">
        <v>1353</v>
      </c>
      <c r="N50" s="50">
        <v>1353</v>
      </c>
      <c r="O50" s="50">
        <v>0</v>
      </c>
      <c r="P50" s="49" t="s">
        <v>935</v>
      </c>
      <c r="Q50" s="48">
        <v>45362</v>
      </c>
      <c r="R50" s="49" t="s">
        <v>775</v>
      </c>
      <c r="S50" s="49"/>
      <c r="T50" s="49"/>
      <c r="U50" s="49" t="s">
        <v>774</v>
      </c>
      <c r="V50" s="49"/>
      <c r="W50" s="48"/>
    </row>
    <row r="51" spans="1:23">
      <c r="A51" s="52" t="s">
        <v>933</v>
      </c>
      <c r="B51" s="52" t="s">
        <v>21</v>
      </c>
      <c r="C51" s="52" t="s">
        <v>89</v>
      </c>
      <c r="D51" s="52" t="s">
        <v>771</v>
      </c>
      <c r="E51" s="49" t="s">
        <v>772</v>
      </c>
      <c r="F51" s="49" t="s">
        <v>774</v>
      </c>
      <c r="G51" s="52" t="s">
        <v>172</v>
      </c>
      <c r="H51" s="48">
        <v>45372</v>
      </c>
      <c r="I51" s="50">
        <v>58118</v>
      </c>
      <c r="J51" s="50">
        <v>55350</v>
      </c>
      <c r="K51" s="51">
        <v>5</v>
      </c>
      <c r="L51" s="50">
        <v>0</v>
      </c>
      <c r="M51" s="50">
        <v>1383.75</v>
      </c>
      <c r="N51" s="50">
        <v>1383.75</v>
      </c>
      <c r="O51" s="50">
        <v>0</v>
      </c>
      <c r="P51" s="49" t="s">
        <v>933</v>
      </c>
      <c r="Q51" s="48">
        <v>45394</v>
      </c>
      <c r="R51" s="49" t="s">
        <v>775</v>
      </c>
      <c r="S51" s="49"/>
      <c r="T51" s="49"/>
      <c r="U51" s="49" t="s">
        <v>774</v>
      </c>
      <c r="V51" s="49"/>
      <c r="W51" s="48"/>
    </row>
    <row r="52" spans="1:23">
      <c r="A52" s="52" t="s">
        <v>936</v>
      </c>
      <c r="B52" s="52" t="s">
        <v>22</v>
      </c>
      <c r="C52" s="52" t="s">
        <v>90</v>
      </c>
      <c r="D52" s="52" t="s">
        <v>771</v>
      </c>
      <c r="E52" s="49" t="s">
        <v>772</v>
      </c>
      <c r="F52" s="49" t="s">
        <v>774</v>
      </c>
      <c r="G52" s="52" t="s">
        <v>445</v>
      </c>
      <c r="H52" s="48">
        <v>45296</v>
      </c>
      <c r="I52" s="50">
        <v>42480</v>
      </c>
      <c r="J52" s="50">
        <v>36000</v>
      </c>
      <c r="K52" s="51">
        <v>18</v>
      </c>
      <c r="L52" s="50">
        <v>6480</v>
      </c>
      <c r="M52" s="50">
        <v>0</v>
      </c>
      <c r="N52" s="50">
        <v>0</v>
      </c>
      <c r="O52" s="50">
        <v>0</v>
      </c>
      <c r="P52" s="49" t="s">
        <v>936</v>
      </c>
      <c r="Q52" s="48">
        <v>45331</v>
      </c>
      <c r="R52" s="49" t="s">
        <v>775</v>
      </c>
      <c r="S52" s="49"/>
      <c r="T52" s="49" t="s">
        <v>932</v>
      </c>
      <c r="U52" s="49" t="s">
        <v>775</v>
      </c>
      <c r="V52" s="49" t="s">
        <v>1035</v>
      </c>
      <c r="W52" s="48">
        <v>45296</v>
      </c>
    </row>
    <row r="53" spans="1:23">
      <c r="A53" s="52" t="s">
        <v>933</v>
      </c>
      <c r="B53" s="52" t="s">
        <v>22</v>
      </c>
      <c r="C53" s="52" t="s">
        <v>90</v>
      </c>
      <c r="D53" s="52" t="s">
        <v>771</v>
      </c>
      <c r="E53" s="49" t="s">
        <v>772</v>
      </c>
      <c r="F53" s="49" t="s">
        <v>774</v>
      </c>
      <c r="G53" s="52" t="s">
        <v>173</v>
      </c>
      <c r="H53" s="48">
        <v>45352</v>
      </c>
      <c r="I53" s="50">
        <v>30175.85</v>
      </c>
      <c r="J53" s="50">
        <v>25572.76</v>
      </c>
      <c r="K53" s="51">
        <v>18</v>
      </c>
      <c r="L53" s="50">
        <v>4603.09</v>
      </c>
      <c r="M53" s="50">
        <v>0</v>
      </c>
      <c r="N53" s="50">
        <v>0</v>
      </c>
      <c r="O53" s="50">
        <v>0</v>
      </c>
      <c r="P53" s="49" t="s">
        <v>933</v>
      </c>
      <c r="Q53" s="48">
        <v>45392</v>
      </c>
      <c r="R53" s="49" t="s">
        <v>775</v>
      </c>
      <c r="S53" s="49"/>
      <c r="T53" s="49" t="s">
        <v>932</v>
      </c>
      <c r="U53" s="49" t="s">
        <v>775</v>
      </c>
      <c r="V53" s="49" t="s">
        <v>1034</v>
      </c>
      <c r="W53" s="48">
        <v>45352</v>
      </c>
    </row>
    <row r="54" spans="1:23">
      <c r="A54" s="52" t="s">
        <v>936</v>
      </c>
      <c r="B54" s="52" t="s">
        <v>23</v>
      </c>
      <c r="C54" s="52" t="s">
        <v>91</v>
      </c>
      <c r="D54" s="52" t="s">
        <v>771</v>
      </c>
      <c r="E54" s="49" t="s">
        <v>772</v>
      </c>
      <c r="F54" s="49" t="s">
        <v>774</v>
      </c>
      <c r="G54" s="52" t="s">
        <v>446</v>
      </c>
      <c r="H54" s="48">
        <v>45293</v>
      </c>
      <c r="I54" s="50">
        <v>71764</v>
      </c>
      <c r="J54" s="50">
        <v>60756.52</v>
      </c>
      <c r="K54" s="51">
        <v>18</v>
      </c>
      <c r="L54" s="50">
        <v>0</v>
      </c>
      <c r="M54" s="50">
        <v>5468.09</v>
      </c>
      <c r="N54" s="50">
        <v>5468.09</v>
      </c>
      <c r="O54" s="50">
        <v>0</v>
      </c>
      <c r="P54" s="49" t="s">
        <v>936</v>
      </c>
      <c r="Q54" s="48">
        <v>45331</v>
      </c>
      <c r="R54" s="49" t="s">
        <v>775</v>
      </c>
      <c r="S54" s="49"/>
      <c r="T54" s="49" t="s">
        <v>932</v>
      </c>
      <c r="U54" s="49" t="s">
        <v>775</v>
      </c>
      <c r="V54" s="49" t="s">
        <v>1033</v>
      </c>
      <c r="W54" s="48">
        <v>45293</v>
      </c>
    </row>
    <row r="55" spans="1:23">
      <c r="A55" s="52" t="s">
        <v>936</v>
      </c>
      <c r="B55" s="52" t="s">
        <v>23</v>
      </c>
      <c r="C55" s="52" t="s">
        <v>91</v>
      </c>
      <c r="D55" s="52" t="s">
        <v>771</v>
      </c>
      <c r="E55" s="49" t="s">
        <v>772</v>
      </c>
      <c r="F55" s="49" t="s">
        <v>774</v>
      </c>
      <c r="G55" s="52" t="s">
        <v>447</v>
      </c>
      <c r="H55" s="48">
        <v>45293</v>
      </c>
      <c r="I55" s="50">
        <v>92895</v>
      </c>
      <c r="J55" s="50">
        <v>78646.13</v>
      </c>
      <c r="K55" s="51">
        <v>18</v>
      </c>
      <c r="L55" s="50">
        <v>0</v>
      </c>
      <c r="M55" s="50">
        <v>7078.15</v>
      </c>
      <c r="N55" s="50">
        <v>7078.15</v>
      </c>
      <c r="O55" s="50">
        <v>0</v>
      </c>
      <c r="P55" s="49" t="s">
        <v>936</v>
      </c>
      <c r="Q55" s="48">
        <v>45331</v>
      </c>
      <c r="R55" s="49" t="s">
        <v>775</v>
      </c>
      <c r="S55" s="49"/>
      <c r="T55" s="49" t="s">
        <v>932</v>
      </c>
      <c r="U55" s="49" t="s">
        <v>775</v>
      </c>
      <c r="V55" s="49" t="s">
        <v>1032</v>
      </c>
      <c r="W55" s="48">
        <v>45293</v>
      </c>
    </row>
    <row r="56" spans="1:23">
      <c r="A56" s="52" t="s">
        <v>936</v>
      </c>
      <c r="B56" s="52" t="s">
        <v>23</v>
      </c>
      <c r="C56" s="52" t="s">
        <v>91</v>
      </c>
      <c r="D56" s="52" t="s">
        <v>771</v>
      </c>
      <c r="E56" s="49" t="s">
        <v>772</v>
      </c>
      <c r="F56" s="49" t="s">
        <v>774</v>
      </c>
      <c r="G56" s="52" t="s">
        <v>448</v>
      </c>
      <c r="H56" s="48">
        <v>45294</v>
      </c>
      <c r="I56" s="50">
        <v>479574</v>
      </c>
      <c r="J56" s="50">
        <v>406012.5</v>
      </c>
      <c r="K56" s="51">
        <v>18</v>
      </c>
      <c r="L56" s="50">
        <v>0</v>
      </c>
      <c r="M56" s="50">
        <v>36541.129999999997</v>
      </c>
      <c r="N56" s="50">
        <v>36541.129999999997</v>
      </c>
      <c r="O56" s="50">
        <v>0</v>
      </c>
      <c r="P56" s="49" t="s">
        <v>936</v>
      </c>
      <c r="Q56" s="48">
        <v>45331</v>
      </c>
      <c r="R56" s="49" t="s">
        <v>775</v>
      </c>
      <c r="S56" s="49"/>
      <c r="T56" s="49" t="s">
        <v>932</v>
      </c>
      <c r="U56" s="49" t="s">
        <v>775</v>
      </c>
      <c r="V56" s="49" t="s">
        <v>1031</v>
      </c>
      <c r="W56" s="48">
        <v>45294</v>
      </c>
    </row>
    <row r="57" spans="1:23">
      <c r="A57" s="52" t="s">
        <v>936</v>
      </c>
      <c r="B57" s="52" t="s">
        <v>23</v>
      </c>
      <c r="C57" s="52" t="s">
        <v>91</v>
      </c>
      <c r="D57" s="52" t="s">
        <v>771</v>
      </c>
      <c r="E57" s="49" t="s">
        <v>772</v>
      </c>
      <c r="F57" s="49" t="s">
        <v>774</v>
      </c>
      <c r="G57" s="52" t="s">
        <v>449</v>
      </c>
      <c r="H57" s="48">
        <v>45295</v>
      </c>
      <c r="I57" s="50">
        <v>56839</v>
      </c>
      <c r="J57" s="50">
        <v>48120</v>
      </c>
      <c r="K57" s="51">
        <v>18</v>
      </c>
      <c r="L57" s="50">
        <v>0</v>
      </c>
      <c r="M57" s="50">
        <v>4330.8</v>
      </c>
      <c r="N57" s="50">
        <v>4330.8</v>
      </c>
      <c r="O57" s="50">
        <v>0</v>
      </c>
      <c r="P57" s="49" t="s">
        <v>936</v>
      </c>
      <c r="Q57" s="48">
        <v>45331</v>
      </c>
      <c r="R57" s="49" t="s">
        <v>775</v>
      </c>
      <c r="S57" s="49"/>
      <c r="T57" s="49" t="s">
        <v>932</v>
      </c>
      <c r="U57" s="49" t="s">
        <v>775</v>
      </c>
      <c r="V57" s="49" t="s">
        <v>1030</v>
      </c>
      <c r="W57" s="48">
        <v>45295</v>
      </c>
    </row>
    <row r="58" spans="1:23">
      <c r="A58" s="52" t="s">
        <v>936</v>
      </c>
      <c r="B58" s="52" t="s">
        <v>23</v>
      </c>
      <c r="C58" s="52" t="s">
        <v>91</v>
      </c>
      <c r="D58" s="52" t="s">
        <v>771</v>
      </c>
      <c r="E58" s="49" t="s">
        <v>772</v>
      </c>
      <c r="F58" s="49" t="s">
        <v>774</v>
      </c>
      <c r="G58" s="52" t="s">
        <v>450</v>
      </c>
      <c r="H58" s="48">
        <v>45295</v>
      </c>
      <c r="I58" s="50">
        <v>98318</v>
      </c>
      <c r="J58" s="50">
        <v>83237.58</v>
      </c>
      <c r="K58" s="51">
        <v>18</v>
      </c>
      <c r="L58" s="50">
        <v>0</v>
      </c>
      <c r="M58" s="50">
        <v>7491.38</v>
      </c>
      <c r="N58" s="50">
        <v>7491.38</v>
      </c>
      <c r="O58" s="50">
        <v>0</v>
      </c>
      <c r="P58" s="49" t="s">
        <v>936</v>
      </c>
      <c r="Q58" s="48">
        <v>45331</v>
      </c>
      <c r="R58" s="49" t="s">
        <v>775</v>
      </c>
      <c r="S58" s="49"/>
      <c r="T58" s="49" t="s">
        <v>932</v>
      </c>
      <c r="U58" s="49" t="s">
        <v>775</v>
      </c>
      <c r="V58" s="49" t="s">
        <v>1029</v>
      </c>
      <c r="W58" s="48">
        <v>45295</v>
      </c>
    </row>
    <row r="59" spans="1:23">
      <c r="A59" s="52" t="s">
        <v>936</v>
      </c>
      <c r="B59" s="52" t="s">
        <v>23</v>
      </c>
      <c r="C59" s="52" t="s">
        <v>91</v>
      </c>
      <c r="D59" s="52" t="s">
        <v>771</v>
      </c>
      <c r="E59" s="49" t="s">
        <v>772</v>
      </c>
      <c r="F59" s="49" t="s">
        <v>774</v>
      </c>
      <c r="G59" s="52" t="s">
        <v>451</v>
      </c>
      <c r="H59" s="48">
        <v>45301</v>
      </c>
      <c r="I59" s="50">
        <v>171521</v>
      </c>
      <c r="J59" s="50">
        <v>145212.13</v>
      </c>
      <c r="K59" s="51">
        <v>18</v>
      </c>
      <c r="L59" s="50">
        <v>0</v>
      </c>
      <c r="M59" s="50">
        <v>13069.09</v>
      </c>
      <c r="N59" s="50">
        <v>13069.09</v>
      </c>
      <c r="O59" s="50">
        <v>0</v>
      </c>
      <c r="P59" s="49" t="s">
        <v>936</v>
      </c>
      <c r="Q59" s="48">
        <v>45331</v>
      </c>
      <c r="R59" s="49" t="s">
        <v>775</v>
      </c>
      <c r="S59" s="49"/>
      <c r="T59" s="49" t="s">
        <v>932</v>
      </c>
      <c r="U59" s="49" t="s">
        <v>775</v>
      </c>
      <c r="V59" s="49" t="s">
        <v>1028</v>
      </c>
      <c r="W59" s="48">
        <v>45301</v>
      </c>
    </row>
    <row r="60" spans="1:23">
      <c r="A60" s="52" t="s">
        <v>936</v>
      </c>
      <c r="B60" s="52" t="s">
        <v>23</v>
      </c>
      <c r="C60" s="52" t="s">
        <v>91</v>
      </c>
      <c r="D60" s="52" t="s">
        <v>771</v>
      </c>
      <c r="E60" s="49" t="s">
        <v>772</v>
      </c>
      <c r="F60" s="49" t="s">
        <v>774</v>
      </c>
      <c r="G60" s="52" t="s">
        <v>452</v>
      </c>
      <c r="H60" s="48">
        <v>45302</v>
      </c>
      <c r="I60" s="50">
        <v>103345</v>
      </c>
      <c r="J60" s="50">
        <v>87493.19</v>
      </c>
      <c r="K60" s="51">
        <v>18</v>
      </c>
      <c r="L60" s="50">
        <v>0</v>
      </c>
      <c r="M60" s="50">
        <v>7874.39</v>
      </c>
      <c r="N60" s="50">
        <v>7874.39</v>
      </c>
      <c r="O60" s="50">
        <v>0</v>
      </c>
      <c r="P60" s="49" t="s">
        <v>936</v>
      </c>
      <c r="Q60" s="48">
        <v>45331</v>
      </c>
      <c r="R60" s="49" t="s">
        <v>775</v>
      </c>
      <c r="S60" s="49"/>
      <c r="T60" s="49" t="s">
        <v>932</v>
      </c>
      <c r="U60" s="49" t="s">
        <v>775</v>
      </c>
      <c r="V60" s="49" t="s">
        <v>1027</v>
      </c>
      <c r="W60" s="48">
        <v>45302</v>
      </c>
    </row>
    <row r="61" spans="1:23">
      <c r="A61" s="52" t="s">
        <v>936</v>
      </c>
      <c r="B61" s="52" t="s">
        <v>23</v>
      </c>
      <c r="C61" s="52" t="s">
        <v>91</v>
      </c>
      <c r="D61" s="52" t="s">
        <v>771</v>
      </c>
      <c r="E61" s="49" t="s">
        <v>772</v>
      </c>
      <c r="F61" s="49" t="s">
        <v>774</v>
      </c>
      <c r="G61" s="52" t="s">
        <v>453</v>
      </c>
      <c r="H61" s="48">
        <v>45304</v>
      </c>
      <c r="I61" s="50">
        <v>216104</v>
      </c>
      <c r="J61" s="50">
        <v>182956.25</v>
      </c>
      <c r="K61" s="51">
        <v>18</v>
      </c>
      <c r="L61" s="50">
        <v>0</v>
      </c>
      <c r="M61" s="50">
        <v>16466.07</v>
      </c>
      <c r="N61" s="50">
        <v>16466.07</v>
      </c>
      <c r="O61" s="50">
        <v>0</v>
      </c>
      <c r="P61" s="49" t="s">
        <v>936</v>
      </c>
      <c r="Q61" s="48">
        <v>45331</v>
      </c>
      <c r="R61" s="49" t="s">
        <v>775</v>
      </c>
      <c r="S61" s="49"/>
      <c r="T61" s="49" t="s">
        <v>932</v>
      </c>
      <c r="U61" s="49" t="s">
        <v>775</v>
      </c>
      <c r="V61" s="49" t="s">
        <v>1026</v>
      </c>
      <c r="W61" s="48">
        <v>45304</v>
      </c>
    </row>
    <row r="62" spans="1:23">
      <c r="A62" s="52" t="s">
        <v>936</v>
      </c>
      <c r="B62" s="52" t="s">
        <v>23</v>
      </c>
      <c r="C62" s="52" t="s">
        <v>91</v>
      </c>
      <c r="D62" s="52" t="s">
        <v>771</v>
      </c>
      <c r="E62" s="49" t="s">
        <v>772</v>
      </c>
      <c r="F62" s="49" t="s">
        <v>774</v>
      </c>
      <c r="G62" s="52" t="s">
        <v>454</v>
      </c>
      <c r="H62" s="48">
        <v>45309</v>
      </c>
      <c r="I62" s="50">
        <v>55489</v>
      </c>
      <c r="J62" s="50">
        <v>46977.16</v>
      </c>
      <c r="K62" s="51">
        <v>18</v>
      </c>
      <c r="L62" s="50">
        <v>0</v>
      </c>
      <c r="M62" s="50">
        <v>4227.9399999999996</v>
      </c>
      <c r="N62" s="50">
        <v>4227.9399999999996</v>
      </c>
      <c r="O62" s="50">
        <v>0</v>
      </c>
      <c r="P62" s="49" t="s">
        <v>936</v>
      </c>
      <c r="Q62" s="48">
        <v>45331</v>
      </c>
      <c r="R62" s="49" t="s">
        <v>775</v>
      </c>
      <c r="S62" s="49"/>
      <c r="T62" s="49" t="s">
        <v>932</v>
      </c>
      <c r="U62" s="49" t="s">
        <v>775</v>
      </c>
      <c r="V62" s="49" t="s">
        <v>1025</v>
      </c>
      <c r="W62" s="48">
        <v>45309</v>
      </c>
    </row>
    <row r="63" spans="1:23">
      <c r="A63" s="52" t="s">
        <v>936</v>
      </c>
      <c r="B63" s="52" t="s">
        <v>23</v>
      </c>
      <c r="C63" s="52" t="s">
        <v>91</v>
      </c>
      <c r="D63" s="52" t="s">
        <v>771</v>
      </c>
      <c r="E63" s="49" t="s">
        <v>772</v>
      </c>
      <c r="F63" s="49" t="s">
        <v>774</v>
      </c>
      <c r="G63" s="52" t="s">
        <v>455</v>
      </c>
      <c r="H63" s="48">
        <v>45314</v>
      </c>
      <c r="I63" s="50">
        <v>87567</v>
      </c>
      <c r="J63" s="50">
        <v>74134.880000000005</v>
      </c>
      <c r="K63" s="51">
        <v>18</v>
      </c>
      <c r="L63" s="50">
        <v>0</v>
      </c>
      <c r="M63" s="50">
        <v>6672.14</v>
      </c>
      <c r="N63" s="50">
        <v>6672.14</v>
      </c>
      <c r="O63" s="50">
        <v>0</v>
      </c>
      <c r="P63" s="49" t="s">
        <v>936</v>
      </c>
      <c r="Q63" s="48">
        <v>45331</v>
      </c>
      <c r="R63" s="49" t="s">
        <v>775</v>
      </c>
      <c r="S63" s="49"/>
      <c r="T63" s="49" t="s">
        <v>932</v>
      </c>
      <c r="U63" s="49" t="s">
        <v>775</v>
      </c>
      <c r="V63" s="49" t="s">
        <v>1024</v>
      </c>
      <c r="W63" s="48">
        <v>45314</v>
      </c>
    </row>
    <row r="64" spans="1:23">
      <c r="A64" s="52" t="s">
        <v>936</v>
      </c>
      <c r="B64" s="52" t="s">
        <v>23</v>
      </c>
      <c r="C64" s="52" t="s">
        <v>91</v>
      </c>
      <c r="D64" s="52" t="s">
        <v>771</v>
      </c>
      <c r="E64" s="49" t="s">
        <v>772</v>
      </c>
      <c r="F64" s="49" t="s">
        <v>774</v>
      </c>
      <c r="G64" s="52" t="s">
        <v>456</v>
      </c>
      <c r="H64" s="48">
        <v>45318</v>
      </c>
      <c r="I64" s="50">
        <v>479574</v>
      </c>
      <c r="J64" s="50">
        <v>406012.5</v>
      </c>
      <c r="K64" s="51">
        <v>18</v>
      </c>
      <c r="L64" s="50">
        <v>0</v>
      </c>
      <c r="M64" s="50">
        <v>36541.129999999997</v>
      </c>
      <c r="N64" s="50">
        <v>36541.129999999997</v>
      </c>
      <c r="O64" s="50">
        <v>0</v>
      </c>
      <c r="P64" s="49" t="s">
        <v>936</v>
      </c>
      <c r="Q64" s="48">
        <v>45331</v>
      </c>
      <c r="R64" s="49" t="s">
        <v>775</v>
      </c>
      <c r="S64" s="49"/>
      <c r="T64" s="49" t="s">
        <v>932</v>
      </c>
      <c r="U64" s="49" t="s">
        <v>775</v>
      </c>
      <c r="V64" s="49" t="s">
        <v>1023</v>
      </c>
      <c r="W64" s="48">
        <v>45318</v>
      </c>
    </row>
    <row r="65" spans="1:23">
      <c r="A65" s="52" t="s">
        <v>935</v>
      </c>
      <c r="B65" s="52" t="s">
        <v>23</v>
      </c>
      <c r="C65" s="52" t="s">
        <v>91</v>
      </c>
      <c r="D65" s="52" t="s">
        <v>771</v>
      </c>
      <c r="E65" s="49" t="s">
        <v>772</v>
      </c>
      <c r="F65" s="49" t="s">
        <v>774</v>
      </c>
      <c r="G65" s="52" t="s">
        <v>457</v>
      </c>
      <c r="H65" s="48">
        <v>45323</v>
      </c>
      <c r="I65" s="50">
        <v>300977</v>
      </c>
      <c r="J65" s="50">
        <v>254810.44</v>
      </c>
      <c r="K65" s="51">
        <v>18</v>
      </c>
      <c r="L65" s="50">
        <v>0</v>
      </c>
      <c r="M65" s="50">
        <v>22932.95</v>
      </c>
      <c r="N65" s="50">
        <v>22932.95</v>
      </c>
      <c r="O65" s="50">
        <v>0</v>
      </c>
      <c r="P65" s="49" t="s">
        <v>935</v>
      </c>
      <c r="Q65" s="48">
        <v>45360</v>
      </c>
      <c r="R65" s="49" t="s">
        <v>775</v>
      </c>
      <c r="S65" s="49"/>
      <c r="T65" s="49" t="s">
        <v>932</v>
      </c>
      <c r="U65" s="49" t="s">
        <v>775</v>
      </c>
      <c r="V65" s="49" t="s">
        <v>1022</v>
      </c>
      <c r="W65" s="48">
        <v>45323</v>
      </c>
    </row>
    <row r="66" spans="1:23">
      <c r="A66" s="52" t="s">
        <v>935</v>
      </c>
      <c r="B66" s="52" t="s">
        <v>23</v>
      </c>
      <c r="C66" s="52" t="s">
        <v>91</v>
      </c>
      <c r="D66" s="52" t="s">
        <v>771</v>
      </c>
      <c r="E66" s="49" t="s">
        <v>772</v>
      </c>
      <c r="F66" s="49" t="s">
        <v>774</v>
      </c>
      <c r="G66" s="52" t="s">
        <v>458</v>
      </c>
      <c r="H66" s="48">
        <v>45323</v>
      </c>
      <c r="I66" s="50">
        <v>220900</v>
      </c>
      <c r="J66" s="50">
        <v>187016.38</v>
      </c>
      <c r="K66" s="51">
        <v>18</v>
      </c>
      <c r="L66" s="50">
        <v>0</v>
      </c>
      <c r="M66" s="50">
        <v>16831.48</v>
      </c>
      <c r="N66" s="50">
        <v>16831.48</v>
      </c>
      <c r="O66" s="50">
        <v>0</v>
      </c>
      <c r="P66" s="49" t="s">
        <v>935</v>
      </c>
      <c r="Q66" s="48">
        <v>45360</v>
      </c>
      <c r="R66" s="49" t="s">
        <v>775</v>
      </c>
      <c r="S66" s="49"/>
      <c r="T66" s="49" t="s">
        <v>932</v>
      </c>
      <c r="U66" s="49" t="s">
        <v>775</v>
      </c>
      <c r="V66" s="49" t="s">
        <v>1021</v>
      </c>
      <c r="W66" s="48">
        <v>45323</v>
      </c>
    </row>
    <row r="67" spans="1:23">
      <c r="A67" s="52" t="s">
        <v>935</v>
      </c>
      <c r="B67" s="52" t="s">
        <v>23</v>
      </c>
      <c r="C67" s="52" t="s">
        <v>91</v>
      </c>
      <c r="D67" s="52" t="s">
        <v>771</v>
      </c>
      <c r="E67" s="49" t="s">
        <v>772</v>
      </c>
      <c r="F67" s="49" t="s">
        <v>774</v>
      </c>
      <c r="G67" s="52" t="s">
        <v>459</v>
      </c>
      <c r="H67" s="48">
        <v>45328</v>
      </c>
      <c r="I67" s="50">
        <v>134991</v>
      </c>
      <c r="J67" s="50">
        <v>114285</v>
      </c>
      <c r="K67" s="51">
        <v>18</v>
      </c>
      <c r="L67" s="50">
        <v>0</v>
      </c>
      <c r="M67" s="50">
        <v>10285.65</v>
      </c>
      <c r="N67" s="50">
        <v>10285.65</v>
      </c>
      <c r="O67" s="50">
        <v>0</v>
      </c>
      <c r="P67" s="49" t="s">
        <v>935</v>
      </c>
      <c r="Q67" s="48">
        <v>45360</v>
      </c>
      <c r="R67" s="49" t="s">
        <v>775</v>
      </c>
      <c r="S67" s="49"/>
      <c r="T67" s="49" t="s">
        <v>932</v>
      </c>
      <c r="U67" s="49" t="s">
        <v>775</v>
      </c>
      <c r="V67" s="49" t="s">
        <v>1020</v>
      </c>
      <c r="W67" s="48">
        <v>45328</v>
      </c>
    </row>
    <row r="68" spans="1:23">
      <c r="A68" s="52" t="s">
        <v>935</v>
      </c>
      <c r="B68" s="52" t="s">
        <v>23</v>
      </c>
      <c r="C68" s="52" t="s">
        <v>91</v>
      </c>
      <c r="D68" s="52" t="s">
        <v>771</v>
      </c>
      <c r="E68" s="49" t="s">
        <v>772</v>
      </c>
      <c r="F68" s="49" t="s">
        <v>774</v>
      </c>
      <c r="G68" s="52" t="s">
        <v>460</v>
      </c>
      <c r="H68" s="48">
        <v>45335</v>
      </c>
      <c r="I68" s="50">
        <v>611191</v>
      </c>
      <c r="J68" s="50">
        <v>517440.38</v>
      </c>
      <c r="K68" s="51">
        <v>18</v>
      </c>
      <c r="L68" s="50">
        <v>0</v>
      </c>
      <c r="M68" s="50">
        <v>46569.64</v>
      </c>
      <c r="N68" s="50">
        <v>46569.64</v>
      </c>
      <c r="O68" s="50">
        <v>0</v>
      </c>
      <c r="P68" s="49" t="s">
        <v>935</v>
      </c>
      <c r="Q68" s="48">
        <v>45360</v>
      </c>
      <c r="R68" s="49" t="s">
        <v>775</v>
      </c>
      <c r="S68" s="49"/>
      <c r="T68" s="49" t="s">
        <v>932</v>
      </c>
      <c r="U68" s="49" t="s">
        <v>775</v>
      </c>
      <c r="V68" s="49" t="s">
        <v>1019</v>
      </c>
      <c r="W68" s="48">
        <v>45335</v>
      </c>
    </row>
    <row r="69" spans="1:23">
      <c r="A69" s="52" t="s">
        <v>935</v>
      </c>
      <c r="B69" s="52" t="s">
        <v>23</v>
      </c>
      <c r="C69" s="52" t="s">
        <v>91</v>
      </c>
      <c r="D69" s="52" t="s">
        <v>771</v>
      </c>
      <c r="E69" s="49" t="s">
        <v>772</v>
      </c>
      <c r="F69" s="49" t="s">
        <v>774</v>
      </c>
      <c r="G69" s="52" t="s">
        <v>461</v>
      </c>
      <c r="H69" s="48">
        <v>45345</v>
      </c>
      <c r="I69" s="50">
        <v>377500</v>
      </c>
      <c r="J69" s="50">
        <v>319597</v>
      </c>
      <c r="K69" s="51">
        <v>18</v>
      </c>
      <c r="L69" s="50">
        <v>0</v>
      </c>
      <c r="M69" s="50">
        <v>28763.73</v>
      </c>
      <c r="N69" s="50">
        <v>28763.73</v>
      </c>
      <c r="O69" s="50">
        <v>0</v>
      </c>
      <c r="P69" s="49" t="s">
        <v>935</v>
      </c>
      <c r="Q69" s="48">
        <v>45360</v>
      </c>
      <c r="R69" s="49" t="s">
        <v>775</v>
      </c>
      <c r="S69" s="49"/>
      <c r="T69" s="49" t="s">
        <v>932</v>
      </c>
      <c r="U69" s="49" t="s">
        <v>775</v>
      </c>
      <c r="V69" s="49" t="s">
        <v>1018</v>
      </c>
      <c r="W69" s="48">
        <v>45345</v>
      </c>
    </row>
    <row r="70" spans="1:23">
      <c r="A70" s="52" t="s">
        <v>935</v>
      </c>
      <c r="B70" s="52" t="s">
        <v>23</v>
      </c>
      <c r="C70" s="52" t="s">
        <v>91</v>
      </c>
      <c r="D70" s="52" t="s">
        <v>771</v>
      </c>
      <c r="E70" s="49" t="s">
        <v>772</v>
      </c>
      <c r="F70" s="49" t="s">
        <v>774</v>
      </c>
      <c r="G70" s="52" t="s">
        <v>462</v>
      </c>
      <c r="H70" s="48">
        <v>45349</v>
      </c>
      <c r="I70" s="50">
        <v>43813</v>
      </c>
      <c r="J70" s="50">
        <v>37092.5</v>
      </c>
      <c r="K70" s="51">
        <v>18</v>
      </c>
      <c r="L70" s="50">
        <v>0</v>
      </c>
      <c r="M70" s="50">
        <v>3338.32</v>
      </c>
      <c r="N70" s="50">
        <v>3338.32</v>
      </c>
      <c r="O70" s="50">
        <v>0</v>
      </c>
      <c r="P70" s="49" t="s">
        <v>935</v>
      </c>
      <c r="Q70" s="48">
        <v>45360</v>
      </c>
      <c r="R70" s="49" t="s">
        <v>775</v>
      </c>
      <c r="S70" s="49"/>
      <c r="T70" s="49" t="s">
        <v>932</v>
      </c>
      <c r="U70" s="49" t="s">
        <v>775</v>
      </c>
      <c r="V70" s="49" t="s">
        <v>1017</v>
      </c>
      <c r="W70" s="48">
        <v>45349</v>
      </c>
    </row>
    <row r="71" spans="1:23">
      <c r="A71" s="52" t="s">
        <v>933</v>
      </c>
      <c r="B71" s="52" t="s">
        <v>23</v>
      </c>
      <c r="C71" s="52" t="s">
        <v>91</v>
      </c>
      <c r="D71" s="52" t="s">
        <v>771</v>
      </c>
      <c r="E71" s="49" t="s">
        <v>772</v>
      </c>
      <c r="F71" s="49" t="s">
        <v>774</v>
      </c>
      <c r="G71" s="52" t="s">
        <v>174</v>
      </c>
      <c r="H71" s="48">
        <v>45355</v>
      </c>
      <c r="I71" s="50">
        <v>141208</v>
      </c>
      <c r="J71" s="50">
        <v>119548.13</v>
      </c>
      <c r="K71" s="51">
        <v>18</v>
      </c>
      <c r="L71" s="50">
        <v>0</v>
      </c>
      <c r="M71" s="50">
        <v>10759.33</v>
      </c>
      <c r="N71" s="50">
        <v>10759.33</v>
      </c>
      <c r="O71" s="50">
        <v>0</v>
      </c>
      <c r="P71" s="49" t="s">
        <v>933</v>
      </c>
      <c r="Q71" s="48">
        <v>45393</v>
      </c>
      <c r="R71" s="49" t="s">
        <v>775</v>
      </c>
      <c r="S71" s="49"/>
      <c r="T71" s="49" t="s">
        <v>932</v>
      </c>
      <c r="U71" s="49" t="s">
        <v>775</v>
      </c>
      <c r="V71" s="49" t="s">
        <v>1016</v>
      </c>
      <c r="W71" s="48">
        <v>45356</v>
      </c>
    </row>
    <row r="72" spans="1:23">
      <c r="A72" s="52" t="s">
        <v>933</v>
      </c>
      <c r="B72" s="52" t="s">
        <v>23</v>
      </c>
      <c r="C72" s="52" t="s">
        <v>91</v>
      </c>
      <c r="D72" s="52" t="s">
        <v>771</v>
      </c>
      <c r="E72" s="49" t="s">
        <v>772</v>
      </c>
      <c r="F72" s="49" t="s">
        <v>774</v>
      </c>
      <c r="G72" s="52" t="s">
        <v>175</v>
      </c>
      <c r="H72" s="48">
        <v>45357</v>
      </c>
      <c r="I72" s="50">
        <v>624483</v>
      </c>
      <c r="J72" s="50">
        <v>528693.43999999994</v>
      </c>
      <c r="K72" s="51">
        <v>18</v>
      </c>
      <c r="L72" s="50">
        <v>0</v>
      </c>
      <c r="M72" s="50">
        <v>47582.41</v>
      </c>
      <c r="N72" s="50">
        <v>47582.41</v>
      </c>
      <c r="O72" s="50">
        <v>0</v>
      </c>
      <c r="P72" s="49" t="s">
        <v>933</v>
      </c>
      <c r="Q72" s="48">
        <v>45393</v>
      </c>
      <c r="R72" s="49" t="s">
        <v>775</v>
      </c>
      <c r="S72" s="49"/>
      <c r="T72" s="49" t="s">
        <v>932</v>
      </c>
      <c r="U72" s="49" t="s">
        <v>775</v>
      </c>
      <c r="V72" s="49" t="s">
        <v>1015</v>
      </c>
      <c r="W72" s="48">
        <v>45357</v>
      </c>
    </row>
    <row r="73" spans="1:23">
      <c r="A73" s="52" t="s">
        <v>933</v>
      </c>
      <c r="B73" s="52" t="s">
        <v>23</v>
      </c>
      <c r="C73" s="52" t="s">
        <v>91</v>
      </c>
      <c r="D73" s="52" t="s">
        <v>771</v>
      </c>
      <c r="E73" s="49" t="s">
        <v>772</v>
      </c>
      <c r="F73" s="49" t="s">
        <v>774</v>
      </c>
      <c r="G73" s="52" t="s">
        <v>176</v>
      </c>
      <c r="H73" s="48">
        <v>45366</v>
      </c>
      <c r="I73" s="50">
        <v>622558</v>
      </c>
      <c r="J73" s="50">
        <v>527064.38</v>
      </c>
      <c r="K73" s="51">
        <v>18</v>
      </c>
      <c r="L73" s="50">
        <v>0</v>
      </c>
      <c r="M73" s="50">
        <v>47435.79</v>
      </c>
      <c r="N73" s="50">
        <v>47435.79</v>
      </c>
      <c r="O73" s="50">
        <v>0</v>
      </c>
      <c r="P73" s="49" t="s">
        <v>933</v>
      </c>
      <c r="Q73" s="48">
        <v>45393</v>
      </c>
      <c r="R73" s="49" t="s">
        <v>775</v>
      </c>
      <c r="S73" s="49"/>
      <c r="T73" s="49" t="s">
        <v>932</v>
      </c>
      <c r="U73" s="49" t="s">
        <v>775</v>
      </c>
      <c r="V73" s="49" t="s">
        <v>1014</v>
      </c>
      <c r="W73" s="48">
        <v>45366</v>
      </c>
    </row>
    <row r="74" spans="1:23">
      <c r="A74" s="52" t="s">
        <v>933</v>
      </c>
      <c r="B74" s="52" t="s">
        <v>749</v>
      </c>
      <c r="C74" s="52" t="s">
        <v>747</v>
      </c>
      <c r="D74" s="52" t="s">
        <v>771</v>
      </c>
      <c r="E74" s="49" t="s">
        <v>772</v>
      </c>
      <c r="F74" s="49" t="s">
        <v>774</v>
      </c>
      <c r="G74" s="52" t="s">
        <v>748</v>
      </c>
      <c r="H74" s="48">
        <v>45330</v>
      </c>
      <c r="I74" s="50">
        <v>23222</v>
      </c>
      <c r="J74" s="50">
        <v>19680</v>
      </c>
      <c r="K74" s="51">
        <v>18</v>
      </c>
      <c r="L74" s="50">
        <v>0</v>
      </c>
      <c r="M74" s="50">
        <v>1771.2</v>
      </c>
      <c r="N74" s="50">
        <v>1771.2</v>
      </c>
      <c r="O74" s="50">
        <v>0</v>
      </c>
      <c r="P74" s="49" t="s">
        <v>935</v>
      </c>
      <c r="Q74" s="48">
        <v>45366</v>
      </c>
      <c r="R74" s="49" t="s">
        <v>775</v>
      </c>
      <c r="S74" s="49"/>
      <c r="T74" s="49"/>
      <c r="U74" s="49" t="s">
        <v>775</v>
      </c>
      <c r="V74" s="49"/>
      <c r="W74" s="48"/>
    </row>
    <row r="75" spans="1:23">
      <c r="A75" s="52" t="s">
        <v>935</v>
      </c>
      <c r="B75" s="52" t="s">
        <v>337</v>
      </c>
      <c r="C75" s="52" t="s">
        <v>291</v>
      </c>
      <c r="D75" s="52" t="s">
        <v>771</v>
      </c>
      <c r="E75" s="49" t="s">
        <v>772</v>
      </c>
      <c r="F75" s="49" t="s">
        <v>774</v>
      </c>
      <c r="G75" s="52" t="s">
        <v>463</v>
      </c>
      <c r="H75" s="48">
        <v>45323</v>
      </c>
      <c r="I75" s="50">
        <v>1599081</v>
      </c>
      <c r="J75" s="50">
        <v>1353800</v>
      </c>
      <c r="K75" s="51">
        <v>18</v>
      </c>
      <c r="L75" s="50">
        <v>0</v>
      </c>
      <c r="M75" s="50">
        <v>121842</v>
      </c>
      <c r="N75" s="50">
        <v>121842</v>
      </c>
      <c r="O75" s="50">
        <v>0</v>
      </c>
      <c r="P75" s="49" t="s">
        <v>935</v>
      </c>
      <c r="Q75" s="48">
        <v>45360</v>
      </c>
      <c r="R75" s="49" t="s">
        <v>775</v>
      </c>
      <c r="S75" s="49"/>
      <c r="T75" s="49"/>
      <c r="U75" s="49" t="s">
        <v>775</v>
      </c>
      <c r="V75" s="49"/>
      <c r="W75" s="48"/>
    </row>
    <row r="76" spans="1:23">
      <c r="A76" s="52" t="s">
        <v>935</v>
      </c>
      <c r="B76" s="52" t="s">
        <v>319</v>
      </c>
      <c r="C76" s="52" t="s">
        <v>318</v>
      </c>
      <c r="D76" s="52" t="s">
        <v>771</v>
      </c>
      <c r="E76" s="49" t="s">
        <v>772</v>
      </c>
      <c r="F76" s="49" t="s">
        <v>774</v>
      </c>
      <c r="G76" s="52" t="s">
        <v>464</v>
      </c>
      <c r="H76" s="48">
        <v>45345</v>
      </c>
      <c r="I76" s="50">
        <v>17500</v>
      </c>
      <c r="J76" s="50">
        <v>14830.5</v>
      </c>
      <c r="K76" s="51">
        <v>18</v>
      </c>
      <c r="L76" s="50">
        <v>0</v>
      </c>
      <c r="M76" s="50">
        <v>1334.75</v>
      </c>
      <c r="N76" s="50">
        <v>1334.75</v>
      </c>
      <c r="O76" s="50">
        <v>0</v>
      </c>
      <c r="P76" s="49" t="s">
        <v>935</v>
      </c>
      <c r="Q76" s="48">
        <v>45363</v>
      </c>
      <c r="R76" s="49" t="s">
        <v>775</v>
      </c>
      <c r="S76" s="49"/>
      <c r="T76" s="49"/>
      <c r="U76" s="49" t="s">
        <v>774</v>
      </c>
      <c r="V76" s="49"/>
      <c r="W76" s="48"/>
    </row>
    <row r="77" spans="1:23">
      <c r="A77" s="52" t="s">
        <v>935</v>
      </c>
      <c r="B77" s="52" t="s">
        <v>339</v>
      </c>
      <c r="C77" s="52" t="s">
        <v>338</v>
      </c>
      <c r="D77" s="52" t="s">
        <v>771</v>
      </c>
      <c r="E77" s="49" t="s">
        <v>772</v>
      </c>
      <c r="F77" s="49" t="s">
        <v>774</v>
      </c>
      <c r="G77" s="52" t="s">
        <v>465</v>
      </c>
      <c r="H77" s="48">
        <v>45338</v>
      </c>
      <c r="I77" s="50">
        <v>8398</v>
      </c>
      <c r="J77" s="50">
        <v>960</v>
      </c>
      <c r="K77" s="51">
        <v>0</v>
      </c>
      <c r="L77" s="50">
        <v>0</v>
      </c>
      <c r="M77" s="50">
        <v>0</v>
      </c>
      <c r="N77" s="50">
        <v>0</v>
      </c>
      <c r="O77" s="50">
        <v>0</v>
      </c>
      <c r="P77" s="49" t="s">
        <v>935</v>
      </c>
      <c r="Q77" s="48">
        <v>45362</v>
      </c>
      <c r="R77" s="49" t="s">
        <v>775</v>
      </c>
      <c r="S77" s="49"/>
      <c r="T77" s="49"/>
      <c r="U77" s="49" t="s">
        <v>775</v>
      </c>
      <c r="V77" s="49"/>
      <c r="W77" s="48"/>
    </row>
    <row r="78" spans="1:23">
      <c r="A78" s="52" t="s">
        <v>935</v>
      </c>
      <c r="B78" s="52" t="s">
        <v>339</v>
      </c>
      <c r="C78" s="52" t="s">
        <v>338</v>
      </c>
      <c r="D78" s="52" t="s">
        <v>771</v>
      </c>
      <c r="E78" s="49" t="s">
        <v>772</v>
      </c>
      <c r="F78" s="49" t="s">
        <v>774</v>
      </c>
      <c r="G78" s="52" t="s">
        <v>465</v>
      </c>
      <c r="H78" s="48">
        <v>45338</v>
      </c>
      <c r="I78" s="50">
        <v>8398</v>
      </c>
      <c r="J78" s="50">
        <v>6303.2</v>
      </c>
      <c r="K78" s="51">
        <v>18</v>
      </c>
      <c r="L78" s="50">
        <v>0</v>
      </c>
      <c r="M78" s="50">
        <v>567.29</v>
      </c>
      <c r="N78" s="50">
        <v>567.29</v>
      </c>
      <c r="O78" s="50">
        <v>0</v>
      </c>
      <c r="P78" s="49" t="s">
        <v>935</v>
      </c>
      <c r="Q78" s="48">
        <v>45362</v>
      </c>
      <c r="R78" s="49" t="s">
        <v>775</v>
      </c>
      <c r="S78" s="49"/>
      <c r="T78" s="49"/>
      <c r="U78" s="49" t="s">
        <v>775</v>
      </c>
      <c r="V78" s="49"/>
      <c r="W78" s="48"/>
    </row>
    <row r="79" spans="1:23">
      <c r="A79" s="52" t="s">
        <v>936</v>
      </c>
      <c r="B79" s="52" t="s">
        <v>24</v>
      </c>
      <c r="C79" s="52" t="s">
        <v>92</v>
      </c>
      <c r="D79" s="52" t="s">
        <v>771</v>
      </c>
      <c r="E79" s="49" t="s">
        <v>772</v>
      </c>
      <c r="F79" s="49" t="s">
        <v>774</v>
      </c>
      <c r="G79" s="52" t="s">
        <v>466</v>
      </c>
      <c r="H79" s="48">
        <v>45295</v>
      </c>
      <c r="I79" s="50">
        <v>177</v>
      </c>
      <c r="J79" s="50">
        <v>150</v>
      </c>
      <c r="K79" s="51">
        <v>18</v>
      </c>
      <c r="L79" s="50">
        <v>0</v>
      </c>
      <c r="M79" s="50">
        <v>13.5</v>
      </c>
      <c r="N79" s="50">
        <v>13.5</v>
      </c>
      <c r="O79" s="50">
        <v>0</v>
      </c>
      <c r="P79" s="49" t="s">
        <v>936</v>
      </c>
      <c r="Q79" s="48">
        <v>45333</v>
      </c>
      <c r="R79" s="49" t="s">
        <v>775</v>
      </c>
      <c r="S79" s="49"/>
      <c r="T79" s="49"/>
      <c r="U79" s="49" t="s">
        <v>775</v>
      </c>
      <c r="V79" s="49"/>
      <c r="W79" s="48"/>
    </row>
    <row r="80" spans="1:23">
      <c r="A80" s="52" t="s">
        <v>935</v>
      </c>
      <c r="B80" s="52" t="s">
        <v>24</v>
      </c>
      <c r="C80" s="52" t="s">
        <v>92</v>
      </c>
      <c r="D80" s="52" t="s">
        <v>771</v>
      </c>
      <c r="E80" s="49" t="s">
        <v>772</v>
      </c>
      <c r="F80" s="49" t="s">
        <v>774</v>
      </c>
      <c r="G80" s="52" t="s">
        <v>467</v>
      </c>
      <c r="H80" s="48">
        <v>45325</v>
      </c>
      <c r="I80" s="50">
        <v>188.8</v>
      </c>
      <c r="J80" s="50">
        <v>160</v>
      </c>
      <c r="K80" s="51">
        <v>18</v>
      </c>
      <c r="L80" s="50">
        <v>0</v>
      </c>
      <c r="M80" s="50">
        <v>14.4</v>
      </c>
      <c r="N80" s="50">
        <v>14.4</v>
      </c>
      <c r="O80" s="50">
        <v>0</v>
      </c>
      <c r="P80" s="49" t="s">
        <v>935</v>
      </c>
      <c r="Q80" s="48">
        <v>45362</v>
      </c>
      <c r="R80" s="49" t="s">
        <v>775</v>
      </c>
      <c r="S80" s="49"/>
      <c r="T80" s="49" t="s">
        <v>932</v>
      </c>
      <c r="U80" s="49" t="s">
        <v>775</v>
      </c>
      <c r="V80" s="49" t="s">
        <v>1013</v>
      </c>
      <c r="W80" s="48">
        <v>45325</v>
      </c>
    </row>
    <row r="81" spans="1:23">
      <c r="A81" s="52" t="s">
        <v>933</v>
      </c>
      <c r="B81" s="52" t="s">
        <v>24</v>
      </c>
      <c r="C81" s="52" t="s">
        <v>92</v>
      </c>
      <c r="D81" s="52" t="s">
        <v>771</v>
      </c>
      <c r="E81" s="49" t="s">
        <v>772</v>
      </c>
      <c r="F81" s="49" t="s">
        <v>774</v>
      </c>
      <c r="G81" s="52" t="s">
        <v>177</v>
      </c>
      <c r="H81" s="48">
        <v>45354</v>
      </c>
      <c r="I81" s="50">
        <v>177</v>
      </c>
      <c r="J81" s="50">
        <v>150</v>
      </c>
      <c r="K81" s="51">
        <v>18</v>
      </c>
      <c r="L81" s="50">
        <v>0</v>
      </c>
      <c r="M81" s="50">
        <v>13.5</v>
      </c>
      <c r="N81" s="50">
        <v>13.5</v>
      </c>
      <c r="O81" s="50">
        <v>0</v>
      </c>
      <c r="P81" s="49" t="s">
        <v>933</v>
      </c>
      <c r="Q81" s="48">
        <v>45393</v>
      </c>
      <c r="R81" s="49" t="s">
        <v>775</v>
      </c>
      <c r="S81" s="49"/>
      <c r="T81" s="49" t="s">
        <v>932</v>
      </c>
      <c r="U81" s="49" t="s">
        <v>775</v>
      </c>
      <c r="V81" s="49" t="s">
        <v>1012</v>
      </c>
      <c r="W81" s="48">
        <v>45354</v>
      </c>
    </row>
    <row r="82" spans="1:23">
      <c r="A82" s="52" t="s">
        <v>936</v>
      </c>
      <c r="B82" s="52" t="s">
        <v>340</v>
      </c>
      <c r="C82" s="52" t="s">
        <v>290</v>
      </c>
      <c r="D82" s="52" t="s">
        <v>771</v>
      </c>
      <c r="E82" s="49" t="s">
        <v>772</v>
      </c>
      <c r="F82" s="49" t="s">
        <v>774</v>
      </c>
      <c r="G82" s="52" t="s">
        <v>468</v>
      </c>
      <c r="H82" s="48">
        <v>45300</v>
      </c>
      <c r="I82" s="50">
        <v>9000</v>
      </c>
      <c r="J82" s="50">
        <v>7627.1</v>
      </c>
      <c r="K82" s="51">
        <v>18</v>
      </c>
      <c r="L82" s="50">
        <v>0</v>
      </c>
      <c r="M82" s="50">
        <v>686.44</v>
      </c>
      <c r="N82" s="50">
        <v>686.44</v>
      </c>
      <c r="O82" s="50">
        <v>0</v>
      </c>
      <c r="P82" s="49" t="s">
        <v>936</v>
      </c>
      <c r="Q82" s="48">
        <v>45331</v>
      </c>
      <c r="R82" s="49" t="s">
        <v>775</v>
      </c>
      <c r="S82" s="49"/>
      <c r="T82" s="49" t="s">
        <v>932</v>
      </c>
      <c r="U82" s="49" t="s">
        <v>775</v>
      </c>
      <c r="V82" s="49" t="s">
        <v>1011</v>
      </c>
      <c r="W82" s="48">
        <v>45301</v>
      </c>
    </row>
    <row r="83" spans="1:23">
      <c r="A83" s="52" t="s">
        <v>936</v>
      </c>
      <c r="B83" s="52" t="s">
        <v>340</v>
      </c>
      <c r="C83" s="52" t="s">
        <v>290</v>
      </c>
      <c r="D83" s="52" t="s">
        <v>771</v>
      </c>
      <c r="E83" s="49" t="s">
        <v>772</v>
      </c>
      <c r="F83" s="49" t="s">
        <v>774</v>
      </c>
      <c r="G83" s="52" t="s">
        <v>469</v>
      </c>
      <c r="H83" s="48">
        <v>45306</v>
      </c>
      <c r="I83" s="50">
        <v>22500</v>
      </c>
      <c r="J83" s="50">
        <v>19067.75</v>
      </c>
      <c r="K83" s="51">
        <v>18</v>
      </c>
      <c r="L83" s="50">
        <v>0</v>
      </c>
      <c r="M83" s="50">
        <v>1716.1</v>
      </c>
      <c r="N83" s="50">
        <v>1716.1</v>
      </c>
      <c r="O83" s="50">
        <v>0</v>
      </c>
      <c r="P83" s="49" t="s">
        <v>936</v>
      </c>
      <c r="Q83" s="48">
        <v>45331</v>
      </c>
      <c r="R83" s="49" t="s">
        <v>775</v>
      </c>
      <c r="S83" s="49"/>
      <c r="T83" s="49" t="s">
        <v>932</v>
      </c>
      <c r="U83" s="49" t="s">
        <v>775</v>
      </c>
      <c r="V83" s="49" t="s">
        <v>1010</v>
      </c>
      <c r="W83" s="48">
        <v>45308</v>
      </c>
    </row>
    <row r="84" spans="1:23">
      <c r="A84" s="52" t="s">
        <v>935</v>
      </c>
      <c r="B84" s="52" t="s">
        <v>340</v>
      </c>
      <c r="C84" s="52" t="s">
        <v>290</v>
      </c>
      <c r="D84" s="52" t="s">
        <v>771</v>
      </c>
      <c r="E84" s="49" t="s">
        <v>772</v>
      </c>
      <c r="F84" s="49" t="s">
        <v>774</v>
      </c>
      <c r="G84" s="52" t="s">
        <v>470</v>
      </c>
      <c r="H84" s="48">
        <v>45323</v>
      </c>
      <c r="I84" s="50">
        <v>16597</v>
      </c>
      <c r="J84" s="50">
        <v>14065</v>
      </c>
      <c r="K84" s="51">
        <v>18</v>
      </c>
      <c r="L84" s="50">
        <v>0</v>
      </c>
      <c r="M84" s="50">
        <v>1265.8499999999999</v>
      </c>
      <c r="N84" s="50">
        <v>1265.8499999999999</v>
      </c>
      <c r="O84" s="50">
        <v>0</v>
      </c>
      <c r="P84" s="49" t="s">
        <v>935</v>
      </c>
      <c r="Q84" s="48">
        <v>45362</v>
      </c>
      <c r="R84" s="49" t="s">
        <v>775</v>
      </c>
      <c r="S84" s="49"/>
      <c r="T84" s="49" t="s">
        <v>932</v>
      </c>
      <c r="U84" s="49" t="s">
        <v>775</v>
      </c>
      <c r="V84" s="49" t="s">
        <v>1009</v>
      </c>
      <c r="W84" s="48">
        <v>45345</v>
      </c>
    </row>
    <row r="85" spans="1:23">
      <c r="A85" s="52" t="s">
        <v>935</v>
      </c>
      <c r="B85" s="52" t="s">
        <v>340</v>
      </c>
      <c r="C85" s="52" t="s">
        <v>290</v>
      </c>
      <c r="D85" s="52" t="s">
        <v>771</v>
      </c>
      <c r="E85" s="49" t="s">
        <v>772</v>
      </c>
      <c r="F85" s="49" t="s">
        <v>774</v>
      </c>
      <c r="G85" s="52" t="s">
        <v>471</v>
      </c>
      <c r="H85" s="48">
        <v>45323</v>
      </c>
      <c r="I85" s="50">
        <v>3601</v>
      </c>
      <c r="J85" s="50">
        <v>3052</v>
      </c>
      <c r="K85" s="51">
        <v>18</v>
      </c>
      <c r="L85" s="50">
        <v>0</v>
      </c>
      <c r="M85" s="50">
        <v>274.68</v>
      </c>
      <c r="N85" s="50">
        <v>274.68</v>
      </c>
      <c r="O85" s="50">
        <v>0</v>
      </c>
      <c r="P85" s="49" t="s">
        <v>935</v>
      </c>
      <c r="Q85" s="48">
        <v>45362</v>
      </c>
      <c r="R85" s="49" t="s">
        <v>775</v>
      </c>
      <c r="S85" s="49"/>
      <c r="T85" s="49" t="s">
        <v>932</v>
      </c>
      <c r="U85" s="49" t="s">
        <v>775</v>
      </c>
      <c r="V85" s="49" t="s">
        <v>1008</v>
      </c>
      <c r="W85" s="48">
        <v>45345</v>
      </c>
    </row>
    <row r="86" spans="1:23">
      <c r="A86" s="52" t="s">
        <v>935</v>
      </c>
      <c r="B86" s="52" t="s">
        <v>340</v>
      </c>
      <c r="C86" s="52" t="s">
        <v>290</v>
      </c>
      <c r="D86" s="52" t="s">
        <v>771</v>
      </c>
      <c r="E86" s="49" t="s">
        <v>772</v>
      </c>
      <c r="F86" s="49" t="s">
        <v>774</v>
      </c>
      <c r="G86" s="52" t="s">
        <v>472</v>
      </c>
      <c r="H86" s="48">
        <v>45343</v>
      </c>
      <c r="I86" s="50">
        <v>26104</v>
      </c>
      <c r="J86" s="50">
        <v>22122</v>
      </c>
      <c r="K86" s="51">
        <v>18</v>
      </c>
      <c r="L86" s="50">
        <v>0</v>
      </c>
      <c r="M86" s="50">
        <v>1990.98</v>
      </c>
      <c r="N86" s="50">
        <v>1990.98</v>
      </c>
      <c r="O86" s="50">
        <v>0</v>
      </c>
      <c r="P86" s="49" t="s">
        <v>935</v>
      </c>
      <c r="Q86" s="48">
        <v>45362</v>
      </c>
      <c r="R86" s="49" t="s">
        <v>775</v>
      </c>
      <c r="S86" s="49"/>
      <c r="T86" s="49" t="s">
        <v>932</v>
      </c>
      <c r="U86" s="49" t="s">
        <v>775</v>
      </c>
      <c r="V86" s="49" t="s">
        <v>1007</v>
      </c>
      <c r="W86" s="48">
        <v>45345</v>
      </c>
    </row>
    <row r="87" spans="1:23">
      <c r="A87" s="52" t="s">
        <v>936</v>
      </c>
      <c r="B87" s="52" t="s">
        <v>25</v>
      </c>
      <c r="C87" s="52" t="s">
        <v>93</v>
      </c>
      <c r="D87" s="52" t="s">
        <v>771</v>
      </c>
      <c r="E87" s="49" t="s">
        <v>772</v>
      </c>
      <c r="F87" s="49" t="s">
        <v>774</v>
      </c>
      <c r="G87" s="52" t="s">
        <v>473</v>
      </c>
      <c r="H87" s="48">
        <v>45310</v>
      </c>
      <c r="I87" s="50">
        <v>65555</v>
      </c>
      <c r="J87" s="50">
        <v>55555.5</v>
      </c>
      <c r="K87" s="51">
        <v>18</v>
      </c>
      <c r="L87" s="50">
        <v>9999.99</v>
      </c>
      <c r="M87" s="50">
        <v>0</v>
      </c>
      <c r="N87" s="50">
        <v>0</v>
      </c>
      <c r="O87" s="50">
        <v>0</v>
      </c>
      <c r="P87" s="49" t="s">
        <v>936</v>
      </c>
      <c r="Q87" s="48">
        <v>45331</v>
      </c>
      <c r="R87" s="49" t="s">
        <v>775</v>
      </c>
      <c r="S87" s="49"/>
      <c r="T87" s="49" t="s">
        <v>932</v>
      </c>
      <c r="U87" s="49" t="s">
        <v>775</v>
      </c>
      <c r="V87" s="49" t="s">
        <v>1006</v>
      </c>
      <c r="W87" s="48">
        <v>45310</v>
      </c>
    </row>
    <row r="88" spans="1:23">
      <c r="A88" s="52" t="s">
        <v>933</v>
      </c>
      <c r="B88" s="52" t="s">
        <v>25</v>
      </c>
      <c r="C88" s="52" t="s">
        <v>93</v>
      </c>
      <c r="D88" s="52" t="s">
        <v>771</v>
      </c>
      <c r="E88" s="49" t="s">
        <v>772</v>
      </c>
      <c r="F88" s="49" t="s">
        <v>774</v>
      </c>
      <c r="G88" s="52" t="s">
        <v>178</v>
      </c>
      <c r="H88" s="48">
        <v>45357</v>
      </c>
      <c r="I88" s="50">
        <v>65555</v>
      </c>
      <c r="J88" s="50">
        <v>55555.5</v>
      </c>
      <c r="K88" s="51">
        <v>18</v>
      </c>
      <c r="L88" s="50">
        <v>9999.99</v>
      </c>
      <c r="M88" s="50">
        <v>0</v>
      </c>
      <c r="N88" s="50">
        <v>0</v>
      </c>
      <c r="O88" s="50">
        <v>0</v>
      </c>
      <c r="P88" s="49" t="s">
        <v>933</v>
      </c>
      <c r="Q88" s="48">
        <v>45392</v>
      </c>
      <c r="R88" s="49" t="s">
        <v>775</v>
      </c>
      <c r="S88" s="49"/>
      <c r="T88" s="49" t="s">
        <v>932</v>
      </c>
      <c r="U88" s="49" t="s">
        <v>775</v>
      </c>
      <c r="V88" s="49" t="s">
        <v>1005</v>
      </c>
      <c r="W88" s="48">
        <v>45357</v>
      </c>
    </row>
    <row r="89" spans="1:23">
      <c r="A89" s="52" t="s">
        <v>933</v>
      </c>
      <c r="B89" s="52" t="s">
        <v>744</v>
      </c>
      <c r="C89" s="52" t="s">
        <v>745</v>
      </c>
      <c r="D89" s="52" t="s">
        <v>771</v>
      </c>
      <c r="E89" s="49" t="s">
        <v>772</v>
      </c>
      <c r="F89" s="49" t="s">
        <v>774</v>
      </c>
      <c r="G89" s="52" t="s">
        <v>746</v>
      </c>
      <c r="H89" s="48">
        <v>45334</v>
      </c>
      <c r="I89" s="50">
        <v>78175</v>
      </c>
      <c r="J89" s="50">
        <v>66250</v>
      </c>
      <c r="K89" s="51">
        <v>18</v>
      </c>
      <c r="L89" s="50">
        <v>11925</v>
      </c>
      <c r="M89" s="50">
        <v>0</v>
      </c>
      <c r="N89" s="50">
        <v>0</v>
      </c>
      <c r="O89" s="50">
        <v>0</v>
      </c>
      <c r="P89" s="49" t="s">
        <v>935</v>
      </c>
      <c r="Q89" s="48">
        <v>45364</v>
      </c>
      <c r="R89" s="49" t="s">
        <v>775</v>
      </c>
      <c r="S89" s="49"/>
      <c r="T89" s="49"/>
      <c r="U89" s="49" t="s">
        <v>774</v>
      </c>
      <c r="V89" s="49"/>
      <c r="W89" s="48"/>
    </row>
    <row r="90" spans="1:23">
      <c r="A90" s="52" t="s">
        <v>936</v>
      </c>
      <c r="B90" s="52" t="s">
        <v>26</v>
      </c>
      <c r="C90" s="52" t="s">
        <v>94</v>
      </c>
      <c r="D90" s="52" t="s">
        <v>771</v>
      </c>
      <c r="E90" s="49" t="s">
        <v>772</v>
      </c>
      <c r="F90" s="49" t="s">
        <v>774</v>
      </c>
      <c r="G90" s="52" t="s">
        <v>474</v>
      </c>
      <c r="H90" s="48">
        <v>45297</v>
      </c>
      <c r="I90" s="50">
        <v>35570</v>
      </c>
      <c r="J90" s="50">
        <v>30144</v>
      </c>
      <c r="K90" s="51">
        <v>18</v>
      </c>
      <c r="L90" s="50">
        <v>5425.92</v>
      </c>
      <c r="M90" s="50">
        <v>0</v>
      </c>
      <c r="N90" s="50">
        <v>0</v>
      </c>
      <c r="O90" s="50">
        <v>0</v>
      </c>
      <c r="P90" s="49" t="s">
        <v>936</v>
      </c>
      <c r="Q90" s="48">
        <v>45332</v>
      </c>
      <c r="R90" s="49" t="s">
        <v>775</v>
      </c>
      <c r="S90" s="49"/>
      <c r="T90" s="49" t="s">
        <v>932</v>
      </c>
      <c r="U90" s="49" t="s">
        <v>775</v>
      </c>
      <c r="V90" s="49" t="s">
        <v>1004</v>
      </c>
      <c r="W90" s="48">
        <v>45297</v>
      </c>
    </row>
    <row r="91" spans="1:23">
      <c r="A91" s="52" t="s">
        <v>936</v>
      </c>
      <c r="B91" s="52" t="s">
        <v>26</v>
      </c>
      <c r="C91" s="52" t="s">
        <v>94</v>
      </c>
      <c r="D91" s="52" t="s">
        <v>771</v>
      </c>
      <c r="E91" s="49" t="s">
        <v>772</v>
      </c>
      <c r="F91" s="49" t="s">
        <v>774</v>
      </c>
      <c r="G91" s="52" t="s">
        <v>475</v>
      </c>
      <c r="H91" s="48">
        <v>45300</v>
      </c>
      <c r="I91" s="50">
        <v>35570</v>
      </c>
      <c r="J91" s="50">
        <v>30144</v>
      </c>
      <c r="K91" s="51">
        <v>18</v>
      </c>
      <c r="L91" s="50">
        <v>5425.92</v>
      </c>
      <c r="M91" s="50">
        <v>0</v>
      </c>
      <c r="N91" s="50">
        <v>0</v>
      </c>
      <c r="O91" s="50">
        <v>0</v>
      </c>
      <c r="P91" s="49" t="s">
        <v>936</v>
      </c>
      <c r="Q91" s="48">
        <v>45332</v>
      </c>
      <c r="R91" s="49" t="s">
        <v>775</v>
      </c>
      <c r="S91" s="49"/>
      <c r="T91" s="49" t="s">
        <v>932</v>
      </c>
      <c r="U91" s="49" t="s">
        <v>775</v>
      </c>
      <c r="V91" s="49" t="s">
        <v>1003</v>
      </c>
      <c r="W91" s="48">
        <v>45300</v>
      </c>
    </row>
    <row r="92" spans="1:23">
      <c r="A92" s="52" t="s">
        <v>936</v>
      </c>
      <c r="B92" s="52" t="s">
        <v>26</v>
      </c>
      <c r="C92" s="52" t="s">
        <v>94</v>
      </c>
      <c r="D92" s="52" t="s">
        <v>771</v>
      </c>
      <c r="E92" s="49" t="s">
        <v>772</v>
      </c>
      <c r="F92" s="49" t="s">
        <v>774</v>
      </c>
      <c r="G92" s="52" t="s">
        <v>476</v>
      </c>
      <c r="H92" s="48">
        <v>45301</v>
      </c>
      <c r="I92" s="50">
        <v>90800</v>
      </c>
      <c r="J92" s="50">
        <v>76948.800000000003</v>
      </c>
      <c r="K92" s="51">
        <v>18</v>
      </c>
      <c r="L92" s="50">
        <v>13850.78</v>
      </c>
      <c r="M92" s="50">
        <v>0</v>
      </c>
      <c r="N92" s="50">
        <v>0</v>
      </c>
      <c r="O92" s="50">
        <v>0</v>
      </c>
      <c r="P92" s="49" t="s">
        <v>936</v>
      </c>
      <c r="Q92" s="48">
        <v>45332</v>
      </c>
      <c r="R92" s="49" t="s">
        <v>775</v>
      </c>
      <c r="S92" s="49"/>
      <c r="T92" s="49" t="s">
        <v>932</v>
      </c>
      <c r="U92" s="49" t="s">
        <v>775</v>
      </c>
      <c r="V92" s="49" t="s">
        <v>1002</v>
      </c>
      <c r="W92" s="48">
        <v>45301</v>
      </c>
    </row>
    <row r="93" spans="1:23">
      <c r="A93" s="52" t="s">
        <v>936</v>
      </c>
      <c r="B93" s="52" t="s">
        <v>26</v>
      </c>
      <c r="C93" s="52" t="s">
        <v>94</v>
      </c>
      <c r="D93" s="52" t="s">
        <v>771</v>
      </c>
      <c r="E93" s="49" t="s">
        <v>772</v>
      </c>
      <c r="F93" s="49" t="s">
        <v>774</v>
      </c>
      <c r="G93" s="52" t="s">
        <v>477</v>
      </c>
      <c r="H93" s="48">
        <v>45301</v>
      </c>
      <c r="I93" s="50">
        <v>106251</v>
      </c>
      <c r="J93" s="50">
        <v>90042.64</v>
      </c>
      <c r="K93" s="51">
        <v>18</v>
      </c>
      <c r="L93" s="50">
        <v>16207.68</v>
      </c>
      <c r="M93" s="50">
        <v>0</v>
      </c>
      <c r="N93" s="50">
        <v>0</v>
      </c>
      <c r="O93" s="50">
        <v>0</v>
      </c>
      <c r="P93" s="49" t="s">
        <v>936</v>
      </c>
      <c r="Q93" s="48">
        <v>45332</v>
      </c>
      <c r="R93" s="49" t="s">
        <v>775</v>
      </c>
      <c r="S93" s="49"/>
      <c r="T93" s="49" t="s">
        <v>932</v>
      </c>
      <c r="U93" s="49" t="s">
        <v>775</v>
      </c>
      <c r="V93" s="49" t="s">
        <v>1001</v>
      </c>
      <c r="W93" s="48">
        <v>45301</v>
      </c>
    </row>
    <row r="94" spans="1:23">
      <c r="A94" s="52" t="s">
        <v>936</v>
      </c>
      <c r="B94" s="52" t="s">
        <v>26</v>
      </c>
      <c r="C94" s="52" t="s">
        <v>94</v>
      </c>
      <c r="D94" s="52" t="s">
        <v>771</v>
      </c>
      <c r="E94" s="49" t="s">
        <v>772</v>
      </c>
      <c r="F94" s="49" t="s">
        <v>774</v>
      </c>
      <c r="G94" s="52" t="s">
        <v>478</v>
      </c>
      <c r="H94" s="48">
        <v>45304</v>
      </c>
      <c r="I94" s="50">
        <v>17785</v>
      </c>
      <c r="J94" s="50">
        <v>15072</v>
      </c>
      <c r="K94" s="51">
        <v>18</v>
      </c>
      <c r="L94" s="50">
        <v>2712.96</v>
      </c>
      <c r="M94" s="50">
        <v>0</v>
      </c>
      <c r="N94" s="50">
        <v>0</v>
      </c>
      <c r="O94" s="50">
        <v>0</v>
      </c>
      <c r="P94" s="49" t="s">
        <v>936</v>
      </c>
      <c r="Q94" s="48">
        <v>45332</v>
      </c>
      <c r="R94" s="49" t="s">
        <v>775</v>
      </c>
      <c r="S94" s="49"/>
      <c r="T94" s="49" t="s">
        <v>932</v>
      </c>
      <c r="U94" s="49" t="s">
        <v>775</v>
      </c>
      <c r="V94" s="49" t="s">
        <v>1000</v>
      </c>
      <c r="W94" s="48">
        <v>45304</v>
      </c>
    </row>
    <row r="95" spans="1:23">
      <c r="A95" s="52" t="s">
        <v>936</v>
      </c>
      <c r="B95" s="52" t="s">
        <v>26</v>
      </c>
      <c r="C95" s="52" t="s">
        <v>94</v>
      </c>
      <c r="D95" s="52" t="s">
        <v>771</v>
      </c>
      <c r="E95" s="49" t="s">
        <v>772</v>
      </c>
      <c r="F95" s="49" t="s">
        <v>774</v>
      </c>
      <c r="G95" s="52" t="s">
        <v>479</v>
      </c>
      <c r="H95" s="48">
        <v>45311</v>
      </c>
      <c r="I95" s="50">
        <v>59039</v>
      </c>
      <c r="J95" s="50">
        <v>50032.76</v>
      </c>
      <c r="K95" s="51">
        <v>18</v>
      </c>
      <c r="L95" s="50">
        <v>9005.9</v>
      </c>
      <c r="M95" s="50">
        <v>0</v>
      </c>
      <c r="N95" s="50">
        <v>0</v>
      </c>
      <c r="O95" s="50">
        <v>0</v>
      </c>
      <c r="P95" s="49" t="s">
        <v>936</v>
      </c>
      <c r="Q95" s="48">
        <v>45332</v>
      </c>
      <c r="R95" s="49" t="s">
        <v>775</v>
      </c>
      <c r="S95" s="49"/>
      <c r="T95" s="49" t="s">
        <v>932</v>
      </c>
      <c r="U95" s="49" t="s">
        <v>775</v>
      </c>
      <c r="V95" s="49" t="s">
        <v>999</v>
      </c>
      <c r="W95" s="48">
        <v>45311</v>
      </c>
    </row>
    <row r="96" spans="1:23">
      <c r="A96" s="52" t="s">
        <v>936</v>
      </c>
      <c r="B96" s="52" t="s">
        <v>26</v>
      </c>
      <c r="C96" s="52" t="s">
        <v>94</v>
      </c>
      <c r="D96" s="52" t="s">
        <v>771</v>
      </c>
      <c r="E96" s="49" t="s">
        <v>772</v>
      </c>
      <c r="F96" s="49" t="s">
        <v>774</v>
      </c>
      <c r="G96" s="52" t="s">
        <v>480</v>
      </c>
      <c r="H96" s="48">
        <v>45313</v>
      </c>
      <c r="I96" s="50">
        <v>363264</v>
      </c>
      <c r="J96" s="50">
        <v>307851</v>
      </c>
      <c r="K96" s="51">
        <v>18</v>
      </c>
      <c r="L96" s="50">
        <v>55413.18</v>
      </c>
      <c r="M96" s="50">
        <v>0</v>
      </c>
      <c r="N96" s="50">
        <v>0</v>
      </c>
      <c r="O96" s="50">
        <v>0</v>
      </c>
      <c r="P96" s="49" t="s">
        <v>936</v>
      </c>
      <c r="Q96" s="48">
        <v>45332</v>
      </c>
      <c r="R96" s="49" t="s">
        <v>775</v>
      </c>
      <c r="S96" s="49"/>
      <c r="T96" s="49" t="s">
        <v>932</v>
      </c>
      <c r="U96" s="49" t="s">
        <v>775</v>
      </c>
      <c r="V96" s="49" t="s">
        <v>998</v>
      </c>
      <c r="W96" s="48">
        <v>45313</v>
      </c>
    </row>
    <row r="97" spans="1:23">
      <c r="A97" s="52" t="s">
        <v>933</v>
      </c>
      <c r="B97" s="52" t="s">
        <v>26</v>
      </c>
      <c r="C97" s="52" t="s">
        <v>94</v>
      </c>
      <c r="D97" s="52" t="s">
        <v>771</v>
      </c>
      <c r="E97" s="49" t="s">
        <v>772</v>
      </c>
      <c r="F97" s="49" t="s">
        <v>774</v>
      </c>
      <c r="G97" s="52" t="s">
        <v>179</v>
      </c>
      <c r="H97" s="48">
        <v>45367</v>
      </c>
      <c r="I97" s="50">
        <v>91190</v>
      </c>
      <c r="J97" s="50">
        <v>77280</v>
      </c>
      <c r="K97" s="51">
        <v>18</v>
      </c>
      <c r="L97" s="50">
        <v>13910.4</v>
      </c>
      <c r="M97" s="50">
        <v>0</v>
      </c>
      <c r="N97" s="50">
        <v>0</v>
      </c>
      <c r="O97" s="50">
        <v>0</v>
      </c>
      <c r="P97" s="49" t="s">
        <v>933</v>
      </c>
      <c r="Q97" s="48">
        <v>45393</v>
      </c>
      <c r="R97" s="49" t="s">
        <v>775</v>
      </c>
      <c r="S97" s="49"/>
      <c r="T97" s="49" t="s">
        <v>932</v>
      </c>
      <c r="U97" s="49" t="s">
        <v>775</v>
      </c>
      <c r="V97" s="49" t="s">
        <v>997</v>
      </c>
      <c r="W97" s="48">
        <v>45367</v>
      </c>
    </row>
    <row r="98" spans="1:23">
      <c r="A98" s="52" t="s">
        <v>936</v>
      </c>
      <c r="B98" s="52" t="s">
        <v>27</v>
      </c>
      <c r="C98" s="52" t="s">
        <v>95</v>
      </c>
      <c r="D98" s="52" t="s">
        <v>771</v>
      </c>
      <c r="E98" s="49" t="s">
        <v>772</v>
      </c>
      <c r="F98" s="49" t="s">
        <v>774</v>
      </c>
      <c r="G98" s="52" t="s">
        <v>481</v>
      </c>
      <c r="H98" s="48">
        <v>45294</v>
      </c>
      <c r="I98" s="50">
        <v>58038.3</v>
      </c>
      <c r="J98" s="50">
        <v>49185</v>
      </c>
      <c r="K98" s="51">
        <v>18</v>
      </c>
      <c r="L98" s="50">
        <v>0</v>
      </c>
      <c r="M98" s="50">
        <v>4426.6499999999996</v>
      </c>
      <c r="N98" s="50">
        <v>4426.6499999999996</v>
      </c>
      <c r="O98" s="50">
        <v>0</v>
      </c>
      <c r="P98" s="49" t="s">
        <v>936</v>
      </c>
      <c r="Q98" s="48">
        <v>45327</v>
      </c>
      <c r="R98" s="49" t="s">
        <v>775</v>
      </c>
      <c r="S98" s="49"/>
      <c r="T98" s="49"/>
      <c r="U98" s="49" t="s">
        <v>775</v>
      </c>
      <c r="V98" s="49"/>
      <c r="W98" s="48"/>
    </row>
    <row r="99" spans="1:23">
      <c r="A99" s="52" t="s">
        <v>936</v>
      </c>
      <c r="B99" s="52" t="s">
        <v>27</v>
      </c>
      <c r="C99" s="52" t="s">
        <v>95</v>
      </c>
      <c r="D99" s="52" t="s">
        <v>771</v>
      </c>
      <c r="E99" s="49" t="s">
        <v>772</v>
      </c>
      <c r="F99" s="49" t="s">
        <v>774</v>
      </c>
      <c r="G99" s="52" t="s">
        <v>482</v>
      </c>
      <c r="H99" s="48">
        <v>45310</v>
      </c>
      <c r="I99" s="50">
        <v>17482.88</v>
      </c>
      <c r="J99" s="50">
        <v>14816</v>
      </c>
      <c r="K99" s="51">
        <v>18</v>
      </c>
      <c r="L99" s="50">
        <v>0</v>
      </c>
      <c r="M99" s="50">
        <v>1333.44</v>
      </c>
      <c r="N99" s="50">
        <v>1333.44</v>
      </c>
      <c r="O99" s="50">
        <v>0</v>
      </c>
      <c r="P99" s="49" t="s">
        <v>936</v>
      </c>
      <c r="Q99" s="48">
        <v>45327</v>
      </c>
      <c r="R99" s="49" t="s">
        <v>775</v>
      </c>
      <c r="S99" s="49"/>
      <c r="T99" s="49"/>
      <c r="U99" s="49" t="s">
        <v>775</v>
      </c>
      <c r="V99" s="49"/>
      <c r="W99" s="48"/>
    </row>
    <row r="100" spans="1:23">
      <c r="A100" s="52" t="s">
        <v>935</v>
      </c>
      <c r="B100" s="52" t="s">
        <v>27</v>
      </c>
      <c r="C100" s="52" t="s">
        <v>95</v>
      </c>
      <c r="D100" s="52" t="s">
        <v>771</v>
      </c>
      <c r="E100" s="49" t="s">
        <v>772</v>
      </c>
      <c r="F100" s="49" t="s">
        <v>774</v>
      </c>
      <c r="G100" s="52" t="s">
        <v>483</v>
      </c>
      <c r="H100" s="48">
        <v>45344</v>
      </c>
      <c r="I100" s="50">
        <v>126818.14</v>
      </c>
      <c r="J100" s="50">
        <v>107473</v>
      </c>
      <c r="K100" s="51">
        <v>18</v>
      </c>
      <c r="L100" s="50">
        <v>0</v>
      </c>
      <c r="M100" s="50">
        <v>9672.57</v>
      </c>
      <c r="N100" s="50">
        <v>9672.57</v>
      </c>
      <c r="O100" s="50">
        <v>0</v>
      </c>
      <c r="P100" s="49" t="s">
        <v>935</v>
      </c>
      <c r="Q100" s="48">
        <v>45360</v>
      </c>
      <c r="R100" s="49" t="s">
        <v>775</v>
      </c>
      <c r="S100" s="49"/>
      <c r="T100" s="49"/>
      <c r="U100" s="49" t="s">
        <v>775</v>
      </c>
      <c r="V100" s="49"/>
      <c r="W100" s="48"/>
    </row>
    <row r="101" spans="1:23">
      <c r="A101" s="52" t="s">
        <v>933</v>
      </c>
      <c r="B101" s="52" t="s">
        <v>27</v>
      </c>
      <c r="C101" s="52" t="s">
        <v>95</v>
      </c>
      <c r="D101" s="52" t="s">
        <v>771</v>
      </c>
      <c r="E101" s="49" t="s">
        <v>772</v>
      </c>
      <c r="F101" s="49" t="s">
        <v>774</v>
      </c>
      <c r="G101" s="52" t="s">
        <v>180</v>
      </c>
      <c r="H101" s="48">
        <v>45356</v>
      </c>
      <c r="I101" s="50">
        <v>34946.879999999997</v>
      </c>
      <c r="J101" s="50">
        <v>29616</v>
      </c>
      <c r="K101" s="51">
        <v>18</v>
      </c>
      <c r="L101" s="50">
        <v>0</v>
      </c>
      <c r="M101" s="50">
        <v>2665.44</v>
      </c>
      <c r="N101" s="50">
        <v>2665.44</v>
      </c>
      <c r="O101" s="50">
        <v>0</v>
      </c>
      <c r="P101" s="49" t="s">
        <v>933</v>
      </c>
      <c r="Q101" s="48">
        <v>45391</v>
      </c>
      <c r="R101" s="49" t="s">
        <v>775</v>
      </c>
      <c r="S101" s="49"/>
      <c r="T101" s="49" t="s">
        <v>932</v>
      </c>
      <c r="U101" s="49" t="s">
        <v>775</v>
      </c>
      <c r="V101" s="49" t="s">
        <v>996</v>
      </c>
      <c r="W101" s="48">
        <v>45356</v>
      </c>
    </row>
    <row r="102" spans="1:23">
      <c r="A102" s="52" t="s">
        <v>933</v>
      </c>
      <c r="B102" s="52" t="s">
        <v>27</v>
      </c>
      <c r="C102" s="52" t="s">
        <v>95</v>
      </c>
      <c r="D102" s="52" t="s">
        <v>771</v>
      </c>
      <c r="E102" s="49" t="s">
        <v>772</v>
      </c>
      <c r="F102" s="49" t="s">
        <v>774</v>
      </c>
      <c r="G102" s="52" t="s">
        <v>181</v>
      </c>
      <c r="H102" s="48">
        <v>45367</v>
      </c>
      <c r="I102" s="50">
        <v>67614</v>
      </c>
      <c r="J102" s="50">
        <v>57300</v>
      </c>
      <c r="K102" s="51">
        <v>18</v>
      </c>
      <c r="L102" s="50">
        <v>0</v>
      </c>
      <c r="M102" s="50">
        <v>5157</v>
      </c>
      <c r="N102" s="50">
        <v>5157</v>
      </c>
      <c r="O102" s="50">
        <v>0</v>
      </c>
      <c r="P102" s="49" t="s">
        <v>933</v>
      </c>
      <c r="Q102" s="48">
        <v>45391</v>
      </c>
      <c r="R102" s="49" t="s">
        <v>775</v>
      </c>
      <c r="S102" s="49"/>
      <c r="T102" s="49" t="s">
        <v>932</v>
      </c>
      <c r="U102" s="49" t="s">
        <v>775</v>
      </c>
      <c r="V102" s="49" t="s">
        <v>995</v>
      </c>
      <c r="W102" s="48">
        <v>45367</v>
      </c>
    </row>
    <row r="103" spans="1:23">
      <c r="A103" s="52" t="s">
        <v>933</v>
      </c>
      <c r="B103" s="52" t="s">
        <v>27</v>
      </c>
      <c r="C103" s="52" t="s">
        <v>95</v>
      </c>
      <c r="D103" s="52" t="s">
        <v>771</v>
      </c>
      <c r="E103" s="49" t="s">
        <v>772</v>
      </c>
      <c r="F103" s="49" t="s">
        <v>774</v>
      </c>
      <c r="G103" s="52" t="s">
        <v>182</v>
      </c>
      <c r="H103" s="48">
        <v>45382</v>
      </c>
      <c r="I103" s="50">
        <v>37918.120000000003</v>
      </c>
      <c r="J103" s="50">
        <v>32134</v>
      </c>
      <c r="K103" s="51">
        <v>18</v>
      </c>
      <c r="L103" s="50">
        <v>0</v>
      </c>
      <c r="M103" s="50">
        <v>2892.06</v>
      </c>
      <c r="N103" s="50">
        <v>2892.06</v>
      </c>
      <c r="O103" s="50">
        <v>0</v>
      </c>
      <c r="P103" s="49" t="s">
        <v>933</v>
      </c>
      <c r="Q103" s="48">
        <v>45391</v>
      </c>
      <c r="R103" s="49" t="s">
        <v>775</v>
      </c>
      <c r="S103" s="49"/>
      <c r="T103" s="49" t="s">
        <v>932</v>
      </c>
      <c r="U103" s="49" t="s">
        <v>775</v>
      </c>
      <c r="V103" s="49" t="s">
        <v>994</v>
      </c>
      <c r="W103" s="48">
        <v>45382</v>
      </c>
    </row>
    <row r="104" spans="1:23">
      <c r="A104" s="52" t="s">
        <v>933</v>
      </c>
      <c r="B104" s="52" t="s">
        <v>28</v>
      </c>
      <c r="C104" s="52" t="s">
        <v>96</v>
      </c>
      <c r="D104" s="52" t="s">
        <v>771</v>
      </c>
      <c r="E104" s="49" t="s">
        <v>772</v>
      </c>
      <c r="F104" s="49" t="s">
        <v>774</v>
      </c>
      <c r="G104" s="52" t="s">
        <v>183</v>
      </c>
      <c r="H104" s="48">
        <v>45364</v>
      </c>
      <c r="I104" s="50">
        <v>47817.26</v>
      </c>
      <c r="J104" s="50">
        <v>40523.1</v>
      </c>
      <c r="K104" s="51">
        <v>18</v>
      </c>
      <c r="L104" s="50">
        <v>0</v>
      </c>
      <c r="M104" s="50">
        <v>3647.08</v>
      </c>
      <c r="N104" s="50">
        <v>3647.08</v>
      </c>
      <c r="O104" s="50">
        <v>0</v>
      </c>
      <c r="P104" s="49" t="s">
        <v>933</v>
      </c>
      <c r="Q104" s="48">
        <v>45393</v>
      </c>
      <c r="R104" s="49" t="s">
        <v>775</v>
      </c>
      <c r="S104" s="49"/>
      <c r="T104" s="49" t="s">
        <v>932</v>
      </c>
      <c r="U104" s="49" t="s">
        <v>775</v>
      </c>
      <c r="V104" s="49" t="s">
        <v>993</v>
      </c>
      <c r="W104" s="48">
        <v>45364</v>
      </c>
    </row>
    <row r="105" spans="1:23">
      <c r="A105" s="52" t="s">
        <v>936</v>
      </c>
      <c r="B105" s="52" t="s">
        <v>29</v>
      </c>
      <c r="C105" s="52" t="s">
        <v>97</v>
      </c>
      <c r="D105" s="52" t="s">
        <v>771</v>
      </c>
      <c r="E105" s="49" t="s">
        <v>772</v>
      </c>
      <c r="F105" s="49" t="s">
        <v>774</v>
      </c>
      <c r="G105" s="52" t="s">
        <v>484</v>
      </c>
      <c r="H105" s="48">
        <v>45302</v>
      </c>
      <c r="I105" s="50">
        <v>3033</v>
      </c>
      <c r="J105" s="50">
        <v>114.8</v>
      </c>
      <c r="K105" s="51">
        <v>5</v>
      </c>
      <c r="L105" s="50">
        <v>0</v>
      </c>
      <c r="M105" s="50">
        <v>2.87</v>
      </c>
      <c r="N105" s="50">
        <v>2.87</v>
      </c>
      <c r="O105" s="50">
        <v>0</v>
      </c>
      <c r="P105" s="49" t="s">
        <v>936</v>
      </c>
      <c r="Q105" s="48">
        <v>45329</v>
      </c>
      <c r="R105" s="49" t="s">
        <v>775</v>
      </c>
      <c r="S105" s="49"/>
      <c r="T105" s="49"/>
      <c r="U105" s="49" t="s">
        <v>774</v>
      </c>
      <c r="V105" s="49"/>
      <c r="W105" s="48"/>
    </row>
    <row r="106" spans="1:23">
      <c r="A106" s="52" t="s">
        <v>936</v>
      </c>
      <c r="B106" s="52" t="s">
        <v>29</v>
      </c>
      <c r="C106" s="52" t="s">
        <v>97</v>
      </c>
      <c r="D106" s="52" t="s">
        <v>771</v>
      </c>
      <c r="E106" s="49" t="s">
        <v>772</v>
      </c>
      <c r="F106" s="49" t="s">
        <v>774</v>
      </c>
      <c r="G106" s="52" t="s">
        <v>484</v>
      </c>
      <c r="H106" s="48">
        <v>45302</v>
      </c>
      <c r="I106" s="50">
        <v>3033</v>
      </c>
      <c r="J106" s="50">
        <v>2600</v>
      </c>
      <c r="K106" s="51">
        <v>12</v>
      </c>
      <c r="L106" s="50">
        <v>0</v>
      </c>
      <c r="M106" s="50">
        <v>156</v>
      </c>
      <c r="N106" s="50">
        <v>156</v>
      </c>
      <c r="O106" s="50">
        <v>0</v>
      </c>
      <c r="P106" s="49" t="s">
        <v>936</v>
      </c>
      <c r="Q106" s="48">
        <v>45329</v>
      </c>
      <c r="R106" s="49" t="s">
        <v>775</v>
      </c>
      <c r="S106" s="49"/>
      <c r="T106" s="49"/>
      <c r="U106" s="49" t="s">
        <v>774</v>
      </c>
      <c r="V106" s="49"/>
      <c r="W106" s="48"/>
    </row>
    <row r="107" spans="1:23">
      <c r="A107" s="52" t="s">
        <v>936</v>
      </c>
      <c r="B107" s="52" t="s">
        <v>29</v>
      </c>
      <c r="C107" s="52" t="s">
        <v>97</v>
      </c>
      <c r="D107" s="52" t="s">
        <v>771</v>
      </c>
      <c r="E107" s="49" t="s">
        <v>772</v>
      </c>
      <c r="F107" s="49" t="s">
        <v>774</v>
      </c>
      <c r="G107" s="52" t="s">
        <v>485</v>
      </c>
      <c r="H107" s="48">
        <v>45303</v>
      </c>
      <c r="I107" s="50">
        <v>1456</v>
      </c>
      <c r="J107" s="50">
        <v>1300</v>
      </c>
      <c r="K107" s="51">
        <v>12</v>
      </c>
      <c r="L107" s="50">
        <v>0</v>
      </c>
      <c r="M107" s="50">
        <v>78</v>
      </c>
      <c r="N107" s="50">
        <v>78</v>
      </c>
      <c r="O107" s="50">
        <v>0</v>
      </c>
      <c r="P107" s="49" t="s">
        <v>936</v>
      </c>
      <c r="Q107" s="48">
        <v>45329</v>
      </c>
      <c r="R107" s="49" t="s">
        <v>775</v>
      </c>
      <c r="S107" s="49"/>
      <c r="T107" s="49"/>
      <c r="U107" s="49" t="s">
        <v>774</v>
      </c>
      <c r="V107" s="49"/>
      <c r="W107" s="48"/>
    </row>
    <row r="108" spans="1:23">
      <c r="A108" s="52" t="s">
        <v>933</v>
      </c>
      <c r="B108" s="52" t="s">
        <v>29</v>
      </c>
      <c r="C108" s="52" t="s">
        <v>97</v>
      </c>
      <c r="D108" s="52" t="s">
        <v>771</v>
      </c>
      <c r="E108" s="49" t="s">
        <v>772</v>
      </c>
      <c r="F108" s="49" t="s">
        <v>774</v>
      </c>
      <c r="G108" s="52" t="s">
        <v>184</v>
      </c>
      <c r="H108" s="48">
        <v>45378</v>
      </c>
      <c r="I108" s="50">
        <v>3180</v>
      </c>
      <c r="J108" s="50">
        <v>254.8</v>
      </c>
      <c r="K108" s="51">
        <v>5</v>
      </c>
      <c r="L108" s="50">
        <v>0</v>
      </c>
      <c r="M108" s="50">
        <v>6.37</v>
      </c>
      <c r="N108" s="50">
        <v>6.37</v>
      </c>
      <c r="O108" s="50">
        <v>0</v>
      </c>
      <c r="P108" s="49" t="s">
        <v>933</v>
      </c>
      <c r="Q108" s="48">
        <v>45390</v>
      </c>
      <c r="R108" s="49" t="s">
        <v>775</v>
      </c>
      <c r="S108" s="49"/>
      <c r="T108" s="49"/>
      <c r="U108" s="49" t="s">
        <v>774</v>
      </c>
      <c r="V108" s="49"/>
      <c r="W108" s="48"/>
    </row>
    <row r="109" spans="1:23">
      <c r="A109" s="52" t="s">
        <v>933</v>
      </c>
      <c r="B109" s="52" t="s">
        <v>29</v>
      </c>
      <c r="C109" s="52" t="s">
        <v>97</v>
      </c>
      <c r="D109" s="52" t="s">
        <v>771</v>
      </c>
      <c r="E109" s="49" t="s">
        <v>772</v>
      </c>
      <c r="F109" s="49" t="s">
        <v>774</v>
      </c>
      <c r="G109" s="52" t="s">
        <v>184</v>
      </c>
      <c r="H109" s="48">
        <v>45378</v>
      </c>
      <c r="I109" s="50">
        <v>3180</v>
      </c>
      <c r="J109" s="50">
        <v>2600</v>
      </c>
      <c r="K109" s="51">
        <v>12</v>
      </c>
      <c r="L109" s="50">
        <v>0</v>
      </c>
      <c r="M109" s="50">
        <v>156</v>
      </c>
      <c r="N109" s="50">
        <v>156</v>
      </c>
      <c r="O109" s="50">
        <v>0</v>
      </c>
      <c r="P109" s="49" t="s">
        <v>933</v>
      </c>
      <c r="Q109" s="48">
        <v>45390</v>
      </c>
      <c r="R109" s="49" t="s">
        <v>775</v>
      </c>
      <c r="S109" s="49"/>
      <c r="T109" s="49"/>
      <c r="U109" s="49" t="s">
        <v>774</v>
      </c>
      <c r="V109" s="49"/>
      <c r="W109" s="48"/>
    </row>
    <row r="110" spans="1:23">
      <c r="A110" s="52" t="s">
        <v>936</v>
      </c>
      <c r="B110" s="52" t="s">
        <v>30</v>
      </c>
      <c r="C110" s="52" t="s">
        <v>98</v>
      </c>
      <c r="D110" s="52" t="s">
        <v>771</v>
      </c>
      <c r="E110" s="49" t="s">
        <v>772</v>
      </c>
      <c r="F110" s="49" t="s">
        <v>774</v>
      </c>
      <c r="G110" s="52" t="s">
        <v>486</v>
      </c>
      <c r="H110" s="48">
        <v>45306</v>
      </c>
      <c r="I110" s="50">
        <v>4984.8900000000003</v>
      </c>
      <c r="J110" s="50">
        <v>4224.49</v>
      </c>
      <c r="K110" s="51">
        <v>18</v>
      </c>
      <c r="L110" s="50">
        <v>0</v>
      </c>
      <c r="M110" s="50">
        <v>380.2</v>
      </c>
      <c r="N110" s="50">
        <v>380.2</v>
      </c>
      <c r="O110" s="50">
        <v>0</v>
      </c>
      <c r="P110" s="49" t="s">
        <v>936</v>
      </c>
      <c r="Q110" s="48">
        <v>45332</v>
      </c>
      <c r="R110" s="49" t="s">
        <v>775</v>
      </c>
      <c r="S110" s="49"/>
      <c r="T110" s="49"/>
      <c r="U110" s="49" t="s">
        <v>775</v>
      </c>
      <c r="V110" s="49"/>
      <c r="W110" s="48"/>
    </row>
    <row r="111" spans="1:23">
      <c r="A111" s="52" t="s">
        <v>936</v>
      </c>
      <c r="B111" s="52" t="s">
        <v>30</v>
      </c>
      <c r="C111" s="52" t="s">
        <v>98</v>
      </c>
      <c r="D111" s="52" t="s">
        <v>771</v>
      </c>
      <c r="E111" s="49" t="s">
        <v>772</v>
      </c>
      <c r="F111" s="49" t="s">
        <v>774</v>
      </c>
      <c r="G111" s="52" t="s">
        <v>487</v>
      </c>
      <c r="H111" s="48">
        <v>45322</v>
      </c>
      <c r="I111" s="50">
        <v>2809.96</v>
      </c>
      <c r="J111" s="50">
        <v>2381.3200000000002</v>
      </c>
      <c r="K111" s="51">
        <v>18</v>
      </c>
      <c r="L111" s="50">
        <v>0</v>
      </c>
      <c r="M111" s="50">
        <v>214.32</v>
      </c>
      <c r="N111" s="50">
        <v>214.32</v>
      </c>
      <c r="O111" s="50">
        <v>0</v>
      </c>
      <c r="P111" s="49" t="s">
        <v>936</v>
      </c>
      <c r="Q111" s="48">
        <v>45332</v>
      </c>
      <c r="R111" s="49" t="s">
        <v>775</v>
      </c>
      <c r="S111" s="49"/>
      <c r="T111" s="49"/>
      <c r="U111" s="49" t="s">
        <v>775</v>
      </c>
      <c r="V111" s="49"/>
      <c r="W111" s="48"/>
    </row>
    <row r="112" spans="1:23">
      <c r="A112" s="52" t="s">
        <v>933</v>
      </c>
      <c r="B112" s="52" t="s">
        <v>30</v>
      </c>
      <c r="C112" s="52" t="s">
        <v>98</v>
      </c>
      <c r="D112" s="52" t="s">
        <v>771</v>
      </c>
      <c r="E112" s="49" t="s">
        <v>772</v>
      </c>
      <c r="F112" s="49" t="s">
        <v>774</v>
      </c>
      <c r="G112" s="52" t="s">
        <v>185</v>
      </c>
      <c r="H112" s="48">
        <v>45366</v>
      </c>
      <c r="I112" s="50">
        <v>254.01</v>
      </c>
      <c r="J112" s="50">
        <v>215.27</v>
      </c>
      <c r="K112" s="51">
        <v>18</v>
      </c>
      <c r="L112" s="50">
        <v>0</v>
      </c>
      <c r="M112" s="50">
        <v>19.37</v>
      </c>
      <c r="N112" s="50">
        <v>19.37</v>
      </c>
      <c r="O112" s="50">
        <v>0</v>
      </c>
      <c r="P112" s="49" t="s">
        <v>933</v>
      </c>
      <c r="Q112" s="48">
        <v>45393</v>
      </c>
      <c r="R112" s="49" t="s">
        <v>775</v>
      </c>
      <c r="S112" s="49"/>
      <c r="T112" s="49"/>
      <c r="U112" s="49" t="s">
        <v>775</v>
      </c>
      <c r="V112" s="49"/>
      <c r="W112" s="48"/>
    </row>
    <row r="113" spans="1:23">
      <c r="A113" s="52" t="s">
        <v>933</v>
      </c>
      <c r="B113" s="52" t="s">
        <v>30</v>
      </c>
      <c r="C113" s="52" t="s">
        <v>98</v>
      </c>
      <c r="D113" s="52" t="s">
        <v>771</v>
      </c>
      <c r="E113" s="49" t="s">
        <v>772</v>
      </c>
      <c r="F113" s="49" t="s">
        <v>774</v>
      </c>
      <c r="G113" s="52" t="s">
        <v>186</v>
      </c>
      <c r="H113" s="48">
        <v>45382</v>
      </c>
      <c r="I113" s="50">
        <v>661.49</v>
      </c>
      <c r="J113" s="50">
        <v>560.59</v>
      </c>
      <c r="K113" s="51">
        <v>18</v>
      </c>
      <c r="L113" s="50">
        <v>0</v>
      </c>
      <c r="M113" s="50">
        <v>50.45</v>
      </c>
      <c r="N113" s="50">
        <v>50.45</v>
      </c>
      <c r="O113" s="50">
        <v>0</v>
      </c>
      <c r="P113" s="49" t="s">
        <v>933</v>
      </c>
      <c r="Q113" s="48">
        <v>45393</v>
      </c>
      <c r="R113" s="49" t="s">
        <v>775</v>
      </c>
      <c r="S113" s="49"/>
      <c r="T113" s="49"/>
      <c r="U113" s="49" t="s">
        <v>775</v>
      </c>
      <c r="V113" s="49"/>
      <c r="W113" s="48"/>
    </row>
    <row r="114" spans="1:23">
      <c r="A114" s="52" t="s">
        <v>935</v>
      </c>
      <c r="B114" s="52" t="s">
        <v>342</v>
      </c>
      <c r="C114" s="52" t="s">
        <v>341</v>
      </c>
      <c r="D114" s="52" t="s">
        <v>771</v>
      </c>
      <c r="E114" s="49" t="s">
        <v>772</v>
      </c>
      <c r="F114" s="49" t="s">
        <v>774</v>
      </c>
      <c r="G114" s="52" t="s">
        <v>488</v>
      </c>
      <c r="H114" s="48">
        <v>45345</v>
      </c>
      <c r="I114" s="50">
        <v>4627</v>
      </c>
      <c r="J114" s="50">
        <v>3921.18</v>
      </c>
      <c r="K114" s="51">
        <v>18</v>
      </c>
      <c r="L114" s="50">
        <v>0</v>
      </c>
      <c r="M114" s="50">
        <v>352.91</v>
      </c>
      <c r="N114" s="50">
        <v>352.91</v>
      </c>
      <c r="O114" s="50">
        <v>0</v>
      </c>
      <c r="P114" s="49" t="s">
        <v>935</v>
      </c>
      <c r="Q114" s="48">
        <v>45362</v>
      </c>
      <c r="R114" s="49" t="s">
        <v>775</v>
      </c>
      <c r="S114" s="49"/>
      <c r="T114" s="49"/>
      <c r="U114" s="49" t="s">
        <v>775</v>
      </c>
      <c r="V114" s="49"/>
      <c r="W114" s="48"/>
    </row>
    <row r="115" spans="1:23">
      <c r="A115" s="52" t="s">
        <v>936</v>
      </c>
      <c r="B115" s="52" t="s">
        <v>344</v>
      </c>
      <c r="C115" s="52" t="s">
        <v>343</v>
      </c>
      <c r="D115" s="52" t="s">
        <v>771</v>
      </c>
      <c r="E115" s="49" t="s">
        <v>772</v>
      </c>
      <c r="F115" s="49" t="s">
        <v>774</v>
      </c>
      <c r="G115" s="52" t="s">
        <v>489</v>
      </c>
      <c r="H115" s="48">
        <v>45314</v>
      </c>
      <c r="I115" s="50">
        <v>88500</v>
      </c>
      <c r="J115" s="50">
        <v>75000</v>
      </c>
      <c r="K115" s="51">
        <v>18</v>
      </c>
      <c r="L115" s="50">
        <v>13500</v>
      </c>
      <c r="M115" s="50">
        <v>0</v>
      </c>
      <c r="N115" s="50">
        <v>0</v>
      </c>
      <c r="O115" s="50">
        <v>0</v>
      </c>
      <c r="P115" s="49" t="s">
        <v>936</v>
      </c>
      <c r="Q115" s="48">
        <v>45332</v>
      </c>
      <c r="R115" s="49" t="s">
        <v>775</v>
      </c>
      <c r="S115" s="49"/>
      <c r="T115" s="49" t="s">
        <v>932</v>
      </c>
      <c r="U115" s="49" t="s">
        <v>775</v>
      </c>
      <c r="V115" s="49" t="s">
        <v>992</v>
      </c>
      <c r="W115" s="48">
        <v>45314</v>
      </c>
    </row>
    <row r="116" spans="1:23">
      <c r="A116" s="52" t="s">
        <v>936</v>
      </c>
      <c r="B116" s="52" t="s">
        <v>31</v>
      </c>
      <c r="C116" s="52" t="s">
        <v>99</v>
      </c>
      <c r="D116" s="52" t="s">
        <v>771</v>
      </c>
      <c r="E116" s="49" t="s">
        <v>772</v>
      </c>
      <c r="F116" s="49" t="s">
        <v>774</v>
      </c>
      <c r="G116" s="52" t="s">
        <v>490</v>
      </c>
      <c r="H116" s="48">
        <v>45311</v>
      </c>
      <c r="I116" s="50">
        <v>407405</v>
      </c>
      <c r="J116" s="50">
        <v>345258.75</v>
      </c>
      <c r="K116" s="51">
        <v>18</v>
      </c>
      <c r="L116" s="50">
        <v>62146.58</v>
      </c>
      <c r="M116" s="50">
        <v>0</v>
      </c>
      <c r="N116" s="50">
        <v>0</v>
      </c>
      <c r="O116" s="50">
        <v>0</v>
      </c>
      <c r="P116" s="49" t="s">
        <v>936</v>
      </c>
      <c r="Q116" s="48">
        <v>45329</v>
      </c>
      <c r="R116" s="49" t="s">
        <v>775</v>
      </c>
      <c r="S116" s="49"/>
      <c r="T116" s="49" t="s">
        <v>932</v>
      </c>
      <c r="U116" s="49" t="s">
        <v>775</v>
      </c>
      <c r="V116" s="49" t="s">
        <v>991</v>
      </c>
      <c r="W116" s="48">
        <v>45311</v>
      </c>
    </row>
    <row r="117" spans="1:23">
      <c r="A117" s="52" t="s">
        <v>935</v>
      </c>
      <c r="B117" s="52" t="s">
        <v>31</v>
      </c>
      <c r="C117" s="52" t="s">
        <v>99</v>
      </c>
      <c r="D117" s="52" t="s">
        <v>771</v>
      </c>
      <c r="E117" s="49" t="s">
        <v>772</v>
      </c>
      <c r="F117" s="49" t="s">
        <v>774</v>
      </c>
      <c r="G117" s="52" t="s">
        <v>491</v>
      </c>
      <c r="H117" s="48">
        <v>45344</v>
      </c>
      <c r="I117" s="50">
        <v>212559</v>
      </c>
      <c r="J117" s="50">
        <v>180135</v>
      </c>
      <c r="K117" s="51">
        <v>18</v>
      </c>
      <c r="L117" s="50">
        <v>32424.3</v>
      </c>
      <c r="M117" s="50">
        <v>0</v>
      </c>
      <c r="N117" s="50">
        <v>0</v>
      </c>
      <c r="O117" s="50">
        <v>0</v>
      </c>
      <c r="P117" s="49" t="s">
        <v>935</v>
      </c>
      <c r="Q117" s="48">
        <v>45359</v>
      </c>
      <c r="R117" s="49" t="s">
        <v>775</v>
      </c>
      <c r="S117" s="49"/>
      <c r="T117" s="49" t="s">
        <v>932</v>
      </c>
      <c r="U117" s="49" t="s">
        <v>775</v>
      </c>
      <c r="V117" s="49" t="s">
        <v>990</v>
      </c>
      <c r="W117" s="48">
        <v>45344</v>
      </c>
    </row>
    <row r="118" spans="1:23">
      <c r="A118" s="52" t="s">
        <v>933</v>
      </c>
      <c r="B118" s="52" t="s">
        <v>31</v>
      </c>
      <c r="C118" s="52" t="s">
        <v>99</v>
      </c>
      <c r="D118" s="52" t="s">
        <v>771</v>
      </c>
      <c r="E118" s="49" t="s">
        <v>772</v>
      </c>
      <c r="F118" s="49" t="s">
        <v>774</v>
      </c>
      <c r="G118" s="52" t="s">
        <v>187</v>
      </c>
      <c r="H118" s="48">
        <v>45370</v>
      </c>
      <c r="I118" s="50">
        <v>495972</v>
      </c>
      <c r="J118" s="50">
        <v>420315</v>
      </c>
      <c r="K118" s="51">
        <v>18</v>
      </c>
      <c r="L118" s="50">
        <v>75656.7</v>
      </c>
      <c r="M118" s="50">
        <v>0</v>
      </c>
      <c r="N118" s="50">
        <v>0</v>
      </c>
      <c r="O118" s="50">
        <v>0</v>
      </c>
      <c r="P118" s="49" t="s">
        <v>933</v>
      </c>
      <c r="Q118" s="48">
        <v>45393</v>
      </c>
      <c r="R118" s="49" t="s">
        <v>775</v>
      </c>
      <c r="S118" s="49"/>
      <c r="T118" s="49" t="s">
        <v>932</v>
      </c>
      <c r="U118" s="49" t="s">
        <v>775</v>
      </c>
      <c r="V118" s="49" t="s">
        <v>989</v>
      </c>
      <c r="W118" s="48">
        <v>45370</v>
      </c>
    </row>
    <row r="119" spans="1:23">
      <c r="A119" s="52" t="s">
        <v>935</v>
      </c>
      <c r="B119" s="52" t="s">
        <v>32</v>
      </c>
      <c r="C119" s="52" t="s">
        <v>100</v>
      </c>
      <c r="D119" s="52" t="s">
        <v>771</v>
      </c>
      <c r="E119" s="49" t="s">
        <v>772</v>
      </c>
      <c r="F119" s="49" t="s">
        <v>774</v>
      </c>
      <c r="G119" s="52" t="s">
        <v>242</v>
      </c>
      <c r="H119" s="48">
        <v>45335</v>
      </c>
      <c r="I119" s="50">
        <v>79380</v>
      </c>
      <c r="J119" s="50">
        <v>75600</v>
      </c>
      <c r="K119" s="51">
        <v>5</v>
      </c>
      <c r="L119" s="50">
        <v>3780</v>
      </c>
      <c r="M119" s="50">
        <v>0</v>
      </c>
      <c r="N119" s="50">
        <v>0</v>
      </c>
      <c r="O119" s="50">
        <v>0</v>
      </c>
      <c r="P119" s="49" t="s">
        <v>935</v>
      </c>
      <c r="Q119" s="48">
        <v>45358</v>
      </c>
      <c r="R119" s="49" t="s">
        <v>775</v>
      </c>
      <c r="S119" s="49"/>
      <c r="T119" s="49"/>
      <c r="U119" s="49" t="s">
        <v>774</v>
      </c>
      <c r="V119" s="49"/>
      <c r="W119" s="48"/>
    </row>
    <row r="120" spans="1:23">
      <c r="A120" s="52" t="s">
        <v>935</v>
      </c>
      <c r="B120" s="52" t="s">
        <v>32</v>
      </c>
      <c r="C120" s="52" t="s">
        <v>100</v>
      </c>
      <c r="D120" s="52" t="s">
        <v>771</v>
      </c>
      <c r="E120" s="49" t="s">
        <v>772</v>
      </c>
      <c r="F120" s="49" t="s">
        <v>774</v>
      </c>
      <c r="G120" s="52" t="s">
        <v>492</v>
      </c>
      <c r="H120" s="48">
        <v>45349</v>
      </c>
      <c r="I120" s="50">
        <v>92925</v>
      </c>
      <c r="J120" s="50">
        <v>88500</v>
      </c>
      <c r="K120" s="51">
        <v>5</v>
      </c>
      <c r="L120" s="50">
        <v>4425</v>
      </c>
      <c r="M120" s="50">
        <v>0</v>
      </c>
      <c r="N120" s="50">
        <v>0</v>
      </c>
      <c r="O120" s="50">
        <v>0</v>
      </c>
      <c r="P120" s="49" t="s">
        <v>935</v>
      </c>
      <c r="Q120" s="48">
        <v>45358</v>
      </c>
      <c r="R120" s="49" t="s">
        <v>775</v>
      </c>
      <c r="S120" s="49"/>
      <c r="T120" s="49"/>
      <c r="U120" s="49" t="s">
        <v>774</v>
      </c>
      <c r="V120" s="49"/>
      <c r="W120" s="48"/>
    </row>
    <row r="121" spans="1:23">
      <c r="A121" s="52" t="s">
        <v>933</v>
      </c>
      <c r="B121" s="52" t="s">
        <v>32</v>
      </c>
      <c r="C121" s="52" t="s">
        <v>100</v>
      </c>
      <c r="D121" s="52" t="s">
        <v>771</v>
      </c>
      <c r="E121" s="49" t="s">
        <v>772</v>
      </c>
      <c r="F121" s="49" t="s">
        <v>774</v>
      </c>
      <c r="G121" s="52" t="s">
        <v>188</v>
      </c>
      <c r="H121" s="48">
        <v>45363</v>
      </c>
      <c r="I121" s="50">
        <v>92138</v>
      </c>
      <c r="J121" s="50">
        <v>87750</v>
      </c>
      <c r="K121" s="51">
        <v>5</v>
      </c>
      <c r="L121" s="50">
        <v>4387.5</v>
      </c>
      <c r="M121" s="50">
        <v>0</v>
      </c>
      <c r="N121" s="50">
        <v>0</v>
      </c>
      <c r="O121" s="50">
        <v>0</v>
      </c>
      <c r="P121" s="49" t="s">
        <v>933</v>
      </c>
      <c r="Q121" s="48">
        <v>45391</v>
      </c>
      <c r="R121" s="49" t="s">
        <v>775</v>
      </c>
      <c r="S121" s="49"/>
      <c r="T121" s="49"/>
      <c r="U121" s="49" t="s">
        <v>774</v>
      </c>
      <c r="V121" s="49"/>
      <c r="W121" s="48"/>
    </row>
    <row r="122" spans="1:23">
      <c r="A122" s="52" t="s">
        <v>933</v>
      </c>
      <c r="B122" s="52" t="s">
        <v>33</v>
      </c>
      <c r="C122" s="52" t="s">
        <v>101</v>
      </c>
      <c r="D122" s="52" t="s">
        <v>771</v>
      </c>
      <c r="E122" s="49" t="s">
        <v>772</v>
      </c>
      <c r="F122" s="49" t="s">
        <v>774</v>
      </c>
      <c r="G122" s="52" t="s">
        <v>189</v>
      </c>
      <c r="H122" s="48">
        <v>45362</v>
      </c>
      <c r="I122" s="50">
        <v>198240</v>
      </c>
      <c r="J122" s="50">
        <v>168000</v>
      </c>
      <c r="K122" s="51">
        <v>18</v>
      </c>
      <c r="L122" s="50">
        <v>0</v>
      </c>
      <c r="M122" s="50">
        <v>15120</v>
      </c>
      <c r="N122" s="50">
        <v>15120</v>
      </c>
      <c r="O122" s="50">
        <v>0</v>
      </c>
      <c r="P122" s="49" t="s">
        <v>933</v>
      </c>
      <c r="Q122" s="48">
        <v>45391</v>
      </c>
      <c r="R122" s="49" t="s">
        <v>775</v>
      </c>
      <c r="S122" s="49"/>
      <c r="T122" s="49" t="s">
        <v>932</v>
      </c>
      <c r="U122" s="49" t="s">
        <v>775</v>
      </c>
      <c r="V122" s="49" t="s">
        <v>988</v>
      </c>
      <c r="W122" s="48">
        <v>45362</v>
      </c>
    </row>
    <row r="123" spans="1:23">
      <c r="A123" s="52" t="s">
        <v>936</v>
      </c>
      <c r="B123" s="52" t="s">
        <v>345</v>
      </c>
      <c r="C123" s="52" t="s">
        <v>308</v>
      </c>
      <c r="D123" s="52" t="s">
        <v>771</v>
      </c>
      <c r="E123" s="49" t="s">
        <v>772</v>
      </c>
      <c r="F123" s="49" t="s">
        <v>774</v>
      </c>
      <c r="G123" s="52" t="s">
        <v>493</v>
      </c>
      <c r="H123" s="48">
        <v>45302</v>
      </c>
      <c r="I123" s="50">
        <v>124362</v>
      </c>
      <c r="J123" s="50">
        <v>118440</v>
      </c>
      <c r="K123" s="51">
        <v>5</v>
      </c>
      <c r="L123" s="50">
        <v>0</v>
      </c>
      <c r="M123" s="50">
        <v>2961</v>
      </c>
      <c r="N123" s="50">
        <v>2961</v>
      </c>
      <c r="O123" s="50">
        <v>0</v>
      </c>
      <c r="P123" s="49" t="s">
        <v>936</v>
      </c>
      <c r="Q123" s="48">
        <v>45332</v>
      </c>
      <c r="R123" s="49" t="s">
        <v>775</v>
      </c>
      <c r="S123" s="49"/>
      <c r="T123" s="49" t="s">
        <v>932</v>
      </c>
      <c r="U123" s="49" t="s">
        <v>775</v>
      </c>
      <c r="V123" s="49" t="s">
        <v>987</v>
      </c>
      <c r="W123" s="48">
        <v>45302</v>
      </c>
    </row>
    <row r="124" spans="1:23">
      <c r="A124" s="52" t="s">
        <v>936</v>
      </c>
      <c r="B124" s="52" t="s">
        <v>345</v>
      </c>
      <c r="C124" s="52" t="s">
        <v>308</v>
      </c>
      <c r="D124" s="52" t="s">
        <v>771</v>
      </c>
      <c r="E124" s="49" t="s">
        <v>772</v>
      </c>
      <c r="F124" s="49" t="s">
        <v>774</v>
      </c>
      <c r="G124" s="52" t="s">
        <v>494</v>
      </c>
      <c r="H124" s="48">
        <v>45302</v>
      </c>
      <c r="I124" s="50">
        <v>20328</v>
      </c>
      <c r="J124" s="50">
        <v>19360</v>
      </c>
      <c r="K124" s="51">
        <v>5</v>
      </c>
      <c r="L124" s="50">
        <v>0</v>
      </c>
      <c r="M124" s="50">
        <v>484</v>
      </c>
      <c r="N124" s="50">
        <v>484</v>
      </c>
      <c r="O124" s="50">
        <v>0</v>
      </c>
      <c r="P124" s="49" t="s">
        <v>936</v>
      </c>
      <c r="Q124" s="48">
        <v>45332</v>
      </c>
      <c r="R124" s="49" t="s">
        <v>775</v>
      </c>
      <c r="S124" s="49"/>
      <c r="T124" s="49" t="s">
        <v>932</v>
      </c>
      <c r="U124" s="49" t="s">
        <v>775</v>
      </c>
      <c r="V124" s="49" t="s">
        <v>986</v>
      </c>
      <c r="W124" s="48">
        <v>45302</v>
      </c>
    </row>
    <row r="125" spans="1:23">
      <c r="A125" s="52" t="s">
        <v>935</v>
      </c>
      <c r="B125" s="52" t="s">
        <v>34</v>
      </c>
      <c r="C125" s="52" t="s">
        <v>102</v>
      </c>
      <c r="D125" s="52" t="s">
        <v>771</v>
      </c>
      <c r="E125" s="49" t="s">
        <v>772</v>
      </c>
      <c r="F125" s="49" t="s">
        <v>774</v>
      </c>
      <c r="G125" s="52" t="s">
        <v>495</v>
      </c>
      <c r="H125" s="48">
        <v>45327</v>
      </c>
      <c r="I125" s="50">
        <v>133812</v>
      </c>
      <c r="J125" s="50">
        <v>113400</v>
      </c>
      <c r="K125" s="51">
        <v>18</v>
      </c>
      <c r="L125" s="50">
        <v>0</v>
      </c>
      <c r="M125" s="50">
        <v>10206</v>
      </c>
      <c r="N125" s="50">
        <v>10206</v>
      </c>
      <c r="O125" s="50">
        <v>0</v>
      </c>
      <c r="P125" s="49" t="s">
        <v>935</v>
      </c>
      <c r="Q125" s="48">
        <v>45359</v>
      </c>
      <c r="R125" s="49" t="s">
        <v>775</v>
      </c>
      <c r="S125" s="49"/>
      <c r="T125" s="49" t="s">
        <v>932</v>
      </c>
      <c r="U125" s="49" t="s">
        <v>775</v>
      </c>
      <c r="V125" s="49" t="s">
        <v>985</v>
      </c>
      <c r="W125" s="48">
        <v>45327</v>
      </c>
    </row>
    <row r="126" spans="1:23">
      <c r="A126" s="52" t="s">
        <v>933</v>
      </c>
      <c r="B126" s="52" t="s">
        <v>34</v>
      </c>
      <c r="C126" s="52" t="s">
        <v>102</v>
      </c>
      <c r="D126" s="52" t="s">
        <v>771</v>
      </c>
      <c r="E126" s="49" t="s">
        <v>772</v>
      </c>
      <c r="F126" s="49" t="s">
        <v>774</v>
      </c>
      <c r="G126" s="52" t="s">
        <v>190</v>
      </c>
      <c r="H126" s="48">
        <v>45366</v>
      </c>
      <c r="I126" s="50">
        <v>182558</v>
      </c>
      <c r="J126" s="50">
        <v>154710</v>
      </c>
      <c r="K126" s="51">
        <v>18</v>
      </c>
      <c r="L126" s="50">
        <v>0</v>
      </c>
      <c r="M126" s="50">
        <v>13924</v>
      </c>
      <c r="N126" s="50">
        <v>13924</v>
      </c>
      <c r="O126" s="50">
        <v>0</v>
      </c>
      <c r="P126" s="49" t="s">
        <v>933</v>
      </c>
      <c r="Q126" s="48">
        <v>45392</v>
      </c>
      <c r="R126" s="49" t="s">
        <v>775</v>
      </c>
      <c r="S126" s="49"/>
      <c r="T126" s="49" t="s">
        <v>932</v>
      </c>
      <c r="U126" s="49" t="s">
        <v>775</v>
      </c>
      <c r="V126" s="49" t="s">
        <v>984</v>
      </c>
      <c r="W126" s="48">
        <v>45366</v>
      </c>
    </row>
    <row r="127" spans="1:23">
      <c r="A127" s="52" t="s">
        <v>935</v>
      </c>
      <c r="B127" s="52" t="s">
        <v>347</v>
      </c>
      <c r="C127" s="52" t="s">
        <v>346</v>
      </c>
      <c r="D127" s="52" t="s">
        <v>771</v>
      </c>
      <c r="E127" s="49" t="s">
        <v>772</v>
      </c>
      <c r="F127" s="49" t="s">
        <v>775</v>
      </c>
      <c r="G127" s="52" t="s">
        <v>496</v>
      </c>
      <c r="H127" s="48">
        <v>45341</v>
      </c>
      <c r="I127" s="50">
        <v>35000</v>
      </c>
      <c r="J127" s="50">
        <v>35000</v>
      </c>
      <c r="K127" s="51">
        <v>5</v>
      </c>
      <c r="L127" s="50">
        <v>1750</v>
      </c>
      <c r="M127" s="50">
        <v>0</v>
      </c>
      <c r="N127" s="50">
        <v>0</v>
      </c>
      <c r="O127" s="50">
        <v>0</v>
      </c>
      <c r="P127" s="49" t="s">
        <v>935</v>
      </c>
      <c r="Q127" s="48">
        <v>45359</v>
      </c>
      <c r="R127" s="49" t="s">
        <v>775</v>
      </c>
      <c r="S127" s="49"/>
      <c r="T127" s="49"/>
      <c r="U127" s="49" t="s">
        <v>774</v>
      </c>
      <c r="V127" s="49"/>
      <c r="W127" s="48"/>
    </row>
    <row r="128" spans="1:23">
      <c r="A128" s="52" t="s">
        <v>936</v>
      </c>
      <c r="B128" s="52" t="s">
        <v>35</v>
      </c>
      <c r="C128" s="52" t="s">
        <v>103</v>
      </c>
      <c r="D128" s="52" t="s">
        <v>771</v>
      </c>
      <c r="E128" s="49" t="s">
        <v>772</v>
      </c>
      <c r="F128" s="49" t="s">
        <v>774</v>
      </c>
      <c r="G128" s="52" t="s">
        <v>497</v>
      </c>
      <c r="H128" s="48">
        <v>45301</v>
      </c>
      <c r="I128" s="50">
        <v>1260</v>
      </c>
      <c r="J128" s="50">
        <v>1200</v>
      </c>
      <c r="K128" s="51">
        <v>5</v>
      </c>
      <c r="L128" s="50">
        <v>0</v>
      </c>
      <c r="M128" s="50">
        <v>30</v>
      </c>
      <c r="N128" s="50">
        <v>30</v>
      </c>
      <c r="O128" s="50">
        <v>0</v>
      </c>
      <c r="P128" s="49" t="s">
        <v>936</v>
      </c>
      <c r="Q128" s="48">
        <v>45330</v>
      </c>
      <c r="R128" s="49" t="s">
        <v>775</v>
      </c>
      <c r="S128" s="49"/>
      <c r="T128" s="49"/>
      <c r="U128" s="49" t="s">
        <v>774</v>
      </c>
      <c r="V128" s="49"/>
      <c r="W128" s="48"/>
    </row>
    <row r="129" spans="1:23">
      <c r="A129" s="52" t="s">
        <v>936</v>
      </c>
      <c r="B129" s="52" t="s">
        <v>35</v>
      </c>
      <c r="C129" s="52" t="s">
        <v>103</v>
      </c>
      <c r="D129" s="52" t="s">
        <v>771</v>
      </c>
      <c r="E129" s="49" t="s">
        <v>772</v>
      </c>
      <c r="F129" s="49" t="s">
        <v>774</v>
      </c>
      <c r="G129" s="52" t="s">
        <v>498</v>
      </c>
      <c r="H129" s="48">
        <v>45318</v>
      </c>
      <c r="I129" s="50">
        <v>1498</v>
      </c>
      <c r="J129" s="50">
        <v>1000</v>
      </c>
      <c r="K129" s="51">
        <v>5</v>
      </c>
      <c r="L129" s="50">
        <v>0</v>
      </c>
      <c r="M129" s="50">
        <v>25</v>
      </c>
      <c r="N129" s="50">
        <v>25</v>
      </c>
      <c r="O129" s="50">
        <v>0</v>
      </c>
      <c r="P129" s="49" t="s">
        <v>936</v>
      </c>
      <c r="Q129" s="48">
        <v>45330</v>
      </c>
      <c r="R129" s="49" t="s">
        <v>775</v>
      </c>
      <c r="S129" s="49"/>
      <c r="T129" s="49"/>
      <c r="U129" s="49" t="s">
        <v>774</v>
      </c>
      <c r="V129" s="49"/>
      <c r="W129" s="48"/>
    </row>
    <row r="130" spans="1:23">
      <c r="A130" s="52" t="s">
        <v>936</v>
      </c>
      <c r="B130" s="52" t="s">
        <v>35</v>
      </c>
      <c r="C130" s="52" t="s">
        <v>103</v>
      </c>
      <c r="D130" s="52" t="s">
        <v>771</v>
      </c>
      <c r="E130" s="49" t="s">
        <v>772</v>
      </c>
      <c r="F130" s="49" t="s">
        <v>774</v>
      </c>
      <c r="G130" s="52" t="s">
        <v>498</v>
      </c>
      <c r="H130" s="48">
        <v>45318</v>
      </c>
      <c r="I130" s="50">
        <v>1498</v>
      </c>
      <c r="J130" s="50">
        <v>400</v>
      </c>
      <c r="K130" s="51">
        <v>12</v>
      </c>
      <c r="L130" s="50">
        <v>0</v>
      </c>
      <c r="M130" s="50">
        <v>24</v>
      </c>
      <c r="N130" s="50">
        <v>24</v>
      </c>
      <c r="O130" s="50">
        <v>0</v>
      </c>
      <c r="P130" s="49" t="s">
        <v>936</v>
      </c>
      <c r="Q130" s="48">
        <v>45330</v>
      </c>
      <c r="R130" s="49" t="s">
        <v>775</v>
      </c>
      <c r="S130" s="49"/>
      <c r="T130" s="49"/>
      <c r="U130" s="49" t="s">
        <v>774</v>
      </c>
      <c r="V130" s="49"/>
      <c r="W130" s="48"/>
    </row>
    <row r="131" spans="1:23">
      <c r="A131" s="52" t="s">
        <v>935</v>
      </c>
      <c r="B131" s="52" t="s">
        <v>35</v>
      </c>
      <c r="C131" s="52" t="s">
        <v>103</v>
      </c>
      <c r="D131" s="52" t="s">
        <v>771</v>
      </c>
      <c r="E131" s="49" t="s">
        <v>772</v>
      </c>
      <c r="F131" s="49" t="s">
        <v>774</v>
      </c>
      <c r="G131" s="52" t="s">
        <v>499</v>
      </c>
      <c r="H131" s="48">
        <v>45338</v>
      </c>
      <c r="I131" s="50">
        <v>6090</v>
      </c>
      <c r="J131" s="50">
        <v>600</v>
      </c>
      <c r="K131" s="51">
        <v>5</v>
      </c>
      <c r="L131" s="50">
        <v>0</v>
      </c>
      <c r="M131" s="50">
        <v>15</v>
      </c>
      <c r="N131" s="50">
        <v>15</v>
      </c>
      <c r="O131" s="50">
        <v>0</v>
      </c>
      <c r="P131" s="49" t="s">
        <v>935</v>
      </c>
      <c r="Q131" s="48">
        <v>45362</v>
      </c>
      <c r="R131" s="49" t="s">
        <v>775</v>
      </c>
      <c r="S131" s="49"/>
      <c r="T131" s="49"/>
      <c r="U131" s="49" t="s">
        <v>774</v>
      </c>
      <c r="V131" s="49"/>
      <c r="W131" s="48"/>
    </row>
    <row r="132" spans="1:23">
      <c r="A132" s="52" t="s">
        <v>935</v>
      </c>
      <c r="B132" s="52" t="s">
        <v>35</v>
      </c>
      <c r="C132" s="52" t="s">
        <v>103</v>
      </c>
      <c r="D132" s="52" t="s">
        <v>771</v>
      </c>
      <c r="E132" s="49" t="s">
        <v>772</v>
      </c>
      <c r="F132" s="49" t="s">
        <v>774</v>
      </c>
      <c r="G132" s="52" t="s">
        <v>499</v>
      </c>
      <c r="H132" s="48">
        <v>45338</v>
      </c>
      <c r="I132" s="50">
        <v>6090</v>
      </c>
      <c r="J132" s="50">
        <v>4875</v>
      </c>
      <c r="K132" s="51">
        <v>12</v>
      </c>
      <c r="L132" s="50">
        <v>0</v>
      </c>
      <c r="M132" s="50">
        <v>292.5</v>
      </c>
      <c r="N132" s="50">
        <v>292.5</v>
      </c>
      <c r="O132" s="50">
        <v>0</v>
      </c>
      <c r="P132" s="49" t="s">
        <v>935</v>
      </c>
      <c r="Q132" s="48">
        <v>45362</v>
      </c>
      <c r="R132" s="49" t="s">
        <v>775</v>
      </c>
      <c r="S132" s="49"/>
      <c r="T132" s="49"/>
      <c r="U132" s="49" t="s">
        <v>774</v>
      </c>
      <c r="V132" s="49"/>
      <c r="W132" s="48"/>
    </row>
    <row r="133" spans="1:23">
      <c r="A133" s="52" t="s">
        <v>933</v>
      </c>
      <c r="B133" s="52" t="s">
        <v>35</v>
      </c>
      <c r="C133" s="52" t="s">
        <v>103</v>
      </c>
      <c r="D133" s="52" t="s">
        <v>771</v>
      </c>
      <c r="E133" s="49" t="s">
        <v>772</v>
      </c>
      <c r="F133" s="49" t="s">
        <v>774</v>
      </c>
      <c r="G133" s="52" t="s">
        <v>191</v>
      </c>
      <c r="H133" s="48">
        <v>45364</v>
      </c>
      <c r="I133" s="50">
        <v>1829</v>
      </c>
      <c r="J133" s="50">
        <v>1000</v>
      </c>
      <c r="K133" s="51">
        <v>5</v>
      </c>
      <c r="L133" s="50">
        <v>0</v>
      </c>
      <c r="M133" s="50">
        <v>25</v>
      </c>
      <c r="N133" s="50">
        <v>25</v>
      </c>
      <c r="O133" s="50">
        <v>0</v>
      </c>
      <c r="P133" s="49" t="s">
        <v>933</v>
      </c>
      <c r="Q133" s="48">
        <v>45393</v>
      </c>
      <c r="R133" s="49" t="s">
        <v>775</v>
      </c>
      <c r="S133" s="49"/>
      <c r="T133" s="49"/>
      <c r="U133" s="49" t="s">
        <v>774</v>
      </c>
      <c r="V133" s="49"/>
      <c r="W133" s="48"/>
    </row>
    <row r="134" spans="1:23">
      <c r="A134" s="52" t="s">
        <v>933</v>
      </c>
      <c r="B134" s="52" t="s">
        <v>35</v>
      </c>
      <c r="C134" s="52" t="s">
        <v>103</v>
      </c>
      <c r="D134" s="52" t="s">
        <v>771</v>
      </c>
      <c r="E134" s="49" t="s">
        <v>772</v>
      </c>
      <c r="F134" s="49" t="s">
        <v>774</v>
      </c>
      <c r="G134" s="52" t="s">
        <v>191</v>
      </c>
      <c r="H134" s="48">
        <v>45364</v>
      </c>
      <c r="I134" s="50">
        <v>1829</v>
      </c>
      <c r="J134" s="50">
        <v>660</v>
      </c>
      <c r="K134" s="51">
        <v>18</v>
      </c>
      <c r="L134" s="50">
        <v>0</v>
      </c>
      <c r="M134" s="50">
        <v>59.4</v>
      </c>
      <c r="N134" s="50">
        <v>59.4</v>
      </c>
      <c r="O134" s="50">
        <v>0</v>
      </c>
      <c r="P134" s="49" t="s">
        <v>933</v>
      </c>
      <c r="Q134" s="48">
        <v>45393</v>
      </c>
      <c r="R134" s="49" t="s">
        <v>775</v>
      </c>
      <c r="S134" s="49"/>
      <c r="T134" s="49"/>
      <c r="U134" s="49" t="s">
        <v>774</v>
      </c>
      <c r="V134" s="49"/>
      <c r="W134" s="48"/>
    </row>
    <row r="135" spans="1:23">
      <c r="A135" s="52" t="s">
        <v>933</v>
      </c>
      <c r="B135" s="52" t="s">
        <v>35</v>
      </c>
      <c r="C135" s="52" t="s">
        <v>103</v>
      </c>
      <c r="D135" s="52" t="s">
        <v>771</v>
      </c>
      <c r="E135" s="49" t="s">
        <v>772</v>
      </c>
      <c r="F135" s="49" t="s">
        <v>774</v>
      </c>
      <c r="G135" s="52" t="s">
        <v>192</v>
      </c>
      <c r="H135" s="48">
        <v>45374</v>
      </c>
      <c r="I135" s="50">
        <v>6510</v>
      </c>
      <c r="J135" s="50">
        <v>1000</v>
      </c>
      <c r="K135" s="51">
        <v>5</v>
      </c>
      <c r="L135" s="50">
        <v>0</v>
      </c>
      <c r="M135" s="50">
        <v>25</v>
      </c>
      <c r="N135" s="50">
        <v>25</v>
      </c>
      <c r="O135" s="50">
        <v>0</v>
      </c>
      <c r="P135" s="49" t="s">
        <v>933</v>
      </c>
      <c r="Q135" s="48">
        <v>45393</v>
      </c>
      <c r="R135" s="49" t="s">
        <v>775</v>
      </c>
      <c r="S135" s="49"/>
      <c r="T135" s="49"/>
      <c r="U135" s="49" t="s">
        <v>774</v>
      </c>
      <c r="V135" s="49"/>
      <c r="W135" s="48"/>
    </row>
    <row r="136" spans="1:23">
      <c r="A136" s="52" t="s">
        <v>933</v>
      </c>
      <c r="B136" s="52" t="s">
        <v>35</v>
      </c>
      <c r="C136" s="52" t="s">
        <v>103</v>
      </c>
      <c r="D136" s="52" t="s">
        <v>771</v>
      </c>
      <c r="E136" s="49" t="s">
        <v>772</v>
      </c>
      <c r="F136" s="49" t="s">
        <v>774</v>
      </c>
      <c r="G136" s="52" t="s">
        <v>192</v>
      </c>
      <c r="H136" s="48">
        <v>45374</v>
      </c>
      <c r="I136" s="50">
        <v>6510</v>
      </c>
      <c r="J136" s="50">
        <v>4875</v>
      </c>
      <c r="K136" s="51">
        <v>12</v>
      </c>
      <c r="L136" s="50">
        <v>0</v>
      </c>
      <c r="M136" s="50">
        <v>292.5</v>
      </c>
      <c r="N136" s="50">
        <v>292.5</v>
      </c>
      <c r="O136" s="50">
        <v>0</v>
      </c>
      <c r="P136" s="49" t="s">
        <v>933</v>
      </c>
      <c r="Q136" s="48">
        <v>45393</v>
      </c>
      <c r="R136" s="49" t="s">
        <v>775</v>
      </c>
      <c r="S136" s="49"/>
      <c r="T136" s="49"/>
      <c r="U136" s="49" t="s">
        <v>774</v>
      </c>
      <c r="V136" s="49"/>
      <c r="W136" s="48"/>
    </row>
    <row r="137" spans="1:23">
      <c r="A137" s="52" t="s">
        <v>936</v>
      </c>
      <c r="B137" s="52" t="s">
        <v>348</v>
      </c>
      <c r="C137" s="52" t="s">
        <v>304</v>
      </c>
      <c r="D137" s="52" t="s">
        <v>771</v>
      </c>
      <c r="E137" s="49" t="s">
        <v>772</v>
      </c>
      <c r="F137" s="49" t="s">
        <v>774</v>
      </c>
      <c r="G137" s="52" t="s">
        <v>500</v>
      </c>
      <c r="H137" s="48">
        <v>45321</v>
      </c>
      <c r="I137" s="50">
        <v>63190</v>
      </c>
      <c r="J137" s="50">
        <v>53550</v>
      </c>
      <c r="K137" s="51">
        <v>18</v>
      </c>
      <c r="L137" s="50">
        <v>0</v>
      </c>
      <c r="M137" s="50">
        <v>4820</v>
      </c>
      <c r="N137" s="50">
        <v>4820</v>
      </c>
      <c r="O137" s="50">
        <v>0</v>
      </c>
      <c r="P137" s="49" t="s">
        <v>936</v>
      </c>
      <c r="Q137" s="48">
        <v>45333</v>
      </c>
      <c r="R137" s="49" t="s">
        <v>775</v>
      </c>
      <c r="S137" s="49"/>
      <c r="T137" s="49" t="s">
        <v>932</v>
      </c>
      <c r="U137" s="49" t="s">
        <v>775</v>
      </c>
      <c r="V137" s="49" t="s">
        <v>983</v>
      </c>
      <c r="W137" s="48">
        <v>45321</v>
      </c>
    </row>
    <row r="138" spans="1:23">
      <c r="A138" s="52" t="s">
        <v>933</v>
      </c>
      <c r="B138" s="52" t="s">
        <v>982</v>
      </c>
      <c r="C138" s="52" t="s">
        <v>104</v>
      </c>
      <c r="D138" s="52" t="s">
        <v>771</v>
      </c>
      <c r="E138" s="49" t="s">
        <v>772</v>
      </c>
      <c r="F138" s="49" t="s">
        <v>774</v>
      </c>
      <c r="G138" s="52" t="s">
        <v>193</v>
      </c>
      <c r="H138" s="48">
        <v>45352</v>
      </c>
      <c r="I138" s="50">
        <v>436600</v>
      </c>
      <c r="J138" s="50">
        <v>370000</v>
      </c>
      <c r="K138" s="51">
        <v>18</v>
      </c>
      <c r="L138" s="50">
        <v>0</v>
      </c>
      <c r="M138" s="50">
        <v>33300</v>
      </c>
      <c r="N138" s="50">
        <v>33300</v>
      </c>
      <c r="O138" s="50">
        <v>0</v>
      </c>
      <c r="P138" s="49" t="s">
        <v>933</v>
      </c>
      <c r="Q138" s="48">
        <v>45391</v>
      </c>
      <c r="R138" s="49" t="s">
        <v>775</v>
      </c>
      <c r="S138" s="49"/>
      <c r="T138" s="49"/>
      <c r="U138" s="49" t="s">
        <v>774</v>
      </c>
      <c r="V138" s="49"/>
      <c r="W138" s="48"/>
    </row>
    <row r="139" spans="1:23">
      <c r="A139" s="52" t="s">
        <v>933</v>
      </c>
      <c r="B139" s="52" t="s">
        <v>981</v>
      </c>
      <c r="C139" s="52" t="s">
        <v>105</v>
      </c>
      <c r="D139" s="52" t="s">
        <v>771</v>
      </c>
      <c r="E139" s="49" t="s">
        <v>772</v>
      </c>
      <c r="F139" s="49" t="s">
        <v>774</v>
      </c>
      <c r="G139" s="52" t="s">
        <v>194</v>
      </c>
      <c r="H139" s="48">
        <v>45369</v>
      </c>
      <c r="I139" s="50">
        <v>62540</v>
      </c>
      <c r="J139" s="50">
        <v>53000</v>
      </c>
      <c r="K139" s="51">
        <v>18</v>
      </c>
      <c r="L139" s="50">
        <v>0</v>
      </c>
      <c r="M139" s="50">
        <v>4770</v>
      </c>
      <c r="N139" s="50">
        <v>4770</v>
      </c>
      <c r="O139" s="50">
        <v>0</v>
      </c>
      <c r="P139" s="49" t="s">
        <v>933</v>
      </c>
      <c r="Q139" s="48">
        <v>45395</v>
      </c>
      <c r="R139" s="49" t="s">
        <v>775</v>
      </c>
      <c r="S139" s="49"/>
      <c r="T139" s="49"/>
      <c r="U139" s="49" t="s">
        <v>774</v>
      </c>
      <c r="V139" s="49"/>
      <c r="W139" s="48"/>
    </row>
    <row r="140" spans="1:23">
      <c r="A140" s="52" t="s">
        <v>933</v>
      </c>
      <c r="B140" s="52" t="s">
        <v>36</v>
      </c>
      <c r="C140" s="52" t="s">
        <v>106</v>
      </c>
      <c r="D140" s="52" t="s">
        <v>771</v>
      </c>
      <c r="E140" s="49" t="s">
        <v>772</v>
      </c>
      <c r="F140" s="49" t="s">
        <v>774</v>
      </c>
      <c r="G140" s="52" t="s">
        <v>195</v>
      </c>
      <c r="H140" s="48">
        <v>45369</v>
      </c>
      <c r="I140" s="50">
        <v>63000</v>
      </c>
      <c r="J140" s="50">
        <v>60000</v>
      </c>
      <c r="K140" s="51">
        <v>5</v>
      </c>
      <c r="L140" s="50">
        <v>3000</v>
      </c>
      <c r="M140" s="50">
        <v>0</v>
      </c>
      <c r="N140" s="50">
        <v>0</v>
      </c>
      <c r="O140" s="50">
        <v>0</v>
      </c>
      <c r="P140" s="49" t="s">
        <v>933</v>
      </c>
      <c r="Q140" s="48">
        <v>45393</v>
      </c>
      <c r="R140" s="49" t="s">
        <v>775</v>
      </c>
      <c r="S140" s="49"/>
      <c r="T140" s="49"/>
      <c r="U140" s="49" t="s">
        <v>774</v>
      </c>
      <c r="V140" s="49"/>
      <c r="W140" s="48"/>
    </row>
    <row r="141" spans="1:23">
      <c r="A141" s="52" t="s">
        <v>935</v>
      </c>
      <c r="B141" s="52" t="s">
        <v>324</v>
      </c>
      <c r="C141" s="52" t="s">
        <v>349</v>
      </c>
      <c r="D141" s="52" t="s">
        <v>771</v>
      </c>
      <c r="E141" s="49" t="s">
        <v>772</v>
      </c>
      <c r="F141" s="49" t="s">
        <v>774</v>
      </c>
      <c r="G141" s="52" t="s">
        <v>501</v>
      </c>
      <c r="H141" s="48">
        <v>45323</v>
      </c>
      <c r="I141" s="50">
        <v>129505</v>
      </c>
      <c r="J141" s="50">
        <v>109750</v>
      </c>
      <c r="K141" s="51">
        <v>18</v>
      </c>
      <c r="L141" s="50">
        <v>0</v>
      </c>
      <c r="M141" s="50">
        <v>9877.5</v>
      </c>
      <c r="N141" s="50">
        <v>9877.5</v>
      </c>
      <c r="O141" s="50">
        <v>0</v>
      </c>
      <c r="P141" s="49" t="s">
        <v>935</v>
      </c>
      <c r="Q141" s="48">
        <v>45362</v>
      </c>
      <c r="R141" s="49" t="s">
        <v>775</v>
      </c>
      <c r="S141" s="49"/>
      <c r="T141" s="49" t="s">
        <v>932</v>
      </c>
      <c r="U141" s="49" t="s">
        <v>775</v>
      </c>
      <c r="V141" s="49" t="s">
        <v>980</v>
      </c>
      <c r="W141" s="48">
        <v>45323</v>
      </c>
    </row>
    <row r="142" spans="1:23">
      <c r="A142" s="52" t="s">
        <v>933</v>
      </c>
      <c r="B142" s="52" t="s">
        <v>37</v>
      </c>
      <c r="C142" s="52" t="s">
        <v>107</v>
      </c>
      <c r="D142" s="52" t="s">
        <v>771</v>
      </c>
      <c r="E142" s="49" t="s">
        <v>772</v>
      </c>
      <c r="F142" s="49" t="s">
        <v>774</v>
      </c>
      <c r="G142" s="52" t="s">
        <v>196</v>
      </c>
      <c r="H142" s="48">
        <v>45359</v>
      </c>
      <c r="I142" s="50">
        <v>50462</v>
      </c>
      <c r="J142" s="50">
        <v>42764.4</v>
      </c>
      <c r="K142" s="51">
        <v>18</v>
      </c>
      <c r="L142" s="50">
        <v>0</v>
      </c>
      <c r="M142" s="50">
        <v>3848.8</v>
      </c>
      <c r="N142" s="50">
        <v>3848.8</v>
      </c>
      <c r="O142" s="50">
        <v>0</v>
      </c>
      <c r="P142" s="49" t="s">
        <v>933</v>
      </c>
      <c r="Q142" s="48">
        <v>45390</v>
      </c>
      <c r="R142" s="49" t="s">
        <v>775</v>
      </c>
      <c r="S142" s="49"/>
      <c r="T142" s="49"/>
      <c r="U142" s="49" t="s">
        <v>774</v>
      </c>
      <c r="V142" s="49"/>
      <c r="W142" s="48"/>
    </row>
    <row r="143" spans="1:23">
      <c r="A143" s="52" t="s">
        <v>933</v>
      </c>
      <c r="B143" s="52" t="s">
        <v>38</v>
      </c>
      <c r="C143" s="52" t="s">
        <v>108</v>
      </c>
      <c r="D143" s="52" t="s">
        <v>771</v>
      </c>
      <c r="E143" s="49" t="s">
        <v>772</v>
      </c>
      <c r="F143" s="49" t="s">
        <v>774</v>
      </c>
      <c r="G143" s="52" t="s">
        <v>197</v>
      </c>
      <c r="H143" s="48">
        <v>45381</v>
      </c>
      <c r="I143" s="50">
        <v>47200</v>
      </c>
      <c r="J143" s="50">
        <v>40000</v>
      </c>
      <c r="K143" s="51">
        <v>18</v>
      </c>
      <c r="L143" s="50">
        <v>0</v>
      </c>
      <c r="M143" s="50">
        <v>3600</v>
      </c>
      <c r="N143" s="50">
        <v>3600</v>
      </c>
      <c r="O143" s="50">
        <v>0</v>
      </c>
      <c r="P143" s="49" t="s">
        <v>933</v>
      </c>
      <c r="Q143" s="48">
        <v>45393</v>
      </c>
      <c r="R143" s="49" t="s">
        <v>775</v>
      </c>
      <c r="S143" s="49"/>
      <c r="T143" s="49"/>
      <c r="U143" s="49" t="s">
        <v>774</v>
      </c>
      <c r="V143" s="49"/>
      <c r="W143" s="48"/>
    </row>
    <row r="144" spans="1:23">
      <c r="A144" s="52" t="s">
        <v>935</v>
      </c>
      <c r="B144" s="52" t="s">
        <v>351</v>
      </c>
      <c r="C144" s="52" t="s">
        <v>350</v>
      </c>
      <c r="D144" s="52" t="s">
        <v>771</v>
      </c>
      <c r="E144" s="49" t="s">
        <v>772</v>
      </c>
      <c r="F144" s="49" t="s">
        <v>774</v>
      </c>
      <c r="G144" s="52" t="s">
        <v>502</v>
      </c>
      <c r="H144" s="48">
        <v>45348</v>
      </c>
      <c r="I144" s="50">
        <v>3756</v>
      </c>
      <c r="J144" s="50">
        <v>3183</v>
      </c>
      <c r="K144" s="51">
        <v>18</v>
      </c>
      <c r="L144" s="50">
        <v>0</v>
      </c>
      <c r="M144" s="50">
        <v>286.47000000000003</v>
      </c>
      <c r="N144" s="50">
        <v>286.47000000000003</v>
      </c>
      <c r="O144" s="50">
        <v>0</v>
      </c>
      <c r="P144" s="49" t="s">
        <v>935</v>
      </c>
      <c r="Q144" s="48">
        <v>45362</v>
      </c>
      <c r="R144" s="49" t="s">
        <v>775</v>
      </c>
      <c r="S144" s="49"/>
      <c r="T144" s="49"/>
      <c r="U144" s="49" t="s">
        <v>774</v>
      </c>
      <c r="V144" s="49"/>
      <c r="W144" s="48"/>
    </row>
    <row r="145" spans="1:23">
      <c r="A145" s="52" t="s">
        <v>936</v>
      </c>
      <c r="B145" s="52" t="s">
        <v>39</v>
      </c>
      <c r="C145" s="52" t="s">
        <v>109</v>
      </c>
      <c r="D145" s="52" t="s">
        <v>771</v>
      </c>
      <c r="E145" s="49" t="s">
        <v>772</v>
      </c>
      <c r="F145" s="49" t="s">
        <v>774</v>
      </c>
      <c r="G145" s="52" t="s">
        <v>503</v>
      </c>
      <c r="H145" s="48">
        <v>45304</v>
      </c>
      <c r="I145" s="50">
        <v>395</v>
      </c>
      <c r="J145" s="50">
        <v>334.6</v>
      </c>
      <c r="K145" s="51">
        <v>18</v>
      </c>
      <c r="L145" s="50">
        <v>0</v>
      </c>
      <c r="M145" s="50">
        <v>30.11</v>
      </c>
      <c r="N145" s="50">
        <v>30.11</v>
      </c>
      <c r="O145" s="50">
        <v>0</v>
      </c>
      <c r="P145" s="49" t="s">
        <v>936</v>
      </c>
      <c r="Q145" s="48">
        <v>45330</v>
      </c>
      <c r="R145" s="49" t="s">
        <v>775</v>
      </c>
      <c r="S145" s="49"/>
      <c r="T145" s="49"/>
      <c r="U145" s="49" t="s">
        <v>775</v>
      </c>
      <c r="V145" s="49"/>
      <c r="W145" s="48"/>
    </row>
    <row r="146" spans="1:23">
      <c r="A146" s="52" t="s">
        <v>935</v>
      </c>
      <c r="B146" s="52" t="s">
        <v>39</v>
      </c>
      <c r="C146" s="52" t="s">
        <v>109</v>
      </c>
      <c r="D146" s="52" t="s">
        <v>771</v>
      </c>
      <c r="E146" s="49" t="s">
        <v>772</v>
      </c>
      <c r="F146" s="49" t="s">
        <v>774</v>
      </c>
      <c r="G146" s="52" t="s">
        <v>504</v>
      </c>
      <c r="H146" s="48">
        <v>45338</v>
      </c>
      <c r="I146" s="50">
        <v>1363</v>
      </c>
      <c r="J146" s="50">
        <v>1155.44</v>
      </c>
      <c r="K146" s="51">
        <v>18</v>
      </c>
      <c r="L146" s="50">
        <v>0</v>
      </c>
      <c r="M146" s="50">
        <v>103.99</v>
      </c>
      <c r="N146" s="50">
        <v>103.99</v>
      </c>
      <c r="O146" s="50">
        <v>0</v>
      </c>
      <c r="P146" s="49" t="s">
        <v>935</v>
      </c>
      <c r="Q146" s="48">
        <v>45362</v>
      </c>
      <c r="R146" s="49" t="s">
        <v>775</v>
      </c>
      <c r="S146" s="49"/>
      <c r="T146" s="49"/>
      <c r="U146" s="49" t="s">
        <v>775</v>
      </c>
      <c r="V146" s="49"/>
      <c r="W146" s="48"/>
    </row>
    <row r="147" spans="1:23">
      <c r="A147" s="52" t="s">
        <v>935</v>
      </c>
      <c r="B147" s="52" t="s">
        <v>39</v>
      </c>
      <c r="C147" s="52" t="s">
        <v>109</v>
      </c>
      <c r="D147" s="52" t="s">
        <v>771</v>
      </c>
      <c r="E147" s="49" t="s">
        <v>772</v>
      </c>
      <c r="F147" s="49" t="s">
        <v>774</v>
      </c>
      <c r="G147" s="52" t="s">
        <v>505</v>
      </c>
      <c r="H147" s="48">
        <v>45345</v>
      </c>
      <c r="I147" s="50">
        <v>1128</v>
      </c>
      <c r="J147" s="50">
        <v>955.71</v>
      </c>
      <c r="K147" s="51">
        <v>18</v>
      </c>
      <c r="L147" s="50">
        <v>0</v>
      </c>
      <c r="M147" s="50">
        <v>86.01</v>
      </c>
      <c r="N147" s="50">
        <v>86.01</v>
      </c>
      <c r="O147" s="50">
        <v>0</v>
      </c>
      <c r="P147" s="49" t="s">
        <v>935</v>
      </c>
      <c r="Q147" s="48">
        <v>45362</v>
      </c>
      <c r="R147" s="49" t="s">
        <v>775</v>
      </c>
      <c r="S147" s="49"/>
      <c r="T147" s="49"/>
      <c r="U147" s="49" t="s">
        <v>775</v>
      </c>
      <c r="V147" s="49"/>
      <c r="W147" s="48"/>
    </row>
    <row r="148" spans="1:23">
      <c r="A148" s="52" t="s">
        <v>933</v>
      </c>
      <c r="B148" s="52" t="s">
        <v>39</v>
      </c>
      <c r="C148" s="52" t="s">
        <v>109</v>
      </c>
      <c r="D148" s="52" t="s">
        <v>771</v>
      </c>
      <c r="E148" s="49" t="s">
        <v>772</v>
      </c>
      <c r="F148" s="49" t="s">
        <v>774</v>
      </c>
      <c r="G148" s="52" t="s">
        <v>198</v>
      </c>
      <c r="H148" s="48">
        <v>45356</v>
      </c>
      <c r="I148" s="50">
        <v>568</v>
      </c>
      <c r="J148" s="50">
        <v>481.6</v>
      </c>
      <c r="K148" s="51">
        <v>18</v>
      </c>
      <c r="L148" s="50">
        <v>0</v>
      </c>
      <c r="M148" s="50">
        <v>43.34</v>
      </c>
      <c r="N148" s="50">
        <v>43.34</v>
      </c>
      <c r="O148" s="50">
        <v>0</v>
      </c>
      <c r="P148" s="49" t="s">
        <v>933</v>
      </c>
      <c r="Q148" s="48">
        <v>45386</v>
      </c>
      <c r="R148" s="49" t="s">
        <v>775</v>
      </c>
      <c r="S148" s="49"/>
      <c r="T148" s="49"/>
      <c r="U148" s="49" t="s">
        <v>775</v>
      </c>
      <c r="V148" s="49"/>
      <c r="W148" s="48"/>
    </row>
    <row r="149" spans="1:23">
      <c r="A149" s="52" t="s">
        <v>933</v>
      </c>
      <c r="B149" s="52" t="s">
        <v>39</v>
      </c>
      <c r="C149" s="52" t="s">
        <v>109</v>
      </c>
      <c r="D149" s="52" t="s">
        <v>771</v>
      </c>
      <c r="E149" s="49" t="s">
        <v>772</v>
      </c>
      <c r="F149" s="49" t="s">
        <v>774</v>
      </c>
      <c r="G149" s="52" t="s">
        <v>199</v>
      </c>
      <c r="H149" s="48">
        <v>45371</v>
      </c>
      <c r="I149" s="50">
        <v>1329</v>
      </c>
      <c r="J149" s="50">
        <v>1126.08</v>
      </c>
      <c r="K149" s="51">
        <v>18</v>
      </c>
      <c r="L149" s="50">
        <v>0</v>
      </c>
      <c r="M149" s="50">
        <v>101.35</v>
      </c>
      <c r="N149" s="50">
        <v>101.35</v>
      </c>
      <c r="O149" s="50">
        <v>0</v>
      </c>
      <c r="P149" s="49" t="s">
        <v>933</v>
      </c>
      <c r="Q149" s="48">
        <v>45386</v>
      </c>
      <c r="R149" s="49" t="s">
        <v>775</v>
      </c>
      <c r="S149" s="49"/>
      <c r="T149" s="49"/>
      <c r="U149" s="49" t="s">
        <v>775</v>
      </c>
      <c r="V149" s="49"/>
      <c r="W149" s="48"/>
    </row>
    <row r="150" spans="1:23">
      <c r="A150" s="52" t="s">
        <v>935</v>
      </c>
      <c r="B150" s="52" t="s">
        <v>353</v>
      </c>
      <c r="C150" s="52" t="s">
        <v>352</v>
      </c>
      <c r="D150" s="52" t="s">
        <v>771</v>
      </c>
      <c r="E150" s="49" t="s">
        <v>772</v>
      </c>
      <c r="F150" s="49" t="s">
        <v>774</v>
      </c>
      <c r="G150" s="52" t="s">
        <v>506</v>
      </c>
      <c r="H150" s="48">
        <v>45350</v>
      </c>
      <c r="I150" s="50">
        <v>6750</v>
      </c>
      <c r="J150" s="50">
        <v>5720</v>
      </c>
      <c r="K150" s="51">
        <v>18</v>
      </c>
      <c r="L150" s="50">
        <v>1029.5999999999999</v>
      </c>
      <c r="M150" s="50">
        <v>0</v>
      </c>
      <c r="N150" s="50">
        <v>0</v>
      </c>
      <c r="O150" s="50">
        <v>0</v>
      </c>
      <c r="P150" s="49" t="s">
        <v>935</v>
      </c>
      <c r="Q150" s="48">
        <v>45357</v>
      </c>
      <c r="R150" s="49" t="s">
        <v>775</v>
      </c>
      <c r="S150" s="49"/>
      <c r="T150" s="49"/>
      <c r="U150" s="49" t="s">
        <v>774</v>
      </c>
      <c r="V150" s="49"/>
      <c r="W150" s="48"/>
    </row>
    <row r="151" spans="1:23">
      <c r="A151" s="52" t="s">
        <v>935</v>
      </c>
      <c r="B151" s="52" t="s">
        <v>40</v>
      </c>
      <c r="C151" s="52" t="s">
        <v>110</v>
      </c>
      <c r="D151" s="52" t="s">
        <v>771</v>
      </c>
      <c r="E151" s="49" t="s">
        <v>772</v>
      </c>
      <c r="F151" s="49" t="s">
        <v>775</v>
      </c>
      <c r="G151" s="52" t="s">
        <v>507</v>
      </c>
      <c r="H151" s="48">
        <v>45296</v>
      </c>
      <c r="I151" s="50">
        <v>4160</v>
      </c>
      <c r="J151" s="50">
        <v>4160</v>
      </c>
      <c r="K151" s="51">
        <v>5</v>
      </c>
      <c r="L151" s="50">
        <v>0</v>
      </c>
      <c r="M151" s="50">
        <v>104</v>
      </c>
      <c r="N151" s="50">
        <v>104</v>
      </c>
      <c r="O151" s="50">
        <v>0</v>
      </c>
      <c r="P151" s="49" t="s">
        <v>936</v>
      </c>
      <c r="Q151" s="48">
        <v>45345</v>
      </c>
      <c r="R151" s="49" t="s">
        <v>775</v>
      </c>
      <c r="S151" s="49"/>
      <c r="T151" s="49"/>
      <c r="U151" s="49" t="s">
        <v>775</v>
      </c>
      <c r="V151" s="49"/>
      <c r="W151" s="48"/>
    </row>
    <row r="152" spans="1:23">
      <c r="A152" s="52" t="s">
        <v>935</v>
      </c>
      <c r="B152" s="52" t="s">
        <v>40</v>
      </c>
      <c r="C152" s="52" t="s">
        <v>110</v>
      </c>
      <c r="D152" s="52" t="s">
        <v>771</v>
      </c>
      <c r="E152" s="49" t="s">
        <v>772</v>
      </c>
      <c r="F152" s="49" t="s">
        <v>775</v>
      </c>
      <c r="G152" s="52" t="s">
        <v>508</v>
      </c>
      <c r="H152" s="48">
        <v>45304</v>
      </c>
      <c r="I152" s="50">
        <v>160</v>
      </c>
      <c r="J152" s="50">
        <v>160</v>
      </c>
      <c r="K152" s="51">
        <v>5</v>
      </c>
      <c r="L152" s="50">
        <v>0</v>
      </c>
      <c r="M152" s="50">
        <v>4</v>
      </c>
      <c r="N152" s="50">
        <v>4</v>
      </c>
      <c r="O152" s="50">
        <v>0</v>
      </c>
      <c r="P152" s="49" t="s">
        <v>936</v>
      </c>
      <c r="Q152" s="48">
        <v>45345</v>
      </c>
      <c r="R152" s="49" t="s">
        <v>775</v>
      </c>
      <c r="S152" s="49"/>
      <c r="T152" s="49"/>
      <c r="U152" s="49" t="s">
        <v>775</v>
      </c>
      <c r="V152" s="49"/>
      <c r="W152" s="48"/>
    </row>
    <row r="153" spans="1:23">
      <c r="A153" s="52" t="s">
        <v>933</v>
      </c>
      <c r="B153" s="52" t="s">
        <v>40</v>
      </c>
      <c r="C153" s="52" t="s">
        <v>110</v>
      </c>
      <c r="D153" s="52" t="s">
        <v>771</v>
      </c>
      <c r="E153" s="49" t="s">
        <v>772</v>
      </c>
      <c r="F153" s="49" t="s">
        <v>775</v>
      </c>
      <c r="G153" s="52" t="s">
        <v>742</v>
      </c>
      <c r="H153" s="48">
        <v>45336</v>
      </c>
      <c r="I153" s="50">
        <v>2870</v>
      </c>
      <c r="J153" s="50">
        <v>2870</v>
      </c>
      <c r="K153" s="51">
        <v>5</v>
      </c>
      <c r="L153" s="50">
        <v>0</v>
      </c>
      <c r="M153" s="50">
        <v>71.75</v>
      </c>
      <c r="N153" s="50">
        <v>71.75</v>
      </c>
      <c r="O153" s="50">
        <v>0</v>
      </c>
      <c r="P153" s="49" t="s">
        <v>935</v>
      </c>
      <c r="Q153" s="48">
        <v>45365</v>
      </c>
      <c r="R153" s="49" t="s">
        <v>775</v>
      </c>
      <c r="S153" s="49"/>
      <c r="T153" s="49"/>
      <c r="U153" s="49" t="s">
        <v>775</v>
      </c>
      <c r="V153" s="49"/>
      <c r="W153" s="48"/>
    </row>
    <row r="154" spans="1:23">
      <c r="A154" s="52" t="s">
        <v>933</v>
      </c>
      <c r="B154" s="52" t="s">
        <v>40</v>
      </c>
      <c r="C154" s="52" t="s">
        <v>110</v>
      </c>
      <c r="D154" s="52" t="s">
        <v>771</v>
      </c>
      <c r="E154" s="49" t="s">
        <v>772</v>
      </c>
      <c r="F154" s="49" t="s">
        <v>775</v>
      </c>
      <c r="G154" s="52" t="s">
        <v>743</v>
      </c>
      <c r="H154" s="48">
        <v>45349</v>
      </c>
      <c r="I154" s="50">
        <v>1440</v>
      </c>
      <c r="J154" s="50">
        <v>1440</v>
      </c>
      <c r="K154" s="51">
        <v>5</v>
      </c>
      <c r="L154" s="50">
        <v>0</v>
      </c>
      <c r="M154" s="50">
        <v>36</v>
      </c>
      <c r="N154" s="50">
        <v>36</v>
      </c>
      <c r="O154" s="50">
        <v>0</v>
      </c>
      <c r="P154" s="49" t="s">
        <v>935</v>
      </c>
      <c r="Q154" s="48">
        <v>45365</v>
      </c>
      <c r="R154" s="49" t="s">
        <v>775</v>
      </c>
      <c r="S154" s="49"/>
      <c r="T154" s="49"/>
      <c r="U154" s="49" t="s">
        <v>775</v>
      </c>
      <c r="V154" s="49"/>
      <c r="W154" s="48"/>
    </row>
    <row r="155" spans="1:23">
      <c r="A155" s="52" t="s">
        <v>936</v>
      </c>
      <c r="B155" s="52" t="s">
        <v>355</v>
      </c>
      <c r="C155" s="52" t="s">
        <v>354</v>
      </c>
      <c r="D155" s="52" t="s">
        <v>771</v>
      </c>
      <c r="E155" s="49" t="s">
        <v>772</v>
      </c>
      <c r="F155" s="49" t="s">
        <v>774</v>
      </c>
      <c r="G155" s="52" t="s">
        <v>509</v>
      </c>
      <c r="H155" s="48">
        <v>45311</v>
      </c>
      <c r="I155" s="50">
        <v>24150</v>
      </c>
      <c r="J155" s="50">
        <v>23000</v>
      </c>
      <c r="K155" s="51">
        <v>5</v>
      </c>
      <c r="L155" s="50">
        <v>1150</v>
      </c>
      <c r="M155" s="50">
        <v>0</v>
      </c>
      <c r="N155" s="50">
        <v>0</v>
      </c>
      <c r="O155" s="50">
        <v>0</v>
      </c>
      <c r="P155" s="49" t="s">
        <v>936</v>
      </c>
      <c r="Q155" s="48">
        <v>45328</v>
      </c>
      <c r="R155" s="49" t="s">
        <v>775</v>
      </c>
      <c r="S155" s="49"/>
      <c r="T155" s="49" t="s">
        <v>932</v>
      </c>
      <c r="U155" s="49" t="s">
        <v>775</v>
      </c>
      <c r="V155" s="49" t="s">
        <v>979</v>
      </c>
      <c r="W155" s="48">
        <v>45311</v>
      </c>
    </row>
    <row r="156" spans="1:23">
      <c r="A156" s="52" t="s">
        <v>936</v>
      </c>
      <c r="B156" s="52" t="s">
        <v>41</v>
      </c>
      <c r="C156" s="52" t="s">
        <v>111</v>
      </c>
      <c r="D156" s="52" t="s">
        <v>771</v>
      </c>
      <c r="E156" s="49" t="s">
        <v>772</v>
      </c>
      <c r="F156" s="49" t="s">
        <v>775</v>
      </c>
      <c r="G156" s="52" t="s">
        <v>510</v>
      </c>
      <c r="H156" s="48">
        <v>45296</v>
      </c>
      <c r="I156" s="50">
        <v>23555</v>
      </c>
      <c r="J156" s="50">
        <v>23555</v>
      </c>
      <c r="K156" s="51">
        <v>5</v>
      </c>
      <c r="L156" s="50">
        <v>0</v>
      </c>
      <c r="M156" s="50">
        <v>588.88</v>
      </c>
      <c r="N156" s="50">
        <v>588.88</v>
      </c>
      <c r="O156" s="50">
        <v>0</v>
      </c>
      <c r="P156" s="49" t="s">
        <v>936</v>
      </c>
      <c r="Q156" s="48">
        <v>45332</v>
      </c>
      <c r="R156" s="49" t="s">
        <v>775</v>
      </c>
      <c r="S156" s="49"/>
      <c r="T156" s="49"/>
      <c r="U156" s="49" t="s">
        <v>775</v>
      </c>
      <c r="V156" s="49"/>
      <c r="W156" s="48"/>
    </row>
    <row r="157" spans="1:23">
      <c r="A157" s="52" t="s">
        <v>936</v>
      </c>
      <c r="B157" s="52" t="s">
        <v>41</v>
      </c>
      <c r="C157" s="52" t="s">
        <v>111</v>
      </c>
      <c r="D157" s="52" t="s">
        <v>771</v>
      </c>
      <c r="E157" s="49" t="s">
        <v>772</v>
      </c>
      <c r="F157" s="49" t="s">
        <v>775</v>
      </c>
      <c r="G157" s="52" t="s">
        <v>511</v>
      </c>
      <c r="H157" s="48">
        <v>45321</v>
      </c>
      <c r="I157" s="50">
        <v>22314</v>
      </c>
      <c r="J157" s="50">
        <v>22314</v>
      </c>
      <c r="K157" s="51">
        <v>5</v>
      </c>
      <c r="L157" s="50">
        <v>0</v>
      </c>
      <c r="M157" s="50">
        <v>557.85</v>
      </c>
      <c r="N157" s="50">
        <v>557.85</v>
      </c>
      <c r="O157" s="50">
        <v>0</v>
      </c>
      <c r="P157" s="49" t="s">
        <v>936</v>
      </c>
      <c r="Q157" s="48">
        <v>45332</v>
      </c>
      <c r="R157" s="49" t="s">
        <v>775</v>
      </c>
      <c r="S157" s="49"/>
      <c r="T157" s="49"/>
      <c r="U157" s="49" t="s">
        <v>775</v>
      </c>
      <c r="V157" s="49"/>
      <c r="W157" s="48"/>
    </row>
    <row r="158" spans="1:23">
      <c r="A158" s="52" t="s">
        <v>933</v>
      </c>
      <c r="B158" s="52" t="s">
        <v>41</v>
      </c>
      <c r="C158" s="52" t="s">
        <v>111</v>
      </c>
      <c r="D158" s="52" t="s">
        <v>771</v>
      </c>
      <c r="E158" s="49" t="s">
        <v>772</v>
      </c>
      <c r="F158" s="49" t="s">
        <v>775</v>
      </c>
      <c r="G158" s="52" t="s">
        <v>200</v>
      </c>
      <c r="H158" s="48">
        <v>45356</v>
      </c>
      <c r="I158" s="50">
        <v>26637</v>
      </c>
      <c r="J158" s="50">
        <v>26637</v>
      </c>
      <c r="K158" s="51">
        <v>5</v>
      </c>
      <c r="L158" s="50">
        <v>0</v>
      </c>
      <c r="M158" s="50">
        <v>665.93</v>
      </c>
      <c r="N158" s="50">
        <v>665.93</v>
      </c>
      <c r="O158" s="50">
        <v>0</v>
      </c>
      <c r="P158" s="49" t="s">
        <v>933</v>
      </c>
      <c r="Q158" s="48">
        <v>45393</v>
      </c>
      <c r="R158" s="49" t="s">
        <v>775</v>
      </c>
      <c r="S158" s="49"/>
      <c r="T158" s="49"/>
      <c r="U158" s="49" t="s">
        <v>775</v>
      </c>
      <c r="V158" s="49"/>
      <c r="W158" s="48"/>
    </row>
    <row r="159" spans="1:23">
      <c r="A159" s="52" t="s">
        <v>933</v>
      </c>
      <c r="B159" s="52" t="s">
        <v>41</v>
      </c>
      <c r="C159" s="52" t="s">
        <v>111</v>
      </c>
      <c r="D159" s="52" t="s">
        <v>771</v>
      </c>
      <c r="E159" s="49" t="s">
        <v>772</v>
      </c>
      <c r="F159" s="49" t="s">
        <v>775</v>
      </c>
      <c r="G159" s="52" t="s">
        <v>201</v>
      </c>
      <c r="H159" s="48">
        <v>45382</v>
      </c>
      <c r="I159" s="50">
        <v>26069</v>
      </c>
      <c r="J159" s="50">
        <v>26069</v>
      </c>
      <c r="K159" s="51">
        <v>5</v>
      </c>
      <c r="L159" s="50">
        <v>0</v>
      </c>
      <c r="M159" s="50">
        <v>651.73</v>
      </c>
      <c r="N159" s="50">
        <v>651.73</v>
      </c>
      <c r="O159" s="50">
        <v>0</v>
      </c>
      <c r="P159" s="49" t="s">
        <v>933</v>
      </c>
      <c r="Q159" s="48">
        <v>45393</v>
      </c>
      <c r="R159" s="49" t="s">
        <v>775</v>
      </c>
      <c r="S159" s="49"/>
      <c r="T159" s="49"/>
      <c r="U159" s="49" t="s">
        <v>775</v>
      </c>
      <c r="V159" s="49"/>
      <c r="W159" s="48"/>
    </row>
    <row r="160" spans="1:23">
      <c r="A160" s="52" t="s">
        <v>936</v>
      </c>
      <c r="B160" s="52" t="s">
        <v>357</v>
      </c>
      <c r="C160" s="52" t="s">
        <v>356</v>
      </c>
      <c r="D160" s="52" t="s">
        <v>771</v>
      </c>
      <c r="E160" s="49" t="s">
        <v>772</v>
      </c>
      <c r="F160" s="49" t="s">
        <v>774</v>
      </c>
      <c r="G160" s="52" t="s">
        <v>512</v>
      </c>
      <c r="H160" s="48">
        <v>45322</v>
      </c>
      <c r="I160" s="50">
        <v>431000</v>
      </c>
      <c r="J160" s="50">
        <v>365254</v>
      </c>
      <c r="K160" s="51">
        <v>18</v>
      </c>
      <c r="L160" s="50">
        <v>0</v>
      </c>
      <c r="M160" s="50">
        <v>32872.86</v>
      </c>
      <c r="N160" s="50">
        <v>32872.86</v>
      </c>
      <c r="O160" s="50">
        <v>0</v>
      </c>
      <c r="P160" s="49" t="s">
        <v>936</v>
      </c>
      <c r="Q160" s="48">
        <v>45332</v>
      </c>
      <c r="R160" s="49" t="s">
        <v>775</v>
      </c>
      <c r="S160" s="49"/>
      <c r="T160" s="49"/>
      <c r="U160" s="49" t="s">
        <v>775</v>
      </c>
      <c r="V160" s="49"/>
      <c r="W160" s="48"/>
    </row>
    <row r="161" spans="1:23">
      <c r="A161" s="52" t="s">
        <v>936</v>
      </c>
      <c r="B161" s="52" t="s">
        <v>42</v>
      </c>
      <c r="C161" s="52" t="s">
        <v>112</v>
      </c>
      <c r="D161" s="52" t="s">
        <v>771</v>
      </c>
      <c r="E161" s="49" t="s">
        <v>772</v>
      </c>
      <c r="F161" s="49" t="s">
        <v>774</v>
      </c>
      <c r="G161" s="52" t="s">
        <v>513</v>
      </c>
      <c r="H161" s="48">
        <v>45301</v>
      </c>
      <c r="I161" s="50">
        <v>6608</v>
      </c>
      <c r="J161" s="50">
        <v>5600</v>
      </c>
      <c r="K161" s="51">
        <v>18</v>
      </c>
      <c r="L161" s="50">
        <v>0</v>
      </c>
      <c r="M161" s="50">
        <v>504</v>
      </c>
      <c r="N161" s="50">
        <v>504</v>
      </c>
      <c r="O161" s="50">
        <v>0</v>
      </c>
      <c r="P161" s="49" t="s">
        <v>936</v>
      </c>
      <c r="Q161" s="48">
        <v>45330</v>
      </c>
      <c r="R161" s="49" t="s">
        <v>775</v>
      </c>
      <c r="S161" s="49"/>
      <c r="T161" s="49"/>
      <c r="U161" s="49" t="s">
        <v>774</v>
      </c>
      <c r="V161" s="49"/>
      <c r="W161" s="48"/>
    </row>
    <row r="162" spans="1:23">
      <c r="A162" s="52" t="s">
        <v>936</v>
      </c>
      <c r="B162" s="52" t="s">
        <v>42</v>
      </c>
      <c r="C162" s="52" t="s">
        <v>112</v>
      </c>
      <c r="D162" s="52" t="s">
        <v>771</v>
      </c>
      <c r="E162" s="49" t="s">
        <v>772</v>
      </c>
      <c r="F162" s="49" t="s">
        <v>774</v>
      </c>
      <c r="G162" s="52" t="s">
        <v>778</v>
      </c>
      <c r="H162" s="48">
        <v>45308</v>
      </c>
      <c r="I162" s="50">
        <v>4956</v>
      </c>
      <c r="J162" s="50">
        <v>4200</v>
      </c>
      <c r="K162" s="51">
        <v>18</v>
      </c>
      <c r="L162" s="50">
        <v>0</v>
      </c>
      <c r="M162" s="50">
        <v>378</v>
      </c>
      <c r="N162" s="50">
        <v>378</v>
      </c>
      <c r="O162" s="50">
        <v>0</v>
      </c>
      <c r="P162" s="49" t="s">
        <v>936</v>
      </c>
      <c r="Q162" s="48">
        <v>45330</v>
      </c>
      <c r="R162" s="49" t="s">
        <v>775</v>
      </c>
      <c r="S162" s="49"/>
      <c r="T162" s="49"/>
      <c r="U162" s="49" t="s">
        <v>774</v>
      </c>
      <c r="V162" s="49"/>
      <c r="W162" s="48"/>
    </row>
    <row r="163" spans="1:23">
      <c r="A163" s="52" t="s">
        <v>936</v>
      </c>
      <c r="B163" s="52" t="s">
        <v>42</v>
      </c>
      <c r="C163" s="52" t="s">
        <v>112</v>
      </c>
      <c r="D163" s="52" t="s">
        <v>771</v>
      </c>
      <c r="E163" s="49" t="s">
        <v>772</v>
      </c>
      <c r="F163" s="49" t="s">
        <v>774</v>
      </c>
      <c r="G163" s="52" t="s">
        <v>514</v>
      </c>
      <c r="H163" s="48">
        <v>45308</v>
      </c>
      <c r="I163" s="50">
        <v>29053</v>
      </c>
      <c r="J163" s="50">
        <v>24621</v>
      </c>
      <c r="K163" s="51">
        <v>18</v>
      </c>
      <c r="L163" s="50">
        <v>0</v>
      </c>
      <c r="M163" s="50">
        <v>2215.89</v>
      </c>
      <c r="N163" s="50">
        <v>2215.89</v>
      </c>
      <c r="O163" s="50">
        <v>0</v>
      </c>
      <c r="P163" s="49" t="s">
        <v>936</v>
      </c>
      <c r="Q163" s="48">
        <v>45330</v>
      </c>
      <c r="R163" s="49" t="s">
        <v>775</v>
      </c>
      <c r="S163" s="49"/>
      <c r="T163" s="49"/>
      <c r="U163" s="49" t="s">
        <v>774</v>
      </c>
      <c r="V163" s="49"/>
      <c r="W163" s="48"/>
    </row>
    <row r="164" spans="1:23">
      <c r="A164" s="52" t="s">
        <v>936</v>
      </c>
      <c r="B164" s="52" t="s">
        <v>42</v>
      </c>
      <c r="C164" s="52" t="s">
        <v>112</v>
      </c>
      <c r="D164" s="52" t="s">
        <v>771</v>
      </c>
      <c r="E164" s="49" t="s">
        <v>772</v>
      </c>
      <c r="F164" s="49" t="s">
        <v>774</v>
      </c>
      <c r="G164" s="52" t="s">
        <v>515</v>
      </c>
      <c r="H164" s="48">
        <v>45320</v>
      </c>
      <c r="I164" s="50">
        <v>8260</v>
      </c>
      <c r="J164" s="50">
        <v>7000</v>
      </c>
      <c r="K164" s="51">
        <v>18</v>
      </c>
      <c r="L164" s="50">
        <v>0</v>
      </c>
      <c r="M164" s="50">
        <v>630</v>
      </c>
      <c r="N164" s="50">
        <v>630</v>
      </c>
      <c r="O164" s="50">
        <v>0</v>
      </c>
      <c r="P164" s="49" t="s">
        <v>936</v>
      </c>
      <c r="Q164" s="48">
        <v>45330</v>
      </c>
      <c r="R164" s="49" t="s">
        <v>775</v>
      </c>
      <c r="S164" s="49"/>
      <c r="T164" s="49"/>
      <c r="U164" s="49" t="s">
        <v>774</v>
      </c>
      <c r="V164" s="49"/>
      <c r="W164" s="48"/>
    </row>
    <row r="165" spans="1:23">
      <c r="A165" s="52" t="s">
        <v>935</v>
      </c>
      <c r="B165" s="52" t="s">
        <v>42</v>
      </c>
      <c r="C165" s="52" t="s">
        <v>112</v>
      </c>
      <c r="D165" s="52" t="s">
        <v>771</v>
      </c>
      <c r="E165" s="49" t="s">
        <v>772</v>
      </c>
      <c r="F165" s="49" t="s">
        <v>774</v>
      </c>
      <c r="G165" s="52" t="s">
        <v>516</v>
      </c>
      <c r="H165" s="48">
        <v>45326</v>
      </c>
      <c r="I165" s="50">
        <v>36922</v>
      </c>
      <c r="J165" s="50">
        <v>31290</v>
      </c>
      <c r="K165" s="51">
        <v>18</v>
      </c>
      <c r="L165" s="50">
        <v>0</v>
      </c>
      <c r="M165" s="50">
        <v>2816.1</v>
      </c>
      <c r="N165" s="50">
        <v>2816.1</v>
      </c>
      <c r="O165" s="50">
        <v>0</v>
      </c>
      <c r="P165" s="49" t="s">
        <v>935</v>
      </c>
      <c r="Q165" s="48">
        <v>45358</v>
      </c>
      <c r="R165" s="49" t="s">
        <v>775</v>
      </c>
      <c r="S165" s="49"/>
      <c r="T165" s="49"/>
      <c r="U165" s="49" t="s">
        <v>774</v>
      </c>
      <c r="V165" s="49"/>
      <c r="W165" s="48"/>
    </row>
    <row r="166" spans="1:23">
      <c r="A166" s="52" t="s">
        <v>935</v>
      </c>
      <c r="B166" s="52" t="s">
        <v>42</v>
      </c>
      <c r="C166" s="52" t="s">
        <v>112</v>
      </c>
      <c r="D166" s="52" t="s">
        <v>771</v>
      </c>
      <c r="E166" s="49" t="s">
        <v>772</v>
      </c>
      <c r="F166" s="49" t="s">
        <v>774</v>
      </c>
      <c r="G166" s="52" t="s">
        <v>517</v>
      </c>
      <c r="H166" s="48">
        <v>45349</v>
      </c>
      <c r="I166" s="50">
        <v>8260</v>
      </c>
      <c r="J166" s="50">
        <v>7000</v>
      </c>
      <c r="K166" s="51">
        <v>18</v>
      </c>
      <c r="L166" s="50">
        <v>0</v>
      </c>
      <c r="M166" s="50">
        <v>630</v>
      </c>
      <c r="N166" s="50">
        <v>630</v>
      </c>
      <c r="O166" s="50">
        <v>0</v>
      </c>
      <c r="P166" s="49" t="s">
        <v>935</v>
      </c>
      <c r="Q166" s="48">
        <v>45358</v>
      </c>
      <c r="R166" s="49" t="s">
        <v>775</v>
      </c>
      <c r="S166" s="49"/>
      <c r="T166" s="49"/>
      <c r="U166" s="49" t="s">
        <v>774</v>
      </c>
      <c r="V166" s="49"/>
      <c r="W166" s="48"/>
    </row>
    <row r="167" spans="1:23">
      <c r="A167" s="52" t="s">
        <v>935</v>
      </c>
      <c r="B167" s="52" t="s">
        <v>42</v>
      </c>
      <c r="C167" s="52" t="s">
        <v>112</v>
      </c>
      <c r="D167" s="52" t="s">
        <v>771</v>
      </c>
      <c r="E167" s="49" t="s">
        <v>772</v>
      </c>
      <c r="F167" s="49" t="s">
        <v>774</v>
      </c>
      <c r="G167" s="52" t="s">
        <v>518</v>
      </c>
      <c r="H167" s="48">
        <v>45350</v>
      </c>
      <c r="I167" s="50">
        <v>4956</v>
      </c>
      <c r="J167" s="50">
        <v>4200</v>
      </c>
      <c r="K167" s="51">
        <v>18</v>
      </c>
      <c r="L167" s="50">
        <v>0</v>
      </c>
      <c r="M167" s="50">
        <v>378</v>
      </c>
      <c r="N167" s="50">
        <v>378</v>
      </c>
      <c r="O167" s="50">
        <v>0</v>
      </c>
      <c r="P167" s="49" t="s">
        <v>935</v>
      </c>
      <c r="Q167" s="48">
        <v>45358</v>
      </c>
      <c r="R167" s="49" t="s">
        <v>775</v>
      </c>
      <c r="S167" s="49"/>
      <c r="T167" s="49"/>
      <c r="U167" s="49" t="s">
        <v>774</v>
      </c>
      <c r="V167" s="49"/>
      <c r="W167" s="48"/>
    </row>
    <row r="168" spans="1:23">
      <c r="A168" s="52" t="s">
        <v>933</v>
      </c>
      <c r="B168" s="52" t="s">
        <v>42</v>
      </c>
      <c r="C168" s="52" t="s">
        <v>112</v>
      </c>
      <c r="D168" s="52" t="s">
        <v>771</v>
      </c>
      <c r="E168" s="49" t="s">
        <v>772</v>
      </c>
      <c r="F168" s="49" t="s">
        <v>774</v>
      </c>
      <c r="G168" s="52" t="s">
        <v>202</v>
      </c>
      <c r="H168" s="48">
        <v>45360</v>
      </c>
      <c r="I168" s="50">
        <v>15830</v>
      </c>
      <c r="J168" s="50">
        <v>13415</v>
      </c>
      <c r="K168" s="51">
        <v>18</v>
      </c>
      <c r="L168" s="50">
        <v>0</v>
      </c>
      <c r="M168" s="50">
        <v>1207.3499999999999</v>
      </c>
      <c r="N168" s="50">
        <v>1207.3499999999999</v>
      </c>
      <c r="O168" s="50">
        <v>0</v>
      </c>
      <c r="P168" s="49" t="s">
        <v>933</v>
      </c>
      <c r="Q168" s="48">
        <v>45393</v>
      </c>
      <c r="R168" s="49" t="s">
        <v>775</v>
      </c>
      <c r="S168" s="49"/>
      <c r="T168" s="49"/>
      <c r="U168" s="49" t="s">
        <v>774</v>
      </c>
      <c r="V168" s="49"/>
      <c r="W168" s="48"/>
    </row>
    <row r="169" spans="1:23">
      <c r="A169" s="52" t="s">
        <v>933</v>
      </c>
      <c r="B169" s="52" t="s">
        <v>42</v>
      </c>
      <c r="C169" s="52" t="s">
        <v>112</v>
      </c>
      <c r="D169" s="52" t="s">
        <v>771</v>
      </c>
      <c r="E169" s="49" t="s">
        <v>772</v>
      </c>
      <c r="F169" s="49" t="s">
        <v>774</v>
      </c>
      <c r="G169" s="52" t="s">
        <v>203</v>
      </c>
      <c r="H169" s="48">
        <v>45372</v>
      </c>
      <c r="I169" s="50">
        <v>31152</v>
      </c>
      <c r="J169" s="50">
        <v>26400</v>
      </c>
      <c r="K169" s="51">
        <v>18</v>
      </c>
      <c r="L169" s="50">
        <v>0</v>
      </c>
      <c r="M169" s="50">
        <v>2376</v>
      </c>
      <c r="N169" s="50">
        <v>2376</v>
      </c>
      <c r="O169" s="50">
        <v>0</v>
      </c>
      <c r="P169" s="49" t="s">
        <v>933</v>
      </c>
      <c r="Q169" s="48">
        <v>45393</v>
      </c>
      <c r="R169" s="49" t="s">
        <v>775</v>
      </c>
      <c r="S169" s="49"/>
      <c r="T169" s="49"/>
      <c r="U169" s="49" t="s">
        <v>774</v>
      </c>
      <c r="V169" s="49"/>
      <c r="W169" s="48"/>
    </row>
    <row r="170" spans="1:23">
      <c r="A170" s="52" t="s">
        <v>933</v>
      </c>
      <c r="B170" s="52" t="s">
        <v>42</v>
      </c>
      <c r="C170" s="52" t="s">
        <v>112</v>
      </c>
      <c r="D170" s="52" t="s">
        <v>771</v>
      </c>
      <c r="E170" s="49" t="s">
        <v>772</v>
      </c>
      <c r="F170" s="49" t="s">
        <v>774</v>
      </c>
      <c r="G170" s="52" t="s">
        <v>204</v>
      </c>
      <c r="H170" s="48">
        <v>45373</v>
      </c>
      <c r="I170" s="50">
        <v>9912</v>
      </c>
      <c r="J170" s="50">
        <v>8400</v>
      </c>
      <c r="K170" s="51">
        <v>18</v>
      </c>
      <c r="L170" s="50">
        <v>0</v>
      </c>
      <c r="M170" s="50">
        <v>756</v>
      </c>
      <c r="N170" s="50">
        <v>756</v>
      </c>
      <c r="O170" s="50">
        <v>0</v>
      </c>
      <c r="P170" s="49" t="s">
        <v>933</v>
      </c>
      <c r="Q170" s="48">
        <v>45393</v>
      </c>
      <c r="R170" s="49" t="s">
        <v>775</v>
      </c>
      <c r="S170" s="49"/>
      <c r="T170" s="49"/>
      <c r="U170" s="49" t="s">
        <v>774</v>
      </c>
      <c r="V170" s="49"/>
      <c r="W170" s="48"/>
    </row>
    <row r="171" spans="1:23">
      <c r="A171" s="52" t="s">
        <v>933</v>
      </c>
      <c r="B171" s="52" t="s">
        <v>43</v>
      </c>
      <c r="C171" s="52" t="s">
        <v>113</v>
      </c>
      <c r="D171" s="52" t="s">
        <v>771</v>
      </c>
      <c r="E171" s="49" t="s">
        <v>772</v>
      </c>
      <c r="F171" s="49" t="s">
        <v>774</v>
      </c>
      <c r="G171" s="52" t="s">
        <v>205</v>
      </c>
      <c r="H171" s="48">
        <v>45367</v>
      </c>
      <c r="I171" s="50">
        <v>1200</v>
      </c>
      <c r="J171" s="50">
        <v>1016.94</v>
      </c>
      <c r="K171" s="51">
        <v>18</v>
      </c>
      <c r="L171" s="50">
        <v>0</v>
      </c>
      <c r="M171" s="50">
        <v>91.52</v>
      </c>
      <c r="N171" s="50">
        <v>91.52</v>
      </c>
      <c r="O171" s="50">
        <v>0</v>
      </c>
      <c r="P171" s="49" t="s">
        <v>933</v>
      </c>
      <c r="Q171" s="48">
        <v>45393</v>
      </c>
      <c r="R171" s="49" t="s">
        <v>775</v>
      </c>
      <c r="S171" s="49"/>
      <c r="T171" s="49"/>
      <c r="U171" s="49" t="s">
        <v>775</v>
      </c>
      <c r="V171" s="49"/>
      <c r="W171" s="48"/>
    </row>
    <row r="172" spans="1:23">
      <c r="A172" s="52" t="s">
        <v>933</v>
      </c>
      <c r="B172" s="52" t="s">
        <v>44</v>
      </c>
      <c r="C172" s="52" t="s">
        <v>114</v>
      </c>
      <c r="D172" s="52" t="s">
        <v>771</v>
      </c>
      <c r="E172" s="49" t="s">
        <v>772</v>
      </c>
      <c r="F172" s="49" t="s">
        <v>774</v>
      </c>
      <c r="G172" s="52" t="s">
        <v>206</v>
      </c>
      <c r="H172" s="48">
        <v>45358</v>
      </c>
      <c r="I172" s="50">
        <v>14514</v>
      </c>
      <c r="J172" s="50">
        <v>12300</v>
      </c>
      <c r="K172" s="51">
        <v>18</v>
      </c>
      <c r="L172" s="50">
        <v>2214</v>
      </c>
      <c r="M172" s="50">
        <v>0</v>
      </c>
      <c r="N172" s="50">
        <v>0</v>
      </c>
      <c r="O172" s="50">
        <v>0</v>
      </c>
      <c r="P172" s="49" t="s">
        <v>933</v>
      </c>
      <c r="Q172" s="48">
        <v>45391</v>
      </c>
      <c r="R172" s="49" t="s">
        <v>775</v>
      </c>
      <c r="S172" s="49"/>
      <c r="T172" s="49" t="s">
        <v>932</v>
      </c>
      <c r="U172" s="49" t="s">
        <v>775</v>
      </c>
      <c r="V172" s="49" t="s">
        <v>978</v>
      </c>
      <c r="W172" s="48">
        <v>45358</v>
      </c>
    </row>
    <row r="173" spans="1:23">
      <c r="A173" s="52" t="s">
        <v>933</v>
      </c>
      <c r="B173" s="52" t="s">
        <v>44</v>
      </c>
      <c r="C173" s="52" t="s">
        <v>114</v>
      </c>
      <c r="D173" s="52" t="s">
        <v>771</v>
      </c>
      <c r="E173" s="49" t="s">
        <v>772</v>
      </c>
      <c r="F173" s="49" t="s">
        <v>774</v>
      </c>
      <c r="G173" s="52" t="s">
        <v>207</v>
      </c>
      <c r="H173" s="48">
        <v>45358</v>
      </c>
      <c r="I173" s="50">
        <v>75992</v>
      </c>
      <c r="J173" s="50">
        <v>64400</v>
      </c>
      <c r="K173" s="51">
        <v>18</v>
      </c>
      <c r="L173" s="50">
        <v>11592</v>
      </c>
      <c r="M173" s="50">
        <v>0</v>
      </c>
      <c r="N173" s="50">
        <v>0</v>
      </c>
      <c r="O173" s="50">
        <v>0</v>
      </c>
      <c r="P173" s="49" t="s">
        <v>933</v>
      </c>
      <c r="Q173" s="48">
        <v>45391</v>
      </c>
      <c r="R173" s="49" t="s">
        <v>775</v>
      </c>
      <c r="S173" s="49"/>
      <c r="T173" s="49" t="s">
        <v>932</v>
      </c>
      <c r="U173" s="49" t="s">
        <v>775</v>
      </c>
      <c r="V173" s="49" t="s">
        <v>977</v>
      </c>
      <c r="W173" s="48">
        <v>45358</v>
      </c>
    </row>
    <row r="174" spans="1:23">
      <c r="A174" s="52" t="s">
        <v>933</v>
      </c>
      <c r="B174" s="52" t="s">
        <v>45</v>
      </c>
      <c r="C174" s="52" t="s">
        <v>115</v>
      </c>
      <c r="D174" s="52" t="s">
        <v>771</v>
      </c>
      <c r="E174" s="49" t="s">
        <v>772</v>
      </c>
      <c r="F174" s="49" t="s">
        <v>774</v>
      </c>
      <c r="G174" s="52" t="s">
        <v>208</v>
      </c>
      <c r="H174" s="48">
        <v>45358</v>
      </c>
      <c r="I174" s="50">
        <v>9440</v>
      </c>
      <c r="J174" s="50">
        <v>8000</v>
      </c>
      <c r="K174" s="51">
        <v>18</v>
      </c>
      <c r="L174" s="50">
        <v>1440</v>
      </c>
      <c r="M174" s="50">
        <v>0</v>
      </c>
      <c r="N174" s="50">
        <v>0</v>
      </c>
      <c r="O174" s="50">
        <v>0</v>
      </c>
      <c r="P174" s="49" t="s">
        <v>933</v>
      </c>
      <c r="Q174" s="48">
        <v>45391</v>
      </c>
      <c r="R174" s="49" t="s">
        <v>775</v>
      </c>
      <c r="S174" s="49"/>
      <c r="T174" s="49"/>
      <c r="U174" s="49" t="s">
        <v>774</v>
      </c>
      <c r="V174" s="49"/>
      <c r="W174" s="48"/>
    </row>
    <row r="175" spans="1:23">
      <c r="A175" s="52" t="s">
        <v>936</v>
      </c>
      <c r="B175" s="52" t="s">
        <v>46</v>
      </c>
      <c r="C175" s="52" t="s">
        <v>116</v>
      </c>
      <c r="D175" s="52" t="s">
        <v>771</v>
      </c>
      <c r="E175" s="49" t="s">
        <v>772</v>
      </c>
      <c r="F175" s="49" t="s">
        <v>774</v>
      </c>
      <c r="G175" s="52" t="s">
        <v>519</v>
      </c>
      <c r="H175" s="48">
        <v>45292</v>
      </c>
      <c r="I175" s="50">
        <v>7655.1</v>
      </c>
      <c r="J175" s="50">
        <v>6487.37</v>
      </c>
      <c r="K175" s="51">
        <v>18</v>
      </c>
      <c r="L175" s="50">
        <v>0</v>
      </c>
      <c r="M175" s="50">
        <v>583.87</v>
      </c>
      <c r="N175" s="50">
        <v>583.86</v>
      </c>
      <c r="O175" s="50">
        <v>0</v>
      </c>
      <c r="P175" s="49" t="s">
        <v>936</v>
      </c>
      <c r="Q175" s="48">
        <v>45332</v>
      </c>
      <c r="R175" s="49" t="s">
        <v>775</v>
      </c>
      <c r="S175" s="49"/>
      <c r="T175" s="49"/>
      <c r="U175" s="49" t="s">
        <v>775</v>
      </c>
      <c r="V175" s="49"/>
      <c r="W175" s="48"/>
    </row>
    <row r="176" spans="1:23">
      <c r="A176" s="52" t="s">
        <v>936</v>
      </c>
      <c r="B176" s="52" t="s">
        <v>46</v>
      </c>
      <c r="C176" s="52" t="s">
        <v>116</v>
      </c>
      <c r="D176" s="52" t="s">
        <v>771</v>
      </c>
      <c r="E176" s="49" t="s">
        <v>772</v>
      </c>
      <c r="F176" s="49" t="s">
        <v>774</v>
      </c>
      <c r="G176" s="52" t="s">
        <v>520</v>
      </c>
      <c r="H176" s="48">
        <v>45308</v>
      </c>
      <c r="I176" s="50">
        <v>7761.14</v>
      </c>
      <c r="J176" s="50">
        <v>6577.24</v>
      </c>
      <c r="K176" s="51">
        <v>18</v>
      </c>
      <c r="L176" s="50">
        <v>0</v>
      </c>
      <c r="M176" s="50">
        <v>591.95000000000005</v>
      </c>
      <c r="N176" s="50">
        <v>591.95000000000005</v>
      </c>
      <c r="O176" s="50">
        <v>0</v>
      </c>
      <c r="P176" s="49" t="s">
        <v>936</v>
      </c>
      <c r="Q176" s="48">
        <v>45332</v>
      </c>
      <c r="R176" s="49" t="s">
        <v>775</v>
      </c>
      <c r="S176" s="49"/>
      <c r="T176" s="49"/>
      <c r="U176" s="49" t="s">
        <v>775</v>
      </c>
      <c r="V176" s="49"/>
      <c r="W176" s="48"/>
    </row>
    <row r="177" spans="1:23">
      <c r="A177" s="52" t="s">
        <v>936</v>
      </c>
      <c r="B177" s="52" t="s">
        <v>46</v>
      </c>
      <c r="C177" s="52" t="s">
        <v>116</v>
      </c>
      <c r="D177" s="52" t="s">
        <v>771</v>
      </c>
      <c r="E177" s="49" t="s">
        <v>772</v>
      </c>
      <c r="F177" s="49" t="s">
        <v>774</v>
      </c>
      <c r="G177" s="52" t="s">
        <v>521</v>
      </c>
      <c r="H177" s="48">
        <v>45315</v>
      </c>
      <c r="I177" s="50">
        <v>11.8</v>
      </c>
      <c r="J177" s="50">
        <v>10</v>
      </c>
      <c r="K177" s="51">
        <v>18</v>
      </c>
      <c r="L177" s="50">
        <v>0</v>
      </c>
      <c r="M177" s="50">
        <v>0.9</v>
      </c>
      <c r="N177" s="50">
        <v>0.9</v>
      </c>
      <c r="O177" s="50">
        <v>0</v>
      </c>
      <c r="P177" s="49" t="s">
        <v>936</v>
      </c>
      <c r="Q177" s="48">
        <v>45332</v>
      </c>
      <c r="R177" s="49" t="s">
        <v>775</v>
      </c>
      <c r="S177" s="49"/>
      <c r="T177" s="49"/>
      <c r="U177" s="49" t="s">
        <v>775</v>
      </c>
      <c r="V177" s="49"/>
      <c r="W177" s="48"/>
    </row>
    <row r="178" spans="1:23">
      <c r="A178" s="52" t="s">
        <v>935</v>
      </c>
      <c r="B178" s="52" t="s">
        <v>46</v>
      </c>
      <c r="C178" s="52" t="s">
        <v>116</v>
      </c>
      <c r="D178" s="52" t="s">
        <v>771</v>
      </c>
      <c r="E178" s="49" t="s">
        <v>772</v>
      </c>
      <c r="F178" s="49" t="s">
        <v>774</v>
      </c>
      <c r="G178" s="52" t="s">
        <v>522</v>
      </c>
      <c r="H178" s="48">
        <v>45343</v>
      </c>
      <c r="I178" s="50">
        <v>590</v>
      </c>
      <c r="J178" s="50">
        <v>500</v>
      </c>
      <c r="K178" s="51">
        <v>18</v>
      </c>
      <c r="L178" s="50">
        <v>0</v>
      </c>
      <c r="M178" s="50">
        <v>45</v>
      </c>
      <c r="N178" s="50">
        <v>45</v>
      </c>
      <c r="O178" s="50">
        <v>0</v>
      </c>
      <c r="P178" s="49" t="s">
        <v>935</v>
      </c>
      <c r="Q178" s="48">
        <v>45362</v>
      </c>
      <c r="R178" s="49" t="s">
        <v>775</v>
      </c>
      <c r="S178" s="49"/>
      <c r="T178" s="49"/>
      <c r="U178" s="49" t="s">
        <v>775</v>
      </c>
      <c r="V178" s="49"/>
      <c r="W178" s="48"/>
    </row>
    <row r="179" spans="1:23">
      <c r="A179" s="52" t="s">
        <v>935</v>
      </c>
      <c r="B179" s="52" t="s">
        <v>46</v>
      </c>
      <c r="C179" s="52" t="s">
        <v>116</v>
      </c>
      <c r="D179" s="52" t="s">
        <v>771</v>
      </c>
      <c r="E179" s="49" t="s">
        <v>772</v>
      </c>
      <c r="F179" s="49" t="s">
        <v>774</v>
      </c>
      <c r="G179" s="52" t="s">
        <v>523</v>
      </c>
      <c r="H179" s="48">
        <v>45343</v>
      </c>
      <c r="I179" s="50">
        <v>1475</v>
      </c>
      <c r="J179" s="50">
        <v>1250</v>
      </c>
      <c r="K179" s="51">
        <v>18</v>
      </c>
      <c r="L179" s="50">
        <v>0</v>
      </c>
      <c r="M179" s="50">
        <v>112.5</v>
      </c>
      <c r="N179" s="50">
        <v>112.5</v>
      </c>
      <c r="O179" s="50">
        <v>0</v>
      </c>
      <c r="P179" s="49" t="s">
        <v>935</v>
      </c>
      <c r="Q179" s="48">
        <v>45362</v>
      </c>
      <c r="R179" s="49" t="s">
        <v>775</v>
      </c>
      <c r="S179" s="49"/>
      <c r="T179" s="49"/>
      <c r="U179" s="49" t="s">
        <v>775</v>
      </c>
      <c r="V179" s="49"/>
      <c r="W179" s="48"/>
    </row>
    <row r="180" spans="1:23">
      <c r="A180" s="52" t="s">
        <v>935</v>
      </c>
      <c r="B180" s="52" t="s">
        <v>46</v>
      </c>
      <c r="C180" s="52" t="s">
        <v>116</v>
      </c>
      <c r="D180" s="52" t="s">
        <v>771</v>
      </c>
      <c r="E180" s="49" t="s">
        <v>772</v>
      </c>
      <c r="F180" s="49" t="s">
        <v>774</v>
      </c>
      <c r="G180" s="52" t="s">
        <v>524</v>
      </c>
      <c r="H180" s="48">
        <v>45343</v>
      </c>
      <c r="I180" s="50">
        <v>1475</v>
      </c>
      <c r="J180" s="50">
        <v>1250</v>
      </c>
      <c r="K180" s="51">
        <v>18</v>
      </c>
      <c r="L180" s="50">
        <v>0</v>
      </c>
      <c r="M180" s="50">
        <v>112.5</v>
      </c>
      <c r="N180" s="50">
        <v>112.5</v>
      </c>
      <c r="O180" s="50">
        <v>0</v>
      </c>
      <c r="P180" s="49" t="s">
        <v>935</v>
      </c>
      <c r="Q180" s="48">
        <v>45362</v>
      </c>
      <c r="R180" s="49" t="s">
        <v>775</v>
      </c>
      <c r="S180" s="49"/>
      <c r="T180" s="49"/>
      <c r="U180" s="49" t="s">
        <v>775</v>
      </c>
      <c r="V180" s="49"/>
      <c r="W180" s="48"/>
    </row>
    <row r="181" spans="1:23">
      <c r="A181" s="52" t="s">
        <v>935</v>
      </c>
      <c r="B181" s="52" t="s">
        <v>46</v>
      </c>
      <c r="C181" s="52" t="s">
        <v>116</v>
      </c>
      <c r="D181" s="52" t="s">
        <v>771</v>
      </c>
      <c r="E181" s="49" t="s">
        <v>772</v>
      </c>
      <c r="F181" s="49" t="s">
        <v>774</v>
      </c>
      <c r="G181" s="52" t="s">
        <v>525</v>
      </c>
      <c r="H181" s="48">
        <v>45343</v>
      </c>
      <c r="I181" s="50">
        <v>1523.66</v>
      </c>
      <c r="J181" s="50">
        <v>1291.24</v>
      </c>
      <c r="K181" s="51">
        <v>18</v>
      </c>
      <c r="L181" s="50">
        <v>0</v>
      </c>
      <c r="M181" s="50">
        <v>116.21</v>
      </c>
      <c r="N181" s="50">
        <v>116.21</v>
      </c>
      <c r="O181" s="50">
        <v>0</v>
      </c>
      <c r="P181" s="49" t="s">
        <v>935</v>
      </c>
      <c r="Q181" s="48">
        <v>45362</v>
      </c>
      <c r="R181" s="49" t="s">
        <v>775</v>
      </c>
      <c r="S181" s="49"/>
      <c r="T181" s="49"/>
      <c r="U181" s="49" t="s">
        <v>775</v>
      </c>
      <c r="V181" s="49"/>
      <c r="W181" s="48"/>
    </row>
    <row r="182" spans="1:23">
      <c r="A182" s="52" t="s">
        <v>933</v>
      </c>
      <c r="B182" s="52" t="s">
        <v>46</v>
      </c>
      <c r="C182" s="52" t="s">
        <v>116</v>
      </c>
      <c r="D182" s="52" t="s">
        <v>771</v>
      </c>
      <c r="E182" s="49" t="s">
        <v>772</v>
      </c>
      <c r="F182" s="49" t="s">
        <v>774</v>
      </c>
      <c r="G182" s="52" t="s">
        <v>209</v>
      </c>
      <c r="H182" s="48">
        <v>45357</v>
      </c>
      <c r="I182" s="50">
        <v>590</v>
      </c>
      <c r="J182" s="50">
        <v>500</v>
      </c>
      <c r="K182" s="51">
        <v>18</v>
      </c>
      <c r="L182" s="50">
        <v>0</v>
      </c>
      <c r="M182" s="50">
        <v>45</v>
      </c>
      <c r="N182" s="50">
        <v>45</v>
      </c>
      <c r="O182" s="50">
        <v>0</v>
      </c>
      <c r="P182" s="49" t="s">
        <v>933</v>
      </c>
      <c r="Q182" s="48">
        <v>45393</v>
      </c>
      <c r="R182" s="49" t="s">
        <v>775</v>
      </c>
      <c r="S182" s="49"/>
      <c r="T182" s="49"/>
      <c r="U182" s="49" t="s">
        <v>775</v>
      </c>
      <c r="V182" s="49"/>
      <c r="W182" s="48"/>
    </row>
    <row r="183" spans="1:23">
      <c r="A183" s="52" t="s">
        <v>933</v>
      </c>
      <c r="B183" s="52" t="s">
        <v>46</v>
      </c>
      <c r="C183" s="52" t="s">
        <v>116</v>
      </c>
      <c r="D183" s="52" t="s">
        <v>771</v>
      </c>
      <c r="E183" s="49" t="s">
        <v>772</v>
      </c>
      <c r="F183" s="49" t="s">
        <v>774</v>
      </c>
      <c r="G183" s="52" t="s">
        <v>210</v>
      </c>
      <c r="H183" s="48">
        <v>45357</v>
      </c>
      <c r="I183" s="50">
        <v>1475</v>
      </c>
      <c r="J183" s="50">
        <v>1250</v>
      </c>
      <c r="K183" s="51">
        <v>18</v>
      </c>
      <c r="L183" s="50">
        <v>0</v>
      </c>
      <c r="M183" s="50">
        <v>112.5</v>
      </c>
      <c r="N183" s="50">
        <v>112.5</v>
      </c>
      <c r="O183" s="50">
        <v>0</v>
      </c>
      <c r="P183" s="49" t="s">
        <v>933</v>
      </c>
      <c r="Q183" s="48">
        <v>45393</v>
      </c>
      <c r="R183" s="49" t="s">
        <v>775</v>
      </c>
      <c r="S183" s="49"/>
      <c r="T183" s="49"/>
      <c r="U183" s="49" t="s">
        <v>775</v>
      </c>
      <c r="V183" s="49"/>
      <c r="W183" s="48"/>
    </row>
    <row r="184" spans="1:23">
      <c r="A184" s="52" t="s">
        <v>933</v>
      </c>
      <c r="B184" s="52" t="s">
        <v>46</v>
      </c>
      <c r="C184" s="52" t="s">
        <v>116</v>
      </c>
      <c r="D184" s="52" t="s">
        <v>771</v>
      </c>
      <c r="E184" s="49" t="s">
        <v>772</v>
      </c>
      <c r="F184" s="49" t="s">
        <v>774</v>
      </c>
      <c r="G184" s="52" t="s">
        <v>211</v>
      </c>
      <c r="H184" s="48">
        <v>45357</v>
      </c>
      <c r="I184" s="50">
        <v>1475</v>
      </c>
      <c r="J184" s="50">
        <v>1250</v>
      </c>
      <c r="K184" s="51">
        <v>18</v>
      </c>
      <c r="L184" s="50">
        <v>0</v>
      </c>
      <c r="M184" s="50">
        <v>112.5</v>
      </c>
      <c r="N184" s="50">
        <v>112.5</v>
      </c>
      <c r="O184" s="50">
        <v>0</v>
      </c>
      <c r="P184" s="49" t="s">
        <v>933</v>
      </c>
      <c r="Q184" s="48">
        <v>45393</v>
      </c>
      <c r="R184" s="49" t="s">
        <v>775</v>
      </c>
      <c r="S184" s="49"/>
      <c r="T184" s="49"/>
      <c r="U184" s="49" t="s">
        <v>775</v>
      </c>
      <c r="V184" s="49"/>
      <c r="W184" s="48"/>
    </row>
    <row r="185" spans="1:23">
      <c r="A185" s="52" t="s">
        <v>933</v>
      </c>
      <c r="B185" s="52" t="s">
        <v>46</v>
      </c>
      <c r="C185" s="52" t="s">
        <v>116</v>
      </c>
      <c r="D185" s="52" t="s">
        <v>771</v>
      </c>
      <c r="E185" s="49" t="s">
        <v>772</v>
      </c>
      <c r="F185" s="49" t="s">
        <v>774</v>
      </c>
      <c r="G185" s="52" t="s">
        <v>212</v>
      </c>
      <c r="H185" s="48">
        <v>45357</v>
      </c>
      <c r="I185" s="50">
        <v>2766.31</v>
      </c>
      <c r="J185" s="50">
        <v>2344.33</v>
      </c>
      <c r="K185" s="51">
        <v>18</v>
      </c>
      <c r="L185" s="50">
        <v>0</v>
      </c>
      <c r="M185" s="50">
        <v>210.99</v>
      </c>
      <c r="N185" s="50">
        <v>210.99</v>
      </c>
      <c r="O185" s="50">
        <v>0</v>
      </c>
      <c r="P185" s="49" t="s">
        <v>933</v>
      </c>
      <c r="Q185" s="48">
        <v>45393</v>
      </c>
      <c r="R185" s="49" t="s">
        <v>775</v>
      </c>
      <c r="S185" s="49"/>
      <c r="T185" s="49"/>
      <c r="U185" s="49" t="s">
        <v>775</v>
      </c>
      <c r="V185" s="49"/>
      <c r="W185" s="48"/>
    </row>
    <row r="186" spans="1:23">
      <c r="A186" s="52" t="s">
        <v>936</v>
      </c>
      <c r="B186" s="52" t="s">
        <v>359</v>
      </c>
      <c r="C186" s="52" t="s">
        <v>358</v>
      </c>
      <c r="D186" s="52" t="s">
        <v>771</v>
      </c>
      <c r="E186" s="49" t="s">
        <v>772</v>
      </c>
      <c r="F186" s="49" t="s">
        <v>774</v>
      </c>
      <c r="G186" s="52" t="s">
        <v>526</v>
      </c>
      <c r="H186" s="48">
        <v>45322</v>
      </c>
      <c r="I186" s="50">
        <v>43801.599999999999</v>
      </c>
      <c r="J186" s="50">
        <v>37120</v>
      </c>
      <c r="K186" s="51">
        <v>18</v>
      </c>
      <c r="L186" s="50">
        <v>0</v>
      </c>
      <c r="M186" s="50">
        <v>3340.8</v>
      </c>
      <c r="N186" s="50">
        <v>3340.8</v>
      </c>
      <c r="O186" s="50">
        <v>0</v>
      </c>
      <c r="P186" s="49" t="s">
        <v>936</v>
      </c>
      <c r="Q186" s="48">
        <v>45332</v>
      </c>
      <c r="R186" s="49" t="s">
        <v>775</v>
      </c>
      <c r="S186" s="49"/>
      <c r="T186" s="49"/>
      <c r="U186" s="49" t="s">
        <v>775</v>
      </c>
      <c r="V186" s="49"/>
      <c r="W186" s="48"/>
    </row>
    <row r="187" spans="1:23">
      <c r="A187" s="52" t="s">
        <v>935</v>
      </c>
      <c r="B187" s="52" t="s">
        <v>359</v>
      </c>
      <c r="C187" s="52" t="s">
        <v>358</v>
      </c>
      <c r="D187" s="52" t="s">
        <v>771</v>
      </c>
      <c r="E187" s="49" t="s">
        <v>772</v>
      </c>
      <c r="F187" s="49" t="s">
        <v>774</v>
      </c>
      <c r="G187" s="52" t="s">
        <v>527</v>
      </c>
      <c r="H187" s="48">
        <v>45323</v>
      </c>
      <c r="I187" s="50">
        <v>7080</v>
      </c>
      <c r="J187" s="50">
        <v>6000</v>
      </c>
      <c r="K187" s="51">
        <v>18</v>
      </c>
      <c r="L187" s="50">
        <v>0</v>
      </c>
      <c r="M187" s="50">
        <v>540</v>
      </c>
      <c r="N187" s="50">
        <v>540</v>
      </c>
      <c r="O187" s="50">
        <v>0</v>
      </c>
      <c r="P187" s="49" t="s">
        <v>935</v>
      </c>
      <c r="Q187" s="48">
        <v>45362</v>
      </c>
      <c r="R187" s="49" t="s">
        <v>775</v>
      </c>
      <c r="S187" s="49"/>
      <c r="T187" s="49"/>
      <c r="U187" s="49" t="s">
        <v>775</v>
      </c>
      <c r="V187" s="49"/>
      <c r="W187" s="48"/>
    </row>
    <row r="188" spans="1:23">
      <c r="A188" s="52" t="s">
        <v>935</v>
      </c>
      <c r="B188" s="52" t="s">
        <v>359</v>
      </c>
      <c r="C188" s="52" t="s">
        <v>358</v>
      </c>
      <c r="D188" s="52" t="s">
        <v>771</v>
      </c>
      <c r="E188" s="49" t="s">
        <v>772</v>
      </c>
      <c r="F188" s="49" t="s">
        <v>774</v>
      </c>
      <c r="G188" s="52" t="s">
        <v>528</v>
      </c>
      <c r="H188" s="48">
        <v>45325</v>
      </c>
      <c r="I188" s="50">
        <v>15769.52</v>
      </c>
      <c r="J188" s="50">
        <v>13364</v>
      </c>
      <c r="K188" s="51">
        <v>18</v>
      </c>
      <c r="L188" s="50">
        <v>0</v>
      </c>
      <c r="M188" s="50">
        <v>1202.76</v>
      </c>
      <c r="N188" s="50">
        <v>1202.76</v>
      </c>
      <c r="O188" s="50">
        <v>0</v>
      </c>
      <c r="P188" s="49" t="s">
        <v>935</v>
      </c>
      <c r="Q188" s="48">
        <v>45362</v>
      </c>
      <c r="R188" s="49" t="s">
        <v>775</v>
      </c>
      <c r="S188" s="49"/>
      <c r="T188" s="49"/>
      <c r="U188" s="49" t="s">
        <v>775</v>
      </c>
      <c r="V188" s="49"/>
      <c r="W188" s="48"/>
    </row>
    <row r="189" spans="1:23">
      <c r="A189" s="52" t="s">
        <v>936</v>
      </c>
      <c r="B189" s="52" t="s">
        <v>47</v>
      </c>
      <c r="C189" s="52" t="s">
        <v>117</v>
      </c>
      <c r="D189" s="52" t="s">
        <v>771</v>
      </c>
      <c r="E189" s="49" t="s">
        <v>772</v>
      </c>
      <c r="F189" s="49" t="s">
        <v>774</v>
      </c>
      <c r="G189" s="52" t="s">
        <v>529</v>
      </c>
      <c r="H189" s="48">
        <v>45306</v>
      </c>
      <c r="I189" s="50">
        <v>502410</v>
      </c>
      <c r="J189" s="50">
        <v>425771.04</v>
      </c>
      <c r="K189" s="51">
        <v>18</v>
      </c>
      <c r="L189" s="50">
        <v>0</v>
      </c>
      <c r="M189" s="50">
        <v>38319.39</v>
      </c>
      <c r="N189" s="50">
        <v>38319.39</v>
      </c>
      <c r="O189" s="50">
        <v>0</v>
      </c>
      <c r="P189" s="49" t="s">
        <v>936</v>
      </c>
      <c r="Q189" s="48">
        <v>45330</v>
      </c>
      <c r="R189" s="49" t="s">
        <v>775</v>
      </c>
      <c r="S189" s="49"/>
      <c r="T189" s="49"/>
      <c r="U189" s="49" t="s">
        <v>775</v>
      </c>
      <c r="V189" s="49"/>
      <c r="W189" s="48"/>
    </row>
    <row r="190" spans="1:23">
      <c r="A190" s="52" t="s">
        <v>936</v>
      </c>
      <c r="B190" s="52" t="s">
        <v>47</v>
      </c>
      <c r="C190" s="52" t="s">
        <v>117</v>
      </c>
      <c r="D190" s="52" t="s">
        <v>771</v>
      </c>
      <c r="E190" s="49" t="s">
        <v>772</v>
      </c>
      <c r="F190" s="49" t="s">
        <v>774</v>
      </c>
      <c r="G190" s="52" t="s">
        <v>530</v>
      </c>
      <c r="H190" s="48">
        <v>45315</v>
      </c>
      <c r="I190" s="50">
        <v>598876</v>
      </c>
      <c r="J190" s="50">
        <v>507521.84</v>
      </c>
      <c r="K190" s="51">
        <v>18</v>
      </c>
      <c r="L190" s="50">
        <v>0</v>
      </c>
      <c r="M190" s="50">
        <v>45676.97</v>
      </c>
      <c r="N190" s="50">
        <v>45676.97</v>
      </c>
      <c r="O190" s="50">
        <v>0</v>
      </c>
      <c r="P190" s="49" t="s">
        <v>936</v>
      </c>
      <c r="Q190" s="48">
        <v>45330</v>
      </c>
      <c r="R190" s="49" t="s">
        <v>775</v>
      </c>
      <c r="S190" s="49"/>
      <c r="T190" s="49"/>
      <c r="U190" s="49" t="s">
        <v>775</v>
      </c>
      <c r="V190" s="49"/>
      <c r="W190" s="48"/>
    </row>
    <row r="191" spans="1:23">
      <c r="A191" s="52" t="s">
        <v>936</v>
      </c>
      <c r="B191" s="52" t="s">
        <v>47</v>
      </c>
      <c r="C191" s="52" t="s">
        <v>117</v>
      </c>
      <c r="D191" s="52" t="s">
        <v>771</v>
      </c>
      <c r="E191" s="49" t="s">
        <v>772</v>
      </c>
      <c r="F191" s="49" t="s">
        <v>774</v>
      </c>
      <c r="G191" s="52" t="s">
        <v>531</v>
      </c>
      <c r="H191" s="48">
        <v>45320</v>
      </c>
      <c r="I191" s="50">
        <v>329242</v>
      </c>
      <c r="J191" s="50">
        <v>279019.03000000003</v>
      </c>
      <c r="K191" s="51">
        <v>18</v>
      </c>
      <c r="L191" s="50">
        <v>0</v>
      </c>
      <c r="M191" s="50">
        <v>25111.71</v>
      </c>
      <c r="N191" s="50">
        <v>25111.71</v>
      </c>
      <c r="O191" s="50">
        <v>0</v>
      </c>
      <c r="P191" s="49" t="s">
        <v>936</v>
      </c>
      <c r="Q191" s="48">
        <v>45330</v>
      </c>
      <c r="R191" s="49" t="s">
        <v>775</v>
      </c>
      <c r="S191" s="49"/>
      <c r="T191" s="49"/>
      <c r="U191" s="49" t="s">
        <v>775</v>
      </c>
      <c r="V191" s="49"/>
      <c r="W191" s="48"/>
    </row>
    <row r="192" spans="1:23">
      <c r="A192" s="52" t="s">
        <v>935</v>
      </c>
      <c r="B192" s="52" t="s">
        <v>47</v>
      </c>
      <c r="C192" s="52" t="s">
        <v>117</v>
      </c>
      <c r="D192" s="52" t="s">
        <v>771</v>
      </c>
      <c r="E192" s="49" t="s">
        <v>772</v>
      </c>
      <c r="F192" s="49" t="s">
        <v>774</v>
      </c>
      <c r="G192" s="52" t="s">
        <v>532</v>
      </c>
      <c r="H192" s="48">
        <v>45337</v>
      </c>
      <c r="I192" s="50">
        <v>333283</v>
      </c>
      <c r="J192" s="50">
        <v>282443.12</v>
      </c>
      <c r="K192" s="51">
        <v>18</v>
      </c>
      <c r="L192" s="50">
        <v>0</v>
      </c>
      <c r="M192" s="50">
        <v>25419.88</v>
      </c>
      <c r="N192" s="50">
        <v>25419.88</v>
      </c>
      <c r="O192" s="50">
        <v>0</v>
      </c>
      <c r="P192" s="49" t="s">
        <v>935</v>
      </c>
      <c r="Q192" s="48">
        <v>45360</v>
      </c>
      <c r="R192" s="49" t="s">
        <v>775</v>
      </c>
      <c r="S192" s="49"/>
      <c r="T192" s="49"/>
      <c r="U192" s="49" t="s">
        <v>775</v>
      </c>
      <c r="V192" s="49"/>
      <c r="W192" s="48"/>
    </row>
    <row r="193" spans="1:23">
      <c r="A193" s="52" t="s">
        <v>935</v>
      </c>
      <c r="B193" s="52" t="s">
        <v>47</v>
      </c>
      <c r="C193" s="52" t="s">
        <v>117</v>
      </c>
      <c r="D193" s="52" t="s">
        <v>771</v>
      </c>
      <c r="E193" s="49" t="s">
        <v>772</v>
      </c>
      <c r="F193" s="49" t="s">
        <v>774</v>
      </c>
      <c r="G193" s="52" t="s">
        <v>533</v>
      </c>
      <c r="H193" s="48">
        <v>45349</v>
      </c>
      <c r="I193" s="50">
        <v>309370</v>
      </c>
      <c r="J193" s="50">
        <v>262177.99</v>
      </c>
      <c r="K193" s="51">
        <v>18</v>
      </c>
      <c r="L193" s="50">
        <v>0</v>
      </c>
      <c r="M193" s="50">
        <v>23596.02</v>
      </c>
      <c r="N193" s="50">
        <v>23596.02</v>
      </c>
      <c r="O193" s="50">
        <v>0</v>
      </c>
      <c r="P193" s="49" t="s">
        <v>935</v>
      </c>
      <c r="Q193" s="48">
        <v>45360</v>
      </c>
      <c r="R193" s="49" t="s">
        <v>775</v>
      </c>
      <c r="S193" s="49"/>
      <c r="T193" s="49"/>
      <c r="U193" s="49" t="s">
        <v>775</v>
      </c>
      <c r="V193" s="49"/>
      <c r="W193" s="48"/>
    </row>
    <row r="194" spans="1:23">
      <c r="A194" s="52" t="s">
        <v>933</v>
      </c>
      <c r="B194" s="52" t="s">
        <v>47</v>
      </c>
      <c r="C194" s="52" t="s">
        <v>117</v>
      </c>
      <c r="D194" s="52" t="s">
        <v>771</v>
      </c>
      <c r="E194" s="49" t="s">
        <v>772</v>
      </c>
      <c r="F194" s="49" t="s">
        <v>774</v>
      </c>
      <c r="G194" s="52" t="s">
        <v>213</v>
      </c>
      <c r="H194" s="48">
        <v>45357</v>
      </c>
      <c r="I194" s="50">
        <v>186337</v>
      </c>
      <c r="J194" s="50">
        <v>157913.09</v>
      </c>
      <c r="K194" s="51">
        <v>18</v>
      </c>
      <c r="L194" s="50">
        <v>0</v>
      </c>
      <c r="M194" s="50">
        <v>14212.18</v>
      </c>
      <c r="N194" s="50">
        <v>14212.18</v>
      </c>
      <c r="O194" s="50">
        <v>0</v>
      </c>
      <c r="P194" s="49" t="s">
        <v>933</v>
      </c>
      <c r="Q194" s="48">
        <v>45393</v>
      </c>
      <c r="R194" s="49" t="s">
        <v>775</v>
      </c>
      <c r="S194" s="49"/>
      <c r="T194" s="49"/>
      <c r="U194" s="49" t="s">
        <v>775</v>
      </c>
      <c r="V194" s="49"/>
      <c r="W194" s="48"/>
    </row>
    <row r="195" spans="1:23">
      <c r="A195" s="52" t="s">
        <v>935</v>
      </c>
      <c r="B195" s="52" t="s">
        <v>361</v>
      </c>
      <c r="C195" s="52" t="s">
        <v>360</v>
      </c>
      <c r="D195" s="52" t="s">
        <v>771</v>
      </c>
      <c r="E195" s="49" t="s">
        <v>772</v>
      </c>
      <c r="F195" s="49" t="s">
        <v>774</v>
      </c>
      <c r="G195" s="52" t="s">
        <v>303</v>
      </c>
      <c r="H195" s="48">
        <v>45341</v>
      </c>
      <c r="I195" s="50">
        <v>214714</v>
      </c>
      <c r="J195" s="50">
        <v>204490</v>
      </c>
      <c r="K195" s="51">
        <v>5</v>
      </c>
      <c r="L195" s="50">
        <v>10224</v>
      </c>
      <c r="M195" s="50">
        <v>0</v>
      </c>
      <c r="N195" s="50">
        <v>0</v>
      </c>
      <c r="O195" s="50">
        <v>0</v>
      </c>
      <c r="P195" s="49" t="s">
        <v>935</v>
      </c>
      <c r="Q195" s="48">
        <v>45361</v>
      </c>
      <c r="R195" s="49" t="s">
        <v>775</v>
      </c>
      <c r="S195" s="49"/>
      <c r="T195" s="49"/>
      <c r="U195" s="49" t="s">
        <v>774</v>
      </c>
      <c r="V195" s="49"/>
      <c r="W195" s="48"/>
    </row>
    <row r="196" spans="1:23">
      <c r="A196" s="52" t="s">
        <v>935</v>
      </c>
      <c r="B196" s="52" t="s">
        <v>48</v>
      </c>
      <c r="C196" s="52" t="s">
        <v>118</v>
      </c>
      <c r="D196" s="52" t="s">
        <v>771</v>
      </c>
      <c r="E196" s="49" t="s">
        <v>772</v>
      </c>
      <c r="F196" s="49" t="s">
        <v>774</v>
      </c>
      <c r="G196" s="52" t="s">
        <v>534</v>
      </c>
      <c r="H196" s="48">
        <v>45329</v>
      </c>
      <c r="I196" s="50">
        <v>44250</v>
      </c>
      <c r="J196" s="50">
        <v>37500</v>
      </c>
      <c r="K196" s="51">
        <v>18</v>
      </c>
      <c r="L196" s="50">
        <v>6750</v>
      </c>
      <c r="M196" s="50">
        <v>0</v>
      </c>
      <c r="N196" s="50">
        <v>0</v>
      </c>
      <c r="O196" s="50">
        <v>0</v>
      </c>
      <c r="P196" s="49" t="s">
        <v>935</v>
      </c>
      <c r="Q196" s="48">
        <v>45360</v>
      </c>
      <c r="R196" s="49" t="s">
        <v>775</v>
      </c>
      <c r="S196" s="49"/>
      <c r="T196" s="49"/>
      <c r="U196" s="49" t="s">
        <v>774</v>
      </c>
      <c r="V196" s="49"/>
      <c r="W196" s="48"/>
    </row>
    <row r="197" spans="1:23">
      <c r="A197" s="52" t="s">
        <v>933</v>
      </c>
      <c r="B197" s="52" t="s">
        <v>48</v>
      </c>
      <c r="C197" s="52" t="s">
        <v>118</v>
      </c>
      <c r="D197" s="52" t="s">
        <v>771</v>
      </c>
      <c r="E197" s="49" t="s">
        <v>772</v>
      </c>
      <c r="F197" s="49" t="s">
        <v>774</v>
      </c>
      <c r="G197" s="52" t="s">
        <v>214</v>
      </c>
      <c r="H197" s="48">
        <v>45365</v>
      </c>
      <c r="I197" s="50">
        <v>97940</v>
      </c>
      <c r="J197" s="50">
        <v>83000</v>
      </c>
      <c r="K197" s="51">
        <v>18</v>
      </c>
      <c r="L197" s="50">
        <v>14940</v>
      </c>
      <c r="M197" s="50">
        <v>0</v>
      </c>
      <c r="N197" s="50">
        <v>0</v>
      </c>
      <c r="O197" s="50">
        <v>0</v>
      </c>
      <c r="P197" s="49" t="s">
        <v>933</v>
      </c>
      <c r="Q197" s="48">
        <v>45391</v>
      </c>
      <c r="R197" s="49" t="s">
        <v>775</v>
      </c>
      <c r="S197" s="49"/>
      <c r="T197" s="49"/>
      <c r="U197" s="49" t="s">
        <v>774</v>
      </c>
      <c r="V197" s="49"/>
      <c r="W197" s="48"/>
    </row>
    <row r="198" spans="1:23">
      <c r="A198" s="52" t="s">
        <v>936</v>
      </c>
      <c r="B198" s="52" t="s">
        <v>363</v>
      </c>
      <c r="C198" s="52" t="s">
        <v>362</v>
      </c>
      <c r="D198" s="52" t="s">
        <v>771</v>
      </c>
      <c r="E198" s="49" t="s">
        <v>772</v>
      </c>
      <c r="F198" s="49" t="s">
        <v>774</v>
      </c>
      <c r="G198" s="52" t="s">
        <v>535</v>
      </c>
      <c r="H198" s="48">
        <v>45316</v>
      </c>
      <c r="I198" s="50">
        <v>94621</v>
      </c>
      <c r="J198" s="50">
        <v>80187.3</v>
      </c>
      <c r="K198" s="51">
        <v>18</v>
      </c>
      <c r="L198" s="50">
        <v>14433.71</v>
      </c>
      <c r="M198" s="50">
        <v>0</v>
      </c>
      <c r="N198" s="50">
        <v>0</v>
      </c>
      <c r="O198" s="50">
        <v>0</v>
      </c>
      <c r="P198" s="49" t="s">
        <v>936</v>
      </c>
      <c r="Q198" s="48">
        <v>45330</v>
      </c>
      <c r="R198" s="49" t="s">
        <v>775</v>
      </c>
      <c r="S198" s="49"/>
      <c r="T198" s="49" t="s">
        <v>932</v>
      </c>
      <c r="U198" s="49" t="s">
        <v>775</v>
      </c>
      <c r="V198" s="49" t="s">
        <v>976</v>
      </c>
      <c r="W198" s="48">
        <v>45316</v>
      </c>
    </row>
    <row r="199" spans="1:23">
      <c r="A199" s="52" t="s">
        <v>935</v>
      </c>
      <c r="B199" s="52" t="s">
        <v>363</v>
      </c>
      <c r="C199" s="52" t="s">
        <v>362</v>
      </c>
      <c r="D199" s="52" t="s">
        <v>771</v>
      </c>
      <c r="E199" s="49" t="s">
        <v>772</v>
      </c>
      <c r="F199" s="49" t="s">
        <v>774</v>
      </c>
      <c r="G199" s="52" t="s">
        <v>536</v>
      </c>
      <c r="H199" s="48">
        <v>45325</v>
      </c>
      <c r="I199" s="50">
        <v>285072</v>
      </c>
      <c r="J199" s="50">
        <v>241586.19</v>
      </c>
      <c r="K199" s="51">
        <v>18</v>
      </c>
      <c r="L199" s="50">
        <v>43485.52</v>
      </c>
      <c r="M199" s="50">
        <v>0</v>
      </c>
      <c r="N199" s="50">
        <v>0</v>
      </c>
      <c r="O199" s="50">
        <v>0</v>
      </c>
      <c r="P199" s="49" t="s">
        <v>935</v>
      </c>
      <c r="Q199" s="48">
        <v>45357</v>
      </c>
      <c r="R199" s="49" t="s">
        <v>775</v>
      </c>
      <c r="S199" s="49"/>
      <c r="T199" s="49" t="s">
        <v>932</v>
      </c>
      <c r="U199" s="49" t="s">
        <v>775</v>
      </c>
      <c r="V199" s="49" t="s">
        <v>975</v>
      </c>
      <c r="W199" s="48">
        <v>45325</v>
      </c>
    </row>
    <row r="200" spans="1:23">
      <c r="A200" s="52" t="s">
        <v>935</v>
      </c>
      <c r="B200" s="52" t="s">
        <v>363</v>
      </c>
      <c r="C200" s="52" t="s">
        <v>362</v>
      </c>
      <c r="D200" s="52" t="s">
        <v>771</v>
      </c>
      <c r="E200" s="49" t="s">
        <v>772</v>
      </c>
      <c r="F200" s="49" t="s">
        <v>774</v>
      </c>
      <c r="G200" s="52" t="s">
        <v>537</v>
      </c>
      <c r="H200" s="48">
        <v>45349</v>
      </c>
      <c r="I200" s="50">
        <v>104720</v>
      </c>
      <c r="J200" s="50">
        <v>88745.5</v>
      </c>
      <c r="K200" s="51">
        <v>18</v>
      </c>
      <c r="L200" s="50">
        <v>15974.19</v>
      </c>
      <c r="M200" s="50">
        <v>0</v>
      </c>
      <c r="N200" s="50">
        <v>0</v>
      </c>
      <c r="O200" s="50">
        <v>0</v>
      </c>
      <c r="P200" s="49" t="s">
        <v>935</v>
      </c>
      <c r="Q200" s="48">
        <v>45357</v>
      </c>
      <c r="R200" s="49" t="s">
        <v>775</v>
      </c>
      <c r="S200" s="49"/>
      <c r="T200" s="49" t="s">
        <v>932</v>
      </c>
      <c r="U200" s="49" t="s">
        <v>775</v>
      </c>
      <c r="V200" s="49" t="s">
        <v>974</v>
      </c>
      <c r="W200" s="48">
        <v>45349</v>
      </c>
    </row>
    <row r="201" spans="1:23">
      <c r="A201" s="52" t="s">
        <v>936</v>
      </c>
      <c r="B201" s="52" t="s">
        <v>364</v>
      </c>
      <c r="C201" s="52" t="s">
        <v>314</v>
      </c>
      <c r="D201" s="52" t="s">
        <v>771</v>
      </c>
      <c r="E201" s="49" t="s">
        <v>772</v>
      </c>
      <c r="F201" s="49" t="s">
        <v>774</v>
      </c>
      <c r="G201" s="52" t="s">
        <v>538</v>
      </c>
      <c r="H201" s="48">
        <v>45308</v>
      </c>
      <c r="I201" s="50">
        <v>2230</v>
      </c>
      <c r="J201" s="50">
        <v>1890</v>
      </c>
      <c r="K201" s="51">
        <v>18</v>
      </c>
      <c r="L201" s="50">
        <v>0</v>
      </c>
      <c r="M201" s="50">
        <v>170.1</v>
      </c>
      <c r="N201" s="50">
        <v>170.1</v>
      </c>
      <c r="O201" s="50">
        <v>0</v>
      </c>
      <c r="P201" s="49" t="s">
        <v>936</v>
      </c>
      <c r="Q201" s="48">
        <v>45328</v>
      </c>
      <c r="R201" s="49" t="s">
        <v>775</v>
      </c>
      <c r="S201" s="49"/>
      <c r="T201" s="49"/>
      <c r="U201" s="49" t="s">
        <v>774</v>
      </c>
      <c r="V201" s="49"/>
      <c r="W201" s="48"/>
    </row>
    <row r="202" spans="1:23">
      <c r="A202" s="52" t="s">
        <v>935</v>
      </c>
      <c r="B202" s="52" t="s">
        <v>364</v>
      </c>
      <c r="C202" s="52" t="s">
        <v>314</v>
      </c>
      <c r="D202" s="52" t="s">
        <v>771</v>
      </c>
      <c r="E202" s="49" t="s">
        <v>772</v>
      </c>
      <c r="F202" s="49" t="s">
        <v>774</v>
      </c>
      <c r="G202" s="52" t="s">
        <v>539</v>
      </c>
      <c r="H202" s="48">
        <v>45338</v>
      </c>
      <c r="I202" s="50">
        <v>16992</v>
      </c>
      <c r="J202" s="50">
        <v>14400</v>
      </c>
      <c r="K202" s="51">
        <v>18</v>
      </c>
      <c r="L202" s="50">
        <v>0</v>
      </c>
      <c r="M202" s="50">
        <v>1296</v>
      </c>
      <c r="N202" s="50">
        <v>1296</v>
      </c>
      <c r="O202" s="50">
        <v>0</v>
      </c>
      <c r="P202" s="49" t="s">
        <v>935</v>
      </c>
      <c r="Q202" s="48">
        <v>45359</v>
      </c>
      <c r="R202" s="49" t="s">
        <v>775</v>
      </c>
      <c r="S202" s="49"/>
      <c r="T202" s="49"/>
      <c r="U202" s="49" t="s">
        <v>774</v>
      </c>
      <c r="V202" s="49"/>
      <c r="W202" s="48"/>
    </row>
    <row r="203" spans="1:23">
      <c r="A203" s="52" t="s">
        <v>935</v>
      </c>
      <c r="B203" s="52" t="s">
        <v>49</v>
      </c>
      <c r="C203" s="52" t="s">
        <v>119</v>
      </c>
      <c r="D203" s="52" t="s">
        <v>771</v>
      </c>
      <c r="E203" s="49" t="s">
        <v>772</v>
      </c>
      <c r="F203" s="49" t="s">
        <v>774</v>
      </c>
      <c r="G203" s="52" t="s">
        <v>540</v>
      </c>
      <c r="H203" s="48">
        <v>45351</v>
      </c>
      <c r="I203" s="50">
        <v>13440</v>
      </c>
      <c r="J203" s="50">
        <v>12800</v>
      </c>
      <c r="K203" s="51">
        <v>5</v>
      </c>
      <c r="L203" s="50">
        <v>0</v>
      </c>
      <c r="M203" s="50">
        <v>320</v>
      </c>
      <c r="N203" s="50">
        <v>320</v>
      </c>
      <c r="O203" s="50">
        <v>0</v>
      </c>
      <c r="P203" s="49" t="s">
        <v>935</v>
      </c>
      <c r="Q203" s="48">
        <v>45362</v>
      </c>
      <c r="R203" s="49" t="s">
        <v>775</v>
      </c>
      <c r="S203" s="49"/>
      <c r="T203" s="49"/>
      <c r="U203" s="49" t="s">
        <v>775</v>
      </c>
      <c r="V203" s="49"/>
      <c r="W203" s="48"/>
    </row>
    <row r="204" spans="1:23">
      <c r="A204" s="52" t="s">
        <v>933</v>
      </c>
      <c r="B204" s="52" t="s">
        <v>49</v>
      </c>
      <c r="C204" s="52" t="s">
        <v>119</v>
      </c>
      <c r="D204" s="52" t="s">
        <v>771</v>
      </c>
      <c r="E204" s="49" t="s">
        <v>772</v>
      </c>
      <c r="F204" s="49" t="s">
        <v>774</v>
      </c>
      <c r="G204" s="52" t="s">
        <v>215</v>
      </c>
      <c r="H204" s="48">
        <v>45357</v>
      </c>
      <c r="I204" s="50">
        <v>33600</v>
      </c>
      <c r="J204" s="50">
        <v>32000</v>
      </c>
      <c r="K204" s="51">
        <v>5</v>
      </c>
      <c r="L204" s="50">
        <v>0</v>
      </c>
      <c r="M204" s="50">
        <v>800</v>
      </c>
      <c r="N204" s="50">
        <v>800</v>
      </c>
      <c r="O204" s="50">
        <v>0</v>
      </c>
      <c r="P204" s="49" t="s">
        <v>933</v>
      </c>
      <c r="Q204" s="48">
        <v>45393</v>
      </c>
      <c r="R204" s="49" t="s">
        <v>775</v>
      </c>
      <c r="S204" s="49"/>
      <c r="T204" s="49"/>
      <c r="U204" s="49" t="s">
        <v>775</v>
      </c>
      <c r="V204" s="49"/>
      <c r="W204" s="48"/>
    </row>
    <row r="205" spans="1:23">
      <c r="A205" s="52" t="s">
        <v>933</v>
      </c>
      <c r="B205" s="52" t="s">
        <v>49</v>
      </c>
      <c r="C205" s="52" t="s">
        <v>119</v>
      </c>
      <c r="D205" s="52" t="s">
        <v>771</v>
      </c>
      <c r="E205" s="49" t="s">
        <v>772</v>
      </c>
      <c r="F205" s="49" t="s">
        <v>774</v>
      </c>
      <c r="G205" s="52" t="s">
        <v>216</v>
      </c>
      <c r="H205" s="48">
        <v>45370</v>
      </c>
      <c r="I205" s="50">
        <v>94080</v>
      </c>
      <c r="J205" s="50">
        <v>89600</v>
      </c>
      <c r="K205" s="51">
        <v>5</v>
      </c>
      <c r="L205" s="50">
        <v>0</v>
      </c>
      <c r="M205" s="50">
        <v>2240</v>
      </c>
      <c r="N205" s="50">
        <v>2240</v>
      </c>
      <c r="O205" s="50">
        <v>0</v>
      </c>
      <c r="P205" s="49" t="s">
        <v>933</v>
      </c>
      <c r="Q205" s="48">
        <v>45393</v>
      </c>
      <c r="R205" s="49" t="s">
        <v>775</v>
      </c>
      <c r="S205" s="49"/>
      <c r="T205" s="49"/>
      <c r="U205" s="49" t="s">
        <v>775</v>
      </c>
      <c r="V205" s="49"/>
      <c r="W205" s="48"/>
    </row>
    <row r="206" spans="1:23">
      <c r="A206" s="52" t="s">
        <v>935</v>
      </c>
      <c r="B206" s="52" t="s">
        <v>365</v>
      </c>
      <c r="C206" s="52" t="s">
        <v>311</v>
      </c>
      <c r="D206" s="52" t="s">
        <v>771</v>
      </c>
      <c r="E206" s="49" t="s">
        <v>772</v>
      </c>
      <c r="F206" s="49" t="s">
        <v>774</v>
      </c>
      <c r="G206" s="52" t="s">
        <v>541</v>
      </c>
      <c r="H206" s="48">
        <v>45334</v>
      </c>
      <c r="I206" s="50">
        <v>43512</v>
      </c>
      <c r="J206" s="50">
        <v>36875</v>
      </c>
      <c r="K206" s="51">
        <v>18</v>
      </c>
      <c r="L206" s="50">
        <v>0</v>
      </c>
      <c r="M206" s="50">
        <v>3318.75</v>
      </c>
      <c r="N206" s="50">
        <v>3318.75</v>
      </c>
      <c r="O206" s="50">
        <v>0</v>
      </c>
      <c r="P206" s="49" t="s">
        <v>935</v>
      </c>
      <c r="Q206" s="48">
        <v>45362</v>
      </c>
      <c r="R206" s="49" t="s">
        <v>775</v>
      </c>
      <c r="S206" s="49"/>
      <c r="T206" s="49" t="s">
        <v>932</v>
      </c>
      <c r="U206" s="49" t="s">
        <v>775</v>
      </c>
      <c r="V206" s="49" t="s">
        <v>973</v>
      </c>
      <c r="W206" s="48">
        <v>45334</v>
      </c>
    </row>
    <row r="207" spans="1:23">
      <c r="A207" s="52" t="s">
        <v>936</v>
      </c>
      <c r="B207" s="52" t="s">
        <v>295</v>
      </c>
      <c r="C207" s="52" t="s">
        <v>294</v>
      </c>
      <c r="D207" s="52" t="s">
        <v>771</v>
      </c>
      <c r="E207" s="49" t="s">
        <v>772</v>
      </c>
      <c r="F207" s="49" t="s">
        <v>774</v>
      </c>
      <c r="G207" s="52" t="s">
        <v>542</v>
      </c>
      <c r="H207" s="48">
        <v>45302</v>
      </c>
      <c r="I207" s="50">
        <v>157500</v>
      </c>
      <c r="J207" s="50">
        <v>150000</v>
      </c>
      <c r="K207" s="51">
        <v>5</v>
      </c>
      <c r="L207" s="50">
        <v>0</v>
      </c>
      <c r="M207" s="50">
        <v>3750</v>
      </c>
      <c r="N207" s="50">
        <v>3750</v>
      </c>
      <c r="O207" s="50">
        <v>0</v>
      </c>
      <c r="P207" s="49" t="s">
        <v>936</v>
      </c>
      <c r="Q207" s="48">
        <v>45332</v>
      </c>
      <c r="R207" s="49" t="s">
        <v>775</v>
      </c>
      <c r="S207" s="49"/>
      <c r="T207" s="49"/>
      <c r="U207" s="49" t="s">
        <v>775</v>
      </c>
      <c r="V207" s="49"/>
      <c r="W207" s="48"/>
    </row>
    <row r="208" spans="1:23">
      <c r="A208" s="52" t="s">
        <v>935</v>
      </c>
      <c r="B208" s="52" t="s">
        <v>295</v>
      </c>
      <c r="C208" s="52" t="s">
        <v>294</v>
      </c>
      <c r="D208" s="52" t="s">
        <v>771</v>
      </c>
      <c r="E208" s="49" t="s">
        <v>772</v>
      </c>
      <c r="F208" s="49" t="s">
        <v>774</v>
      </c>
      <c r="G208" s="52" t="s">
        <v>543</v>
      </c>
      <c r="H208" s="48">
        <v>45332</v>
      </c>
      <c r="I208" s="50">
        <v>546210</v>
      </c>
      <c r="J208" s="50">
        <v>520200</v>
      </c>
      <c r="K208" s="51">
        <v>5</v>
      </c>
      <c r="L208" s="50">
        <v>0</v>
      </c>
      <c r="M208" s="50">
        <v>13005</v>
      </c>
      <c r="N208" s="50">
        <v>13005</v>
      </c>
      <c r="O208" s="50">
        <v>0</v>
      </c>
      <c r="P208" s="49" t="s">
        <v>935</v>
      </c>
      <c r="Q208" s="48">
        <v>45362</v>
      </c>
      <c r="R208" s="49" t="s">
        <v>775</v>
      </c>
      <c r="S208" s="49"/>
      <c r="T208" s="49"/>
      <c r="U208" s="49" t="s">
        <v>775</v>
      </c>
      <c r="V208" s="49"/>
      <c r="W208" s="48"/>
    </row>
    <row r="209" spans="1:23">
      <c r="A209" s="52" t="s">
        <v>935</v>
      </c>
      <c r="B209" s="52" t="s">
        <v>295</v>
      </c>
      <c r="C209" s="52" t="s">
        <v>294</v>
      </c>
      <c r="D209" s="52" t="s">
        <v>771</v>
      </c>
      <c r="E209" s="49" t="s">
        <v>772</v>
      </c>
      <c r="F209" s="49" t="s">
        <v>774</v>
      </c>
      <c r="G209" s="52" t="s">
        <v>544</v>
      </c>
      <c r="H209" s="48">
        <v>45341</v>
      </c>
      <c r="I209" s="50">
        <v>309750</v>
      </c>
      <c r="J209" s="50">
        <v>295000</v>
      </c>
      <c r="K209" s="51">
        <v>5</v>
      </c>
      <c r="L209" s="50">
        <v>0</v>
      </c>
      <c r="M209" s="50">
        <v>7375</v>
      </c>
      <c r="N209" s="50">
        <v>7375</v>
      </c>
      <c r="O209" s="50">
        <v>0</v>
      </c>
      <c r="P209" s="49" t="s">
        <v>935</v>
      </c>
      <c r="Q209" s="48">
        <v>45362</v>
      </c>
      <c r="R209" s="49" t="s">
        <v>775</v>
      </c>
      <c r="S209" s="49"/>
      <c r="T209" s="49"/>
      <c r="U209" s="49" t="s">
        <v>775</v>
      </c>
      <c r="V209" s="49"/>
      <c r="W209" s="48"/>
    </row>
    <row r="210" spans="1:23">
      <c r="A210" s="52" t="s">
        <v>933</v>
      </c>
      <c r="B210" s="52" t="s">
        <v>50</v>
      </c>
      <c r="C210" s="52" t="s">
        <v>120</v>
      </c>
      <c r="D210" s="52" t="s">
        <v>771</v>
      </c>
      <c r="E210" s="49" t="s">
        <v>772</v>
      </c>
      <c r="F210" s="49" t="s">
        <v>774</v>
      </c>
      <c r="G210" s="52" t="s">
        <v>217</v>
      </c>
      <c r="H210" s="48">
        <v>45381</v>
      </c>
      <c r="I210" s="50">
        <v>6300</v>
      </c>
      <c r="J210" s="50">
        <v>5050.2700000000004</v>
      </c>
      <c r="K210" s="51">
        <v>18</v>
      </c>
      <c r="L210" s="50">
        <v>0</v>
      </c>
      <c r="M210" s="50">
        <v>454.52</v>
      </c>
      <c r="N210" s="50">
        <v>454.52</v>
      </c>
      <c r="O210" s="50">
        <v>0</v>
      </c>
      <c r="P210" s="49" t="s">
        <v>933</v>
      </c>
      <c r="Q210" s="48">
        <v>45393</v>
      </c>
      <c r="R210" s="49" t="s">
        <v>775</v>
      </c>
      <c r="S210" s="49"/>
      <c r="T210" s="49"/>
      <c r="U210" s="49" t="s">
        <v>775</v>
      </c>
      <c r="V210" s="49"/>
      <c r="W210" s="48"/>
    </row>
    <row r="211" spans="1:23">
      <c r="A211" s="52" t="s">
        <v>933</v>
      </c>
      <c r="B211" s="52" t="s">
        <v>50</v>
      </c>
      <c r="C211" s="52" t="s">
        <v>120</v>
      </c>
      <c r="D211" s="52" t="s">
        <v>771</v>
      </c>
      <c r="E211" s="49" t="s">
        <v>772</v>
      </c>
      <c r="F211" s="49" t="s">
        <v>774</v>
      </c>
      <c r="G211" s="52" t="s">
        <v>217</v>
      </c>
      <c r="H211" s="48">
        <v>45381</v>
      </c>
      <c r="I211" s="50">
        <v>6300</v>
      </c>
      <c r="J211" s="50">
        <v>266.43</v>
      </c>
      <c r="K211" s="51">
        <v>28</v>
      </c>
      <c r="L211" s="50">
        <v>0</v>
      </c>
      <c r="M211" s="50">
        <v>37.299999999999997</v>
      </c>
      <c r="N211" s="50">
        <v>37.299999999999997</v>
      </c>
      <c r="O211" s="50">
        <v>0</v>
      </c>
      <c r="P211" s="49" t="s">
        <v>933</v>
      </c>
      <c r="Q211" s="48">
        <v>45393</v>
      </c>
      <c r="R211" s="49" t="s">
        <v>775</v>
      </c>
      <c r="S211" s="49"/>
      <c r="T211" s="49"/>
      <c r="U211" s="49" t="s">
        <v>775</v>
      </c>
      <c r="V211" s="49"/>
      <c r="W211" s="48"/>
    </row>
    <row r="212" spans="1:23">
      <c r="A212" s="52" t="s">
        <v>935</v>
      </c>
      <c r="B212" s="52" t="s">
        <v>367</v>
      </c>
      <c r="C212" s="52" t="s">
        <v>366</v>
      </c>
      <c r="D212" s="52" t="s">
        <v>771</v>
      </c>
      <c r="E212" s="49" t="s">
        <v>772</v>
      </c>
      <c r="F212" s="49" t="s">
        <v>774</v>
      </c>
      <c r="G212" s="52" t="s">
        <v>545</v>
      </c>
      <c r="H212" s="48">
        <v>45335</v>
      </c>
      <c r="I212" s="50">
        <v>401200</v>
      </c>
      <c r="J212" s="50">
        <v>340000</v>
      </c>
      <c r="K212" s="51">
        <v>18</v>
      </c>
      <c r="L212" s="50">
        <v>61200</v>
      </c>
      <c r="M212" s="50">
        <v>0</v>
      </c>
      <c r="N212" s="50">
        <v>0</v>
      </c>
      <c r="O212" s="50">
        <v>0</v>
      </c>
      <c r="P212" s="49" t="s">
        <v>935</v>
      </c>
      <c r="Q212" s="48">
        <v>45353</v>
      </c>
      <c r="R212" s="49" t="s">
        <v>775</v>
      </c>
      <c r="S212" s="49"/>
      <c r="T212" s="49"/>
      <c r="U212" s="49" t="s">
        <v>774</v>
      </c>
      <c r="V212" s="49"/>
      <c r="W212" s="48"/>
    </row>
    <row r="213" spans="1:23">
      <c r="A213" s="52" t="s">
        <v>936</v>
      </c>
      <c r="B213" s="52" t="s">
        <v>300</v>
      </c>
      <c r="C213" s="52" t="s">
        <v>299</v>
      </c>
      <c r="D213" s="52" t="s">
        <v>771</v>
      </c>
      <c r="E213" s="49" t="s">
        <v>772</v>
      </c>
      <c r="F213" s="49" t="s">
        <v>774</v>
      </c>
      <c r="G213" s="52" t="s">
        <v>546</v>
      </c>
      <c r="H213" s="48">
        <v>45295</v>
      </c>
      <c r="I213" s="50">
        <v>65100</v>
      </c>
      <c r="J213" s="50">
        <v>62000</v>
      </c>
      <c r="K213" s="51">
        <v>5</v>
      </c>
      <c r="L213" s="50">
        <v>0</v>
      </c>
      <c r="M213" s="50">
        <v>1550</v>
      </c>
      <c r="N213" s="50">
        <v>1550</v>
      </c>
      <c r="O213" s="50">
        <v>0</v>
      </c>
      <c r="P213" s="49" t="s">
        <v>936</v>
      </c>
      <c r="Q213" s="48">
        <v>45330</v>
      </c>
      <c r="R213" s="49" t="s">
        <v>775</v>
      </c>
      <c r="S213" s="49"/>
      <c r="T213" s="49" t="s">
        <v>932</v>
      </c>
      <c r="U213" s="49" t="s">
        <v>775</v>
      </c>
      <c r="V213" s="49" t="s">
        <v>972</v>
      </c>
      <c r="W213" s="48">
        <v>45295</v>
      </c>
    </row>
    <row r="214" spans="1:23">
      <c r="A214" s="52" t="s">
        <v>936</v>
      </c>
      <c r="B214" s="52" t="s">
        <v>369</v>
      </c>
      <c r="C214" s="52" t="s">
        <v>368</v>
      </c>
      <c r="D214" s="52" t="s">
        <v>771</v>
      </c>
      <c r="E214" s="49" t="s">
        <v>772</v>
      </c>
      <c r="F214" s="49" t="s">
        <v>774</v>
      </c>
      <c r="G214" s="52" t="s">
        <v>547</v>
      </c>
      <c r="H214" s="48">
        <v>45292</v>
      </c>
      <c r="I214" s="50">
        <v>35636</v>
      </c>
      <c r="J214" s="50">
        <v>30200</v>
      </c>
      <c r="K214" s="51">
        <v>18</v>
      </c>
      <c r="L214" s="50">
        <v>5436</v>
      </c>
      <c r="M214" s="50">
        <v>0</v>
      </c>
      <c r="N214" s="50">
        <v>0</v>
      </c>
      <c r="O214" s="50">
        <v>0</v>
      </c>
      <c r="P214" s="49" t="s">
        <v>936</v>
      </c>
      <c r="Q214" s="48">
        <v>45330</v>
      </c>
      <c r="R214" s="49" t="s">
        <v>775</v>
      </c>
      <c r="S214" s="49"/>
      <c r="T214" s="49"/>
      <c r="U214" s="49" t="s">
        <v>774</v>
      </c>
      <c r="V214" s="49"/>
      <c r="W214" s="48"/>
    </row>
    <row r="215" spans="1:23">
      <c r="A215" s="52" t="s">
        <v>936</v>
      </c>
      <c r="B215" s="52" t="s">
        <v>370</v>
      </c>
      <c r="C215" s="52" t="s">
        <v>302</v>
      </c>
      <c r="D215" s="52" t="s">
        <v>771</v>
      </c>
      <c r="E215" s="49" t="s">
        <v>772</v>
      </c>
      <c r="F215" s="49" t="s">
        <v>774</v>
      </c>
      <c r="G215" s="52" t="s">
        <v>548</v>
      </c>
      <c r="H215" s="48">
        <v>45318</v>
      </c>
      <c r="I215" s="50">
        <v>419337</v>
      </c>
      <c r="J215" s="50">
        <v>355370</v>
      </c>
      <c r="K215" s="51">
        <v>18</v>
      </c>
      <c r="L215" s="50">
        <v>63966.6</v>
      </c>
      <c r="M215" s="50">
        <v>0</v>
      </c>
      <c r="N215" s="50">
        <v>0</v>
      </c>
      <c r="O215" s="50">
        <v>0</v>
      </c>
      <c r="P215" s="49" t="s">
        <v>936</v>
      </c>
      <c r="Q215" s="48">
        <v>45331</v>
      </c>
      <c r="R215" s="49" t="s">
        <v>775</v>
      </c>
      <c r="S215" s="49"/>
      <c r="T215" s="49"/>
      <c r="U215" s="49" t="s">
        <v>775</v>
      </c>
      <c r="V215" s="49"/>
      <c r="W215" s="48"/>
    </row>
    <row r="216" spans="1:23">
      <c r="A216" s="52" t="s">
        <v>935</v>
      </c>
      <c r="B216" s="52" t="s">
        <v>370</v>
      </c>
      <c r="C216" s="52" t="s">
        <v>302</v>
      </c>
      <c r="D216" s="52" t="s">
        <v>771</v>
      </c>
      <c r="E216" s="49" t="s">
        <v>772</v>
      </c>
      <c r="F216" s="49" t="s">
        <v>774</v>
      </c>
      <c r="G216" s="52" t="s">
        <v>549</v>
      </c>
      <c r="H216" s="48">
        <v>45331</v>
      </c>
      <c r="I216" s="50">
        <v>108696</v>
      </c>
      <c r="J216" s="50">
        <v>92115</v>
      </c>
      <c r="K216" s="51">
        <v>18</v>
      </c>
      <c r="L216" s="50">
        <v>16580.7</v>
      </c>
      <c r="M216" s="50">
        <v>0</v>
      </c>
      <c r="N216" s="50">
        <v>0</v>
      </c>
      <c r="O216" s="50">
        <v>0</v>
      </c>
      <c r="P216" s="49" t="s">
        <v>935</v>
      </c>
      <c r="Q216" s="48">
        <v>45362</v>
      </c>
      <c r="R216" s="49" t="s">
        <v>775</v>
      </c>
      <c r="S216" s="49"/>
      <c r="T216" s="49"/>
      <c r="U216" s="49" t="s">
        <v>775</v>
      </c>
      <c r="V216" s="49"/>
      <c r="W216" s="48"/>
    </row>
    <row r="217" spans="1:23">
      <c r="A217" s="52" t="s">
        <v>935</v>
      </c>
      <c r="B217" s="52" t="s">
        <v>371</v>
      </c>
      <c r="C217" s="52" t="s">
        <v>287</v>
      </c>
      <c r="D217" s="52" t="s">
        <v>771</v>
      </c>
      <c r="E217" s="49" t="s">
        <v>772</v>
      </c>
      <c r="F217" s="49" t="s">
        <v>774</v>
      </c>
      <c r="G217" s="52" t="s">
        <v>550</v>
      </c>
      <c r="H217" s="48">
        <v>45331</v>
      </c>
      <c r="I217" s="50">
        <v>147795</v>
      </c>
      <c r="J217" s="50">
        <v>125250</v>
      </c>
      <c r="K217" s="51">
        <v>18</v>
      </c>
      <c r="L217" s="50">
        <v>22545</v>
      </c>
      <c r="M217" s="50">
        <v>0</v>
      </c>
      <c r="N217" s="50">
        <v>0</v>
      </c>
      <c r="O217" s="50">
        <v>0</v>
      </c>
      <c r="P217" s="49" t="s">
        <v>935</v>
      </c>
      <c r="Q217" s="48">
        <v>45358</v>
      </c>
      <c r="R217" s="49" t="s">
        <v>775</v>
      </c>
      <c r="S217" s="49"/>
      <c r="T217" s="49"/>
      <c r="U217" s="49" t="s">
        <v>775</v>
      </c>
      <c r="V217" s="49"/>
      <c r="W217" s="48"/>
    </row>
    <row r="218" spans="1:23">
      <c r="A218" s="52" t="s">
        <v>935</v>
      </c>
      <c r="B218" s="52" t="s">
        <v>371</v>
      </c>
      <c r="C218" s="52" t="s">
        <v>287</v>
      </c>
      <c r="D218" s="52" t="s">
        <v>771</v>
      </c>
      <c r="E218" s="49" t="s">
        <v>772</v>
      </c>
      <c r="F218" s="49" t="s">
        <v>774</v>
      </c>
      <c r="G218" s="52" t="s">
        <v>551</v>
      </c>
      <c r="H218" s="48">
        <v>45332</v>
      </c>
      <c r="I218" s="50">
        <v>16166</v>
      </c>
      <c r="J218" s="50">
        <v>13700</v>
      </c>
      <c r="K218" s="51">
        <v>18</v>
      </c>
      <c r="L218" s="50">
        <v>2466</v>
      </c>
      <c r="M218" s="50">
        <v>0</v>
      </c>
      <c r="N218" s="50">
        <v>0</v>
      </c>
      <c r="O218" s="50">
        <v>0</v>
      </c>
      <c r="P218" s="49" t="s">
        <v>935</v>
      </c>
      <c r="Q218" s="48">
        <v>45358</v>
      </c>
      <c r="R218" s="49" t="s">
        <v>775</v>
      </c>
      <c r="S218" s="49"/>
      <c r="T218" s="49"/>
      <c r="U218" s="49" t="s">
        <v>775</v>
      </c>
      <c r="V218" s="49"/>
      <c r="W218" s="48"/>
    </row>
    <row r="219" spans="1:23">
      <c r="A219" s="52" t="s">
        <v>935</v>
      </c>
      <c r="B219" s="52" t="s">
        <v>51</v>
      </c>
      <c r="C219" s="52" t="s">
        <v>121</v>
      </c>
      <c r="D219" s="52" t="s">
        <v>771</v>
      </c>
      <c r="E219" s="49" t="s">
        <v>772</v>
      </c>
      <c r="F219" s="49" t="s">
        <v>774</v>
      </c>
      <c r="G219" s="52" t="s">
        <v>552</v>
      </c>
      <c r="H219" s="48">
        <v>45339</v>
      </c>
      <c r="I219" s="50">
        <v>50768.03</v>
      </c>
      <c r="J219" s="50">
        <v>43023.75</v>
      </c>
      <c r="K219" s="51">
        <v>18</v>
      </c>
      <c r="L219" s="50">
        <v>7744.28</v>
      </c>
      <c r="M219" s="50">
        <v>0</v>
      </c>
      <c r="N219" s="50">
        <v>0</v>
      </c>
      <c r="O219" s="50">
        <v>0</v>
      </c>
      <c r="P219" s="49" t="s">
        <v>935</v>
      </c>
      <c r="Q219" s="48">
        <v>45360</v>
      </c>
      <c r="R219" s="49" t="s">
        <v>775</v>
      </c>
      <c r="S219" s="49"/>
      <c r="T219" s="49" t="s">
        <v>932</v>
      </c>
      <c r="U219" s="49" t="s">
        <v>775</v>
      </c>
      <c r="V219" s="49" t="s">
        <v>971</v>
      </c>
      <c r="W219" s="48">
        <v>45339</v>
      </c>
    </row>
    <row r="220" spans="1:23">
      <c r="A220" s="52" t="s">
        <v>933</v>
      </c>
      <c r="B220" s="52" t="s">
        <v>51</v>
      </c>
      <c r="C220" s="52" t="s">
        <v>121</v>
      </c>
      <c r="D220" s="52" t="s">
        <v>771</v>
      </c>
      <c r="E220" s="49" t="s">
        <v>772</v>
      </c>
      <c r="F220" s="49" t="s">
        <v>774</v>
      </c>
      <c r="G220" s="52" t="s">
        <v>218</v>
      </c>
      <c r="H220" s="48">
        <v>45369</v>
      </c>
      <c r="I220" s="50">
        <v>43807.5</v>
      </c>
      <c r="J220" s="50">
        <v>37125</v>
      </c>
      <c r="K220" s="51">
        <v>18</v>
      </c>
      <c r="L220" s="50">
        <v>6682.5</v>
      </c>
      <c r="M220" s="50">
        <v>0</v>
      </c>
      <c r="N220" s="50">
        <v>0</v>
      </c>
      <c r="O220" s="50">
        <v>0</v>
      </c>
      <c r="P220" s="49" t="s">
        <v>933</v>
      </c>
      <c r="Q220" s="48">
        <v>45393</v>
      </c>
      <c r="R220" s="49" t="s">
        <v>775</v>
      </c>
      <c r="S220" s="49"/>
      <c r="T220" s="49" t="s">
        <v>932</v>
      </c>
      <c r="U220" s="49" t="s">
        <v>775</v>
      </c>
      <c r="V220" s="49" t="s">
        <v>970</v>
      </c>
      <c r="W220" s="48">
        <v>45369</v>
      </c>
    </row>
    <row r="221" spans="1:23">
      <c r="A221" s="52" t="s">
        <v>933</v>
      </c>
      <c r="B221" s="52" t="s">
        <v>51</v>
      </c>
      <c r="C221" s="52" t="s">
        <v>121</v>
      </c>
      <c r="D221" s="52" t="s">
        <v>771</v>
      </c>
      <c r="E221" s="49" t="s">
        <v>772</v>
      </c>
      <c r="F221" s="49" t="s">
        <v>774</v>
      </c>
      <c r="G221" s="52" t="s">
        <v>219</v>
      </c>
      <c r="H221" s="48">
        <v>45371</v>
      </c>
      <c r="I221" s="50">
        <v>7268.8</v>
      </c>
      <c r="J221" s="50">
        <v>6160</v>
      </c>
      <c r="K221" s="51">
        <v>18</v>
      </c>
      <c r="L221" s="50">
        <v>1108.8</v>
      </c>
      <c r="M221" s="50">
        <v>0</v>
      </c>
      <c r="N221" s="50">
        <v>0</v>
      </c>
      <c r="O221" s="50">
        <v>0</v>
      </c>
      <c r="P221" s="49" t="s">
        <v>933</v>
      </c>
      <c r="Q221" s="48">
        <v>45393</v>
      </c>
      <c r="R221" s="49" t="s">
        <v>775</v>
      </c>
      <c r="S221" s="49"/>
      <c r="T221" s="49" t="s">
        <v>932</v>
      </c>
      <c r="U221" s="49" t="s">
        <v>775</v>
      </c>
      <c r="V221" s="49" t="s">
        <v>969</v>
      </c>
      <c r="W221" s="48">
        <v>45371</v>
      </c>
    </row>
    <row r="222" spans="1:23">
      <c r="A222" s="52" t="s">
        <v>935</v>
      </c>
      <c r="B222" s="52" t="s">
        <v>310</v>
      </c>
      <c r="C222" s="52" t="s">
        <v>309</v>
      </c>
      <c r="D222" s="52" t="s">
        <v>771</v>
      </c>
      <c r="E222" s="49" t="s">
        <v>772</v>
      </c>
      <c r="F222" s="49" t="s">
        <v>774</v>
      </c>
      <c r="G222" s="52" t="s">
        <v>553</v>
      </c>
      <c r="H222" s="48">
        <v>45330</v>
      </c>
      <c r="I222" s="50">
        <v>27288</v>
      </c>
      <c r="J222" s="50">
        <v>23125</v>
      </c>
      <c r="K222" s="51">
        <v>18</v>
      </c>
      <c r="L222" s="50">
        <v>4162.5</v>
      </c>
      <c r="M222" s="50">
        <v>0</v>
      </c>
      <c r="N222" s="50">
        <v>0</v>
      </c>
      <c r="O222" s="50">
        <v>0</v>
      </c>
      <c r="P222" s="49" t="s">
        <v>935</v>
      </c>
      <c r="Q222" s="48">
        <v>45356</v>
      </c>
      <c r="R222" s="49" t="s">
        <v>775</v>
      </c>
      <c r="S222" s="49"/>
      <c r="T222" s="49"/>
      <c r="U222" s="49" t="s">
        <v>775</v>
      </c>
      <c r="V222" s="49"/>
      <c r="W222" s="48"/>
    </row>
    <row r="223" spans="1:23">
      <c r="A223" s="52" t="s">
        <v>935</v>
      </c>
      <c r="B223" s="52" t="s">
        <v>310</v>
      </c>
      <c r="C223" s="52" t="s">
        <v>309</v>
      </c>
      <c r="D223" s="52" t="s">
        <v>771</v>
      </c>
      <c r="E223" s="49" t="s">
        <v>772</v>
      </c>
      <c r="F223" s="49" t="s">
        <v>774</v>
      </c>
      <c r="G223" s="52" t="s">
        <v>554</v>
      </c>
      <c r="H223" s="48">
        <v>45343</v>
      </c>
      <c r="I223" s="50">
        <v>22680</v>
      </c>
      <c r="J223" s="50">
        <v>21600</v>
      </c>
      <c r="K223" s="51">
        <v>5</v>
      </c>
      <c r="L223" s="50">
        <v>1080</v>
      </c>
      <c r="M223" s="50">
        <v>0</v>
      </c>
      <c r="N223" s="50">
        <v>0</v>
      </c>
      <c r="O223" s="50">
        <v>0</v>
      </c>
      <c r="P223" s="49" t="s">
        <v>935</v>
      </c>
      <c r="Q223" s="48">
        <v>45356</v>
      </c>
      <c r="R223" s="49" t="s">
        <v>775</v>
      </c>
      <c r="S223" s="49"/>
      <c r="T223" s="49"/>
      <c r="U223" s="49" t="s">
        <v>775</v>
      </c>
      <c r="V223" s="49"/>
      <c r="W223" s="48"/>
    </row>
    <row r="224" spans="1:23">
      <c r="A224" s="52" t="s">
        <v>935</v>
      </c>
      <c r="B224" s="52" t="s">
        <v>373</v>
      </c>
      <c r="C224" s="52" t="s">
        <v>372</v>
      </c>
      <c r="D224" s="52" t="s">
        <v>771</v>
      </c>
      <c r="E224" s="49" t="s">
        <v>772</v>
      </c>
      <c r="F224" s="49" t="s">
        <v>774</v>
      </c>
      <c r="G224" s="52" t="s">
        <v>307</v>
      </c>
      <c r="H224" s="48">
        <v>45328</v>
      </c>
      <c r="I224" s="50">
        <v>5239</v>
      </c>
      <c r="J224" s="50">
        <v>4440</v>
      </c>
      <c r="K224" s="51">
        <v>18</v>
      </c>
      <c r="L224" s="50">
        <v>799.2</v>
      </c>
      <c r="M224" s="50">
        <v>0</v>
      </c>
      <c r="N224" s="50">
        <v>0</v>
      </c>
      <c r="O224" s="50">
        <v>0</v>
      </c>
      <c r="P224" s="49" t="s">
        <v>935</v>
      </c>
      <c r="Q224" s="48">
        <v>45362</v>
      </c>
      <c r="R224" s="49" t="s">
        <v>775</v>
      </c>
      <c r="S224" s="49"/>
      <c r="T224" s="49"/>
      <c r="U224" s="49" t="s">
        <v>774</v>
      </c>
      <c r="V224" s="49"/>
      <c r="W224" s="48"/>
    </row>
    <row r="225" spans="1:23">
      <c r="A225" s="52" t="s">
        <v>933</v>
      </c>
      <c r="B225" s="52" t="s">
        <v>52</v>
      </c>
      <c r="C225" s="52" t="s">
        <v>122</v>
      </c>
      <c r="D225" s="52" t="s">
        <v>771</v>
      </c>
      <c r="E225" s="49" t="s">
        <v>772</v>
      </c>
      <c r="F225" s="49" t="s">
        <v>774</v>
      </c>
      <c r="G225" s="52" t="s">
        <v>220</v>
      </c>
      <c r="H225" s="48">
        <v>45374</v>
      </c>
      <c r="I225" s="50">
        <v>8260</v>
      </c>
      <c r="J225" s="50">
        <v>7000</v>
      </c>
      <c r="K225" s="51">
        <v>18</v>
      </c>
      <c r="L225" s="50">
        <v>0</v>
      </c>
      <c r="M225" s="50">
        <v>630</v>
      </c>
      <c r="N225" s="50">
        <v>630</v>
      </c>
      <c r="O225" s="50">
        <v>0</v>
      </c>
      <c r="P225" s="49" t="s">
        <v>933</v>
      </c>
      <c r="Q225" s="48">
        <v>45394</v>
      </c>
      <c r="R225" s="49" t="s">
        <v>775</v>
      </c>
      <c r="S225" s="49"/>
      <c r="T225" s="49"/>
      <c r="U225" s="49" t="s">
        <v>774</v>
      </c>
      <c r="V225" s="49"/>
      <c r="W225" s="48"/>
    </row>
    <row r="226" spans="1:23">
      <c r="A226" s="52" t="s">
        <v>936</v>
      </c>
      <c r="B226" s="52" t="s">
        <v>374</v>
      </c>
      <c r="C226" s="52" t="s">
        <v>315</v>
      </c>
      <c r="D226" s="52" t="s">
        <v>771</v>
      </c>
      <c r="E226" s="49" t="s">
        <v>772</v>
      </c>
      <c r="F226" s="49" t="s">
        <v>774</v>
      </c>
      <c r="G226" s="52" t="s">
        <v>555</v>
      </c>
      <c r="H226" s="48">
        <v>45292</v>
      </c>
      <c r="I226" s="50">
        <v>293746</v>
      </c>
      <c r="J226" s="50">
        <v>248937.2</v>
      </c>
      <c r="K226" s="51">
        <v>18</v>
      </c>
      <c r="L226" s="50">
        <v>0</v>
      </c>
      <c r="M226" s="50">
        <v>22404.35</v>
      </c>
      <c r="N226" s="50">
        <v>22404.35</v>
      </c>
      <c r="O226" s="50">
        <v>0</v>
      </c>
      <c r="P226" s="49" t="s">
        <v>936</v>
      </c>
      <c r="Q226" s="48">
        <v>45328</v>
      </c>
      <c r="R226" s="49" t="s">
        <v>775</v>
      </c>
      <c r="S226" s="49"/>
      <c r="T226" s="49"/>
      <c r="U226" s="49" t="s">
        <v>775</v>
      </c>
      <c r="V226" s="49"/>
      <c r="W226" s="48"/>
    </row>
    <row r="227" spans="1:23">
      <c r="A227" s="52" t="s">
        <v>936</v>
      </c>
      <c r="B227" s="52" t="s">
        <v>374</v>
      </c>
      <c r="C227" s="52" t="s">
        <v>315</v>
      </c>
      <c r="D227" s="52" t="s">
        <v>771</v>
      </c>
      <c r="E227" s="49" t="s">
        <v>772</v>
      </c>
      <c r="F227" s="49" t="s">
        <v>774</v>
      </c>
      <c r="G227" s="52" t="s">
        <v>556</v>
      </c>
      <c r="H227" s="48">
        <v>45300</v>
      </c>
      <c r="I227" s="50">
        <v>177041</v>
      </c>
      <c r="J227" s="50">
        <v>150034.5</v>
      </c>
      <c r="K227" s="51">
        <v>18</v>
      </c>
      <c r="L227" s="50">
        <v>0</v>
      </c>
      <c r="M227" s="50">
        <v>13503.11</v>
      </c>
      <c r="N227" s="50">
        <v>13503.11</v>
      </c>
      <c r="O227" s="50">
        <v>0</v>
      </c>
      <c r="P227" s="49" t="s">
        <v>936</v>
      </c>
      <c r="Q227" s="48">
        <v>45328</v>
      </c>
      <c r="R227" s="49" t="s">
        <v>775</v>
      </c>
      <c r="S227" s="49"/>
      <c r="T227" s="49"/>
      <c r="U227" s="49" t="s">
        <v>775</v>
      </c>
      <c r="V227" s="49"/>
      <c r="W227" s="48"/>
    </row>
    <row r="228" spans="1:23">
      <c r="A228" s="52" t="s">
        <v>935</v>
      </c>
      <c r="B228" s="52" t="s">
        <v>374</v>
      </c>
      <c r="C228" s="52" t="s">
        <v>315</v>
      </c>
      <c r="D228" s="52" t="s">
        <v>771</v>
      </c>
      <c r="E228" s="49" t="s">
        <v>772</v>
      </c>
      <c r="F228" s="49" t="s">
        <v>774</v>
      </c>
      <c r="G228" s="52" t="s">
        <v>557</v>
      </c>
      <c r="H228" s="48">
        <v>45342</v>
      </c>
      <c r="I228" s="50">
        <v>557802</v>
      </c>
      <c r="J228" s="50">
        <v>472713.7</v>
      </c>
      <c r="K228" s="51">
        <v>18</v>
      </c>
      <c r="L228" s="50">
        <v>0</v>
      </c>
      <c r="M228" s="50">
        <v>42544.23</v>
      </c>
      <c r="N228" s="50">
        <v>42544.23</v>
      </c>
      <c r="O228" s="50">
        <v>0</v>
      </c>
      <c r="P228" s="49" t="s">
        <v>935</v>
      </c>
      <c r="Q228" s="48">
        <v>45359</v>
      </c>
      <c r="R228" s="49" t="s">
        <v>775</v>
      </c>
      <c r="S228" s="49"/>
      <c r="T228" s="49"/>
      <c r="U228" s="49" t="s">
        <v>775</v>
      </c>
      <c r="V228" s="49"/>
      <c r="W228" s="48"/>
    </row>
    <row r="229" spans="1:23">
      <c r="A229" s="52" t="s">
        <v>936</v>
      </c>
      <c r="B229" s="52" t="s">
        <v>53</v>
      </c>
      <c r="C229" s="52" t="s">
        <v>123</v>
      </c>
      <c r="D229" s="52" t="s">
        <v>771</v>
      </c>
      <c r="E229" s="49" t="s">
        <v>772</v>
      </c>
      <c r="F229" s="49" t="s">
        <v>774</v>
      </c>
      <c r="G229" s="52" t="s">
        <v>558</v>
      </c>
      <c r="H229" s="48">
        <v>45297</v>
      </c>
      <c r="I229" s="50">
        <v>1416000</v>
      </c>
      <c r="J229" s="50">
        <v>1200000</v>
      </c>
      <c r="K229" s="51">
        <v>18</v>
      </c>
      <c r="L229" s="50">
        <v>216000</v>
      </c>
      <c r="M229" s="50">
        <v>0</v>
      </c>
      <c r="N229" s="50">
        <v>0</v>
      </c>
      <c r="O229" s="50">
        <v>0</v>
      </c>
      <c r="P229" s="49" t="s">
        <v>936</v>
      </c>
      <c r="Q229" s="48">
        <v>45331</v>
      </c>
      <c r="R229" s="49" t="s">
        <v>775</v>
      </c>
      <c r="S229" s="49"/>
      <c r="T229" s="49" t="s">
        <v>932</v>
      </c>
      <c r="U229" s="49" t="s">
        <v>775</v>
      </c>
      <c r="V229" s="49" t="s">
        <v>968</v>
      </c>
      <c r="W229" s="48">
        <v>45297</v>
      </c>
    </row>
    <row r="230" spans="1:23">
      <c r="A230" s="52" t="s">
        <v>933</v>
      </c>
      <c r="B230" s="52" t="s">
        <v>53</v>
      </c>
      <c r="C230" s="52" t="s">
        <v>123</v>
      </c>
      <c r="D230" s="52" t="s">
        <v>771</v>
      </c>
      <c r="E230" s="49" t="s">
        <v>772</v>
      </c>
      <c r="F230" s="49" t="s">
        <v>774</v>
      </c>
      <c r="G230" s="52" t="s">
        <v>221</v>
      </c>
      <c r="H230" s="48">
        <v>45355</v>
      </c>
      <c r="I230" s="50">
        <v>1357000</v>
      </c>
      <c r="J230" s="50">
        <v>1150000</v>
      </c>
      <c r="K230" s="51">
        <v>18</v>
      </c>
      <c r="L230" s="50">
        <v>207000</v>
      </c>
      <c r="M230" s="50">
        <v>0</v>
      </c>
      <c r="N230" s="50">
        <v>0</v>
      </c>
      <c r="O230" s="50">
        <v>0</v>
      </c>
      <c r="P230" s="49" t="s">
        <v>933</v>
      </c>
      <c r="Q230" s="48">
        <v>45393</v>
      </c>
      <c r="R230" s="49" t="s">
        <v>775</v>
      </c>
      <c r="S230" s="49"/>
      <c r="T230" s="49" t="s">
        <v>932</v>
      </c>
      <c r="U230" s="49" t="s">
        <v>775</v>
      </c>
      <c r="V230" s="49" t="s">
        <v>967</v>
      </c>
      <c r="W230" s="48">
        <v>45355</v>
      </c>
    </row>
    <row r="231" spans="1:23">
      <c r="A231" s="52" t="s">
        <v>936</v>
      </c>
      <c r="B231" s="52" t="s">
        <v>54</v>
      </c>
      <c r="C231" s="52" t="s">
        <v>124</v>
      </c>
      <c r="D231" s="52" t="s">
        <v>771</v>
      </c>
      <c r="E231" s="49" t="s">
        <v>772</v>
      </c>
      <c r="F231" s="49" t="s">
        <v>774</v>
      </c>
      <c r="G231" s="52" t="s">
        <v>559</v>
      </c>
      <c r="H231" s="48">
        <v>45303</v>
      </c>
      <c r="I231" s="50">
        <v>3948</v>
      </c>
      <c r="J231" s="50">
        <v>3345.6</v>
      </c>
      <c r="K231" s="51">
        <v>18</v>
      </c>
      <c r="L231" s="50">
        <v>0</v>
      </c>
      <c r="M231" s="50">
        <v>301.10000000000002</v>
      </c>
      <c r="N231" s="50">
        <v>301.10000000000002</v>
      </c>
      <c r="O231" s="50">
        <v>0</v>
      </c>
      <c r="P231" s="49" t="s">
        <v>936</v>
      </c>
      <c r="Q231" s="48">
        <v>45333</v>
      </c>
      <c r="R231" s="49" t="s">
        <v>775</v>
      </c>
      <c r="S231" s="49"/>
      <c r="T231" s="49"/>
      <c r="U231" s="49" t="s">
        <v>774</v>
      </c>
      <c r="V231" s="49"/>
      <c r="W231" s="48"/>
    </row>
    <row r="232" spans="1:23">
      <c r="A232" s="52" t="s">
        <v>935</v>
      </c>
      <c r="B232" s="52" t="s">
        <v>54</v>
      </c>
      <c r="C232" s="52" t="s">
        <v>124</v>
      </c>
      <c r="D232" s="52" t="s">
        <v>771</v>
      </c>
      <c r="E232" s="49" t="s">
        <v>772</v>
      </c>
      <c r="F232" s="49" t="s">
        <v>774</v>
      </c>
      <c r="G232" s="52" t="s">
        <v>560</v>
      </c>
      <c r="H232" s="48">
        <v>45335</v>
      </c>
      <c r="I232" s="50">
        <v>7031</v>
      </c>
      <c r="J232" s="50">
        <v>5958.12</v>
      </c>
      <c r="K232" s="51">
        <v>18</v>
      </c>
      <c r="L232" s="50">
        <v>0</v>
      </c>
      <c r="M232" s="50">
        <v>536.23</v>
      </c>
      <c r="N232" s="50">
        <v>536.23</v>
      </c>
      <c r="O232" s="50">
        <v>0</v>
      </c>
      <c r="P232" s="49" t="s">
        <v>935</v>
      </c>
      <c r="Q232" s="48">
        <v>45362</v>
      </c>
      <c r="R232" s="49" t="s">
        <v>775</v>
      </c>
      <c r="S232" s="49"/>
      <c r="T232" s="49"/>
      <c r="U232" s="49" t="s">
        <v>774</v>
      </c>
      <c r="V232" s="49"/>
      <c r="W232" s="48"/>
    </row>
    <row r="233" spans="1:23">
      <c r="A233" s="52" t="s">
        <v>933</v>
      </c>
      <c r="B233" s="52" t="s">
        <v>54</v>
      </c>
      <c r="C233" s="52" t="s">
        <v>124</v>
      </c>
      <c r="D233" s="52" t="s">
        <v>771</v>
      </c>
      <c r="E233" s="49" t="s">
        <v>772</v>
      </c>
      <c r="F233" s="49" t="s">
        <v>774</v>
      </c>
      <c r="G233" s="52" t="s">
        <v>222</v>
      </c>
      <c r="H233" s="48">
        <v>45378</v>
      </c>
      <c r="I233" s="50">
        <v>3290</v>
      </c>
      <c r="J233" s="50">
        <v>2788</v>
      </c>
      <c r="K233" s="51">
        <v>18</v>
      </c>
      <c r="L233" s="50">
        <v>0</v>
      </c>
      <c r="M233" s="50">
        <v>250.92</v>
      </c>
      <c r="N233" s="50">
        <v>250.92</v>
      </c>
      <c r="O233" s="50">
        <v>0</v>
      </c>
      <c r="P233" s="49" t="s">
        <v>933</v>
      </c>
      <c r="Q233" s="48">
        <v>45393</v>
      </c>
      <c r="R233" s="49" t="s">
        <v>775</v>
      </c>
      <c r="S233" s="49"/>
      <c r="T233" s="49"/>
      <c r="U233" s="49" t="s">
        <v>774</v>
      </c>
      <c r="V233" s="49"/>
      <c r="W233" s="48"/>
    </row>
    <row r="234" spans="1:23">
      <c r="A234" s="52" t="s">
        <v>936</v>
      </c>
      <c r="B234" s="52" t="s">
        <v>332</v>
      </c>
      <c r="C234" s="52" t="s">
        <v>331</v>
      </c>
      <c r="D234" s="52" t="s">
        <v>771</v>
      </c>
      <c r="E234" s="49" t="s">
        <v>772</v>
      </c>
      <c r="F234" s="49" t="s">
        <v>775</v>
      </c>
      <c r="G234" s="52" t="s">
        <v>561</v>
      </c>
      <c r="H234" s="48">
        <v>45295</v>
      </c>
      <c r="I234" s="50">
        <v>1122</v>
      </c>
      <c r="J234" s="50">
        <v>1122</v>
      </c>
      <c r="K234" s="51">
        <v>5</v>
      </c>
      <c r="L234" s="50">
        <v>0</v>
      </c>
      <c r="M234" s="50">
        <v>28.05</v>
      </c>
      <c r="N234" s="50">
        <v>28.05</v>
      </c>
      <c r="O234" s="50">
        <v>0</v>
      </c>
      <c r="P234" s="49" t="s">
        <v>936</v>
      </c>
      <c r="Q234" s="48">
        <v>45333</v>
      </c>
      <c r="R234" s="49" t="s">
        <v>775</v>
      </c>
      <c r="S234" s="49"/>
      <c r="T234" s="49"/>
      <c r="U234" s="49" t="s">
        <v>775</v>
      </c>
      <c r="V234" s="49"/>
      <c r="W234" s="48"/>
    </row>
    <row r="235" spans="1:23">
      <c r="A235" s="52" t="s">
        <v>936</v>
      </c>
      <c r="B235" s="52" t="s">
        <v>332</v>
      </c>
      <c r="C235" s="52" t="s">
        <v>331</v>
      </c>
      <c r="D235" s="52" t="s">
        <v>771</v>
      </c>
      <c r="E235" s="49" t="s">
        <v>772</v>
      </c>
      <c r="F235" s="49" t="s">
        <v>775</v>
      </c>
      <c r="G235" s="52" t="s">
        <v>562</v>
      </c>
      <c r="H235" s="48">
        <v>45308</v>
      </c>
      <c r="I235" s="50">
        <v>600</v>
      </c>
      <c r="J235" s="50">
        <v>600</v>
      </c>
      <c r="K235" s="51">
        <v>5</v>
      </c>
      <c r="L235" s="50">
        <v>0</v>
      </c>
      <c r="M235" s="50">
        <v>15</v>
      </c>
      <c r="N235" s="50">
        <v>15</v>
      </c>
      <c r="O235" s="50">
        <v>0</v>
      </c>
      <c r="P235" s="49" t="s">
        <v>936</v>
      </c>
      <c r="Q235" s="48">
        <v>45333</v>
      </c>
      <c r="R235" s="49" t="s">
        <v>775</v>
      </c>
      <c r="S235" s="49"/>
      <c r="T235" s="49"/>
      <c r="U235" s="49" t="s">
        <v>775</v>
      </c>
      <c r="V235" s="49"/>
      <c r="W235" s="48"/>
    </row>
    <row r="236" spans="1:23">
      <c r="A236" s="52" t="s">
        <v>936</v>
      </c>
      <c r="B236" s="52" t="s">
        <v>332</v>
      </c>
      <c r="C236" s="52" t="s">
        <v>331</v>
      </c>
      <c r="D236" s="52" t="s">
        <v>771</v>
      </c>
      <c r="E236" s="49" t="s">
        <v>772</v>
      </c>
      <c r="F236" s="49" t="s">
        <v>775</v>
      </c>
      <c r="G236" s="52" t="s">
        <v>563</v>
      </c>
      <c r="H236" s="48">
        <v>45318</v>
      </c>
      <c r="I236" s="50">
        <v>599</v>
      </c>
      <c r="J236" s="50">
        <v>599</v>
      </c>
      <c r="K236" s="51">
        <v>5</v>
      </c>
      <c r="L236" s="50">
        <v>0</v>
      </c>
      <c r="M236" s="50">
        <v>14.98</v>
      </c>
      <c r="N236" s="50">
        <v>14.98</v>
      </c>
      <c r="O236" s="50">
        <v>0</v>
      </c>
      <c r="P236" s="49" t="s">
        <v>936</v>
      </c>
      <c r="Q236" s="48">
        <v>45333</v>
      </c>
      <c r="R236" s="49" t="s">
        <v>775</v>
      </c>
      <c r="S236" s="49"/>
      <c r="T236" s="49"/>
      <c r="U236" s="49" t="s">
        <v>775</v>
      </c>
      <c r="V236" s="49"/>
      <c r="W236" s="48"/>
    </row>
    <row r="237" spans="1:23">
      <c r="A237" s="52" t="s">
        <v>936</v>
      </c>
      <c r="B237" s="52" t="s">
        <v>332</v>
      </c>
      <c r="C237" s="52" t="s">
        <v>331</v>
      </c>
      <c r="D237" s="52" t="s">
        <v>771</v>
      </c>
      <c r="E237" s="49" t="s">
        <v>772</v>
      </c>
      <c r="F237" s="49" t="s">
        <v>775</v>
      </c>
      <c r="G237" s="52" t="s">
        <v>564</v>
      </c>
      <c r="H237" s="48">
        <v>45321</v>
      </c>
      <c r="I237" s="50">
        <v>1063</v>
      </c>
      <c r="J237" s="50">
        <v>1063</v>
      </c>
      <c r="K237" s="51">
        <v>5</v>
      </c>
      <c r="L237" s="50">
        <v>0</v>
      </c>
      <c r="M237" s="50">
        <v>26.58</v>
      </c>
      <c r="N237" s="50">
        <v>26.58</v>
      </c>
      <c r="O237" s="50">
        <v>0</v>
      </c>
      <c r="P237" s="49" t="s">
        <v>936</v>
      </c>
      <c r="Q237" s="48">
        <v>45333</v>
      </c>
      <c r="R237" s="49" t="s">
        <v>775</v>
      </c>
      <c r="S237" s="49"/>
      <c r="T237" s="49"/>
      <c r="U237" s="49" t="s">
        <v>775</v>
      </c>
      <c r="V237" s="49"/>
      <c r="W237" s="48"/>
    </row>
    <row r="238" spans="1:23">
      <c r="A238" s="52" t="s">
        <v>935</v>
      </c>
      <c r="B238" s="52" t="s">
        <v>332</v>
      </c>
      <c r="C238" s="52" t="s">
        <v>331</v>
      </c>
      <c r="D238" s="52" t="s">
        <v>771</v>
      </c>
      <c r="E238" s="49" t="s">
        <v>772</v>
      </c>
      <c r="F238" s="49" t="s">
        <v>775</v>
      </c>
      <c r="G238" s="52" t="s">
        <v>565</v>
      </c>
      <c r="H238" s="48">
        <v>45350</v>
      </c>
      <c r="I238" s="50">
        <v>476</v>
      </c>
      <c r="J238" s="50">
        <v>476</v>
      </c>
      <c r="K238" s="51">
        <v>5</v>
      </c>
      <c r="L238" s="50">
        <v>0</v>
      </c>
      <c r="M238" s="50">
        <v>11.9</v>
      </c>
      <c r="N238" s="50">
        <v>11.9</v>
      </c>
      <c r="O238" s="50">
        <v>0</v>
      </c>
      <c r="P238" s="49" t="s">
        <v>935</v>
      </c>
      <c r="Q238" s="48">
        <v>45362</v>
      </c>
      <c r="R238" s="49" t="s">
        <v>775</v>
      </c>
      <c r="S238" s="49"/>
      <c r="T238" s="49"/>
      <c r="U238" s="49" t="s">
        <v>775</v>
      </c>
      <c r="V238" s="49"/>
      <c r="W238" s="48"/>
    </row>
    <row r="239" spans="1:23">
      <c r="A239" s="52" t="s">
        <v>933</v>
      </c>
      <c r="B239" s="52" t="s">
        <v>55</v>
      </c>
      <c r="C239" s="52" t="s">
        <v>125</v>
      </c>
      <c r="D239" s="52" t="s">
        <v>771</v>
      </c>
      <c r="E239" s="49" t="s">
        <v>772</v>
      </c>
      <c r="F239" s="49" t="s">
        <v>774</v>
      </c>
      <c r="G239" s="52" t="s">
        <v>223</v>
      </c>
      <c r="H239" s="48">
        <v>45360</v>
      </c>
      <c r="I239" s="50">
        <v>246240</v>
      </c>
      <c r="J239" s="50">
        <v>208678</v>
      </c>
      <c r="K239" s="51">
        <v>18</v>
      </c>
      <c r="L239" s="50">
        <v>0</v>
      </c>
      <c r="M239" s="50">
        <v>18781.02</v>
      </c>
      <c r="N239" s="50">
        <v>18781.02</v>
      </c>
      <c r="O239" s="50">
        <v>0</v>
      </c>
      <c r="P239" s="49" t="s">
        <v>933</v>
      </c>
      <c r="Q239" s="48">
        <v>45393</v>
      </c>
      <c r="R239" s="49" t="s">
        <v>775</v>
      </c>
      <c r="S239" s="49"/>
      <c r="T239" s="49"/>
      <c r="U239" s="49" t="s">
        <v>775</v>
      </c>
      <c r="V239" s="49"/>
      <c r="W239" s="48"/>
    </row>
    <row r="240" spans="1:23">
      <c r="A240" s="52" t="s">
        <v>933</v>
      </c>
      <c r="B240" s="52" t="s">
        <v>55</v>
      </c>
      <c r="C240" s="52" t="s">
        <v>125</v>
      </c>
      <c r="D240" s="52" t="s">
        <v>771</v>
      </c>
      <c r="E240" s="49" t="s">
        <v>772</v>
      </c>
      <c r="F240" s="49" t="s">
        <v>774</v>
      </c>
      <c r="G240" s="52" t="s">
        <v>224</v>
      </c>
      <c r="H240" s="48">
        <v>45369</v>
      </c>
      <c r="I240" s="50">
        <v>115839</v>
      </c>
      <c r="J240" s="50">
        <v>98168.4</v>
      </c>
      <c r="K240" s="51">
        <v>18</v>
      </c>
      <c r="L240" s="50">
        <v>0</v>
      </c>
      <c r="M240" s="50">
        <v>8835.16</v>
      </c>
      <c r="N240" s="50">
        <v>8835.16</v>
      </c>
      <c r="O240" s="50">
        <v>0</v>
      </c>
      <c r="P240" s="49" t="s">
        <v>933</v>
      </c>
      <c r="Q240" s="48">
        <v>45393</v>
      </c>
      <c r="R240" s="49" t="s">
        <v>775</v>
      </c>
      <c r="S240" s="49"/>
      <c r="T240" s="49"/>
      <c r="U240" s="49" t="s">
        <v>775</v>
      </c>
      <c r="V240" s="49"/>
      <c r="W240" s="48"/>
    </row>
    <row r="241" spans="1:23">
      <c r="A241" s="52" t="s">
        <v>936</v>
      </c>
      <c r="B241" s="52" t="s">
        <v>317</v>
      </c>
      <c r="C241" s="52" t="s">
        <v>316</v>
      </c>
      <c r="D241" s="52" t="s">
        <v>771</v>
      </c>
      <c r="E241" s="49" t="s">
        <v>772</v>
      </c>
      <c r="F241" s="49" t="s">
        <v>774</v>
      </c>
      <c r="G241" s="52" t="s">
        <v>566</v>
      </c>
      <c r="H241" s="48">
        <v>45314</v>
      </c>
      <c r="I241" s="50">
        <v>63783.72</v>
      </c>
      <c r="J241" s="50">
        <v>54000</v>
      </c>
      <c r="K241" s="51">
        <v>18</v>
      </c>
      <c r="L241" s="50">
        <v>0</v>
      </c>
      <c r="M241" s="50">
        <v>4860</v>
      </c>
      <c r="N241" s="50">
        <v>4860</v>
      </c>
      <c r="O241" s="50">
        <v>0</v>
      </c>
      <c r="P241" s="49" t="s">
        <v>936</v>
      </c>
      <c r="Q241" s="48">
        <v>45331</v>
      </c>
      <c r="R241" s="49" t="s">
        <v>775</v>
      </c>
      <c r="S241" s="49"/>
      <c r="T241" s="49"/>
      <c r="U241" s="49" t="s">
        <v>775</v>
      </c>
      <c r="V241" s="49"/>
      <c r="W241" s="48"/>
    </row>
    <row r="242" spans="1:23">
      <c r="A242" s="52" t="s">
        <v>936</v>
      </c>
      <c r="B242" s="52" t="s">
        <v>317</v>
      </c>
      <c r="C242" s="52" t="s">
        <v>316</v>
      </c>
      <c r="D242" s="52" t="s">
        <v>771</v>
      </c>
      <c r="E242" s="49" t="s">
        <v>772</v>
      </c>
      <c r="F242" s="49" t="s">
        <v>774</v>
      </c>
      <c r="G242" s="52" t="s">
        <v>567</v>
      </c>
      <c r="H242" s="48">
        <v>45320</v>
      </c>
      <c r="I242" s="50">
        <v>41046.01</v>
      </c>
      <c r="J242" s="50">
        <v>34750</v>
      </c>
      <c r="K242" s="51">
        <v>18</v>
      </c>
      <c r="L242" s="50">
        <v>0</v>
      </c>
      <c r="M242" s="50">
        <v>3127.5</v>
      </c>
      <c r="N242" s="50">
        <v>3127.5</v>
      </c>
      <c r="O242" s="50">
        <v>0</v>
      </c>
      <c r="P242" s="49" t="s">
        <v>936</v>
      </c>
      <c r="Q242" s="48">
        <v>45331</v>
      </c>
      <c r="R242" s="49" t="s">
        <v>775</v>
      </c>
      <c r="S242" s="49"/>
      <c r="T242" s="49"/>
      <c r="U242" s="49" t="s">
        <v>775</v>
      </c>
      <c r="V242" s="49"/>
      <c r="W242" s="48"/>
    </row>
    <row r="243" spans="1:23">
      <c r="A243" s="52" t="s">
        <v>935</v>
      </c>
      <c r="B243" s="52" t="s">
        <v>317</v>
      </c>
      <c r="C243" s="52" t="s">
        <v>316</v>
      </c>
      <c r="D243" s="52" t="s">
        <v>771</v>
      </c>
      <c r="E243" s="49" t="s">
        <v>772</v>
      </c>
      <c r="F243" s="49" t="s">
        <v>774</v>
      </c>
      <c r="G243" s="52" t="s">
        <v>568</v>
      </c>
      <c r="H243" s="48">
        <v>45326</v>
      </c>
      <c r="I243" s="50">
        <v>86521.44</v>
      </c>
      <c r="J243" s="50">
        <v>73250</v>
      </c>
      <c r="K243" s="51">
        <v>18</v>
      </c>
      <c r="L243" s="50">
        <v>0</v>
      </c>
      <c r="M243" s="50">
        <v>6592.5</v>
      </c>
      <c r="N243" s="50">
        <v>6592.5</v>
      </c>
      <c r="O243" s="50">
        <v>0</v>
      </c>
      <c r="P243" s="49" t="s">
        <v>935</v>
      </c>
      <c r="Q243" s="48">
        <v>45362</v>
      </c>
      <c r="R243" s="49" t="s">
        <v>775</v>
      </c>
      <c r="S243" s="49"/>
      <c r="T243" s="49"/>
      <c r="U243" s="49" t="s">
        <v>775</v>
      </c>
      <c r="V243" s="49"/>
      <c r="W243" s="48"/>
    </row>
    <row r="244" spans="1:23">
      <c r="A244" s="52" t="s">
        <v>936</v>
      </c>
      <c r="B244" s="52" t="s">
        <v>376</v>
      </c>
      <c r="C244" s="52" t="s">
        <v>375</v>
      </c>
      <c r="D244" s="52" t="s">
        <v>771</v>
      </c>
      <c r="E244" s="49" t="s">
        <v>772</v>
      </c>
      <c r="F244" s="49" t="s">
        <v>774</v>
      </c>
      <c r="G244" s="52" t="s">
        <v>569</v>
      </c>
      <c r="H244" s="48">
        <v>45302</v>
      </c>
      <c r="I244" s="50">
        <v>33600</v>
      </c>
      <c r="J244" s="50">
        <v>26250</v>
      </c>
      <c r="K244" s="51">
        <v>28</v>
      </c>
      <c r="L244" s="50">
        <v>0</v>
      </c>
      <c r="M244" s="50">
        <v>3675</v>
      </c>
      <c r="N244" s="50">
        <v>3675</v>
      </c>
      <c r="O244" s="50">
        <v>0</v>
      </c>
      <c r="P244" s="49" t="s">
        <v>936</v>
      </c>
      <c r="Q244" s="48">
        <v>45331</v>
      </c>
      <c r="R244" s="49" t="s">
        <v>775</v>
      </c>
      <c r="S244" s="49"/>
      <c r="T244" s="49" t="s">
        <v>932</v>
      </c>
      <c r="U244" s="49" t="s">
        <v>775</v>
      </c>
      <c r="V244" s="49" t="s">
        <v>966</v>
      </c>
      <c r="W244" s="48">
        <v>45302</v>
      </c>
    </row>
    <row r="245" spans="1:23">
      <c r="A245" s="52" t="s">
        <v>936</v>
      </c>
      <c r="B245" s="52" t="s">
        <v>56</v>
      </c>
      <c r="C245" s="52" t="s">
        <v>126</v>
      </c>
      <c r="D245" s="52" t="s">
        <v>771</v>
      </c>
      <c r="E245" s="49" t="s">
        <v>772</v>
      </c>
      <c r="F245" s="49" t="s">
        <v>774</v>
      </c>
      <c r="G245" s="52" t="s">
        <v>570</v>
      </c>
      <c r="H245" s="48">
        <v>45306</v>
      </c>
      <c r="I245" s="50">
        <v>33040</v>
      </c>
      <c r="J245" s="50">
        <v>28000</v>
      </c>
      <c r="K245" s="51">
        <v>18</v>
      </c>
      <c r="L245" s="50">
        <v>5040</v>
      </c>
      <c r="M245" s="50">
        <v>0</v>
      </c>
      <c r="N245" s="50">
        <v>0</v>
      </c>
      <c r="O245" s="50">
        <v>0</v>
      </c>
      <c r="P245" s="49" t="s">
        <v>936</v>
      </c>
      <c r="Q245" s="48">
        <v>45333</v>
      </c>
      <c r="R245" s="49" t="s">
        <v>775</v>
      </c>
      <c r="S245" s="49"/>
      <c r="T245" s="49"/>
      <c r="U245" s="49" t="s">
        <v>774</v>
      </c>
      <c r="V245" s="49"/>
      <c r="W245" s="48"/>
    </row>
    <row r="246" spans="1:23">
      <c r="A246" s="52" t="s">
        <v>935</v>
      </c>
      <c r="B246" s="52" t="s">
        <v>56</v>
      </c>
      <c r="C246" s="52" t="s">
        <v>126</v>
      </c>
      <c r="D246" s="52" t="s">
        <v>771</v>
      </c>
      <c r="E246" s="49" t="s">
        <v>772</v>
      </c>
      <c r="F246" s="49" t="s">
        <v>774</v>
      </c>
      <c r="G246" s="52" t="s">
        <v>571</v>
      </c>
      <c r="H246" s="48">
        <v>45337</v>
      </c>
      <c r="I246" s="50">
        <v>5310</v>
      </c>
      <c r="J246" s="50">
        <v>4500</v>
      </c>
      <c r="K246" s="51">
        <v>18</v>
      </c>
      <c r="L246" s="50">
        <v>810</v>
      </c>
      <c r="M246" s="50">
        <v>0</v>
      </c>
      <c r="N246" s="50">
        <v>0</v>
      </c>
      <c r="O246" s="50">
        <v>0</v>
      </c>
      <c r="P246" s="49" t="s">
        <v>935</v>
      </c>
      <c r="Q246" s="48">
        <v>45361</v>
      </c>
      <c r="R246" s="49" t="s">
        <v>775</v>
      </c>
      <c r="S246" s="49"/>
      <c r="T246" s="49"/>
      <c r="U246" s="49" t="s">
        <v>774</v>
      </c>
      <c r="V246" s="49"/>
      <c r="W246" s="48"/>
    </row>
    <row r="247" spans="1:23">
      <c r="A247" s="52" t="s">
        <v>933</v>
      </c>
      <c r="B247" s="52" t="s">
        <v>56</v>
      </c>
      <c r="C247" s="52" t="s">
        <v>126</v>
      </c>
      <c r="D247" s="52" t="s">
        <v>771</v>
      </c>
      <c r="E247" s="49" t="s">
        <v>772</v>
      </c>
      <c r="F247" s="49" t="s">
        <v>774</v>
      </c>
      <c r="G247" s="52" t="s">
        <v>225</v>
      </c>
      <c r="H247" s="48">
        <v>45372</v>
      </c>
      <c r="I247" s="50">
        <v>21830</v>
      </c>
      <c r="J247" s="50">
        <v>18500</v>
      </c>
      <c r="K247" s="51">
        <v>18</v>
      </c>
      <c r="L247" s="50">
        <v>3330</v>
      </c>
      <c r="M247" s="50">
        <v>0</v>
      </c>
      <c r="N247" s="50">
        <v>0</v>
      </c>
      <c r="O247" s="50">
        <v>0</v>
      </c>
      <c r="P247" s="49" t="s">
        <v>933</v>
      </c>
      <c r="Q247" s="48">
        <v>45393</v>
      </c>
      <c r="R247" s="49" t="s">
        <v>775</v>
      </c>
      <c r="S247" s="49"/>
      <c r="T247" s="49"/>
      <c r="U247" s="49" t="s">
        <v>774</v>
      </c>
      <c r="V247" s="49"/>
      <c r="W247" s="48"/>
    </row>
    <row r="248" spans="1:23">
      <c r="A248" s="52" t="s">
        <v>933</v>
      </c>
      <c r="B248" s="52" t="s">
        <v>57</v>
      </c>
      <c r="C248" s="52" t="s">
        <v>127</v>
      </c>
      <c r="D248" s="52" t="s">
        <v>771</v>
      </c>
      <c r="E248" s="49" t="s">
        <v>772</v>
      </c>
      <c r="F248" s="49" t="s">
        <v>774</v>
      </c>
      <c r="G248" s="52" t="s">
        <v>226</v>
      </c>
      <c r="H248" s="48">
        <v>45367</v>
      </c>
      <c r="I248" s="50">
        <v>42000</v>
      </c>
      <c r="J248" s="50">
        <v>37500.400000000001</v>
      </c>
      <c r="K248" s="51">
        <v>12</v>
      </c>
      <c r="L248" s="50">
        <v>0</v>
      </c>
      <c r="M248" s="50">
        <v>2250.02</v>
      </c>
      <c r="N248" s="50">
        <v>2250.02</v>
      </c>
      <c r="O248" s="50">
        <v>0</v>
      </c>
      <c r="P248" s="49" t="s">
        <v>933</v>
      </c>
      <c r="Q248" s="48">
        <v>45393</v>
      </c>
      <c r="R248" s="49" t="s">
        <v>775</v>
      </c>
      <c r="S248" s="49"/>
      <c r="T248" s="49"/>
      <c r="U248" s="49" t="s">
        <v>774</v>
      </c>
      <c r="V248" s="49"/>
      <c r="W248" s="48"/>
    </row>
    <row r="249" spans="1:23">
      <c r="A249" s="52" t="s">
        <v>936</v>
      </c>
      <c r="B249" s="52" t="s">
        <v>58</v>
      </c>
      <c r="C249" s="52" t="s">
        <v>128</v>
      </c>
      <c r="D249" s="52" t="s">
        <v>771</v>
      </c>
      <c r="E249" s="49" t="s">
        <v>772</v>
      </c>
      <c r="F249" s="49" t="s">
        <v>774</v>
      </c>
      <c r="G249" s="52" t="s">
        <v>572</v>
      </c>
      <c r="H249" s="48">
        <v>45309</v>
      </c>
      <c r="I249" s="50">
        <v>184800</v>
      </c>
      <c r="J249" s="50">
        <v>176000</v>
      </c>
      <c r="K249" s="51">
        <v>5</v>
      </c>
      <c r="L249" s="50">
        <v>0</v>
      </c>
      <c r="M249" s="50">
        <v>4400</v>
      </c>
      <c r="N249" s="50">
        <v>4400</v>
      </c>
      <c r="O249" s="50">
        <v>0</v>
      </c>
      <c r="P249" s="49" t="s">
        <v>936</v>
      </c>
      <c r="Q249" s="48">
        <v>45332</v>
      </c>
      <c r="R249" s="49" t="s">
        <v>775</v>
      </c>
      <c r="S249" s="49"/>
      <c r="T249" s="49"/>
      <c r="U249" s="49" t="s">
        <v>774</v>
      </c>
      <c r="V249" s="49"/>
      <c r="W249" s="48"/>
    </row>
    <row r="250" spans="1:23">
      <c r="A250" s="52" t="s">
        <v>933</v>
      </c>
      <c r="B250" s="52" t="s">
        <v>58</v>
      </c>
      <c r="C250" s="52" t="s">
        <v>128</v>
      </c>
      <c r="D250" s="52" t="s">
        <v>771</v>
      </c>
      <c r="E250" s="49" t="s">
        <v>772</v>
      </c>
      <c r="F250" s="49" t="s">
        <v>774</v>
      </c>
      <c r="G250" s="52" t="s">
        <v>227</v>
      </c>
      <c r="H250" s="48">
        <v>45363</v>
      </c>
      <c r="I250" s="50">
        <v>254758</v>
      </c>
      <c r="J250" s="50">
        <v>242627</v>
      </c>
      <c r="K250" s="51">
        <v>5</v>
      </c>
      <c r="L250" s="50">
        <v>0</v>
      </c>
      <c r="M250" s="50">
        <v>6065.68</v>
      </c>
      <c r="N250" s="50">
        <v>6065.68</v>
      </c>
      <c r="O250" s="50">
        <v>0</v>
      </c>
      <c r="P250" s="49" t="s">
        <v>933</v>
      </c>
      <c r="Q250" s="48">
        <v>45394</v>
      </c>
      <c r="R250" s="49" t="s">
        <v>775</v>
      </c>
      <c r="S250" s="49"/>
      <c r="T250" s="49"/>
      <c r="U250" s="49" t="s">
        <v>774</v>
      </c>
      <c r="V250" s="49"/>
      <c r="W250" s="48"/>
    </row>
    <row r="251" spans="1:23">
      <c r="A251" s="52" t="s">
        <v>935</v>
      </c>
      <c r="B251" s="52" t="s">
        <v>378</v>
      </c>
      <c r="C251" s="52" t="s">
        <v>377</v>
      </c>
      <c r="D251" s="52" t="s">
        <v>771</v>
      </c>
      <c r="E251" s="49" t="s">
        <v>772</v>
      </c>
      <c r="F251" s="49" t="s">
        <v>774</v>
      </c>
      <c r="G251" s="52" t="s">
        <v>573</v>
      </c>
      <c r="H251" s="48">
        <v>45331</v>
      </c>
      <c r="I251" s="50">
        <v>12744</v>
      </c>
      <c r="J251" s="50">
        <v>10800</v>
      </c>
      <c r="K251" s="51">
        <v>18</v>
      </c>
      <c r="L251" s="50">
        <v>0</v>
      </c>
      <c r="M251" s="50">
        <v>972</v>
      </c>
      <c r="N251" s="50">
        <v>972</v>
      </c>
      <c r="O251" s="50">
        <v>0</v>
      </c>
      <c r="P251" s="49" t="s">
        <v>935</v>
      </c>
      <c r="Q251" s="48">
        <v>45362</v>
      </c>
      <c r="R251" s="49" t="s">
        <v>775</v>
      </c>
      <c r="S251" s="49"/>
      <c r="T251" s="49"/>
      <c r="U251" s="49" t="s">
        <v>774</v>
      </c>
      <c r="V251" s="49"/>
      <c r="W251" s="48"/>
    </row>
    <row r="252" spans="1:23">
      <c r="A252" s="52" t="s">
        <v>935</v>
      </c>
      <c r="B252" s="52" t="s">
        <v>380</v>
      </c>
      <c r="C252" s="52" t="s">
        <v>379</v>
      </c>
      <c r="D252" s="52" t="s">
        <v>771</v>
      </c>
      <c r="E252" s="49" t="s">
        <v>772</v>
      </c>
      <c r="F252" s="49" t="s">
        <v>774</v>
      </c>
      <c r="G252" s="52" t="s">
        <v>574</v>
      </c>
      <c r="H252" s="48">
        <v>45336</v>
      </c>
      <c r="I252" s="50">
        <v>61991</v>
      </c>
      <c r="J252" s="50">
        <v>52534.1</v>
      </c>
      <c r="K252" s="51">
        <v>18</v>
      </c>
      <c r="L252" s="50">
        <v>0</v>
      </c>
      <c r="M252" s="50">
        <v>4728.07</v>
      </c>
      <c r="N252" s="50">
        <v>4728.07</v>
      </c>
      <c r="O252" s="50">
        <v>0</v>
      </c>
      <c r="P252" s="49" t="s">
        <v>935</v>
      </c>
      <c r="Q252" s="48">
        <v>45357</v>
      </c>
      <c r="R252" s="49" t="s">
        <v>775</v>
      </c>
      <c r="S252" s="49"/>
      <c r="T252" s="49"/>
      <c r="U252" s="49" t="s">
        <v>775</v>
      </c>
      <c r="V252" s="49"/>
      <c r="W252" s="48"/>
    </row>
    <row r="253" spans="1:23">
      <c r="A253" s="52" t="s">
        <v>935</v>
      </c>
      <c r="B253" s="52" t="s">
        <v>380</v>
      </c>
      <c r="C253" s="52" t="s">
        <v>379</v>
      </c>
      <c r="D253" s="52" t="s">
        <v>771</v>
      </c>
      <c r="E253" s="49" t="s">
        <v>772</v>
      </c>
      <c r="F253" s="49" t="s">
        <v>774</v>
      </c>
      <c r="G253" s="52" t="s">
        <v>575</v>
      </c>
      <c r="H253" s="48">
        <v>45341</v>
      </c>
      <c r="I253" s="50">
        <v>6000</v>
      </c>
      <c r="J253" s="50">
        <v>5084.5</v>
      </c>
      <c r="K253" s="51">
        <v>18</v>
      </c>
      <c r="L253" s="50">
        <v>0</v>
      </c>
      <c r="M253" s="50">
        <v>457.61</v>
      </c>
      <c r="N253" s="50">
        <v>457.61</v>
      </c>
      <c r="O253" s="50">
        <v>0</v>
      </c>
      <c r="P253" s="49" t="s">
        <v>935</v>
      </c>
      <c r="Q253" s="48">
        <v>45357</v>
      </c>
      <c r="R253" s="49" t="s">
        <v>775</v>
      </c>
      <c r="S253" s="49"/>
      <c r="T253" s="49"/>
      <c r="U253" s="49" t="s">
        <v>775</v>
      </c>
      <c r="V253" s="49"/>
      <c r="W253" s="48"/>
    </row>
    <row r="254" spans="1:23">
      <c r="A254" s="52" t="s">
        <v>933</v>
      </c>
      <c r="B254" s="52" t="s">
        <v>59</v>
      </c>
      <c r="C254" s="52" t="s">
        <v>129</v>
      </c>
      <c r="D254" s="52" t="s">
        <v>771</v>
      </c>
      <c r="E254" s="49" t="s">
        <v>772</v>
      </c>
      <c r="F254" s="49" t="s">
        <v>774</v>
      </c>
      <c r="G254" s="52" t="s">
        <v>228</v>
      </c>
      <c r="H254" s="48">
        <v>45362</v>
      </c>
      <c r="I254" s="50">
        <v>3776</v>
      </c>
      <c r="J254" s="50">
        <v>3200</v>
      </c>
      <c r="K254" s="51">
        <v>18</v>
      </c>
      <c r="L254" s="50">
        <v>0</v>
      </c>
      <c r="M254" s="50">
        <v>288</v>
      </c>
      <c r="N254" s="50">
        <v>288</v>
      </c>
      <c r="O254" s="50">
        <v>0</v>
      </c>
      <c r="P254" s="49" t="s">
        <v>933</v>
      </c>
      <c r="Q254" s="48">
        <v>45395</v>
      </c>
      <c r="R254" s="49" t="s">
        <v>775</v>
      </c>
      <c r="S254" s="49"/>
      <c r="T254" s="49"/>
      <c r="U254" s="49" t="s">
        <v>774</v>
      </c>
      <c r="V254" s="49"/>
      <c r="W254" s="48"/>
    </row>
    <row r="255" spans="1:23">
      <c r="A255" s="52" t="s">
        <v>936</v>
      </c>
      <c r="B255" s="52" t="s">
        <v>327</v>
      </c>
      <c r="C255" s="52" t="s">
        <v>326</v>
      </c>
      <c r="D255" s="52" t="s">
        <v>771</v>
      </c>
      <c r="E255" s="49" t="s">
        <v>772</v>
      </c>
      <c r="F255" s="49" t="s">
        <v>774</v>
      </c>
      <c r="G255" s="52" t="s">
        <v>576</v>
      </c>
      <c r="H255" s="48">
        <v>45298</v>
      </c>
      <c r="I255" s="50">
        <v>2213</v>
      </c>
      <c r="J255" s="50">
        <v>1875</v>
      </c>
      <c r="K255" s="51">
        <v>18</v>
      </c>
      <c r="L255" s="50">
        <v>0</v>
      </c>
      <c r="M255" s="50">
        <v>168.75</v>
      </c>
      <c r="N255" s="50">
        <v>168.75</v>
      </c>
      <c r="O255" s="50">
        <v>0</v>
      </c>
      <c r="P255" s="49" t="s">
        <v>936</v>
      </c>
      <c r="Q255" s="48">
        <v>45328</v>
      </c>
      <c r="R255" s="49" t="s">
        <v>775</v>
      </c>
      <c r="S255" s="49"/>
      <c r="T255" s="49"/>
      <c r="U255" s="49" t="s">
        <v>774</v>
      </c>
      <c r="V255" s="49"/>
      <c r="W255" s="48"/>
    </row>
    <row r="256" spans="1:23">
      <c r="A256" s="52" t="s">
        <v>935</v>
      </c>
      <c r="B256" s="52" t="s">
        <v>327</v>
      </c>
      <c r="C256" s="52" t="s">
        <v>326</v>
      </c>
      <c r="D256" s="52" t="s">
        <v>771</v>
      </c>
      <c r="E256" s="49" t="s">
        <v>772</v>
      </c>
      <c r="F256" s="49" t="s">
        <v>774</v>
      </c>
      <c r="G256" s="52" t="s">
        <v>577</v>
      </c>
      <c r="H256" s="48">
        <v>45346</v>
      </c>
      <c r="I256" s="50">
        <v>4602</v>
      </c>
      <c r="J256" s="50">
        <v>3900</v>
      </c>
      <c r="K256" s="51">
        <v>18</v>
      </c>
      <c r="L256" s="50">
        <v>0</v>
      </c>
      <c r="M256" s="50">
        <v>351</v>
      </c>
      <c r="N256" s="50">
        <v>351</v>
      </c>
      <c r="O256" s="50">
        <v>0</v>
      </c>
      <c r="P256" s="49" t="s">
        <v>935</v>
      </c>
      <c r="Q256" s="48">
        <v>45359</v>
      </c>
      <c r="R256" s="49" t="s">
        <v>775</v>
      </c>
      <c r="S256" s="49"/>
      <c r="T256" s="49"/>
      <c r="U256" s="49" t="s">
        <v>774</v>
      </c>
      <c r="V256" s="49"/>
      <c r="W256" s="48"/>
    </row>
    <row r="257" spans="1:23">
      <c r="A257" s="52" t="s">
        <v>935</v>
      </c>
      <c r="B257" s="52" t="s">
        <v>286</v>
      </c>
      <c r="C257" s="52" t="s">
        <v>285</v>
      </c>
      <c r="D257" s="52" t="s">
        <v>771</v>
      </c>
      <c r="E257" s="49" t="s">
        <v>772</v>
      </c>
      <c r="F257" s="49" t="s">
        <v>774</v>
      </c>
      <c r="G257" s="52" t="s">
        <v>578</v>
      </c>
      <c r="H257" s="48">
        <v>45328</v>
      </c>
      <c r="I257" s="50">
        <v>132804</v>
      </c>
      <c r="J257" s="50">
        <v>126480</v>
      </c>
      <c r="K257" s="51">
        <v>5</v>
      </c>
      <c r="L257" s="50">
        <v>6324</v>
      </c>
      <c r="M257" s="50">
        <v>0</v>
      </c>
      <c r="N257" s="50">
        <v>0</v>
      </c>
      <c r="O257" s="50">
        <v>0</v>
      </c>
      <c r="P257" s="49" t="s">
        <v>935</v>
      </c>
      <c r="Q257" s="48">
        <v>45357</v>
      </c>
      <c r="R257" s="49" t="s">
        <v>775</v>
      </c>
      <c r="S257" s="49"/>
      <c r="T257" s="49" t="s">
        <v>932</v>
      </c>
      <c r="U257" s="49" t="s">
        <v>775</v>
      </c>
      <c r="V257" s="49" t="s">
        <v>965</v>
      </c>
      <c r="W257" s="48">
        <v>45328</v>
      </c>
    </row>
    <row r="258" spans="1:23">
      <c r="A258" s="52" t="s">
        <v>935</v>
      </c>
      <c r="B258" s="52" t="s">
        <v>286</v>
      </c>
      <c r="C258" s="52" t="s">
        <v>285</v>
      </c>
      <c r="D258" s="52" t="s">
        <v>771</v>
      </c>
      <c r="E258" s="49" t="s">
        <v>772</v>
      </c>
      <c r="F258" s="49" t="s">
        <v>774</v>
      </c>
      <c r="G258" s="52" t="s">
        <v>579</v>
      </c>
      <c r="H258" s="48">
        <v>45328</v>
      </c>
      <c r="I258" s="50">
        <v>259600</v>
      </c>
      <c r="J258" s="50">
        <v>220000</v>
      </c>
      <c r="K258" s="51">
        <v>18</v>
      </c>
      <c r="L258" s="50">
        <v>39600</v>
      </c>
      <c r="M258" s="50">
        <v>0</v>
      </c>
      <c r="N258" s="50">
        <v>0</v>
      </c>
      <c r="O258" s="50">
        <v>0</v>
      </c>
      <c r="P258" s="49" t="s">
        <v>935</v>
      </c>
      <c r="Q258" s="48">
        <v>45357</v>
      </c>
      <c r="R258" s="49" t="s">
        <v>775</v>
      </c>
      <c r="S258" s="49"/>
      <c r="T258" s="49" t="s">
        <v>932</v>
      </c>
      <c r="U258" s="49" t="s">
        <v>775</v>
      </c>
      <c r="V258" s="49" t="s">
        <v>964</v>
      </c>
      <c r="W258" s="48">
        <v>45328</v>
      </c>
    </row>
    <row r="259" spans="1:23">
      <c r="A259" s="52" t="s">
        <v>936</v>
      </c>
      <c r="B259" s="52" t="s">
        <v>382</v>
      </c>
      <c r="C259" s="52" t="s">
        <v>381</v>
      </c>
      <c r="D259" s="52" t="s">
        <v>771</v>
      </c>
      <c r="E259" s="49" t="s">
        <v>772</v>
      </c>
      <c r="F259" s="49" t="s">
        <v>774</v>
      </c>
      <c r="G259" s="52" t="s">
        <v>580</v>
      </c>
      <c r="H259" s="48">
        <v>45308</v>
      </c>
      <c r="I259" s="50">
        <v>35509.9</v>
      </c>
      <c r="J259" s="50">
        <v>33818.959999999999</v>
      </c>
      <c r="K259" s="51">
        <v>5</v>
      </c>
      <c r="L259" s="50">
        <v>0</v>
      </c>
      <c r="M259" s="50">
        <v>845.47</v>
      </c>
      <c r="N259" s="50">
        <v>845.47</v>
      </c>
      <c r="O259" s="50">
        <v>0</v>
      </c>
      <c r="P259" s="49" t="s">
        <v>936</v>
      </c>
      <c r="Q259" s="48">
        <v>45327</v>
      </c>
      <c r="R259" s="49" t="s">
        <v>775</v>
      </c>
      <c r="S259" s="49"/>
      <c r="T259" s="49" t="s">
        <v>932</v>
      </c>
      <c r="U259" s="49" t="s">
        <v>775</v>
      </c>
      <c r="V259" s="49" t="s">
        <v>963</v>
      </c>
      <c r="W259" s="48">
        <v>45309</v>
      </c>
    </row>
    <row r="260" spans="1:23">
      <c r="A260" s="52" t="s">
        <v>935</v>
      </c>
      <c r="B260" s="52" t="s">
        <v>382</v>
      </c>
      <c r="C260" s="52" t="s">
        <v>381</v>
      </c>
      <c r="D260" s="52" t="s">
        <v>771</v>
      </c>
      <c r="E260" s="49" t="s">
        <v>772</v>
      </c>
      <c r="F260" s="49" t="s">
        <v>774</v>
      </c>
      <c r="G260" s="52" t="s">
        <v>581</v>
      </c>
      <c r="H260" s="48">
        <v>45336</v>
      </c>
      <c r="I260" s="50">
        <v>212357.19</v>
      </c>
      <c r="J260" s="50">
        <v>202244.95</v>
      </c>
      <c r="K260" s="51">
        <v>5</v>
      </c>
      <c r="L260" s="50">
        <v>0</v>
      </c>
      <c r="M260" s="50">
        <v>5056.12</v>
      </c>
      <c r="N260" s="50">
        <v>5056.12</v>
      </c>
      <c r="O260" s="50">
        <v>0</v>
      </c>
      <c r="P260" s="49" t="s">
        <v>935</v>
      </c>
      <c r="Q260" s="48">
        <v>45356</v>
      </c>
      <c r="R260" s="49" t="s">
        <v>775</v>
      </c>
      <c r="S260" s="49"/>
      <c r="T260" s="49"/>
      <c r="U260" s="49" t="s">
        <v>775</v>
      </c>
      <c r="V260" s="49"/>
      <c r="W260" s="48"/>
    </row>
    <row r="261" spans="1:23">
      <c r="A261" s="52" t="s">
        <v>935</v>
      </c>
      <c r="B261" s="52" t="s">
        <v>382</v>
      </c>
      <c r="C261" s="52" t="s">
        <v>381</v>
      </c>
      <c r="D261" s="52" t="s">
        <v>771</v>
      </c>
      <c r="E261" s="49" t="s">
        <v>772</v>
      </c>
      <c r="F261" s="49" t="s">
        <v>774</v>
      </c>
      <c r="G261" s="52" t="s">
        <v>582</v>
      </c>
      <c r="H261" s="48">
        <v>45336</v>
      </c>
      <c r="I261" s="50">
        <v>62479.14</v>
      </c>
      <c r="J261" s="50">
        <v>52948.42</v>
      </c>
      <c r="K261" s="51">
        <v>18</v>
      </c>
      <c r="L261" s="50">
        <v>0</v>
      </c>
      <c r="M261" s="50">
        <v>4765.3599999999997</v>
      </c>
      <c r="N261" s="50">
        <v>4765.3599999999997</v>
      </c>
      <c r="O261" s="50">
        <v>0</v>
      </c>
      <c r="P261" s="49" t="s">
        <v>935</v>
      </c>
      <c r="Q261" s="48">
        <v>45356</v>
      </c>
      <c r="R261" s="49" t="s">
        <v>775</v>
      </c>
      <c r="S261" s="49"/>
      <c r="T261" s="49"/>
      <c r="U261" s="49" t="s">
        <v>775</v>
      </c>
      <c r="V261" s="49"/>
      <c r="W261" s="48"/>
    </row>
    <row r="262" spans="1:23">
      <c r="A262" s="52" t="s">
        <v>935</v>
      </c>
      <c r="B262" s="52" t="s">
        <v>382</v>
      </c>
      <c r="C262" s="52" t="s">
        <v>381</v>
      </c>
      <c r="D262" s="52" t="s">
        <v>771</v>
      </c>
      <c r="E262" s="49" t="s">
        <v>772</v>
      </c>
      <c r="F262" s="49" t="s">
        <v>774</v>
      </c>
      <c r="G262" s="52" t="s">
        <v>583</v>
      </c>
      <c r="H262" s="48">
        <v>45349</v>
      </c>
      <c r="I262" s="50">
        <v>42480</v>
      </c>
      <c r="J262" s="50">
        <v>36000</v>
      </c>
      <c r="K262" s="51">
        <v>18</v>
      </c>
      <c r="L262" s="50">
        <v>0</v>
      </c>
      <c r="M262" s="50">
        <v>3240</v>
      </c>
      <c r="N262" s="50">
        <v>3240</v>
      </c>
      <c r="O262" s="50">
        <v>0</v>
      </c>
      <c r="P262" s="49" t="s">
        <v>935</v>
      </c>
      <c r="Q262" s="48">
        <v>45356</v>
      </c>
      <c r="R262" s="49" t="s">
        <v>775</v>
      </c>
      <c r="S262" s="49"/>
      <c r="T262" s="49"/>
      <c r="U262" s="49" t="s">
        <v>775</v>
      </c>
      <c r="V262" s="49"/>
      <c r="W262" s="48"/>
    </row>
    <row r="263" spans="1:23">
      <c r="A263" s="52" t="s">
        <v>935</v>
      </c>
      <c r="B263" s="52" t="s">
        <v>384</v>
      </c>
      <c r="C263" s="52" t="s">
        <v>383</v>
      </c>
      <c r="D263" s="52" t="s">
        <v>771</v>
      </c>
      <c r="E263" s="49" t="s">
        <v>772</v>
      </c>
      <c r="F263" s="49" t="s">
        <v>774</v>
      </c>
      <c r="G263" s="52" t="s">
        <v>584</v>
      </c>
      <c r="H263" s="48">
        <v>45336</v>
      </c>
      <c r="I263" s="50">
        <v>5520</v>
      </c>
      <c r="J263" s="50">
        <v>5520</v>
      </c>
      <c r="K263" s="51">
        <v>0</v>
      </c>
      <c r="L263" s="50">
        <v>0</v>
      </c>
      <c r="M263" s="50">
        <v>0</v>
      </c>
      <c r="N263" s="50">
        <v>0</v>
      </c>
      <c r="O263" s="50">
        <v>0</v>
      </c>
      <c r="P263" s="49" t="s">
        <v>935</v>
      </c>
      <c r="Q263" s="48">
        <v>45358</v>
      </c>
      <c r="R263" s="49" t="s">
        <v>775</v>
      </c>
      <c r="S263" s="49"/>
      <c r="T263" s="49"/>
      <c r="U263" s="49" t="s">
        <v>774</v>
      </c>
      <c r="V263" s="49"/>
      <c r="W263" s="48"/>
    </row>
    <row r="264" spans="1:23">
      <c r="A264" s="52" t="s">
        <v>935</v>
      </c>
      <c r="B264" s="52" t="s">
        <v>384</v>
      </c>
      <c r="C264" s="52" t="s">
        <v>383</v>
      </c>
      <c r="D264" s="52" t="s">
        <v>771</v>
      </c>
      <c r="E264" s="49" t="s">
        <v>772</v>
      </c>
      <c r="F264" s="49" t="s">
        <v>774</v>
      </c>
      <c r="G264" s="52" t="s">
        <v>585</v>
      </c>
      <c r="H264" s="48">
        <v>45336</v>
      </c>
      <c r="I264" s="50">
        <v>13334</v>
      </c>
      <c r="J264" s="50">
        <v>11300</v>
      </c>
      <c r="K264" s="51">
        <v>18</v>
      </c>
      <c r="L264" s="50">
        <v>0</v>
      </c>
      <c r="M264" s="50">
        <v>1017</v>
      </c>
      <c r="N264" s="50">
        <v>1017</v>
      </c>
      <c r="O264" s="50">
        <v>0</v>
      </c>
      <c r="P264" s="49" t="s">
        <v>935</v>
      </c>
      <c r="Q264" s="48">
        <v>45358</v>
      </c>
      <c r="R264" s="49" t="s">
        <v>775</v>
      </c>
      <c r="S264" s="49"/>
      <c r="T264" s="49"/>
      <c r="U264" s="49" t="s">
        <v>774</v>
      </c>
      <c r="V264" s="49"/>
      <c r="W264" s="48"/>
    </row>
    <row r="265" spans="1:23">
      <c r="A265" s="52" t="s">
        <v>936</v>
      </c>
      <c r="B265" s="52" t="s">
        <v>385</v>
      </c>
      <c r="C265" s="52" t="s">
        <v>322</v>
      </c>
      <c r="D265" s="52" t="s">
        <v>771</v>
      </c>
      <c r="E265" s="49" t="s">
        <v>772</v>
      </c>
      <c r="F265" s="49" t="s">
        <v>774</v>
      </c>
      <c r="G265" s="52" t="s">
        <v>586</v>
      </c>
      <c r="H265" s="48">
        <v>45293</v>
      </c>
      <c r="I265" s="50">
        <v>41742.5</v>
      </c>
      <c r="J265" s="50">
        <v>35375</v>
      </c>
      <c r="K265" s="51">
        <v>18</v>
      </c>
      <c r="L265" s="50">
        <v>6367.5</v>
      </c>
      <c r="M265" s="50">
        <v>0</v>
      </c>
      <c r="N265" s="50">
        <v>0</v>
      </c>
      <c r="O265" s="50">
        <v>0</v>
      </c>
      <c r="P265" s="49" t="s">
        <v>936</v>
      </c>
      <c r="Q265" s="48">
        <v>45330</v>
      </c>
      <c r="R265" s="49" t="s">
        <v>775</v>
      </c>
      <c r="S265" s="49"/>
      <c r="T265" s="49"/>
      <c r="U265" s="49" t="s">
        <v>774</v>
      </c>
      <c r="V265" s="49"/>
      <c r="W265" s="48"/>
    </row>
    <row r="266" spans="1:23">
      <c r="A266" s="52" t="s">
        <v>935</v>
      </c>
      <c r="B266" s="52" t="s">
        <v>387</v>
      </c>
      <c r="C266" s="52" t="s">
        <v>386</v>
      </c>
      <c r="D266" s="52" t="s">
        <v>771</v>
      </c>
      <c r="E266" s="49" t="s">
        <v>772</v>
      </c>
      <c r="F266" s="49" t="s">
        <v>774</v>
      </c>
      <c r="G266" s="52" t="s">
        <v>587</v>
      </c>
      <c r="H266" s="48">
        <v>45338</v>
      </c>
      <c r="I266" s="50">
        <v>8464</v>
      </c>
      <c r="J266" s="50">
        <v>7173</v>
      </c>
      <c r="K266" s="51">
        <v>18</v>
      </c>
      <c r="L266" s="50">
        <v>0</v>
      </c>
      <c r="M266" s="50">
        <v>645.57000000000005</v>
      </c>
      <c r="N266" s="50">
        <v>645.57000000000005</v>
      </c>
      <c r="O266" s="50">
        <v>0</v>
      </c>
      <c r="P266" s="49" t="s">
        <v>935</v>
      </c>
      <c r="Q266" s="48">
        <v>45360</v>
      </c>
      <c r="R266" s="49" t="s">
        <v>775</v>
      </c>
      <c r="S266" s="49"/>
      <c r="T266" s="49"/>
      <c r="U266" s="49" t="s">
        <v>774</v>
      </c>
      <c r="V266" s="49"/>
      <c r="W266" s="48"/>
    </row>
    <row r="267" spans="1:23">
      <c r="A267" s="52" t="s">
        <v>935</v>
      </c>
      <c r="B267" s="52" t="s">
        <v>389</v>
      </c>
      <c r="C267" s="52" t="s">
        <v>388</v>
      </c>
      <c r="D267" s="52" t="s">
        <v>771</v>
      </c>
      <c r="E267" s="49" t="s">
        <v>772</v>
      </c>
      <c r="F267" s="49" t="s">
        <v>774</v>
      </c>
      <c r="G267" s="52" t="s">
        <v>588</v>
      </c>
      <c r="H267" s="48">
        <v>45349</v>
      </c>
      <c r="I267" s="50">
        <v>84960</v>
      </c>
      <c r="J267" s="50">
        <v>72000</v>
      </c>
      <c r="K267" s="51">
        <v>18</v>
      </c>
      <c r="L267" s="50">
        <v>12960</v>
      </c>
      <c r="M267" s="50">
        <v>0</v>
      </c>
      <c r="N267" s="50">
        <v>0</v>
      </c>
      <c r="O267" s="50">
        <v>0</v>
      </c>
      <c r="P267" s="49" t="s">
        <v>935</v>
      </c>
      <c r="Q267" s="48">
        <v>45360</v>
      </c>
      <c r="R267" s="49" t="s">
        <v>775</v>
      </c>
      <c r="S267" s="49"/>
      <c r="T267" s="49" t="s">
        <v>932</v>
      </c>
      <c r="U267" s="49" t="s">
        <v>775</v>
      </c>
      <c r="V267" s="49" t="s">
        <v>962</v>
      </c>
      <c r="W267" s="48">
        <v>45349</v>
      </c>
    </row>
    <row r="268" spans="1:23">
      <c r="A268" s="52" t="s">
        <v>936</v>
      </c>
      <c r="B268" s="52" t="s">
        <v>60</v>
      </c>
      <c r="C268" s="52" t="s">
        <v>130</v>
      </c>
      <c r="D268" s="52" t="s">
        <v>771</v>
      </c>
      <c r="E268" s="49" t="s">
        <v>772</v>
      </c>
      <c r="F268" s="49" t="s">
        <v>774</v>
      </c>
      <c r="G268" s="52" t="s">
        <v>589</v>
      </c>
      <c r="H268" s="48">
        <v>45310</v>
      </c>
      <c r="I268" s="50">
        <v>1197</v>
      </c>
      <c r="J268" s="50">
        <v>1014.16</v>
      </c>
      <c r="K268" s="51">
        <v>18</v>
      </c>
      <c r="L268" s="50">
        <v>0</v>
      </c>
      <c r="M268" s="50">
        <v>91.27</v>
      </c>
      <c r="N268" s="50">
        <v>91.27</v>
      </c>
      <c r="O268" s="50">
        <v>0</v>
      </c>
      <c r="P268" s="49" t="s">
        <v>936</v>
      </c>
      <c r="Q268" s="48">
        <v>45331</v>
      </c>
      <c r="R268" s="49" t="s">
        <v>775</v>
      </c>
      <c r="S268" s="49"/>
      <c r="T268" s="49" t="s">
        <v>932</v>
      </c>
      <c r="U268" s="49" t="s">
        <v>775</v>
      </c>
      <c r="V268" s="49" t="s">
        <v>961</v>
      </c>
      <c r="W268" s="48">
        <v>45311</v>
      </c>
    </row>
    <row r="269" spans="1:23">
      <c r="A269" s="52" t="s">
        <v>935</v>
      </c>
      <c r="B269" s="52" t="s">
        <v>60</v>
      </c>
      <c r="C269" s="52" t="s">
        <v>130</v>
      </c>
      <c r="D269" s="52" t="s">
        <v>771</v>
      </c>
      <c r="E269" s="49" t="s">
        <v>772</v>
      </c>
      <c r="F269" s="49" t="s">
        <v>774</v>
      </c>
      <c r="G269" s="52" t="s">
        <v>590</v>
      </c>
      <c r="H269" s="48">
        <v>45345</v>
      </c>
      <c r="I269" s="50">
        <v>3233</v>
      </c>
      <c r="J269" s="50">
        <v>2739.6</v>
      </c>
      <c r="K269" s="51">
        <v>18</v>
      </c>
      <c r="L269" s="50">
        <v>0</v>
      </c>
      <c r="M269" s="50">
        <v>246.56</v>
      </c>
      <c r="N269" s="50">
        <v>246.56</v>
      </c>
      <c r="O269" s="50">
        <v>0</v>
      </c>
      <c r="P269" s="49" t="s">
        <v>935</v>
      </c>
      <c r="Q269" s="48">
        <v>45359</v>
      </c>
      <c r="R269" s="49" t="s">
        <v>775</v>
      </c>
      <c r="S269" s="49"/>
      <c r="T269" s="49" t="s">
        <v>932</v>
      </c>
      <c r="U269" s="49" t="s">
        <v>775</v>
      </c>
      <c r="V269" s="49" t="s">
        <v>960</v>
      </c>
      <c r="W269" s="48">
        <v>45345</v>
      </c>
    </row>
    <row r="270" spans="1:23">
      <c r="A270" s="52" t="s">
        <v>935</v>
      </c>
      <c r="B270" s="52" t="s">
        <v>60</v>
      </c>
      <c r="C270" s="52" t="s">
        <v>130</v>
      </c>
      <c r="D270" s="52" t="s">
        <v>771</v>
      </c>
      <c r="E270" s="49" t="s">
        <v>772</v>
      </c>
      <c r="F270" s="49" t="s">
        <v>774</v>
      </c>
      <c r="G270" s="52" t="s">
        <v>591</v>
      </c>
      <c r="H270" s="48">
        <v>45349</v>
      </c>
      <c r="I270" s="50">
        <v>2949</v>
      </c>
      <c r="J270" s="50">
        <v>2499</v>
      </c>
      <c r="K270" s="51">
        <v>18</v>
      </c>
      <c r="L270" s="50">
        <v>0</v>
      </c>
      <c r="M270" s="50">
        <v>224.91</v>
      </c>
      <c r="N270" s="50">
        <v>224.91</v>
      </c>
      <c r="O270" s="50">
        <v>0</v>
      </c>
      <c r="P270" s="49" t="s">
        <v>935</v>
      </c>
      <c r="Q270" s="48">
        <v>45359</v>
      </c>
      <c r="R270" s="49" t="s">
        <v>775</v>
      </c>
      <c r="S270" s="49"/>
      <c r="T270" s="49" t="s">
        <v>932</v>
      </c>
      <c r="U270" s="49" t="s">
        <v>775</v>
      </c>
      <c r="V270" s="49" t="s">
        <v>959</v>
      </c>
      <c r="W270" s="48">
        <v>45350</v>
      </c>
    </row>
    <row r="271" spans="1:23">
      <c r="A271" s="52" t="s">
        <v>933</v>
      </c>
      <c r="B271" s="52" t="s">
        <v>60</v>
      </c>
      <c r="C271" s="52" t="s">
        <v>130</v>
      </c>
      <c r="D271" s="52" t="s">
        <v>771</v>
      </c>
      <c r="E271" s="49" t="s">
        <v>772</v>
      </c>
      <c r="F271" s="49" t="s">
        <v>774</v>
      </c>
      <c r="G271" s="52" t="s">
        <v>229</v>
      </c>
      <c r="H271" s="48">
        <v>45364</v>
      </c>
      <c r="I271" s="50">
        <v>1567</v>
      </c>
      <c r="J271" s="50">
        <v>1328</v>
      </c>
      <c r="K271" s="51">
        <v>18</v>
      </c>
      <c r="L271" s="50">
        <v>0</v>
      </c>
      <c r="M271" s="50">
        <v>119.52</v>
      </c>
      <c r="N271" s="50">
        <v>119.52</v>
      </c>
      <c r="O271" s="50">
        <v>0</v>
      </c>
      <c r="P271" s="49" t="s">
        <v>933</v>
      </c>
      <c r="Q271" s="48">
        <v>45391</v>
      </c>
      <c r="R271" s="49" t="s">
        <v>775</v>
      </c>
      <c r="S271" s="49"/>
      <c r="T271" s="49" t="s">
        <v>932</v>
      </c>
      <c r="U271" s="49" t="s">
        <v>775</v>
      </c>
      <c r="V271" s="49" t="s">
        <v>958</v>
      </c>
      <c r="W271" s="48">
        <v>45364</v>
      </c>
    </row>
    <row r="272" spans="1:23">
      <c r="A272" s="52" t="s">
        <v>935</v>
      </c>
      <c r="B272" s="52" t="s">
        <v>61</v>
      </c>
      <c r="C272" s="52" t="s">
        <v>131</v>
      </c>
      <c r="D272" s="52" t="s">
        <v>771</v>
      </c>
      <c r="E272" s="49" t="s">
        <v>772</v>
      </c>
      <c r="F272" s="49" t="s">
        <v>774</v>
      </c>
      <c r="G272" s="52" t="s">
        <v>592</v>
      </c>
      <c r="H272" s="48">
        <v>45332</v>
      </c>
      <c r="I272" s="50">
        <v>11151</v>
      </c>
      <c r="J272" s="50">
        <v>9450</v>
      </c>
      <c r="K272" s="51">
        <v>18</v>
      </c>
      <c r="L272" s="50">
        <v>0</v>
      </c>
      <c r="M272" s="50">
        <v>850.5</v>
      </c>
      <c r="N272" s="50">
        <v>850.5</v>
      </c>
      <c r="O272" s="50">
        <v>0</v>
      </c>
      <c r="P272" s="49" t="s">
        <v>935</v>
      </c>
      <c r="Q272" s="48">
        <v>45359</v>
      </c>
      <c r="R272" s="49" t="s">
        <v>775</v>
      </c>
      <c r="S272" s="49"/>
      <c r="T272" s="49" t="s">
        <v>932</v>
      </c>
      <c r="U272" s="49" t="s">
        <v>775</v>
      </c>
      <c r="V272" s="49" t="s">
        <v>957</v>
      </c>
      <c r="W272" s="48">
        <v>45332</v>
      </c>
    </row>
    <row r="273" spans="1:23">
      <c r="A273" s="52" t="s">
        <v>935</v>
      </c>
      <c r="B273" s="52" t="s">
        <v>61</v>
      </c>
      <c r="C273" s="52" t="s">
        <v>131</v>
      </c>
      <c r="D273" s="52" t="s">
        <v>771</v>
      </c>
      <c r="E273" s="49" t="s">
        <v>772</v>
      </c>
      <c r="F273" s="49" t="s">
        <v>774</v>
      </c>
      <c r="G273" s="52" t="s">
        <v>593</v>
      </c>
      <c r="H273" s="48">
        <v>45349</v>
      </c>
      <c r="I273" s="50">
        <v>14868</v>
      </c>
      <c r="J273" s="50">
        <v>12600</v>
      </c>
      <c r="K273" s="51">
        <v>18</v>
      </c>
      <c r="L273" s="50">
        <v>0</v>
      </c>
      <c r="M273" s="50">
        <v>1134</v>
      </c>
      <c r="N273" s="50">
        <v>1134</v>
      </c>
      <c r="O273" s="50">
        <v>0</v>
      </c>
      <c r="P273" s="49" t="s">
        <v>935</v>
      </c>
      <c r="Q273" s="48">
        <v>45359</v>
      </c>
      <c r="R273" s="49" t="s">
        <v>775</v>
      </c>
      <c r="S273" s="49"/>
      <c r="T273" s="49" t="s">
        <v>932</v>
      </c>
      <c r="U273" s="49" t="s">
        <v>775</v>
      </c>
      <c r="V273" s="49" t="s">
        <v>956</v>
      </c>
      <c r="W273" s="48">
        <v>45349</v>
      </c>
    </row>
    <row r="274" spans="1:23">
      <c r="A274" s="52" t="s">
        <v>933</v>
      </c>
      <c r="B274" s="52" t="s">
        <v>61</v>
      </c>
      <c r="C274" s="52" t="s">
        <v>131</v>
      </c>
      <c r="D274" s="52" t="s">
        <v>771</v>
      </c>
      <c r="E274" s="49" t="s">
        <v>772</v>
      </c>
      <c r="F274" s="49" t="s">
        <v>774</v>
      </c>
      <c r="G274" s="52" t="s">
        <v>230</v>
      </c>
      <c r="H274" s="48">
        <v>45377</v>
      </c>
      <c r="I274" s="50">
        <v>25370</v>
      </c>
      <c r="J274" s="50">
        <v>21500</v>
      </c>
      <c r="K274" s="51">
        <v>18</v>
      </c>
      <c r="L274" s="50">
        <v>0</v>
      </c>
      <c r="M274" s="50">
        <v>1935</v>
      </c>
      <c r="N274" s="50">
        <v>1935</v>
      </c>
      <c r="O274" s="50">
        <v>0</v>
      </c>
      <c r="P274" s="49" t="s">
        <v>933</v>
      </c>
      <c r="Q274" s="48">
        <v>45392</v>
      </c>
      <c r="R274" s="49" t="s">
        <v>775</v>
      </c>
      <c r="S274" s="49"/>
      <c r="T274" s="49" t="s">
        <v>932</v>
      </c>
      <c r="U274" s="49" t="s">
        <v>775</v>
      </c>
      <c r="V274" s="49" t="s">
        <v>955</v>
      </c>
      <c r="W274" s="48">
        <v>45377</v>
      </c>
    </row>
    <row r="275" spans="1:23">
      <c r="A275" s="52" t="s">
        <v>936</v>
      </c>
      <c r="B275" s="52" t="s">
        <v>62</v>
      </c>
      <c r="C275" s="52" t="s">
        <v>132</v>
      </c>
      <c r="D275" s="52" t="s">
        <v>771</v>
      </c>
      <c r="E275" s="49" t="s">
        <v>772</v>
      </c>
      <c r="F275" s="49" t="s">
        <v>774</v>
      </c>
      <c r="G275" s="52" t="s">
        <v>594</v>
      </c>
      <c r="H275" s="48">
        <v>45301</v>
      </c>
      <c r="I275" s="50">
        <v>6524</v>
      </c>
      <c r="J275" s="50">
        <v>5528.9</v>
      </c>
      <c r="K275" s="51">
        <v>18</v>
      </c>
      <c r="L275" s="50">
        <v>0</v>
      </c>
      <c r="M275" s="50">
        <v>497.6</v>
      </c>
      <c r="N275" s="50">
        <v>497.6</v>
      </c>
      <c r="O275" s="50">
        <v>0</v>
      </c>
      <c r="P275" s="49" t="s">
        <v>936</v>
      </c>
      <c r="Q275" s="48">
        <v>45332</v>
      </c>
      <c r="R275" s="49" t="s">
        <v>775</v>
      </c>
      <c r="S275" s="49"/>
      <c r="T275" s="49"/>
      <c r="U275" s="49" t="s">
        <v>775</v>
      </c>
      <c r="V275" s="49"/>
      <c r="W275" s="48"/>
    </row>
    <row r="276" spans="1:23">
      <c r="A276" s="52" t="s">
        <v>936</v>
      </c>
      <c r="B276" s="52" t="s">
        <v>62</v>
      </c>
      <c r="C276" s="52" t="s">
        <v>132</v>
      </c>
      <c r="D276" s="52" t="s">
        <v>771</v>
      </c>
      <c r="E276" s="49" t="s">
        <v>772</v>
      </c>
      <c r="F276" s="49" t="s">
        <v>774</v>
      </c>
      <c r="G276" s="52" t="s">
        <v>595</v>
      </c>
      <c r="H276" s="48">
        <v>45303</v>
      </c>
      <c r="I276" s="50">
        <v>2285</v>
      </c>
      <c r="J276" s="50">
        <v>1936.49</v>
      </c>
      <c r="K276" s="51">
        <v>18</v>
      </c>
      <c r="L276" s="50">
        <v>0</v>
      </c>
      <c r="M276" s="50">
        <v>174.28</v>
      </c>
      <c r="N276" s="50">
        <v>174.28</v>
      </c>
      <c r="O276" s="50">
        <v>0</v>
      </c>
      <c r="P276" s="49" t="s">
        <v>936</v>
      </c>
      <c r="Q276" s="48">
        <v>45332</v>
      </c>
      <c r="R276" s="49" t="s">
        <v>775</v>
      </c>
      <c r="S276" s="49"/>
      <c r="T276" s="49"/>
      <c r="U276" s="49" t="s">
        <v>775</v>
      </c>
      <c r="V276" s="49"/>
      <c r="W276" s="48"/>
    </row>
    <row r="277" spans="1:23">
      <c r="A277" s="52" t="s">
        <v>936</v>
      </c>
      <c r="B277" s="52" t="s">
        <v>62</v>
      </c>
      <c r="C277" s="52" t="s">
        <v>132</v>
      </c>
      <c r="D277" s="52" t="s">
        <v>771</v>
      </c>
      <c r="E277" s="49" t="s">
        <v>772</v>
      </c>
      <c r="F277" s="49" t="s">
        <v>774</v>
      </c>
      <c r="G277" s="52" t="s">
        <v>596</v>
      </c>
      <c r="H277" s="48">
        <v>45310</v>
      </c>
      <c r="I277" s="50">
        <v>220</v>
      </c>
      <c r="J277" s="50">
        <v>186.44</v>
      </c>
      <c r="K277" s="51">
        <v>18</v>
      </c>
      <c r="L277" s="50">
        <v>0</v>
      </c>
      <c r="M277" s="50">
        <v>16.78</v>
      </c>
      <c r="N277" s="50">
        <v>16.78</v>
      </c>
      <c r="O277" s="50">
        <v>0</v>
      </c>
      <c r="P277" s="49" t="s">
        <v>936</v>
      </c>
      <c r="Q277" s="48">
        <v>45332</v>
      </c>
      <c r="R277" s="49" t="s">
        <v>775</v>
      </c>
      <c r="S277" s="49"/>
      <c r="T277" s="49"/>
      <c r="U277" s="49" t="s">
        <v>775</v>
      </c>
      <c r="V277" s="49"/>
      <c r="W277" s="48"/>
    </row>
    <row r="278" spans="1:23">
      <c r="A278" s="52" t="s">
        <v>935</v>
      </c>
      <c r="B278" s="52" t="s">
        <v>62</v>
      </c>
      <c r="C278" s="52" t="s">
        <v>132</v>
      </c>
      <c r="D278" s="52" t="s">
        <v>771</v>
      </c>
      <c r="E278" s="49" t="s">
        <v>772</v>
      </c>
      <c r="F278" s="49" t="s">
        <v>774</v>
      </c>
      <c r="G278" s="52" t="s">
        <v>597</v>
      </c>
      <c r="H278" s="48">
        <v>45323</v>
      </c>
      <c r="I278" s="50">
        <v>91888</v>
      </c>
      <c r="J278" s="50">
        <v>77871.320000000007</v>
      </c>
      <c r="K278" s="51">
        <v>18</v>
      </c>
      <c r="L278" s="50">
        <v>0</v>
      </c>
      <c r="M278" s="50">
        <v>7008.42</v>
      </c>
      <c r="N278" s="50">
        <v>7008.42</v>
      </c>
      <c r="O278" s="50">
        <v>0</v>
      </c>
      <c r="P278" s="49" t="s">
        <v>935</v>
      </c>
      <c r="Q278" s="48">
        <v>45362</v>
      </c>
      <c r="R278" s="49" t="s">
        <v>775</v>
      </c>
      <c r="S278" s="49"/>
      <c r="T278" s="49"/>
      <c r="U278" s="49" t="s">
        <v>775</v>
      </c>
      <c r="V278" s="49"/>
      <c r="W278" s="48"/>
    </row>
    <row r="279" spans="1:23">
      <c r="A279" s="52" t="s">
        <v>935</v>
      </c>
      <c r="B279" s="52" t="s">
        <v>62</v>
      </c>
      <c r="C279" s="52" t="s">
        <v>132</v>
      </c>
      <c r="D279" s="52" t="s">
        <v>771</v>
      </c>
      <c r="E279" s="49" t="s">
        <v>772</v>
      </c>
      <c r="F279" s="49" t="s">
        <v>774</v>
      </c>
      <c r="G279" s="52" t="s">
        <v>598</v>
      </c>
      <c r="H279" s="48">
        <v>45324</v>
      </c>
      <c r="I279" s="50">
        <v>87534</v>
      </c>
      <c r="J279" s="50">
        <v>74181.039999999994</v>
      </c>
      <c r="K279" s="51">
        <v>18</v>
      </c>
      <c r="L279" s="50">
        <v>0</v>
      </c>
      <c r="M279" s="50">
        <v>6676.29</v>
      </c>
      <c r="N279" s="50">
        <v>6676.29</v>
      </c>
      <c r="O279" s="50">
        <v>0</v>
      </c>
      <c r="P279" s="49" t="s">
        <v>935</v>
      </c>
      <c r="Q279" s="48">
        <v>45362</v>
      </c>
      <c r="R279" s="49" t="s">
        <v>775</v>
      </c>
      <c r="S279" s="49"/>
      <c r="T279" s="49"/>
      <c r="U279" s="49" t="s">
        <v>775</v>
      </c>
      <c r="V279" s="49"/>
      <c r="W279" s="48"/>
    </row>
    <row r="280" spans="1:23">
      <c r="A280" s="52" t="s">
        <v>935</v>
      </c>
      <c r="B280" s="52" t="s">
        <v>62</v>
      </c>
      <c r="C280" s="52" t="s">
        <v>132</v>
      </c>
      <c r="D280" s="52" t="s">
        <v>771</v>
      </c>
      <c r="E280" s="49" t="s">
        <v>772</v>
      </c>
      <c r="F280" s="49" t="s">
        <v>774</v>
      </c>
      <c r="G280" s="52" t="s">
        <v>599</v>
      </c>
      <c r="H280" s="48">
        <v>45325</v>
      </c>
      <c r="I280" s="50">
        <v>1584</v>
      </c>
      <c r="J280" s="50">
        <v>1342.56</v>
      </c>
      <c r="K280" s="51">
        <v>18</v>
      </c>
      <c r="L280" s="50">
        <v>0</v>
      </c>
      <c r="M280" s="50">
        <v>120.83</v>
      </c>
      <c r="N280" s="50">
        <v>120.83</v>
      </c>
      <c r="O280" s="50">
        <v>0</v>
      </c>
      <c r="P280" s="49" t="s">
        <v>935</v>
      </c>
      <c r="Q280" s="48">
        <v>45362</v>
      </c>
      <c r="R280" s="49" t="s">
        <v>775</v>
      </c>
      <c r="S280" s="49"/>
      <c r="T280" s="49"/>
      <c r="U280" s="49" t="s">
        <v>775</v>
      </c>
      <c r="V280" s="49"/>
      <c r="W280" s="48"/>
    </row>
    <row r="281" spans="1:23">
      <c r="A281" s="52" t="s">
        <v>935</v>
      </c>
      <c r="B281" s="52" t="s">
        <v>62</v>
      </c>
      <c r="C281" s="52" t="s">
        <v>132</v>
      </c>
      <c r="D281" s="52" t="s">
        <v>771</v>
      </c>
      <c r="E281" s="49" t="s">
        <v>772</v>
      </c>
      <c r="F281" s="49" t="s">
        <v>774</v>
      </c>
      <c r="G281" s="52" t="s">
        <v>600</v>
      </c>
      <c r="H281" s="48">
        <v>45327</v>
      </c>
      <c r="I281" s="50">
        <v>19852</v>
      </c>
      <c r="J281" s="50">
        <v>16823.900000000001</v>
      </c>
      <c r="K281" s="51">
        <v>18</v>
      </c>
      <c r="L281" s="50">
        <v>0</v>
      </c>
      <c r="M281" s="50">
        <v>1514.15</v>
      </c>
      <c r="N281" s="50">
        <v>1514.15</v>
      </c>
      <c r="O281" s="50">
        <v>0</v>
      </c>
      <c r="P281" s="49" t="s">
        <v>935</v>
      </c>
      <c r="Q281" s="48">
        <v>45362</v>
      </c>
      <c r="R281" s="49" t="s">
        <v>775</v>
      </c>
      <c r="S281" s="49"/>
      <c r="T281" s="49"/>
      <c r="U281" s="49" t="s">
        <v>775</v>
      </c>
      <c r="V281" s="49"/>
      <c r="W281" s="48"/>
    </row>
    <row r="282" spans="1:23">
      <c r="A282" s="52" t="s">
        <v>935</v>
      </c>
      <c r="B282" s="52" t="s">
        <v>62</v>
      </c>
      <c r="C282" s="52" t="s">
        <v>132</v>
      </c>
      <c r="D282" s="52" t="s">
        <v>771</v>
      </c>
      <c r="E282" s="49" t="s">
        <v>772</v>
      </c>
      <c r="F282" s="49" t="s">
        <v>774</v>
      </c>
      <c r="G282" s="52" t="s">
        <v>601</v>
      </c>
      <c r="H282" s="48">
        <v>45327</v>
      </c>
      <c r="I282" s="50">
        <v>18728</v>
      </c>
      <c r="J282" s="50">
        <v>15871.4</v>
      </c>
      <c r="K282" s="51">
        <v>18</v>
      </c>
      <c r="L282" s="50">
        <v>0</v>
      </c>
      <c r="M282" s="50">
        <v>1428.43</v>
      </c>
      <c r="N282" s="50">
        <v>1428.43</v>
      </c>
      <c r="O282" s="50">
        <v>0</v>
      </c>
      <c r="P282" s="49" t="s">
        <v>935</v>
      </c>
      <c r="Q282" s="48">
        <v>45362</v>
      </c>
      <c r="R282" s="49" t="s">
        <v>775</v>
      </c>
      <c r="S282" s="49"/>
      <c r="T282" s="49"/>
      <c r="U282" s="49" t="s">
        <v>775</v>
      </c>
      <c r="V282" s="49"/>
      <c r="W282" s="48"/>
    </row>
    <row r="283" spans="1:23">
      <c r="A283" s="52" t="s">
        <v>935</v>
      </c>
      <c r="B283" s="52" t="s">
        <v>62</v>
      </c>
      <c r="C283" s="52" t="s">
        <v>132</v>
      </c>
      <c r="D283" s="52" t="s">
        <v>771</v>
      </c>
      <c r="E283" s="49" t="s">
        <v>772</v>
      </c>
      <c r="F283" s="49" t="s">
        <v>774</v>
      </c>
      <c r="G283" s="52" t="s">
        <v>602</v>
      </c>
      <c r="H283" s="48">
        <v>45329</v>
      </c>
      <c r="I283" s="50">
        <v>8716</v>
      </c>
      <c r="J283" s="50">
        <v>7386.03</v>
      </c>
      <c r="K283" s="51">
        <v>18</v>
      </c>
      <c r="L283" s="50">
        <v>0</v>
      </c>
      <c r="M283" s="50">
        <v>664.74</v>
      </c>
      <c r="N283" s="50">
        <v>664.74</v>
      </c>
      <c r="O283" s="50">
        <v>0</v>
      </c>
      <c r="P283" s="49" t="s">
        <v>935</v>
      </c>
      <c r="Q283" s="48">
        <v>45362</v>
      </c>
      <c r="R283" s="49" t="s">
        <v>775</v>
      </c>
      <c r="S283" s="49"/>
      <c r="T283" s="49"/>
      <c r="U283" s="49" t="s">
        <v>775</v>
      </c>
      <c r="V283" s="49"/>
      <c r="W283" s="48"/>
    </row>
    <row r="284" spans="1:23">
      <c r="A284" s="52" t="s">
        <v>935</v>
      </c>
      <c r="B284" s="52" t="s">
        <v>62</v>
      </c>
      <c r="C284" s="52" t="s">
        <v>132</v>
      </c>
      <c r="D284" s="52" t="s">
        <v>771</v>
      </c>
      <c r="E284" s="49" t="s">
        <v>772</v>
      </c>
      <c r="F284" s="49" t="s">
        <v>774</v>
      </c>
      <c r="G284" s="52" t="s">
        <v>603</v>
      </c>
      <c r="H284" s="48">
        <v>45329</v>
      </c>
      <c r="I284" s="50">
        <v>504</v>
      </c>
      <c r="J284" s="50">
        <v>427.16</v>
      </c>
      <c r="K284" s="51">
        <v>18</v>
      </c>
      <c r="L284" s="50">
        <v>0</v>
      </c>
      <c r="M284" s="50">
        <v>38.44</v>
      </c>
      <c r="N284" s="50">
        <v>38.44</v>
      </c>
      <c r="O284" s="50">
        <v>0</v>
      </c>
      <c r="P284" s="49" t="s">
        <v>935</v>
      </c>
      <c r="Q284" s="48">
        <v>45362</v>
      </c>
      <c r="R284" s="49" t="s">
        <v>775</v>
      </c>
      <c r="S284" s="49"/>
      <c r="T284" s="49"/>
      <c r="U284" s="49" t="s">
        <v>775</v>
      </c>
      <c r="V284" s="49"/>
      <c r="W284" s="48"/>
    </row>
    <row r="285" spans="1:23">
      <c r="A285" s="52" t="s">
        <v>935</v>
      </c>
      <c r="B285" s="52" t="s">
        <v>62</v>
      </c>
      <c r="C285" s="52" t="s">
        <v>132</v>
      </c>
      <c r="D285" s="52" t="s">
        <v>771</v>
      </c>
      <c r="E285" s="49" t="s">
        <v>772</v>
      </c>
      <c r="F285" s="49" t="s">
        <v>774</v>
      </c>
      <c r="G285" s="52" t="s">
        <v>604</v>
      </c>
      <c r="H285" s="48">
        <v>45331</v>
      </c>
      <c r="I285" s="50">
        <v>24904</v>
      </c>
      <c r="J285" s="50">
        <v>21104.799999999999</v>
      </c>
      <c r="K285" s="51">
        <v>18</v>
      </c>
      <c r="L285" s="50">
        <v>0</v>
      </c>
      <c r="M285" s="50">
        <v>1899.43</v>
      </c>
      <c r="N285" s="50">
        <v>1899.43</v>
      </c>
      <c r="O285" s="50">
        <v>0</v>
      </c>
      <c r="P285" s="49" t="s">
        <v>935</v>
      </c>
      <c r="Q285" s="48">
        <v>45362</v>
      </c>
      <c r="R285" s="49" t="s">
        <v>775</v>
      </c>
      <c r="S285" s="49"/>
      <c r="T285" s="49"/>
      <c r="U285" s="49" t="s">
        <v>775</v>
      </c>
      <c r="V285" s="49"/>
      <c r="W285" s="48"/>
    </row>
    <row r="286" spans="1:23">
      <c r="A286" s="52" t="s">
        <v>935</v>
      </c>
      <c r="B286" s="52" t="s">
        <v>62</v>
      </c>
      <c r="C286" s="52" t="s">
        <v>132</v>
      </c>
      <c r="D286" s="52" t="s">
        <v>771</v>
      </c>
      <c r="E286" s="49" t="s">
        <v>772</v>
      </c>
      <c r="F286" s="49" t="s">
        <v>774</v>
      </c>
      <c r="G286" s="52" t="s">
        <v>605</v>
      </c>
      <c r="H286" s="48">
        <v>45331</v>
      </c>
      <c r="I286" s="50">
        <v>385</v>
      </c>
      <c r="J286" s="50">
        <v>326.27</v>
      </c>
      <c r="K286" s="51">
        <v>18</v>
      </c>
      <c r="L286" s="50">
        <v>0</v>
      </c>
      <c r="M286" s="50">
        <v>29.36</v>
      </c>
      <c r="N286" s="50">
        <v>29.36</v>
      </c>
      <c r="O286" s="50">
        <v>0</v>
      </c>
      <c r="P286" s="49" t="s">
        <v>935</v>
      </c>
      <c r="Q286" s="48">
        <v>45362</v>
      </c>
      <c r="R286" s="49" t="s">
        <v>775</v>
      </c>
      <c r="S286" s="49"/>
      <c r="T286" s="49"/>
      <c r="U286" s="49" t="s">
        <v>775</v>
      </c>
      <c r="V286" s="49"/>
      <c r="W286" s="48"/>
    </row>
    <row r="287" spans="1:23">
      <c r="A287" s="52" t="s">
        <v>935</v>
      </c>
      <c r="B287" s="52" t="s">
        <v>62</v>
      </c>
      <c r="C287" s="52" t="s">
        <v>132</v>
      </c>
      <c r="D287" s="52" t="s">
        <v>771</v>
      </c>
      <c r="E287" s="49" t="s">
        <v>772</v>
      </c>
      <c r="F287" s="49" t="s">
        <v>774</v>
      </c>
      <c r="G287" s="52" t="s">
        <v>606</v>
      </c>
      <c r="H287" s="48">
        <v>45331</v>
      </c>
      <c r="I287" s="50">
        <v>361</v>
      </c>
      <c r="J287" s="50">
        <v>306.05</v>
      </c>
      <c r="K287" s="51">
        <v>18</v>
      </c>
      <c r="L287" s="50">
        <v>0</v>
      </c>
      <c r="M287" s="50">
        <v>27.54</v>
      </c>
      <c r="N287" s="50">
        <v>27.54</v>
      </c>
      <c r="O287" s="50">
        <v>0</v>
      </c>
      <c r="P287" s="49" t="s">
        <v>935</v>
      </c>
      <c r="Q287" s="48">
        <v>45362</v>
      </c>
      <c r="R287" s="49" t="s">
        <v>775</v>
      </c>
      <c r="S287" s="49"/>
      <c r="T287" s="49"/>
      <c r="U287" s="49" t="s">
        <v>775</v>
      </c>
      <c r="V287" s="49"/>
      <c r="W287" s="48"/>
    </row>
    <row r="288" spans="1:23">
      <c r="A288" s="52" t="s">
        <v>935</v>
      </c>
      <c r="B288" s="52" t="s">
        <v>62</v>
      </c>
      <c r="C288" s="52" t="s">
        <v>132</v>
      </c>
      <c r="D288" s="52" t="s">
        <v>771</v>
      </c>
      <c r="E288" s="49" t="s">
        <v>772</v>
      </c>
      <c r="F288" s="49" t="s">
        <v>774</v>
      </c>
      <c r="G288" s="52" t="s">
        <v>607</v>
      </c>
      <c r="H288" s="48">
        <v>45332</v>
      </c>
      <c r="I288" s="50">
        <v>30969</v>
      </c>
      <c r="J288" s="50">
        <v>26245.16</v>
      </c>
      <c r="K288" s="51">
        <v>18</v>
      </c>
      <c r="L288" s="50">
        <v>0</v>
      </c>
      <c r="M288" s="50">
        <v>2362.06</v>
      </c>
      <c r="N288" s="50">
        <v>2362.06</v>
      </c>
      <c r="O288" s="50">
        <v>0</v>
      </c>
      <c r="P288" s="49" t="s">
        <v>935</v>
      </c>
      <c r="Q288" s="48">
        <v>45362</v>
      </c>
      <c r="R288" s="49" t="s">
        <v>775</v>
      </c>
      <c r="S288" s="49"/>
      <c r="T288" s="49"/>
      <c r="U288" s="49" t="s">
        <v>775</v>
      </c>
      <c r="V288" s="49"/>
      <c r="W288" s="48"/>
    </row>
    <row r="289" spans="1:23">
      <c r="A289" s="52" t="s">
        <v>935</v>
      </c>
      <c r="B289" s="52" t="s">
        <v>62</v>
      </c>
      <c r="C289" s="52" t="s">
        <v>132</v>
      </c>
      <c r="D289" s="52" t="s">
        <v>771</v>
      </c>
      <c r="E289" s="49" t="s">
        <v>772</v>
      </c>
      <c r="F289" s="49" t="s">
        <v>774</v>
      </c>
      <c r="G289" s="52" t="s">
        <v>608</v>
      </c>
      <c r="H289" s="48">
        <v>45334</v>
      </c>
      <c r="I289" s="50">
        <v>11235</v>
      </c>
      <c r="J289" s="50">
        <v>9520.85</v>
      </c>
      <c r="K289" s="51">
        <v>18</v>
      </c>
      <c r="L289" s="50">
        <v>0</v>
      </c>
      <c r="M289" s="50">
        <v>856.88</v>
      </c>
      <c r="N289" s="50">
        <v>856.88</v>
      </c>
      <c r="O289" s="50">
        <v>0</v>
      </c>
      <c r="P289" s="49" t="s">
        <v>935</v>
      </c>
      <c r="Q289" s="48">
        <v>45362</v>
      </c>
      <c r="R289" s="49" t="s">
        <v>775</v>
      </c>
      <c r="S289" s="49"/>
      <c r="T289" s="49"/>
      <c r="U289" s="49" t="s">
        <v>775</v>
      </c>
      <c r="V289" s="49"/>
      <c r="W289" s="48"/>
    </row>
    <row r="290" spans="1:23">
      <c r="A290" s="52" t="s">
        <v>935</v>
      </c>
      <c r="B290" s="52" t="s">
        <v>62</v>
      </c>
      <c r="C290" s="52" t="s">
        <v>132</v>
      </c>
      <c r="D290" s="52" t="s">
        <v>771</v>
      </c>
      <c r="E290" s="49" t="s">
        <v>772</v>
      </c>
      <c r="F290" s="49" t="s">
        <v>774</v>
      </c>
      <c r="G290" s="52" t="s">
        <v>609</v>
      </c>
      <c r="H290" s="48">
        <v>45334</v>
      </c>
      <c r="I290" s="50">
        <v>995</v>
      </c>
      <c r="J290" s="50">
        <v>843.2</v>
      </c>
      <c r="K290" s="51">
        <v>18</v>
      </c>
      <c r="L290" s="50">
        <v>0</v>
      </c>
      <c r="M290" s="50">
        <v>75.89</v>
      </c>
      <c r="N290" s="50">
        <v>75.89</v>
      </c>
      <c r="O290" s="50">
        <v>0</v>
      </c>
      <c r="P290" s="49" t="s">
        <v>935</v>
      </c>
      <c r="Q290" s="48">
        <v>45362</v>
      </c>
      <c r="R290" s="49" t="s">
        <v>775</v>
      </c>
      <c r="S290" s="49"/>
      <c r="T290" s="49"/>
      <c r="U290" s="49" t="s">
        <v>775</v>
      </c>
      <c r="V290" s="49"/>
      <c r="W290" s="48"/>
    </row>
    <row r="291" spans="1:23">
      <c r="A291" s="52" t="s">
        <v>935</v>
      </c>
      <c r="B291" s="52" t="s">
        <v>62</v>
      </c>
      <c r="C291" s="52" t="s">
        <v>132</v>
      </c>
      <c r="D291" s="52" t="s">
        <v>771</v>
      </c>
      <c r="E291" s="49" t="s">
        <v>772</v>
      </c>
      <c r="F291" s="49" t="s">
        <v>774</v>
      </c>
      <c r="G291" s="52" t="s">
        <v>610</v>
      </c>
      <c r="H291" s="48">
        <v>45334</v>
      </c>
      <c r="I291" s="50">
        <v>22211</v>
      </c>
      <c r="J291" s="50">
        <v>18823.21</v>
      </c>
      <c r="K291" s="51">
        <v>18</v>
      </c>
      <c r="L291" s="50">
        <v>0</v>
      </c>
      <c r="M291" s="50">
        <v>1694.09</v>
      </c>
      <c r="N291" s="50">
        <v>1694.09</v>
      </c>
      <c r="O291" s="50">
        <v>0</v>
      </c>
      <c r="P291" s="49" t="s">
        <v>935</v>
      </c>
      <c r="Q291" s="48">
        <v>45362</v>
      </c>
      <c r="R291" s="49" t="s">
        <v>775</v>
      </c>
      <c r="S291" s="49"/>
      <c r="T291" s="49"/>
      <c r="U291" s="49" t="s">
        <v>775</v>
      </c>
      <c r="V291" s="49"/>
      <c r="W291" s="48"/>
    </row>
    <row r="292" spans="1:23">
      <c r="A292" s="52" t="s">
        <v>935</v>
      </c>
      <c r="B292" s="52" t="s">
        <v>62</v>
      </c>
      <c r="C292" s="52" t="s">
        <v>132</v>
      </c>
      <c r="D292" s="52" t="s">
        <v>771</v>
      </c>
      <c r="E292" s="49" t="s">
        <v>772</v>
      </c>
      <c r="F292" s="49" t="s">
        <v>774</v>
      </c>
      <c r="G292" s="52" t="s">
        <v>611</v>
      </c>
      <c r="H292" s="48">
        <v>45336</v>
      </c>
      <c r="I292" s="50">
        <v>674</v>
      </c>
      <c r="J292" s="50">
        <v>571.33000000000004</v>
      </c>
      <c r="K292" s="51">
        <v>18</v>
      </c>
      <c r="L292" s="50">
        <v>0</v>
      </c>
      <c r="M292" s="50">
        <v>51.42</v>
      </c>
      <c r="N292" s="50">
        <v>51.42</v>
      </c>
      <c r="O292" s="50">
        <v>0</v>
      </c>
      <c r="P292" s="49" t="s">
        <v>935</v>
      </c>
      <c r="Q292" s="48">
        <v>45362</v>
      </c>
      <c r="R292" s="49" t="s">
        <v>775</v>
      </c>
      <c r="S292" s="49"/>
      <c r="T292" s="49"/>
      <c r="U292" s="49" t="s">
        <v>775</v>
      </c>
      <c r="V292" s="49"/>
      <c r="W292" s="48"/>
    </row>
    <row r="293" spans="1:23">
      <c r="A293" s="52" t="s">
        <v>935</v>
      </c>
      <c r="B293" s="52" t="s">
        <v>62</v>
      </c>
      <c r="C293" s="52" t="s">
        <v>132</v>
      </c>
      <c r="D293" s="52" t="s">
        <v>771</v>
      </c>
      <c r="E293" s="49" t="s">
        <v>772</v>
      </c>
      <c r="F293" s="49" t="s">
        <v>774</v>
      </c>
      <c r="G293" s="52" t="s">
        <v>612</v>
      </c>
      <c r="H293" s="48">
        <v>45336</v>
      </c>
      <c r="I293" s="50">
        <v>3610</v>
      </c>
      <c r="J293" s="50">
        <v>3059.34</v>
      </c>
      <c r="K293" s="51">
        <v>18</v>
      </c>
      <c r="L293" s="50">
        <v>0</v>
      </c>
      <c r="M293" s="50">
        <v>275.33999999999997</v>
      </c>
      <c r="N293" s="50">
        <v>275.33999999999997</v>
      </c>
      <c r="O293" s="50">
        <v>0</v>
      </c>
      <c r="P293" s="49" t="s">
        <v>935</v>
      </c>
      <c r="Q293" s="48">
        <v>45362</v>
      </c>
      <c r="R293" s="49" t="s">
        <v>775</v>
      </c>
      <c r="S293" s="49"/>
      <c r="T293" s="49"/>
      <c r="U293" s="49" t="s">
        <v>775</v>
      </c>
      <c r="V293" s="49"/>
      <c r="W293" s="48"/>
    </row>
    <row r="294" spans="1:23">
      <c r="A294" s="52" t="s">
        <v>935</v>
      </c>
      <c r="B294" s="52" t="s">
        <v>62</v>
      </c>
      <c r="C294" s="52" t="s">
        <v>132</v>
      </c>
      <c r="D294" s="52" t="s">
        <v>771</v>
      </c>
      <c r="E294" s="49" t="s">
        <v>772</v>
      </c>
      <c r="F294" s="49" t="s">
        <v>774</v>
      </c>
      <c r="G294" s="52" t="s">
        <v>613</v>
      </c>
      <c r="H294" s="48">
        <v>45338</v>
      </c>
      <c r="I294" s="50">
        <v>1749</v>
      </c>
      <c r="J294" s="50">
        <v>1482</v>
      </c>
      <c r="K294" s="51">
        <v>18</v>
      </c>
      <c r="L294" s="50">
        <v>0</v>
      </c>
      <c r="M294" s="50">
        <v>133.38</v>
      </c>
      <c r="N294" s="50">
        <v>133.38</v>
      </c>
      <c r="O294" s="50">
        <v>0</v>
      </c>
      <c r="P294" s="49" t="s">
        <v>935</v>
      </c>
      <c r="Q294" s="48">
        <v>45362</v>
      </c>
      <c r="R294" s="49" t="s">
        <v>775</v>
      </c>
      <c r="S294" s="49"/>
      <c r="T294" s="49"/>
      <c r="U294" s="49" t="s">
        <v>775</v>
      </c>
      <c r="V294" s="49"/>
      <c r="W294" s="48"/>
    </row>
    <row r="295" spans="1:23">
      <c r="A295" s="52" t="s">
        <v>935</v>
      </c>
      <c r="B295" s="52" t="s">
        <v>62</v>
      </c>
      <c r="C295" s="52" t="s">
        <v>132</v>
      </c>
      <c r="D295" s="52" t="s">
        <v>771</v>
      </c>
      <c r="E295" s="49" t="s">
        <v>772</v>
      </c>
      <c r="F295" s="49" t="s">
        <v>774</v>
      </c>
      <c r="G295" s="52" t="s">
        <v>614</v>
      </c>
      <c r="H295" s="48">
        <v>45341</v>
      </c>
      <c r="I295" s="50">
        <v>3285</v>
      </c>
      <c r="J295" s="50">
        <v>2783.97</v>
      </c>
      <c r="K295" s="51">
        <v>18</v>
      </c>
      <c r="L295" s="50">
        <v>0</v>
      </c>
      <c r="M295" s="50">
        <v>250.56</v>
      </c>
      <c r="N295" s="50">
        <v>250.56</v>
      </c>
      <c r="O295" s="50">
        <v>0</v>
      </c>
      <c r="P295" s="49" t="s">
        <v>935</v>
      </c>
      <c r="Q295" s="48">
        <v>45362</v>
      </c>
      <c r="R295" s="49" t="s">
        <v>775</v>
      </c>
      <c r="S295" s="49"/>
      <c r="T295" s="49"/>
      <c r="U295" s="49" t="s">
        <v>775</v>
      </c>
      <c r="V295" s="49"/>
      <c r="W295" s="48"/>
    </row>
    <row r="296" spans="1:23">
      <c r="A296" s="52" t="s">
        <v>935</v>
      </c>
      <c r="B296" s="52" t="s">
        <v>62</v>
      </c>
      <c r="C296" s="52" t="s">
        <v>132</v>
      </c>
      <c r="D296" s="52" t="s">
        <v>771</v>
      </c>
      <c r="E296" s="49" t="s">
        <v>772</v>
      </c>
      <c r="F296" s="49" t="s">
        <v>774</v>
      </c>
      <c r="G296" s="52" t="s">
        <v>615</v>
      </c>
      <c r="H296" s="48">
        <v>45343</v>
      </c>
      <c r="I296" s="50">
        <v>400</v>
      </c>
      <c r="J296" s="50">
        <v>339</v>
      </c>
      <c r="K296" s="51">
        <v>18</v>
      </c>
      <c r="L296" s="50">
        <v>0</v>
      </c>
      <c r="M296" s="50">
        <v>30.51</v>
      </c>
      <c r="N296" s="50">
        <v>30.51</v>
      </c>
      <c r="O296" s="50">
        <v>0</v>
      </c>
      <c r="P296" s="49" t="s">
        <v>935</v>
      </c>
      <c r="Q296" s="48">
        <v>45362</v>
      </c>
      <c r="R296" s="49" t="s">
        <v>775</v>
      </c>
      <c r="S296" s="49"/>
      <c r="T296" s="49"/>
      <c r="U296" s="49" t="s">
        <v>775</v>
      </c>
      <c r="V296" s="49"/>
      <c r="W296" s="48"/>
    </row>
    <row r="297" spans="1:23">
      <c r="A297" s="52" t="s">
        <v>935</v>
      </c>
      <c r="B297" s="52" t="s">
        <v>62</v>
      </c>
      <c r="C297" s="52" t="s">
        <v>132</v>
      </c>
      <c r="D297" s="52" t="s">
        <v>771</v>
      </c>
      <c r="E297" s="49" t="s">
        <v>772</v>
      </c>
      <c r="F297" s="49" t="s">
        <v>774</v>
      </c>
      <c r="G297" s="52" t="s">
        <v>616</v>
      </c>
      <c r="H297" s="48">
        <v>45345</v>
      </c>
      <c r="I297" s="50">
        <v>2310</v>
      </c>
      <c r="J297" s="50">
        <v>1957.62</v>
      </c>
      <c r="K297" s="51">
        <v>18</v>
      </c>
      <c r="L297" s="50">
        <v>0</v>
      </c>
      <c r="M297" s="50">
        <v>176.19</v>
      </c>
      <c r="N297" s="50">
        <v>176.19</v>
      </c>
      <c r="O297" s="50">
        <v>0</v>
      </c>
      <c r="P297" s="49" t="s">
        <v>935</v>
      </c>
      <c r="Q297" s="48">
        <v>45362</v>
      </c>
      <c r="R297" s="49" t="s">
        <v>775</v>
      </c>
      <c r="S297" s="49"/>
      <c r="T297" s="49"/>
      <c r="U297" s="49" t="s">
        <v>775</v>
      </c>
      <c r="V297" s="49"/>
      <c r="W297" s="48"/>
    </row>
    <row r="298" spans="1:23">
      <c r="A298" s="52" t="s">
        <v>933</v>
      </c>
      <c r="B298" s="52" t="s">
        <v>62</v>
      </c>
      <c r="C298" s="52" t="s">
        <v>132</v>
      </c>
      <c r="D298" s="52" t="s">
        <v>771</v>
      </c>
      <c r="E298" s="49" t="s">
        <v>772</v>
      </c>
      <c r="F298" s="49" t="s">
        <v>774</v>
      </c>
      <c r="G298" s="52" t="s">
        <v>231</v>
      </c>
      <c r="H298" s="48">
        <v>45352</v>
      </c>
      <c r="I298" s="50">
        <v>8843</v>
      </c>
      <c r="J298" s="50">
        <v>7494.02</v>
      </c>
      <c r="K298" s="51">
        <v>18</v>
      </c>
      <c r="L298" s="50">
        <v>0</v>
      </c>
      <c r="M298" s="50">
        <v>674.46</v>
      </c>
      <c r="N298" s="50">
        <v>674.46</v>
      </c>
      <c r="O298" s="50">
        <v>0</v>
      </c>
      <c r="P298" s="49" t="s">
        <v>933</v>
      </c>
      <c r="Q298" s="48">
        <v>45393</v>
      </c>
      <c r="R298" s="49" t="s">
        <v>775</v>
      </c>
      <c r="S298" s="49"/>
      <c r="T298" s="49"/>
      <c r="U298" s="49" t="s">
        <v>775</v>
      </c>
      <c r="V298" s="49"/>
      <c r="W298" s="48"/>
    </row>
    <row r="299" spans="1:23">
      <c r="A299" s="52" t="s">
        <v>933</v>
      </c>
      <c r="B299" s="52" t="s">
        <v>63</v>
      </c>
      <c r="C299" s="52" t="s">
        <v>133</v>
      </c>
      <c r="D299" s="52" t="s">
        <v>771</v>
      </c>
      <c r="E299" s="49" t="s">
        <v>772</v>
      </c>
      <c r="F299" s="49" t="s">
        <v>774</v>
      </c>
      <c r="G299" s="52" t="s">
        <v>232</v>
      </c>
      <c r="H299" s="48">
        <v>45369</v>
      </c>
      <c r="I299" s="50">
        <v>55209.84</v>
      </c>
      <c r="J299" s="50">
        <v>46788</v>
      </c>
      <c r="K299" s="51">
        <v>18</v>
      </c>
      <c r="L299" s="50">
        <v>0</v>
      </c>
      <c r="M299" s="50">
        <v>4210.92</v>
      </c>
      <c r="N299" s="50">
        <v>4210.92</v>
      </c>
      <c r="O299" s="50">
        <v>0</v>
      </c>
      <c r="P299" s="49" t="s">
        <v>933</v>
      </c>
      <c r="Q299" s="48">
        <v>45393</v>
      </c>
      <c r="R299" s="49" t="s">
        <v>775</v>
      </c>
      <c r="S299" s="49"/>
      <c r="T299" s="49"/>
      <c r="U299" s="49" t="s">
        <v>775</v>
      </c>
      <c r="V299" s="49"/>
      <c r="W299" s="48"/>
    </row>
    <row r="300" spans="1:23">
      <c r="A300" s="52" t="s">
        <v>933</v>
      </c>
      <c r="B300" s="52" t="s">
        <v>63</v>
      </c>
      <c r="C300" s="52" t="s">
        <v>133</v>
      </c>
      <c r="D300" s="52" t="s">
        <v>771</v>
      </c>
      <c r="E300" s="49" t="s">
        <v>772</v>
      </c>
      <c r="F300" s="49" t="s">
        <v>774</v>
      </c>
      <c r="G300" s="52" t="s">
        <v>233</v>
      </c>
      <c r="H300" s="48">
        <v>45372</v>
      </c>
      <c r="I300" s="50">
        <v>4720</v>
      </c>
      <c r="J300" s="50">
        <v>4000</v>
      </c>
      <c r="K300" s="51">
        <v>18</v>
      </c>
      <c r="L300" s="50">
        <v>0</v>
      </c>
      <c r="M300" s="50">
        <v>360</v>
      </c>
      <c r="N300" s="50">
        <v>360</v>
      </c>
      <c r="O300" s="50">
        <v>0</v>
      </c>
      <c r="P300" s="49" t="s">
        <v>933</v>
      </c>
      <c r="Q300" s="48">
        <v>45393</v>
      </c>
      <c r="R300" s="49" t="s">
        <v>775</v>
      </c>
      <c r="S300" s="49"/>
      <c r="T300" s="49"/>
      <c r="U300" s="49" t="s">
        <v>775</v>
      </c>
      <c r="V300" s="49"/>
      <c r="W300" s="48"/>
    </row>
    <row r="301" spans="1:23">
      <c r="A301" s="52" t="s">
        <v>933</v>
      </c>
      <c r="B301" s="52" t="s">
        <v>64</v>
      </c>
      <c r="C301" s="52" t="s">
        <v>134</v>
      </c>
      <c r="D301" s="52" t="s">
        <v>771</v>
      </c>
      <c r="E301" s="49" t="s">
        <v>772</v>
      </c>
      <c r="F301" s="49" t="s">
        <v>774</v>
      </c>
      <c r="G301" s="52" t="s">
        <v>234</v>
      </c>
      <c r="H301" s="48">
        <v>45364</v>
      </c>
      <c r="I301" s="50">
        <v>8260</v>
      </c>
      <c r="J301" s="50">
        <v>7000</v>
      </c>
      <c r="K301" s="51">
        <v>18</v>
      </c>
      <c r="L301" s="50">
        <v>0</v>
      </c>
      <c r="M301" s="50">
        <v>630</v>
      </c>
      <c r="N301" s="50">
        <v>630</v>
      </c>
      <c r="O301" s="50">
        <v>0</v>
      </c>
      <c r="P301" s="49" t="s">
        <v>933</v>
      </c>
      <c r="Q301" s="48">
        <v>45393</v>
      </c>
      <c r="R301" s="49" t="s">
        <v>775</v>
      </c>
      <c r="S301" s="49"/>
      <c r="T301" s="49"/>
      <c r="U301" s="49" t="s">
        <v>775</v>
      </c>
      <c r="V301" s="49"/>
      <c r="W301" s="48"/>
    </row>
    <row r="302" spans="1:23">
      <c r="A302" s="52" t="s">
        <v>935</v>
      </c>
      <c r="B302" s="52" t="s">
        <v>391</v>
      </c>
      <c r="C302" s="52" t="s">
        <v>390</v>
      </c>
      <c r="D302" s="52" t="s">
        <v>771</v>
      </c>
      <c r="E302" s="49" t="s">
        <v>772</v>
      </c>
      <c r="F302" s="49" t="s">
        <v>774</v>
      </c>
      <c r="G302" s="52" t="s">
        <v>617</v>
      </c>
      <c r="H302" s="48">
        <v>45349</v>
      </c>
      <c r="I302" s="50">
        <v>257</v>
      </c>
      <c r="J302" s="50">
        <v>217</v>
      </c>
      <c r="K302" s="51">
        <v>18</v>
      </c>
      <c r="L302" s="50">
        <v>0</v>
      </c>
      <c r="M302" s="50">
        <v>19.53</v>
      </c>
      <c r="N302" s="50">
        <v>19.53</v>
      </c>
      <c r="O302" s="50">
        <v>0</v>
      </c>
      <c r="P302" s="49" t="s">
        <v>935</v>
      </c>
      <c r="Q302" s="48">
        <v>45360</v>
      </c>
      <c r="R302" s="49" t="s">
        <v>775</v>
      </c>
      <c r="S302" s="49"/>
      <c r="T302" s="49"/>
      <c r="U302" s="49" t="s">
        <v>774</v>
      </c>
      <c r="V302" s="49"/>
      <c r="W302" s="48"/>
    </row>
    <row r="303" spans="1:23">
      <c r="A303" s="52" t="s">
        <v>936</v>
      </c>
      <c r="B303" s="52" t="s">
        <v>65</v>
      </c>
      <c r="C303" s="52" t="s">
        <v>135</v>
      </c>
      <c r="D303" s="52" t="s">
        <v>771</v>
      </c>
      <c r="E303" s="49" t="s">
        <v>772</v>
      </c>
      <c r="F303" s="49" t="s">
        <v>774</v>
      </c>
      <c r="G303" s="52" t="s">
        <v>618</v>
      </c>
      <c r="H303" s="48">
        <v>45308</v>
      </c>
      <c r="I303" s="50">
        <v>47200</v>
      </c>
      <c r="J303" s="50">
        <v>40000</v>
      </c>
      <c r="K303" s="51">
        <v>18</v>
      </c>
      <c r="L303" s="50">
        <v>0</v>
      </c>
      <c r="M303" s="50">
        <v>3600</v>
      </c>
      <c r="N303" s="50">
        <v>3600</v>
      </c>
      <c r="O303" s="50">
        <v>0</v>
      </c>
      <c r="P303" s="49" t="s">
        <v>936</v>
      </c>
      <c r="Q303" s="48">
        <v>45335</v>
      </c>
      <c r="R303" s="49" t="s">
        <v>775</v>
      </c>
      <c r="S303" s="49"/>
      <c r="T303" s="49"/>
      <c r="U303" s="49" t="s">
        <v>774</v>
      </c>
      <c r="V303" s="49"/>
      <c r="W303" s="48"/>
    </row>
    <row r="304" spans="1:23">
      <c r="A304" s="52" t="s">
        <v>935</v>
      </c>
      <c r="B304" s="52" t="s">
        <v>65</v>
      </c>
      <c r="C304" s="52" t="s">
        <v>135</v>
      </c>
      <c r="D304" s="52" t="s">
        <v>771</v>
      </c>
      <c r="E304" s="49" t="s">
        <v>772</v>
      </c>
      <c r="F304" s="49" t="s">
        <v>774</v>
      </c>
      <c r="G304" s="52" t="s">
        <v>619</v>
      </c>
      <c r="H304" s="48">
        <v>45333</v>
      </c>
      <c r="I304" s="50">
        <v>47200</v>
      </c>
      <c r="J304" s="50">
        <v>40000</v>
      </c>
      <c r="K304" s="51">
        <v>18</v>
      </c>
      <c r="L304" s="50">
        <v>0</v>
      </c>
      <c r="M304" s="50">
        <v>3600</v>
      </c>
      <c r="N304" s="50">
        <v>3600</v>
      </c>
      <c r="O304" s="50">
        <v>0</v>
      </c>
      <c r="P304" s="49" t="s">
        <v>935</v>
      </c>
      <c r="Q304" s="48">
        <v>45364</v>
      </c>
      <c r="R304" s="49" t="s">
        <v>775</v>
      </c>
      <c r="S304" s="49"/>
      <c r="T304" s="49"/>
      <c r="U304" s="49" t="s">
        <v>774</v>
      </c>
      <c r="V304" s="49"/>
      <c r="W304" s="48"/>
    </row>
    <row r="305" spans="1:23">
      <c r="A305" s="52" t="s">
        <v>933</v>
      </c>
      <c r="B305" s="52" t="s">
        <v>65</v>
      </c>
      <c r="C305" s="52" t="s">
        <v>135</v>
      </c>
      <c r="D305" s="52" t="s">
        <v>771</v>
      </c>
      <c r="E305" s="49" t="s">
        <v>772</v>
      </c>
      <c r="F305" s="49" t="s">
        <v>774</v>
      </c>
      <c r="G305" s="52" t="s">
        <v>235</v>
      </c>
      <c r="H305" s="48">
        <v>45364</v>
      </c>
      <c r="I305" s="50">
        <v>47200</v>
      </c>
      <c r="J305" s="50">
        <v>40000</v>
      </c>
      <c r="K305" s="51">
        <v>18</v>
      </c>
      <c r="L305" s="50">
        <v>0</v>
      </c>
      <c r="M305" s="50">
        <v>3600</v>
      </c>
      <c r="N305" s="50">
        <v>3600</v>
      </c>
      <c r="O305" s="50">
        <v>0</v>
      </c>
      <c r="P305" s="49" t="s">
        <v>933</v>
      </c>
      <c r="Q305" s="48">
        <v>45395</v>
      </c>
      <c r="R305" s="49" t="s">
        <v>775</v>
      </c>
      <c r="S305" s="49"/>
      <c r="T305" s="49"/>
      <c r="U305" s="49" t="s">
        <v>774</v>
      </c>
      <c r="V305" s="49"/>
      <c r="W305" s="48"/>
    </row>
    <row r="306" spans="1:23">
      <c r="A306" s="52" t="s">
        <v>936</v>
      </c>
      <c r="B306" s="52" t="s">
        <v>66</v>
      </c>
      <c r="C306" s="52" t="s">
        <v>136</v>
      </c>
      <c r="D306" s="52" t="s">
        <v>771</v>
      </c>
      <c r="E306" s="49" t="s">
        <v>772</v>
      </c>
      <c r="F306" s="49" t="s">
        <v>774</v>
      </c>
      <c r="G306" s="52" t="s">
        <v>620</v>
      </c>
      <c r="H306" s="48">
        <v>45309</v>
      </c>
      <c r="I306" s="50">
        <v>277578</v>
      </c>
      <c r="J306" s="50">
        <v>264360</v>
      </c>
      <c r="K306" s="51">
        <v>5</v>
      </c>
      <c r="L306" s="50">
        <v>0</v>
      </c>
      <c r="M306" s="50">
        <v>6609</v>
      </c>
      <c r="N306" s="50">
        <v>6609</v>
      </c>
      <c r="O306" s="50">
        <v>0</v>
      </c>
      <c r="P306" s="49" t="s">
        <v>936</v>
      </c>
      <c r="Q306" s="48">
        <v>45332</v>
      </c>
      <c r="R306" s="49" t="s">
        <v>775</v>
      </c>
      <c r="S306" s="49"/>
      <c r="T306" s="49" t="s">
        <v>932</v>
      </c>
      <c r="U306" s="49" t="s">
        <v>775</v>
      </c>
      <c r="V306" s="49" t="s">
        <v>954</v>
      </c>
      <c r="W306" s="48">
        <v>45309</v>
      </c>
    </row>
    <row r="307" spans="1:23">
      <c r="A307" s="52" t="s">
        <v>936</v>
      </c>
      <c r="B307" s="52" t="s">
        <v>66</v>
      </c>
      <c r="C307" s="52" t="s">
        <v>136</v>
      </c>
      <c r="D307" s="52" t="s">
        <v>771</v>
      </c>
      <c r="E307" s="49" t="s">
        <v>772</v>
      </c>
      <c r="F307" s="49" t="s">
        <v>774</v>
      </c>
      <c r="G307" s="52" t="s">
        <v>621</v>
      </c>
      <c r="H307" s="48">
        <v>45321</v>
      </c>
      <c r="I307" s="50">
        <v>272160</v>
      </c>
      <c r="J307" s="50">
        <v>259200</v>
      </c>
      <c r="K307" s="51">
        <v>5</v>
      </c>
      <c r="L307" s="50">
        <v>0</v>
      </c>
      <c r="M307" s="50">
        <v>6480</v>
      </c>
      <c r="N307" s="50">
        <v>6480</v>
      </c>
      <c r="O307" s="50">
        <v>0</v>
      </c>
      <c r="P307" s="49" t="s">
        <v>936</v>
      </c>
      <c r="Q307" s="48">
        <v>45332</v>
      </c>
      <c r="R307" s="49" t="s">
        <v>775</v>
      </c>
      <c r="S307" s="49"/>
      <c r="T307" s="49" t="s">
        <v>932</v>
      </c>
      <c r="U307" s="49" t="s">
        <v>775</v>
      </c>
      <c r="V307" s="49" t="s">
        <v>953</v>
      </c>
      <c r="W307" s="48">
        <v>45321</v>
      </c>
    </row>
    <row r="308" spans="1:23">
      <c r="A308" s="52" t="s">
        <v>933</v>
      </c>
      <c r="B308" s="52" t="s">
        <v>66</v>
      </c>
      <c r="C308" s="52" t="s">
        <v>136</v>
      </c>
      <c r="D308" s="52" t="s">
        <v>771</v>
      </c>
      <c r="E308" s="49" t="s">
        <v>772</v>
      </c>
      <c r="F308" s="49" t="s">
        <v>774</v>
      </c>
      <c r="G308" s="52" t="s">
        <v>236</v>
      </c>
      <c r="H308" s="48">
        <v>45363</v>
      </c>
      <c r="I308" s="50">
        <v>268800</v>
      </c>
      <c r="J308" s="50">
        <v>256000</v>
      </c>
      <c r="K308" s="51">
        <v>5</v>
      </c>
      <c r="L308" s="50">
        <v>0</v>
      </c>
      <c r="M308" s="50">
        <v>6400</v>
      </c>
      <c r="N308" s="50">
        <v>6400</v>
      </c>
      <c r="O308" s="50">
        <v>0</v>
      </c>
      <c r="P308" s="49" t="s">
        <v>933</v>
      </c>
      <c r="Q308" s="48">
        <v>45393</v>
      </c>
      <c r="R308" s="49" t="s">
        <v>775</v>
      </c>
      <c r="S308" s="49"/>
      <c r="T308" s="49" t="s">
        <v>932</v>
      </c>
      <c r="U308" s="49" t="s">
        <v>775</v>
      </c>
      <c r="V308" s="49" t="s">
        <v>952</v>
      </c>
      <c r="W308" s="48">
        <v>45363</v>
      </c>
    </row>
    <row r="309" spans="1:23">
      <c r="A309" s="52" t="s">
        <v>933</v>
      </c>
      <c r="B309" s="52" t="s">
        <v>66</v>
      </c>
      <c r="C309" s="52" t="s">
        <v>136</v>
      </c>
      <c r="D309" s="52" t="s">
        <v>771</v>
      </c>
      <c r="E309" s="49" t="s">
        <v>772</v>
      </c>
      <c r="F309" s="49" t="s">
        <v>774</v>
      </c>
      <c r="G309" s="52" t="s">
        <v>237</v>
      </c>
      <c r="H309" s="48">
        <v>45370</v>
      </c>
      <c r="I309" s="50">
        <v>272160</v>
      </c>
      <c r="J309" s="50">
        <v>259200</v>
      </c>
      <c r="K309" s="51">
        <v>5</v>
      </c>
      <c r="L309" s="50">
        <v>0</v>
      </c>
      <c r="M309" s="50">
        <v>6480</v>
      </c>
      <c r="N309" s="50">
        <v>6480</v>
      </c>
      <c r="O309" s="50">
        <v>0</v>
      </c>
      <c r="P309" s="49" t="s">
        <v>933</v>
      </c>
      <c r="Q309" s="48">
        <v>45393</v>
      </c>
      <c r="R309" s="49" t="s">
        <v>775</v>
      </c>
      <c r="S309" s="49"/>
      <c r="T309" s="49" t="s">
        <v>932</v>
      </c>
      <c r="U309" s="49" t="s">
        <v>775</v>
      </c>
      <c r="V309" s="49" t="s">
        <v>951</v>
      </c>
      <c r="W309" s="48">
        <v>45370</v>
      </c>
    </row>
    <row r="310" spans="1:23">
      <c r="A310" s="52" t="s">
        <v>936</v>
      </c>
      <c r="B310" s="52" t="s">
        <v>393</v>
      </c>
      <c r="C310" s="52" t="s">
        <v>392</v>
      </c>
      <c r="D310" s="52" t="s">
        <v>771</v>
      </c>
      <c r="E310" s="49" t="s">
        <v>772</v>
      </c>
      <c r="F310" s="49" t="s">
        <v>774</v>
      </c>
      <c r="G310" s="52" t="s">
        <v>622</v>
      </c>
      <c r="H310" s="48">
        <v>45304</v>
      </c>
      <c r="I310" s="50">
        <v>271400</v>
      </c>
      <c r="J310" s="50">
        <v>230000</v>
      </c>
      <c r="K310" s="51">
        <v>18</v>
      </c>
      <c r="L310" s="50">
        <v>41400</v>
      </c>
      <c r="M310" s="50">
        <v>0</v>
      </c>
      <c r="N310" s="50">
        <v>0</v>
      </c>
      <c r="O310" s="50">
        <v>0</v>
      </c>
      <c r="P310" s="49" t="s">
        <v>936</v>
      </c>
      <c r="Q310" s="48">
        <v>45335</v>
      </c>
      <c r="R310" s="49" t="s">
        <v>775</v>
      </c>
      <c r="S310" s="49"/>
      <c r="T310" s="49"/>
      <c r="U310" s="49" t="s">
        <v>774</v>
      </c>
      <c r="V310" s="49"/>
      <c r="W310" s="48"/>
    </row>
    <row r="311" spans="1:23">
      <c r="A311" s="52" t="s">
        <v>936</v>
      </c>
      <c r="B311" s="52" t="s">
        <v>67</v>
      </c>
      <c r="C311" s="52" t="s">
        <v>137</v>
      </c>
      <c r="D311" s="52" t="s">
        <v>771</v>
      </c>
      <c r="E311" s="49" t="s">
        <v>772</v>
      </c>
      <c r="F311" s="49" t="s">
        <v>774</v>
      </c>
      <c r="G311" s="52" t="s">
        <v>623</v>
      </c>
      <c r="H311" s="48">
        <v>45296</v>
      </c>
      <c r="I311" s="50">
        <v>32873</v>
      </c>
      <c r="J311" s="50">
        <v>27858.85</v>
      </c>
      <c r="K311" s="51">
        <v>18</v>
      </c>
      <c r="L311" s="50">
        <v>0</v>
      </c>
      <c r="M311" s="50">
        <v>2507.3000000000002</v>
      </c>
      <c r="N311" s="50">
        <v>2507.3000000000002</v>
      </c>
      <c r="O311" s="50">
        <v>0</v>
      </c>
      <c r="P311" s="49" t="s">
        <v>936</v>
      </c>
      <c r="Q311" s="48">
        <v>45331</v>
      </c>
      <c r="R311" s="49" t="s">
        <v>775</v>
      </c>
      <c r="S311" s="49"/>
      <c r="T311" s="49"/>
      <c r="U311" s="49" t="s">
        <v>774</v>
      </c>
      <c r="V311" s="49"/>
      <c r="W311" s="48"/>
    </row>
    <row r="312" spans="1:23">
      <c r="A312" s="52" t="s">
        <v>933</v>
      </c>
      <c r="B312" s="52" t="s">
        <v>67</v>
      </c>
      <c r="C312" s="52" t="s">
        <v>137</v>
      </c>
      <c r="D312" s="52" t="s">
        <v>771</v>
      </c>
      <c r="E312" s="49" t="s">
        <v>772</v>
      </c>
      <c r="F312" s="49" t="s">
        <v>774</v>
      </c>
      <c r="G312" s="52" t="s">
        <v>238</v>
      </c>
      <c r="H312" s="48">
        <v>45370</v>
      </c>
      <c r="I312" s="50">
        <v>32369</v>
      </c>
      <c r="J312" s="50">
        <v>27431.1</v>
      </c>
      <c r="K312" s="51">
        <v>18</v>
      </c>
      <c r="L312" s="50">
        <v>0</v>
      </c>
      <c r="M312" s="50">
        <v>2468.8000000000002</v>
      </c>
      <c r="N312" s="50">
        <v>2468.8000000000002</v>
      </c>
      <c r="O312" s="50">
        <v>0</v>
      </c>
      <c r="P312" s="49" t="s">
        <v>933</v>
      </c>
      <c r="Q312" s="48">
        <v>45393</v>
      </c>
      <c r="R312" s="49" t="s">
        <v>775</v>
      </c>
      <c r="S312" s="49"/>
      <c r="T312" s="49"/>
      <c r="U312" s="49" t="s">
        <v>774</v>
      </c>
      <c r="V312" s="49"/>
      <c r="W312" s="48"/>
    </row>
    <row r="313" spans="1:23">
      <c r="A313" s="52" t="s">
        <v>935</v>
      </c>
      <c r="B313" s="52" t="s">
        <v>313</v>
      </c>
      <c r="C313" s="52" t="s">
        <v>312</v>
      </c>
      <c r="D313" s="52" t="s">
        <v>771</v>
      </c>
      <c r="E313" s="49" t="s">
        <v>772</v>
      </c>
      <c r="F313" s="49" t="s">
        <v>774</v>
      </c>
      <c r="G313" s="52" t="s">
        <v>624</v>
      </c>
      <c r="H313" s="48">
        <v>45325</v>
      </c>
      <c r="I313" s="50">
        <v>10679</v>
      </c>
      <c r="J313" s="50">
        <v>9050</v>
      </c>
      <c r="K313" s="51">
        <v>18</v>
      </c>
      <c r="L313" s="50">
        <v>0</v>
      </c>
      <c r="M313" s="50">
        <v>814.5</v>
      </c>
      <c r="N313" s="50">
        <v>814.5</v>
      </c>
      <c r="O313" s="50">
        <v>0</v>
      </c>
      <c r="P313" s="49" t="s">
        <v>935</v>
      </c>
      <c r="Q313" s="48">
        <v>45359</v>
      </c>
      <c r="R313" s="49" t="s">
        <v>775</v>
      </c>
      <c r="S313" s="49"/>
      <c r="T313" s="49"/>
      <c r="U313" s="49" t="s">
        <v>774</v>
      </c>
      <c r="V313" s="49"/>
      <c r="W313" s="48"/>
    </row>
    <row r="314" spans="1:23">
      <c r="A314" s="52" t="s">
        <v>935</v>
      </c>
      <c r="B314" s="52" t="s">
        <v>313</v>
      </c>
      <c r="C314" s="52" t="s">
        <v>312</v>
      </c>
      <c r="D314" s="52" t="s">
        <v>771</v>
      </c>
      <c r="E314" s="49" t="s">
        <v>772</v>
      </c>
      <c r="F314" s="49" t="s">
        <v>774</v>
      </c>
      <c r="G314" s="52" t="s">
        <v>625</v>
      </c>
      <c r="H314" s="48">
        <v>45327</v>
      </c>
      <c r="I314" s="50">
        <v>4897</v>
      </c>
      <c r="J314" s="50">
        <v>4150</v>
      </c>
      <c r="K314" s="51">
        <v>18</v>
      </c>
      <c r="L314" s="50">
        <v>0</v>
      </c>
      <c r="M314" s="50">
        <v>373.5</v>
      </c>
      <c r="N314" s="50">
        <v>373.5</v>
      </c>
      <c r="O314" s="50">
        <v>0</v>
      </c>
      <c r="P314" s="49" t="s">
        <v>935</v>
      </c>
      <c r="Q314" s="48">
        <v>45359</v>
      </c>
      <c r="R314" s="49" t="s">
        <v>775</v>
      </c>
      <c r="S314" s="49"/>
      <c r="T314" s="49"/>
      <c r="U314" s="49" t="s">
        <v>774</v>
      </c>
      <c r="V314" s="49"/>
      <c r="W314" s="48"/>
    </row>
    <row r="315" spans="1:23">
      <c r="A315" s="52" t="s">
        <v>935</v>
      </c>
      <c r="B315" s="52" t="s">
        <v>313</v>
      </c>
      <c r="C315" s="52" t="s">
        <v>312</v>
      </c>
      <c r="D315" s="52" t="s">
        <v>771</v>
      </c>
      <c r="E315" s="49" t="s">
        <v>772</v>
      </c>
      <c r="F315" s="49" t="s">
        <v>774</v>
      </c>
      <c r="G315" s="52" t="s">
        <v>626</v>
      </c>
      <c r="H315" s="48">
        <v>45329</v>
      </c>
      <c r="I315" s="50">
        <v>1770</v>
      </c>
      <c r="J315" s="50">
        <v>1500</v>
      </c>
      <c r="K315" s="51">
        <v>18</v>
      </c>
      <c r="L315" s="50">
        <v>0</v>
      </c>
      <c r="M315" s="50">
        <v>135</v>
      </c>
      <c r="N315" s="50">
        <v>135</v>
      </c>
      <c r="O315" s="50">
        <v>0</v>
      </c>
      <c r="P315" s="49" t="s">
        <v>935</v>
      </c>
      <c r="Q315" s="48">
        <v>45359</v>
      </c>
      <c r="R315" s="49" t="s">
        <v>775</v>
      </c>
      <c r="S315" s="49"/>
      <c r="T315" s="49"/>
      <c r="U315" s="49" t="s">
        <v>774</v>
      </c>
      <c r="V315" s="49"/>
      <c r="W315" s="48"/>
    </row>
    <row r="316" spans="1:23">
      <c r="A316" s="52" t="s">
        <v>935</v>
      </c>
      <c r="B316" s="52" t="s">
        <v>313</v>
      </c>
      <c r="C316" s="52" t="s">
        <v>312</v>
      </c>
      <c r="D316" s="52" t="s">
        <v>771</v>
      </c>
      <c r="E316" s="49" t="s">
        <v>772</v>
      </c>
      <c r="F316" s="49" t="s">
        <v>774</v>
      </c>
      <c r="G316" s="52" t="s">
        <v>627</v>
      </c>
      <c r="H316" s="48">
        <v>45332</v>
      </c>
      <c r="I316" s="50">
        <v>4897</v>
      </c>
      <c r="J316" s="50">
        <v>4150</v>
      </c>
      <c r="K316" s="51">
        <v>18</v>
      </c>
      <c r="L316" s="50">
        <v>0</v>
      </c>
      <c r="M316" s="50">
        <v>373.5</v>
      </c>
      <c r="N316" s="50">
        <v>373.5</v>
      </c>
      <c r="O316" s="50">
        <v>0</v>
      </c>
      <c r="P316" s="49" t="s">
        <v>935</v>
      </c>
      <c r="Q316" s="48">
        <v>45359</v>
      </c>
      <c r="R316" s="49" t="s">
        <v>775</v>
      </c>
      <c r="S316" s="49"/>
      <c r="T316" s="49"/>
      <c r="U316" s="49" t="s">
        <v>774</v>
      </c>
      <c r="V316" s="49"/>
      <c r="W316" s="48"/>
    </row>
    <row r="317" spans="1:23">
      <c r="A317" s="52" t="s">
        <v>935</v>
      </c>
      <c r="B317" s="52" t="s">
        <v>313</v>
      </c>
      <c r="C317" s="52" t="s">
        <v>312</v>
      </c>
      <c r="D317" s="52" t="s">
        <v>771</v>
      </c>
      <c r="E317" s="49" t="s">
        <v>772</v>
      </c>
      <c r="F317" s="49" t="s">
        <v>774</v>
      </c>
      <c r="G317" s="52" t="s">
        <v>628</v>
      </c>
      <c r="H317" s="48">
        <v>45332</v>
      </c>
      <c r="I317" s="50">
        <v>1770</v>
      </c>
      <c r="J317" s="50">
        <v>1500</v>
      </c>
      <c r="K317" s="51">
        <v>18</v>
      </c>
      <c r="L317" s="50">
        <v>0</v>
      </c>
      <c r="M317" s="50">
        <v>135</v>
      </c>
      <c r="N317" s="50">
        <v>135</v>
      </c>
      <c r="O317" s="50">
        <v>0</v>
      </c>
      <c r="P317" s="49" t="s">
        <v>935</v>
      </c>
      <c r="Q317" s="48">
        <v>45359</v>
      </c>
      <c r="R317" s="49" t="s">
        <v>775</v>
      </c>
      <c r="S317" s="49"/>
      <c r="T317" s="49"/>
      <c r="U317" s="49" t="s">
        <v>774</v>
      </c>
      <c r="V317" s="49"/>
      <c r="W317" s="48"/>
    </row>
    <row r="318" spans="1:23">
      <c r="A318" s="52" t="s">
        <v>935</v>
      </c>
      <c r="B318" s="52" t="s">
        <v>313</v>
      </c>
      <c r="C318" s="52" t="s">
        <v>312</v>
      </c>
      <c r="D318" s="52" t="s">
        <v>771</v>
      </c>
      <c r="E318" s="49" t="s">
        <v>772</v>
      </c>
      <c r="F318" s="49" t="s">
        <v>774</v>
      </c>
      <c r="G318" s="52" t="s">
        <v>629</v>
      </c>
      <c r="H318" s="48">
        <v>45349</v>
      </c>
      <c r="I318" s="50">
        <v>1772</v>
      </c>
      <c r="J318" s="50">
        <v>1501</v>
      </c>
      <c r="K318" s="51">
        <v>18</v>
      </c>
      <c r="L318" s="50">
        <v>0</v>
      </c>
      <c r="M318" s="50">
        <v>135.09</v>
      </c>
      <c r="N318" s="50">
        <v>135.09</v>
      </c>
      <c r="O318" s="50">
        <v>0</v>
      </c>
      <c r="P318" s="49" t="s">
        <v>935</v>
      </c>
      <c r="Q318" s="48">
        <v>45359</v>
      </c>
      <c r="R318" s="49" t="s">
        <v>775</v>
      </c>
      <c r="S318" s="49"/>
      <c r="T318" s="49"/>
      <c r="U318" s="49" t="s">
        <v>774</v>
      </c>
      <c r="V318" s="49"/>
      <c r="W318" s="48"/>
    </row>
    <row r="319" spans="1:23">
      <c r="A319" s="52" t="s">
        <v>936</v>
      </c>
      <c r="B319" s="52" t="s">
        <v>395</v>
      </c>
      <c r="C319" s="52" t="s">
        <v>394</v>
      </c>
      <c r="D319" s="52" t="s">
        <v>771</v>
      </c>
      <c r="E319" s="49" t="s">
        <v>772</v>
      </c>
      <c r="F319" s="49" t="s">
        <v>774</v>
      </c>
      <c r="G319" s="52" t="s">
        <v>630</v>
      </c>
      <c r="H319" s="48">
        <v>45299</v>
      </c>
      <c r="I319" s="50">
        <v>512442</v>
      </c>
      <c r="J319" s="50">
        <v>488040</v>
      </c>
      <c r="K319" s="51">
        <v>5</v>
      </c>
      <c r="L319" s="50">
        <v>0</v>
      </c>
      <c r="M319" s="50">
        <v>12201</v>
      </c>
      <c r="N319" s="50">
        <v>12201</v>
      </c>
      <c r="O319" s="50">
        <v>0</v>
      </c>
      <c r="P319" s="49" t="s">
        <v>936</v>
      </c>
      <c r="Q319" s="48">
        <v>45333</v>
      </c>
      <c r="R319" s="49" t="s">
        <v>775</v>
      </c>
      <c r="S319" s="49"/>
      <c r="T319" s="49"/>
      <c r="U319" s="49" t="s">
        <v>774</v>
      </c>
      <c r="V319" s="49"/>
      <c r="W319" s="48"/>
    </row>
    <row r="320" spans="1:23">
      <c r="A320" s="52" t="s">
        <v>933</v>
      </c>
      <c r="B320" s="52" t="s">
        <v>68</v>
      </c>
      <c r="C320" s="52" t="s">
        <v>138</v>
      </c>
      <c r="D320" s="52" t="s">
        <v>771</v>
      </c>
      <c r="E320" s="49" t="s">
        <v>772</v>
      </c>
      <c r="F320" s="49" t="s">
        <v>774</v>
      </c>
      <c r="G320" s="52" t="s">
        <v>239</v>
      </c>
      <c r="H320" s="48">
        <v>45293</v>
      </c>
      <c r="I320" s="50">
        <v>106178</v>
      </c>
      <c r="J320" s="50">
        <v>94802</v>
      </c>
      <c r="K320" s="51">
        <v>12</v>
      </c>
      <c r="L320" s="50">
        <v>11376.24</v>
      </c>
      <c r="M320" s="50">
        <v>0</v>
      </c>
      <c r="N320" s="50">
        <v>0</v>
      </c>
      <c r="O320" s="50">
        <v>0</v>
      </c>
      <c r="P320" s="49" t="s">
        <v>933</v>
      </c>
      <c r="Q320" s="48">
        <v>45393</v>
      </c>
      <c r="R320" s="49" t="s">
        <v>775</v>
      </c>
      <c r="S320" s="49"/>
      <c r="T320" s="49"/>
      <c r="U320" s="49" t="s">
        <v>774</v>
      </c>
      <c r="V320" s="49"/>
      <c r="W320" s="48"/>
    </row>
    <row r="321" spans="1:23">
      <c r="A321" s="52" t="s">
        <v>933</v>
      </c>
      <c r="B321" s="52" t="s">
        <v>68</v>
      </c>
      <c r="C321" s="52" t="s">
        <v>138</v>
      </c>
      <c r="D321" s="52" t="s">
        <v>771</v>
      </c>
      <c r="E321" s="49" t="s">
        <v>772</v>
      </c>
      <c r="F321" s="49" t="s">
        <v>774</v>
      </c>
      <c r="G321" s="52" t="s">
        <v>240</v>
      </c>
      <c r="H321" s="48">
        <v>45337</v>
      </c>
      <c r="I321" s="50">
        <v>7507</v>
      </c>
      <c r="J321" s="50">
        <v>6703</v>
      </c>
      <c r="K321" s="51">
        <v>12</v>
      </c>
      <c r="L321" s="50">
        <v>804.36</v>
      </c>
      <c r="M321" s="50">
        <v>0</v>
      </c>
      <c r="N321" s="50">
        <v>0</v>
      </c>
      <c r="O321" s="50">
        <v>0</v>
      </c>
      <c r="P321" s="49" t="s">
        <v>933</v>
      </c>
      <c r="Q321" s="48">
        <v>45393</v>
      </c>
      <c r="R321" s="49" t="s">
        <v>775</v>
      </c>
      <c r="S321" s="49"/>
      <c r="T321" s="49"/>
      <c r="U321" s="49" t="s">
        <v>774</v>
      </c>
      <c r="V321" s="49"/>
      <c r="W321" s="48"/>
    </row>
    <row r="322" spans="1:23">
      <c r="A322" s="52" t="s">
        <v>933</v>
      </c>
      <c r="B322" s="52" t="s">
        <v>68</v>
      </c>
      <c r="C322" s="52" t="s">
        <v>138</v>
      </c>
      <c r="D322" s="52" t="s">
        <v>771</v>
      </c>
      <c r="E322" s="49" t="s">
        <v>772</v>
      </c>
      <c r="F322" s="49" t="s">
        <v>774</v>
      </c>
      <c r="G322" s="52" t="s">
        <v>241</v>
      </c>
      <c r="H322" s="48">
        <v>45338</v>
      </c>
      <c r="I322" s="50">
        <v>20160</v>
      </c>
      <c r="J322" s="50">
        <v>18000</v>
      </c>
      <c r="K322" s="51">
        <v>12</v>
      </c>
      <c r="L322" s="50">
        <v>2160</v>
      </c>
      <c r="M322" s="50">
        <v>0</v>
      </c>
      <c r="N322" s="50">
        <v>0</v>
      </c>
      <c r="O322" s="50">
        <v>0</v>
      </c>
      <c r="P322" s="49" t="s">
        <v>933</v>
      </c>
      <c r="Q322" s="48">
        <v>45393</v>
      </c>
      <c r="R322" s="49" t="s">
        <v>775</v>
      </c>
      <c r="S322" s="49"/>
      <c r="T322" s="49"/>
      <c r="U322" s="49" t="s">
        <v>774</v>
      </c>
      <c r="V322" s="49"/>
      <c r="W322" s="48"/>
    </row>
    <row r="323" spans="1:23">
      <c r="A323" s="52" t="s">
        <v>933</v>
      </c>
      <c r="B323" s="52" t="s">
        <v>68</v>
      </c>
      <c r="C323" s="52" t="s">
        <v>138</v>
      </c>
      <c r="D323" s="52" t="s">
        <v>771</v>
      </c>
      <c r="E323" s="49" t="s">
        <v>772</v>
      </c>
      <c r="F323" s="49" t="s">
        <v>774</v>
      </c>
      <c r="G323" s="52" t="s">
        <v>242</v>
      </c>
      <c r="H323" s="48">
        <v>45351</v>
      </c>
      <c r="I323" s="50">
        <v>37538</v>
      </c>
      <c r="J323" s="50">
        <v>33516</v>
      </c>
      <c r="K323" s="51">
        <v>12</v>
      </c>
      <c r="L323" s="50">
        <v>4021.92</v>
      </c>
      <c r="M323" s="50">
        <v>0</v>
      </c>
      <c r="N323" s="50">
        <v>0</v>
      </c>
      <c r="O323" s="50">
        <v>0</v>
      </c>
      <c r="P323" s="49" t="s">
        <v>933</v>
      </c>
      <c r="Q323" s="48">
        <v>45393</v>
      </c>
      <c r="R323" s="49" t="s">
        <v>775</v>
      </c>
      <c r="S323" s="49"/>
      <c r="T323" s="49"/>
      <c r="U323" s="49" t="s">
        <v>774</v>
      </c>
      <c r="V323" s="49"/>
      <c r="W323" s="48"/>
    </row>
    <row r="324" spans="1:23">
      <c r="A324" s="52" t="s">
        <v>933</v>
      </c>
      <c r="B324" s="52" t="s">
        <v>68</v>
      </c>
      <c r="C324" s="52" t="s">
        <v>138</v>
      </c>
      <c r="D324" s="52" t="s">
        <v>771</v>
      </c>
      <c r="E324" s="49" t="s">
        <v>772</v>
      </c>
      <c r="F324" s="49" t="s">
        <v>774</v>
      </c>
      <c r="G324" s="52" t="s">
        <v>243</v>
      </c>
      <c r="H324" s="48">
        <v>45366</v>
      </c>
      <c r="I324" s="50">
        <v>73930</v>
      </c>
      <c r="J324" s="50">
        <v>66009</v>
      </c>
      <c r="K324" s="51">
        <v>12</v>
      </c>
      <c r="L324" s="50">
        <v>7921.08</v>
      </c>
      <c r="M324" s="50">
        <v>0</v>
      </c>
      <c r="N324" s="50">
        <v>0</v>
      </c>
      <c r="O324" s="50">
        <v>0</v>
      </c>
      <c r="P324" s="49" t="s">
        <v>933</v>
      </c>
      <c r="Q324" s="48">
        <v>45393</v>
      </c>
      <c r="R324" s="49" t="s">
        <v>775</v>
      </c>
      <c r="S324" s="49"/>
      <c r="T324" s="49"/>
      <c r="U324" s="49" t="s">
        <v>774</v>
      </c>
      <c r="V324" s="49"/>
      <c r="W324" s="48"/>
    </row>
    <row r="325" spans="1:23">
      <c r="A325" s="52" t="s">
        <v>935</v>
      </c>
      <c r="B325" s="52" t="s">
        <v>396</v>
      </c>
      <c r="C325" s="52" t="s">
        <v>301</v>
      </c>
      <c r="D325" s="52" t="s">
        <v>771</v>
      </c>
      <c r="E325" s="49" t="s">
        <v>772</v>
      </c>
      <c r="F325" s="49" t="s">
        <v>774</v>
      </c>
      <c r="G325" s="52" t="s">
        <v>631</v>
      </c>
      <c r="H325" s="48">
        <v>45339</v>
      </c>
      <c r="I325" s="50">
        <v>3120</v>
      </c>
      <c r="J325" s="50">
        <v>2643.75</v>
      </c>
      <c r="K325" s="51">
        <v>18</v>
      </c>
      <c r="L325" s="50">
        <v>0</v>
      </c>
      <c r="M325" s="50">
        <v>237.94</v>
      </c>
      <c r="N325" s="50">
        <v>237.94</v>
      </c>
      <c r="O325" s="50">
        <v>0</v>
      </c>
      <c r="P325" s="49" t="s">
        <v>935</v>
      </c>
      <c r="Q325" s="48">
        <v>45362</v>
      </c>
      <c r="R325" s="49" t="s">
        <v>775</v>
      </c>
      <c r="S325" s="49"/>
      <c r="T325" s="49" t="s">
        <v>932</v>
      </c>
      <c r="U325" s="49" t="s">
        <v>775</v>
      </c>
      <c r="V325" s="49" t="s">
        <v>950</v>
      </c>
      <c r="W325" s="48">
        <v>45339</v>
      </c>
    </row>
    <row r="326" spans="1:23">
      <c r="A326" s="52" t="s">
        <v>935</v>
      </c>
      <c r="B326" s="52" t="s">
        <v>396</v>
      </c>
      <c r="C326" s="52" t="s">
        <v>301</v>
      </c>
      <c r="D326" s="52" t="s">
        <v>771</v>
      </c>
      <c r="E326" s="49" t="s">
        <v>772</v>
      </c>
      <c r="F326" s="49" t="s">
        <v>774</v>
      </c>
      <c r="G326" s="52" t="s">
        <v>632</v>
      </c>
      <c r="H326" s="48">
        <v>45347</v>
      </c>
      <c r="I326" s="50">
        <v>3044</v>
      </c>
      <c r="J326" s="50">
        <v>2580</v>
      </c>
      <c r="K326" s="51">
        <v>18</v>
      </c>
      <c r="L326" s="50">
        <v>0</v>
      </c>
      <c r="M326" s="50">
        <v>232.2</v>
      </c>
      <c r="N326" s="50">
        <v>232.2</v>
      </c>
      <c r="O326" s="50">
        <v>0</v>
      </c>
      <c r="P326" s="49" t="s">
        <v>935</v>
      </c>
      <c r="Q326" s="48">
        <v>45362</v>
      </c>
      <c r="R326" s="49" t="s">
        <v>775</v>
      </c>
      <c r="S326" s="49"/>
      <c r="T326" s="49" t="s">
        <v>932</v>
      </c>
      <c r="U326" s="49" t="s">
        <v>775</v>
      </c>
      <c r="V326" s="49" t="s">
        <v>949</v>
      </c>
      <c r="W326" s="48">
        <v>45347</v>
      </c>
    </row>
    <row r="327" spans="1:23">
      <c r="A327" s="52" t="s">
        <v>935</v>
      </c>
      <c r="B327" s="52" t="s">
        <v>69</v>
      </c>
      <c r="C327" s="52" t="s">
        <v>139</v>
      </c>
      <c r="D327" s="52" t="s">
        <v>771</v>
      </c>
      <c r="E327" s="49" t="s">
        <v>772</v>
      </c>
      <c r="F327" s="49" t="s">
        <v>774</v>
      </c>
      <c r="G327" s="52" t="s">
        <v>633</v>
      </c>
      <c r="H327" s="48">
        <v>45292</v>
      </c>
      <c r="I327" s="50">
        <v>35400</v>
      </c>
      <c r="J327" s="50">
        <v>30000</v>
      </c>
      <c r="K327" s="51">
        <v>18</v>
      </c>
      <c r="L327" s="50">
        <v>0</v>
      </c>
      <c r="M327" s="50">
        <v>2700</v>
      </c>
      <c r="N327" s="50">
        <v>2700</v>
      </c>
      <c r="O327" s="50">
        <v>0</v>
      </c>
      <c r="P327" s="49" t="s">
        <v>936</v>
      </c>
      <c r="Q327" s="48">
        <v>45339</v>
      </c>
      <c r="R327" s="49" t="s">
        <v>775</v>
      </c>
      <c r="S327" s="49"/>
      <c r="T327" s="49"/>
      <c r="U327" s="49" t="s">
        <v>774</v>
      </c>
      <c r="V327" s="49"/>
      <c r="W327" s="48"/>
    </row>
    <row r="328" spans="1:23" s="68" customFormat="1">
      <c r="A328" s="63" t="s">
        <v>933</v>
      </c>
      <c r="B328" s="63" t="s">
        <v>69</v>
      </c>
      <c r="C328" s="63" t="s">
        <v>139</v>
      </c>
      <c r="D328" s="63" t="s">
        <v>771</v>
      </c>
      <c r="E328" s="64" t="s">
        <v>772</v>
      </c>
      <c r="F328" s="64" t="s">
        <v>774</v>
      </c>
      <c r="G328" s="63" t="s">
        <v>779</v>
      </c>
      <c r="H328" s="65">
        <v>45323</v>
      </c>
      <c r="I328" s="66">
        <v>35400</v>
      </c>
      <c r="J328" s="66">
        <v>30000</v>
      </c>
      <c r="K328" s="67">
        <v>18</v>
      </c>
      <c r="L328" s="66">
        <v>0</v>
      </c>
      <c r="M328" s="66">
        <v>2700</v>
      </c>
      <c r="N328" s="66">
        <v>2700</v>
      </c>
      <c r="O328" s="66">
        <v>0</v>
      </c>
      <c r="P328" s="64" t="s">
        <v>935</v>
      </c>
      <c r="Q328" s="65">
        <v>45363</v>
      </c>
      <c r="R328" s="64" t="s">
        <v>775</v>
      </c>
      <c r="S328" s="64"/>
      <c r="T328" s="64"/>
      <c r="U328" s="64" t="s">
        <v>774</v>
      </c>
      <c r="V328" s="64"/>
      <c r="W328" s="65"/>
    </row>
    <row r="329" spans="1:23">
      <c r="A329" s="52" t="s">
        <v>933</v>
      </c>
      <c r="B329" s="52" t="s">
        <v>69</v>
      </c>
      <c r="C329" s="52" t="s">
        <v>139</v>
      </c>
      <c r="D329" s="52" t="s">
        <v>771</v>
      </c>
      <c r="E329" s="49" t="s">
        <v>772</v>
      </c>
      <c r="F329" s="49" t="s">
        <v>774</v>
      </c>
      <c r="G329" s="52" t="s">
        <v>244</v>
      </c>
      <c r="H329" s="48">
        <v>45352</v>
      </c>
      <c r="I329" s="50">
        <v>354000</v>
      </c>
      <c r="J329" s="50">
        <v>30000</v>
      </c>
      <c r="K329" s="51">
        <v>18</v>
      </c>
      <c r="L329" s="50">
        <v>0</v>
      </c>
      <c r="M329" s="50">
        <v>2700</v>
      </c>
      <c r="N329" s="50">
        <v>2700</v>
      </c>
      <c r="O329" s="50">
        <v>0</v>
      </c>
      <c r="P329" s="49" t="s">
        <v>933</v>
      </c>
      <c r="Q329" s="48">
        <v>45387</v>
      </c>
      <c r="R329" s="49" t="s">
        <v>775</v>
      </c>
      <c r="S329" s="49"/>
      <c r="T329" s="49"/>
      <c r="U329" s="49" t="s">
        <v>774</v>
      </c>
      <c r="V329" s="49"/>
      <c r="W329" s="48"/>
    </row>
    <row r="330" spans="1:23">
      <c r="A330" s="52" t="s">
        <v>935</v>
      </c>
      <c r="B330" s="52" t="s">
        <v>70</v>
      </c>
      <c r="C330" s="52" t="s">
        <v>140</v>
      </c>
      <c r="D330" s="52" t="s">
        <v>771</v>
      </c>
      <c r="E330" s="49" t="s">
        <v>772</v>
      </c>
      <c r="F330" s="49" t="s">
        <v>774</v>
      </c>
      <c r="G330" s="52" t="s">
        <v>634</v>
      </c>
      <c r="H330" s="48">
        <v>45348</v>
      </c>
      <c r="I330" s="50">
        <v>141069</v>
      </c>
      <c r="J330" s="50">
        <v>119550</v>
      </c>
      <c r="K330" s="51">
        <v>18</v>
      </c>
      <c r="L330" s="50">
        <v>0</v>
      </c>
      <c r="M330" s="50">
        <v>10759.5</v>
      </c>
      <c r="N330" s="50">
        <v>10759.5</v>
      </c>
      <c r="O330" s="50">
        <v>0</v>
      </c>
      <c r="P330" s="49" t="s">
        <v>935</v>
      </c>
      <c r="Q330" s="48">
        <v>45361</v>
      </c>
      <c r="R330" s="49" t="s">
        <v>775</v>
      </c>
      <c r="S330" s="49"/>
      <c r="T330" s="49"/>
      <c r="U330" s="49" t="s">
        <v>774</v>
      </c>
      <c r="V330" s="49"/>
      <c r="W330" s="48"/>
    </row>
    <row r="331" spans="1:23">
      <c r="A331" s="52" t="s">
        <v>933</v>
      </c>
      <c r="B331" s="52" t="s">
        <v>70</v>
      </c>
      <c r="C331" s="52" t="s">
        <v>140</v>
      </c>
      <c r="D331" s="52" t="s">
        <v>771</v>
      </c>
      <c r="E331" s="49" t="s">
        <v>772</v>
      </c>
      <c r="F331" s="49" t="s">
        <v>774</v>
      </c>
      <c r="G331" s="52" t="s">
        <v>245</v>
      </c>
      <c r="H331" s="48">
        <v>45352</v>
      </c>
      <c r="I331" s="50">
        <v>32332</v>
      </c>
      <c r="J331" s="50">
        <v>27400</v>
      </c>
      <c r="K331" s="51">
        <v>18</v>
      </c>
      <c r="L331" s="50">
        <v>0</v>
      </c>
      <c r="M331" s="50">
        <v>2466</v>
      </c>
      <c r="N331" s="50">
        <v>2466</v>
      </c>
      <c r="O331" s="50">
        <v>0</v>
      </c>
      <c r="P331" s="49" t="s">
        <v>933</v>
      </c>
      <c r="Q331" s="48">
        <v>45393</v>
      </c>
      <c r="R331" s="49" t="s">
        <v>775</v>
      </c>
      <c r="S331" s="49"/>
      <c r="T331" s="49"/>
      <c r="U331" s="49" t="s">
        <v>774</v>
      </c>
      <c r="V331" s="49"/>
      <c r="W331" s="48"/>
    </row>
    <row r="332" spans="1:23">
      <c r="A332" s="52" t="s">
        <v>933</v>
      </c>
      <c r="B332" s="52" t="s">
        <v>70</v>
      </c>
      <c r="C332" s="52" t="s">
        <v>140</v>
      </c>
      <c r="D332" s="52" t="s">
        <v>771</v>
      </c>
      <c r="E332" s="49" t="s">
        <v>772</v>
      </c>
      <c r="F332" s="49" t="s">
        <v>774</v>
      </c>
      <c r="G332" s="52" t="s">
        <v>246</v>
      </c>
      <c r="H332" s="48">
        <v>45355</v>
      </c>
      <c r="I332" s="50">
        <v>12980</v>
      </c>
      <c r="J332" s="50">
        <v>11000</v>
      </c>
      <c r="K332" s="51">
        <v>18</v>
      </c>
      <c r="L332" s="50">
        <v>0</v>
      </c>
      <c r="M332" s="50">
        <v>990</v>
      </c>
      <c r="N332" s="50">
        <v>990</v>
      </c>
      <c r="O332" s="50">
        <v>0</v>
      </c>
      <c r="P332" s="49" t="s">
        <v>933</v>
      </c>
      <c r="Q332" s="48">
        <v>45393</v>
      </c>
      <c r="R332" s="49" t="s">
        <v>775</v>
      </c>
      <c r="S332" s="49"/>
      <c r="T332" s="49"/>
      <c r="U332" s="49" t="s">
        <v>774</v>
      </c>
      <c r="V332" s="49"/>
      <c r="W332" s="48"/>
    </row>
    <row r="333" spans="1:23">
      <c r="A333" s="52" t="s">
        <v>935</v>
      </c>
      <c r="B333" s="52" t="s">
        <v>398</v>
      </c>
      <c r="C333" s="52" t="s">
        <v>397</v>
      </c>
      <c r="D333" s="52" t="s">
        <v>771</v>
      </c>
      <c r="E333" s="49" t="s">
        <v>772</v>
      </c>
      <c r="F333" s="49" t="s">
        <v>775</v>
      </c>
      <c r="G333" s="52" t="s">
        <v>635</v>
      </c>
      <c r="H333" s="48">
        <v>45331</v>
      </c>
      <c r="I333" s="50">
        <v>1880</v>
      </c>
      <c r="J333" s="50">
        <v>1880</v>
      </c>
      <c r="K333" s="51">
        <v>5</v>
      </c>
      <c r="L333" s="50">
        <v>0</v>
      </c>
      <c r="M333" s="50">
        <v>47</v>
      </c>
      <c r="N333" s="50">
        <v>47</v>
      </c>
      <c r="O333" s="50">
        <v>0</v>
      </c>
      <c r="P333" s="49" t="s">
        <v>935</v>
      </c>
      <c r="Q333" s="48">
        <v>45362</v>
      </c>
      <c r="R333" s="49" t="s">
        <v>775</v>
      </c>
      <c r="S333" s="49"/>
      <c r="T333" s="49"/>
      <c r="U333" s="49" t="s">
        <v>775</v>
      </c>
      <c r="V333" s="49"/>
      <c r="W333" s="48"/>
    </row>
    <row r="334" spans="1:23">
      <c r="A334" s="52" t="s">
        <v>935</v>
      </c>
      <c r="B334" s="52" t="s">
        <v>71</v>
      </c>
      <c r="C334" s="52" t="s">
        <v>141</v>
      </c>
      <c r="D334" s="52" t="s">
        <v>771</v>
      </c>
      <c r="E334" s="49" t="s">
        <v>772</v>
      </c>
      <c r="F334" s="49" t="s">
        <v>774</v>
      </c>
      <c r="G334" s="52" t="s">
        <v>636</v>
      </c>
      <c r="H334" s="48">
        <v>45327</v>
      </c>
      <c r="I334" s="50">
        <v>25340</v>
      </c>
      <c r="J334" s="50">
        <v>22625</v>
      </c>
      <c r="K334" s="51">
        <v>12</v>
      </c>
      <c r="L334" s="50">
        <v>0</v>
      </c>
      <c r="M334" s="50">
        <v>1357.5</v>
      </c>
      <c r="N334" s="50">
        <v>1357.5</v>
      </c>
      <c r="O334" s="50">
        <v>0</v>
      </c>
      <c r="P334" s="49" t="s">
        <v>935</v>
      </c>
      <c r="Q334" s="48">
        <v>45362</v>
      </c>
      <c r="R334" s="49" t="s">
        <v>775</v>
      </c>
      <c r="S334" s="49"/>
      <c r="T334" s="49"/>
      <c r="U334" s="49" t="s">
        <v>774</v>
      </c>
      <c r="V334" s="49"/>
      <c r="W334" s="48"/>
    </row>
    <row r="335" spans="1:23">
      <c r="A335" s="52" t="s">
        <v>933</v>
      </c>
      <c r="B335" s="52" t="s">
        <v>71</v>
      </c>
      <c r="C335" s="52" t="s">
        <v>141</v>
      </c>
      <c r="D335" s="52" t="s">
        <v>771</v>
      </c>
      <c r="E335" s="49" t="s">
        <v>772</v>
      </c>
      <c r="F335" s="49" t="s">
        <v>774</v>
      </c>
      <c r="G335" s="52" t="s">
        <v>247</v>
      </c>
      <c r="H335" s="48">
        <v>45361</v>
      </c>
      <c r="I335" s="50">
        <v>10472</v>
      </c>
      <c r="J335" s="50">
        <v>9350</v>
      </c>
      <c r="K335" s="51">
        <v>12</v>
      </c>
      <c r="L335" s="50">
        <v>0</v>
      </c>
      <c r="M335" s="50">
        <v>561</v>
      </c>
      <c r="N335" s="50">
        <v>561</v>
      </c>
      <c r="O335" s="50">
        <v>0</v>
      </c>
      <c r="P335" s="49" t="s">
        <v>933</v>
      </c>
      <c r="Q335" s="48">
        <v>45387</v>
      </c>
      <c r="R335" s="49" t="s">
        <v>775</v>
      </c>
      <c r="S335" s="49"/>
      <c r="T335" s="49"/>
      <c r="U335" s="49" t="s">
        <v>774</v>
      </c>
      <c r="V335" s="49"/>
      <c r="W335" s="48"/>
    </row>
    <row r="336" spans="1:23">
      <c r="A336" s="52" t="s">
        <v>936</v>
      </c>
      <c r="B336" s="52" t="s">
        <v>72</v>
      </c>
      <c r="C336" s="52" t="s">
        <v>142</v>
      </c>
      <c r="D336" s="52" t="s">
        <v>771</v>
      </c>
      <c r="E336" s="49" t="s">
        <v>772</v>
      </c>
      <c r="F336" s="49" t="s">
        <v>774</v>
      </c>
      <c r="G336" s="52" t="s">
        <v>637</v>
      </c>
      <c r="H336" s="48">
        <v>45322</v>
      </c>
      <c r="I336" s="50">
        <v>413</v>
      </c>
      <c r="J336" s="50">
        <v>350</v>
      </c>
      <c r="K336" s="51">
        <v>18</v>
      </c>
      <c r="L336" s="50">
        <v>0</v>
      </c>
      <c r="M336" s="50">
        <v>31.5</v>
      </c>
      <c r="N336" s="50">
        <v>31.5</v>
      </c>
      <c r="O336" s="50">
        <v>0</v>
      </c>
      <c r="P336" s="49" t="s">
        <v>936</v>
      </c>
      <c r="Q336" s="48">
        <v>45331</v>
      </c>
      <c r="R336" s="49" t="s">
        <v>775</v>
      </c>
      <c r="S336" s="49"/>
      <c r="T336" s="49"/>
      <c r="U336" s="49" t="s">
        <v>775</v>
      </c>
      <c r="V336" s="49"/>
      <c r="W336" s="48"/>
    </row>
    <row r="337" spans="1:23">
      <c r="A337" s="52" t="s">
        <v>933</v>
      </c>
      <c r="B337" s="52" t="s">
        <v>72</v>
      </c>
      <c r="C337" s="52" t="s">
        <v>142</v>
      </c>
      <c r="D337" s="52" t="s">
        <v>771</v>
      </c>
      <c r="E337" s="49" t="s">
        <v>772</v>
      </c>
      <c r="F337" s="49" t="s">
        <v>774</v>
      </c>
      <c r="G337" s="52" t="s">
        <v>248</v>
      </c>
      <c r="H337" s="48">
        <v>45382</v>
      </c>
      <c r="I337" s="50">
        <v>649</v>
      </c>
      <c r="J337" s="50">
        <v>550</v>
      </c>
      <c r="K337" s="51">
        <v>18</v>
      </c>
      <c r="L337" s="50">
        <v>0</v>
      </c>
      <c r="M337" s="50">
        <v>49.5</v>
      </c>
      <c r="N337" s="50">
        <v>49.5</v>
      </c>
      <c r="O337" s="50">
        <v>0</v>
      </c>
      <c r="P337" s="49" t="s">
        <v>933</v>
      </c>
      <c r="Q337" s="48">
        <v>45392</v>
      </c>
      <c r="R337" s="49" t="s">
        <v>775</v>
      </c>
      <c r="S337" s="49"/>
      <c r="T337" s="49"/>
      <c r="U337" s="49" t="s">
        <v>775</v>
      </c>
      <c r="V337" s="49"/>
      <c r="W337" s="48"/>
    </row>
    <row r="338" spans="1:23">
      <c r="A338" s="52" t="s">
        <v>936</v>
      </c>
      <c r="B338" s="52" t="s">
        <v>73</v>
      </c>
      <c r="C338" s="52" t="s">
        <v>143</v>
      </c>
      <c r="D338" s="52" t="s">
        <v>771</v>
      </c>
      <c r="E338" s="49" t="s">
        <v>772</v>
      </c>
      <c r="F338" s="49" t="s">
        <v>774</v>
      </c>
      <c r="G338" s="52" t="s">
        <v>638</v>
      </c>
      <c r="H338" s="48">
        <v>45302</v>
      </c>
      <c r="I338" s="50">
        <v>1345</v>
      </c>
      <c r="J338" s="50">
        <v>1140</v>
      </c>
      <c r="K338" s="51">
        <v>18</v>
      </c>
      <c r="L338" s="50">
        <v>0</v>
      </c>
      <c r="M338" s="50">
        <v>102.6</v>
      </c>
      <c r="N338" s="50">
        <v>102.6</v>
      </c>
      <c r="O338" s="50">
        <v>0</v>
      </c>
      <c r="P338" s="49" t="s">
        <v>936</v>
      </c>
      <c r="Q338" s="48">
        <v>45330</v>
      </c>
      <c r="R338" s="49" t="s">
        <v>775</v>
      </c>
      <c r="S338" s="49"/>
      <c r="T338" s="49"/>
      <c r="U338" s="49" t="s">
        <v>775</v>
      </c>
      <c r="V338" s="49"/>
      <c r="W338" s="48"/>
    </row>
    <row r="339" spans="1:23">
      <c r="A339" s="52" t="s">
        <v>936</v>
      </c>
      <c r="B339" s="52" t="s">
        <v>73</v>
      </c>
      <c r="C339" s="52" t="s">
        <v>143</v>
      </c>
      <c r="D339" s="52" t="s">
        <v>771</v>
      </c>
      <c r="E339" s="49" t="s">
        <v>772</v>
      </c>
      <c r="F339" s="49" t="s">
        <v>774</v>
      </c>
      <c r="G339" s="52" t="s">
        <v>639</v>
      </c>
      <c r="H339" s="48">
        <v>45308</v>
      </c>
      <c r="I339" s="50">
        <v>9251</v>
      </c>
      <c r="J339" s="50">
        <v>7840</v>
      </c>
      <c r="K339" s="51">
        <v>18</v>
      </c>
      <c r="L339" s="50">
        <v>0</v>
      </c>
      <c r="M339" s="50">
        <v>705.6</v>
      </c>
      <c r="N339" s="50">
        <v>705.6</v>
      </c>
      <c r="O339" s="50">
        <v>0</v>
      </c>
      <c r="P339" s="49" t="s">
        <v>936</v>
      </c>
      <c r="Q339" s="48">
        <v>45330</v>
      </c>
      <c r="R339" s="49" t="s">
        <v>775</v>
      </c>
      <c r="S339" s="49"/>
      <c r="T339" s="49"/>
      <c r="U339" s="49" t="s">
        <v>775</v>
      </c>
      <c r="V339" s="49"/>
      <c r="W339" s="48"/>
    </row>
    <row r="340" spans="1:23">
      <c r="A340" s="52" t="s">
        <v>933</v>
      </c>
      <c r="B340" s="52" t="s">
        <v>73</v>
      </c>
      <c r="C340" s="52" t="s">
        <v>143</v>
      </c>
      <c r="D340" s="52" t="s">
        <v>771</v>
      </c>
      <c r="E340" s="49" t="s">
        <v>772</v>
      </c>
      <c r="F340" s="49" t="s">
        <v>774</v>
      </c>
      <c r="G340" s="52" t="s">
        <v>249</v>
      </c>
      <c r="H340" s="48">
        <v>45357</v>
      </c>
      <c r="I340" s="50">
        <v>5884</v>
      </c>
      <c r="J340" s="50">
        <v>2445</v>
      </c>
      <c r="K340" s="51">
        <v>12</v>
      </c>
      <c r="L340" s="50">
        <v>0</v>
      </c>
      <c r="M340" s="50">
        <v>146.69999999999999</v>
      </c>
      <c r="N340" s="50">
        <v>146.69999999999999</v>
      </c>
      <c r="O340" s="50">
        <v>0</v>
      </c>
      <c r="P340" s="49" t="s">
        <v>933</v>
      </c>
      <c r="Q340" s="48">
        <v>45393</v>
      </c>
      <c r="R340" s="49" t="s">
        <v>775</v>
      </c>
      <c r="S340" s="49"/>
      <c r="T340" s="49"/>
      <c r="U340" s="49" t="s">
        <v>775</v>
      </c>
      <c r="V340" s="49"/>
      <c r="W340" s="48"/>
    </row>
    <row r="341" spans="1:23">
      <c r="A341" s="52" t="s">
        <v>933</v>
      </c>
      <c r="B341" s="52" t="s">
        <v>73</v>
      </c>
      <c r="C341" s="52" t="s">
        <v>143</v>
      </c>
      <c r="D341" s="52" t="s">
        <v>771</v>
      </c>
      <c r="E341" s="49" t="s">
        <v>772</v>
      </c>
      <c r="F341" s="49" t="s">
        <v>774</v>
      </c>
      <c r="G341" s="52" t="s">
        <v>249</v>
      </c>
      <c r="H341" s="48">
        <v>45357</v>
      </c>
      <c r="I341" s="50">
        <v>5884</v>
      </c>
      <c r="J341" s="50">
        <v>2666</v>
      </c>
      <c r="K341" s="51">
        <v>18</v>
      </c>
      <c r="L341" s="50">
        <v>0</v>
      </c>
      <c r="M341" s="50">
        <v>239.94</v>
      </c>
      <c r="N341" s="50">
        <v>239.94</v>
      </c>
      <c r="O341" s="50">
        <v>0</v>
      </c>
      <c r="P341" s="49" t="s">
        <v>933</v>
      </c>
      <c r="Q341" s="48">
        <v>45393</v>
      </c>
      <c r="R341" s="49" t="s">
        <v>775</v>
      </c>
      <c r="S341" s="49"/>
      <c r="T341" s="49"/>
      <c r="U341" s="49" t="s">
        <v>775</v>
      </c>
      <c r="V341" s="49"/>
      <c r="W341" s="48"/>
    </row>
    <row r="342" spans="1:23">
      <c r="A342" s="52" t="s">
        <v>933</v>
      </c>
      <c r="B342" s="52" t="s">
        <v>73</v>
      </c>
      <c r="C342" s="52" t="s">
        <v>143</v>
      </c>
      <c r="D342" s="52" t="s">
        <v>771</v>
      </c>
      <c r="E342" s="49" t="s">
        <v>772</v>
      </c>
      <c r="F342" s="49" t="s">
        <v>774</v>
      </c>
      <c r="G342" s="52" t="s">
        <v>250</v>
      </c>
      <c r="H342" s="48">
        <v>45370</v>
      </c>
      <c r="I342" s="50">
        <v>2089</v>
      </c>
      <c r="J342" s="50">
        <v>1770</v>
      </c>
      <c r="K342" s="51">
        <v>18</v>
      </c>
      <c r="L342" s="50">
        <v>0</v>
      </c>
      <c r="M342" s="50">
        <v>159.30000000000001</v>
      </c>
      <c r="N342" s="50">
        <v>159.30000000000001</v>
      </c>
      <c r="O342" s="50">
        <v>0</v>
      </c>
      <c r="P342" s="49" t="s">
        <v>933</v>
      </c>
      <c r="Q342" s="48">
        <v>45393</v>
      </c>
      <c r="R342" s="49" t="s">
        <v>775</v>
      </c>
      <c r="S342" s="49"/>
      <c r="T342" s="49"/>
      <c r="U342" s="49" t="s">
        <v>775</v>
      </c>
      <c r="V342" s="49"/>
      <c r="W342" s="48"/>
    </row>
    <row r="343" spans="1:23">
      <c r="A343" s="52" t="s">
        <v>933</v>
      </c>
      <c r="B343" s="52" t="s">
        <v>73</v>
      </c>
      <c r="C343" s="52" t="s">
        <v>143</v>
      </c>
      <c r="D343" s="52" t="s">
        <v>771</v>
      </c>
      <c r="E343" s="49" t="s">
        <v>772</v>
      </c>
      <c r="F343" s="49" t="s">
        <v>774</v>
      </c>
      <c r="G343" s="52" t="s">
        <v>251</v>
      </c>
      <c r="H343" s="48">
        <v>45379</v>
      </c>
      <c r="I343" s="50">
        <v>20650</v>
      </c>
      <c r="J343" s="50">
        <v>17500</v>
      </c>
      <c r="K343" s="51">
        <v>18</v>
      </c>
      <c r="L343" s="50">
        <v>0</v>
      </c>
      <c r="M343" s="50">
        <v>1575</v>
      </c>
      <c r="N343" s="50">
        <v>1575</v>
      </c>
      <c r="O343" s="50">
        <v>0</v>
      </c>
      <c r="P343" s="49" t="s">
        <v>933</v>
      </c>
      <c r="Q343" s="48">
        <v>45393</v>
      </c>
      <c r="R343" s="49" t="s">
        <v>775</v>
      </c>
      <c r="S343" s="49"/>
      <c r="T343" s="49"/>
      <c r="U343" s="49" t="s">
        <v>775</v>
      </c>
      <c r="V343" s="49"/>
      <c r="W343" s="48"/>
    </row>
    <row r="344" spans="1:23">
      <c r="A344" s="52" t="s">
        <v>933</v>
      </c>
      <c r="B344" s="52" t="s">
        <v>74</v>
      </c>
      <c r="C344" s="52" t="s">
        <v>144</v>
      </c>
      <c r="D344" s="52" t="s">
        <v>771</v>
      </c>
      <c r="E344" s="49" t="s">
        <v>772</v>
      </c>
      <c r="F344" s="49" t="s">
        <v>774</v>
      </c>
      <c r="G344" s="52" t="s">
        <v>252</v>
      </c>
      <c r="H344" s="48">
        <v>45309</v>
      </c>
      <c r="I344" s="50">
        <v>49324</v>
      </c>
      <c r="J344" s="50">
        <v>41800</v>
      </c>
      <c r="K344" s="51">
        <v>18</v>
      </c>
      <c r="L344" s="50">
        <v>0</v>
      </c>
      <c r="M344" s="50">
        <v>3762</v>
      </c>
      <c r="N344" s="50">
        <v>3762</v>
      </c>
      <c r="O344" s="50">
        <v>0</v>
      </c>
      <c r="P344" s="49" t="s">
        <v>933</v>
      </c>
      <c r="Q344" s="48">
        <v>45392</v>
      </c>
      <c r="R344" s="49" t="s">
        <v>775</v>
      </c>
      <c r="S344" s="49"/>
      <c r="T344" s="49"/>
      <c r="U344" s="49" t="s">
        <v>774</v>
      </c>
      <c r="V344" s="49"/>
      <c r="W344" s="48"/>
    </row>
    <row r="345" spans="1:23">
      <c r="A345" s="52" t="s">
        <v>933</v>
      </c>
      <c r="B345" s="52" t="s">
        <v>74</v>
      </c>
      <c r="C345" s="52" t="s">
        <v>144</v>
      </c>
      <c r="D345" s="52" t="s">
        <v>771</v>
      </c>
      <c r="E345" s="49" t="s">
        <v>772</v>
      </c>
      <c r="F345" s="49" t="s">
        <v>774</v>
      </c>
      <c r="G345" s="52" t="s">
        <v>253</v>
      </c>
      <c r="H345" s="48">
        <v>45380</v>
      </c>
      <c r="I345" s="50">
        <v>82394</v>
      </c>
      <c r="J345" s="50">
        <v>69825</v>
      </c>
      <c r="K345" s="51">
        <v>18</v>
      </c>
      <c r="L345" s="50">
        <v>0</v>
      </c>
      <c r="M345" s="50">
        <v>6284.25</v>
      </c>
      <c r="N345" s="50">
        <v>6284.25</v>
      </c>
      <c r="O345" s="50">
        <v>0</v>
      </c>
      <c r="P345" s="49" t="s">
        <v>933</v>
      </c>
      <c r="Q345" s="48">
        <v>45392</v>
      </c>
      <c r="R345" s="49" t="s">
        <v>775</v>
      </c>
      <c r="S345" s="49"/>
      <c r="T345" s="49"/>
      <c r="U345" s="49" t="s">
        <v>774</v>
      </c>
      <c r="V345" s="49"/>
      <c r="W345" s="48"/>
    </row>
    <row r="346" spans="1:23">
      <c r="A346" s="52" t="s">
        <v>935</v>
      </c>
      <c r="B346" s="52" t="s">
        <v>400</v>
      </c>
      <c r="C346" s="52" t="s">
        <v>399</v>
      </c>
      <c r="D346" s="52" t="s">
        <v>771</v>
      </c>
      <c r="E346" s="49" t="s">
        <v>772</v>
      </c>
      <c r="F346" s="49" t="s">
        <v>774</v>
      </c>
      <c r="G346" s="52" t="s">
        <v>640</v>
      </c>
      <c r="H346" s="48">
        <v>45344</v>
      </c>
      <c r="I346" s="50">
        <v>18479</v>
      </c>
      <c r="J346" s="50">
        <v>15660</v>
      </c>
      <c r="K346" s="51">
        <v>18</v>
      </c>
      <c r="L346" s="50">
        <v>0</v>
      </c>
      <c r="M346" s="50">
        <v>1409.4</v>
      </c>
      <c r="N346" s="50">
        <v>1409.4</v>
      </c>
      <c r="O346" s="50">
        <v>0</v>
      </c>
      <c r="P346" s="49" t="s">
        <v>935</v>
      </c>
      <c r="Q346" s="48">
        <v>45360</v>
      </c>
      <c r="R346" s="49" t="s">
        <v>775</v>
      </c>
      <c r="S346" s="49"/>
      <c r="T346" s="49"/>
      <c r="U346" s="49" t="s">
        <v>775</v>
      </c>
      <c r="V346" s="49"/>
      <c r="W346" s="48"/>
    </row>
    <row r="347" spans="1:23">
      <c r="A347" s="52" t="s">
        <v>935</v>
      </c>
      <c r="B347" s="52" t="s">
        <v>75</v>
      </c>
      <c r="C347" s="52" t="s">
        <v>145</v>
      </c>
      <c r="D347" s="52" t="s">
        <v>771</v>
      </c>
      <c r="E347" s="49" t="s">
        <v>772</v>
      </c>
      <c r="F347" s="49" t="s">
        <v>774</v>
      </c>
      <c r="G347" s="52" t="s">
        <v>641</v>
      </c>
      <c r="H347" s="48">
        <v>45334</v>
      </c>
      <c r="I347" s="50">
        <v>776</v>
      </c>
      <c r="J347" s="50">
        <v>658</v>
      </c>
      <c r="K347" s="51">
        <v>18</v>
      </c>
      <c r="L347" s="50">
        <v>0</v>
      </c>
      <c r="M347" s="50">
        <v>59.22</v>
      </c>
      <c r="N347" s="50">
        <v>59.22</v>
      </c>
      <c r="O347" s="50">
        <v>0</v>
      </c>
      <c r="P347" s="49" t="s">
        <v>935</v>
      </c>
      <c r="Q347" s="48">
        <v>45360</v>
      </c>
      <c r="R347" s="49" t="s">
        <v>775</v>
      </c>
      <c r="S347" s="49"/>
      <c r="T347" s="49"/>
      <c r="U347" s="49" t="s">
        <v>775</v>
      </c>
      <c r="V347" s="49"/>
      <c r="W347" s="48"/>
    </row>
    <row r="348" spans="1:23">
      <c r="A348" s="52" t="s">
        <v>935</v>
      </c>
      <c r="B348" s="52" t="s">
        <v>75</v>
      </c>
      <c r="C348" s="52" t="s">
        <v>145</v>
      </c>
      <c r="D348" s="52" t="s">
        <v>771</v>
      </c>
      <c r="E348" s="49" t="s">
        <v>772</v>
      </c>
      <c r="F348" s="49" t="s">
        <v>774</v>
      </c>
      <c r="G348" s="52" t="s">
        <v>642</v>
      </c>
      <c r="H348" s="48">
        <v>45339</v>
      </c>
      <c r="I348" s="50">
        <v>738</v>
      </c>
      <c r="J348" s="50">
        <v>625.20000000000005</v>
      </c>
      <c r="K348" s="51">
        <v>18</v>
      </c>
      <c r="L348" s="50">
        <v>0</v>
      </c>
      <c r="M348" s="50">
        <v>56.27</v>
      </c>
      <c r="N348" s="50">
        <v>56.27</v>
      </c>
      <c r="O348" s="50">
        <v>0</v>
      </c>
      <c r="P348" s="49" t="s">
        <v>935</v>
      </c>
      <c r="Q348" s="48">
        <v>45360</v>
      </c>
      <c r="R348" s="49" t="s">
        <v>775</v>
      </c>
      <c r="S348" s="49"/>
      <c r="T348" s="49"/>
      <c r="U348" s="49" t="s">
        <v>775</v>
      </c>
      <c r="V348" s="49"/>
      <c r="W348" s="48"/>
    </row>
    <row r="349" spans="1:23">
      <c r="A349" s="52" t="s">
        <v>935</v>
      </c>
      <c r="B349" s="52" t="s">
        <v>75</v>
      </c>
      <c r="C349" s="52" t="s">
        <v>145</v>
      </c>
      <c r="D349" s="52" t="s">
        <v>771</v>
      </c>
      <c r="E349" s="49" t="s">
        <v>772</v>
      </c>
      <c r="F349" s="49" t="s">
        <v>774</v>
      </c>
      <c r="G349" s="52" t="s">
        <v>643</v>
      </c>
      <c r="H349" s="48">
        <v>45345</v>
      </c>
      <c r="I349" s="50">
        <v>17812</v>
      </c>
      <c r="J349" s="50">
        <v>15095.15</v>
      </c>
      <c r="K349" s="51">
        <v>18</v>
      </c>
      <c r="L349" s="50">
        <v>0</v>
      </c>
      <c r="M349" s="50">
        <v>1358.56</v>
      </c>
      <c r="N349" s="50">
        <v>1358.56</v>
      </c>
      <c r="O349" s="50">
        <v>0</v>
      </c>
      <c r="P349" s="49" t="s">
        <v>935</v>
      </c>
      <c r="Q349" s="48">
        <v>45360</v>
      </c>
      <c r="R349" s="49" t="s">
        <v>775</v>
      </c>
      <c r="S349" s="49"/>
      <c r="T349" s="49"/>
      <c r="U349" s="49" t="s">
        <v>775</v>
      </c>
      <c r="V349" s="49"/>
      <c r="W349" s="48"/>
    </row>
    <row r="350" spans="1:23">
      <c r="A350" s="52" t="s">
        <v>935</v>
      </c>
      <c r="B350" s="52" t="s">
        <v>75</v>
      </c>
      <c r="C350" s="52" t="s">
        <v>145</v>
      </c>
      <c r="D350" s="52" t="s">
        <v>771</v>
      </c>
      <c r="E350" s="49" t="s">
        <v>772</v>
      </c>
      <c r="F350" s="49" t="s">
        <v>774</v>
      </c>
      <c r="G350" s="52" t="s">
        <v>644</v>
      </c>
      <c r="H350" s="48">
        <v>45345</v>
      </c>
      <c r="I350" s="50">
        <v>25881</v>
      </c>
      <c r="J350" s="50">
        <v>21933.35</v>
      </c>
      <c r="K350" s="51">
        <v>18</v>
      </c>
      <c r="L350" s="50">
        <v>0</v>
      </c>
      <c r="M350" s="50">
        <v>1974</v>
      </c>
      <c r="N350" s="50">
        <v>1974</v>
      </c>
      <c r="O350" s="50">
        <v>0</v>
      </c>
      <c r="P350" s="49" t="s">
        <v>935</v>
      </c>
      <c r="Q350" s="48">
        <v>45360</v>
      </c>
      <c r="R350" s="49" t="s">
        <v>775</v>
      </c>
      <c r="S350" s="49"/>
      <c r="T350" s="49"/>
      <c r="U350" s="49" t="s">
        <v>775</v>
      </c>
      <c r="V350" s="49"/>
      <c r="W350" s="48"/>
    </row>
    <row r="351" spans="1:23">
      <c r="A351" s="52" t="s">
        <v>935</v>
      </c>
      <c r="B351" s="52" t="s">
        <v>75</v>
      </c>
      <c r="C351" s="52" t="s">
        <v>145</v>
      </c>
      <c r="D351" s="52" t="s">
        <v>771</v>
      </c>
      <c r="E351" s="49" t="s">
        <v>772</v>
      </c>
      <c r="F351" s="49" t="s">
        <v>774</v>
      </c>
      <c r="G351" s="52" t="s">
        <v>645</v>
      </c>
      <c r="H351" s="48">
        <v>45346</v>
      </c>
      <c r="I351" s="50">
        <v>1116</v>
      </c>
      <c r="J351" s="50">
        <v>945.95</v>
      </c>
      <c r="K351" s="51">
        <v>18</v>
      </c>
      <c r="L351" s="50">
        <v>0</v>
      </c>
      <c r="M351" s="50">
        <v>85.14</v>
      </c>
      <c r="N351" s="50">
        <v>85.14</v>
      </c>
      <c r="O351" s="50">
        <v>0</v>
      </c>
      <c r="P351" s="49" t="s">
        <v>935</v>
      </c>
      <c r="Q351" s="48">
        <v>45360</v>
      </c>
      <c r="R351" s="49" t="s">
        <v>775</v>
      </c>
      <c r="S351" s="49"/>
      <c r="T351" s="49"/>
      <c r="U351" s="49" t="s">
        <v>775</v>
      </c>
      <c r="V351" s="49"/>
      <c r="W351" s="48"/>
    </row>
    <row r="352" spans="1:23">
      <c r="A352" s="52" t="s">
        <v>935</v>
      </c>
      <c r="B352" s="52" t="s">
        <v>75</v>
      </c>
      <c r="C352" s="52" t="s">
        <v>145</v>
      </c>
      <c r="D352" s="52" t="s">
        <v>771</v>
      </c>
      <c r="E352" s="49" t="s">
        <v>772</v>
      </c>
      <c r="F352" s="49" t="s">
        <v>774</v>
      </c>
      <c r="G352" s="52" t="s">
        <v>646</v>
      </c>
      <c r="H352" s="48">
        <v>45348</v>
      </c>
      <c r="I352" s="50">
        <v>10304</v>
      </c>
      <c r="J352" s="50">
        <v>8732.4</v>
      </c>
      <c r="K352" s="51">
        <v>18</v>
      </c>
      <c r="L352" s="50">
        <v>0</v>
      </c>
      <c r="M352" s="50">
        <v>785.92</v>
      </c>
      <c r="N352" s="50">
        <v>785.92</v>
      </c>
      <c r="O352" s="50">
        <v>0</v>
      </c>
      <c r="P352" s="49" t="s">
        <v>935</v>
      </c>
      <c r="Q352" s="48">
        <v>45360</v>
      </c>
      <c r="R352" s="49" t="s">
        <v>775</v>
      </c>
      <c r="S352" s="49"/>
      <c r="T352" s="49"/>
      <c r="U352" s="49" t="s">
        <v>775</v>
      </c>
      <c r="V352" s="49"/>
      <c r="W352" s="48"/>
    </row>
    <row r="353" spans="1:23">
      <c r="A353" s="52" t="s">
        <v>933</v>
      </c>
      <c r="B353" s="52" t="s">
        <v>75</v>
      </c>
      <c r="C353" s="52" t="s">
        <v>145</v>
      </c>
      <c r="D353" s="52" t="s">
        <v>771</v>
      </c>
      <c r="E353" s="49" t="s">
        <v>772</v>
      </c>
      <c r="F353" s="49" t="s">
        <v>774</v>
      </c>
      <c r="G353" s="52" t="s">
        <v>254</v>
      </c>
      <c r="H353" s="48">
        <v>45360</v>
      </c>
      <c r="I353" s="50">
        <v>425</v>
      </c>
      <c r="J353" s="50">
        <v>360</v>
      </c>
      <c r="K353" s="51">
        <v>18</v>
      </c>
      <c r="L353" s="50">
        <v>0</v>
      </c>
      <c r="M353" s="50">
        <v>32.4</v>
      </c>
      <c r="N353" s="50">
        <v>32.4</v>
      </c>
      <c r="O353" s="50">
        <v>0</v>
      </c>
      <c r="P353" s="49" t="s">
        <v>933</v>
      </c>
      <c r="Q353" s="48">
        <v>45392</v>
      </c>
      <c r="R353" s="49" t="s">
        <v>775</v>
      </c>
      <c r="S353" s="49"/>
      <c r="T353" s="49"/>
      <c r="U353" s="49" t="s">
        <v>775</v>
      </c>
      <c r="V353" s="49"/>
      <c r="W353" s="48"/>
    </row>
    <row r="354" spans="1:23">
      <c r="A354" s="52" t="s">
        <v>933</v>
      </c>
      <c r="B354" s="52" t="s">
        <v>75</v>
      </c>
      <c r="C354" s="52" t="s">
        <v>145</v>
      </c>
      <c r="D354" s="52" t="s">
        <v>771</v>
      </c>
      <c r="E354" s="49" t="s">
        <v>772</v>
      </c>
      <c r="F354" s="49" t="s">
        <v>774</v>
      </c>
      <c r="G354" s="52" t="s">
        <v>255</v>
      </c>
      <c r="H354" s="48">
        <v>45362</v>
      </c>
      <c r="I354" s="50">
        <v>2971</v>
      </c>
      <c r="J354" s="50">
        <v>2517.5</v>
      </c>
      <c r="K354" s="51">
        <v>18</v>
      </c>
      <c r="L354" s="50">
        <v>0</v>
      </c>
      <c r="M354" s="50">
        <v>226.58</v>
      </c>
      <c r="N354" s="50">
        <v>226.58</v>
      </c>
      <c r="O354" s="50">
        <v>0</v>
      </c>
      <c r="P354" s="49" t="s">
        <v>933</v>
      </c>
      <c r="Q354" s="48">
        <v>45392</v>
      </c>
      <c r="R354" s="49" t="s">
        <v>775</v>
      </c>
      <c r="S354" s="49"/>
      <c r="T354" s="49"/>
      <c r="U354" s="49" t="s">
        <v>775</v>
      </c>
      <c r="V354" s="49"/>
      <c r="W354" s="48"/>
    </row>
    <row r="355" spans="1:23">
      <c r="A355" s="52" t="s">
        <v>935</v>
      </c>
      <c r="B355" s="52" t="s">
        <v>401</v>
      </c>
      <c r="C355" s="52" t="s">
        <v>325</v>
      </c>
      <c r="D355" s="52" t="s">
        <v>771</v>
      </c>
      <c r="E355" s="49" t="s">
        <v>772</v>
      </c>
      <c r="F355" s="49" t="s">
        <v>774</v>
      </c>
      <c r="G355" s="52" t="s">
        <v>647</v>
      </c>
      <c r="H355" s="48">
        <v>45345</v>
      </c>
      <c r="I355" s="50">
        <v>19028</v>
      </c>
      <c r="J355" s="50">
        <v>16125</v>
      </c>
      <c r="K355" s="51">
        <v>18</v>
      </c>
      <c r="L355" s="50">
        <v>2902.5</v>
      </c>
      <c r="M355" s="50">
        <v>0</v>
      </c>
      <c r="N355" s="50">
        <v>0</v>
      </c>
      <c r="O355" s="50">
        <v>0</v>
      </c>
      <c r="P355" s="49" t="s">
        <v>935</v>
      </c>
      <c r="Q355" s="48">
        <v>45357</v>
      </c>
      <c r="R355" s="49" t="s">
        <v>775</v>
      </c>
      <c r="S355" s="49"/>
      <c r="T355" s="49" t="s">
        <v>932</v>
      </c>
      <c r="U355" s="49" t="s">
        <v>775</v>
      </c>
      <c r="V355" s="49" t="s">
        <v>948</v>
      </c>
      <c r="W355" s="48">
        <v>45345</v>
      </c>
    </row>
    <row r="356" spans="1:23">
      <c r="A356" s="52" t="s">
        <v>936</v>
      </c>
      <c r="B356" s="52" t="s">
        <v>403</v>
      </c>
      <c r="C356" s="52" t="s">
        <v>402</v>
      </c>
      <c r="D356" s="52" t="s">
        <v>771</v>
      </c>
      <c r="E356" s="49" t="s">
        <v>772</v>
      </c>
      <c r="F356" s="49" t="s">
        <v>774</v>
      </c>
      <c r="G356" s="52" t="s">
        <v>648</v>
      </c>
      <c r="H356" s="48">
        <v>45294</v>
      </c>
      <c r="I356" s="50">
        <v>2139.9299999999998</v>
      </c>
      <c r="J356" s="50">
        <v>1813.5</v>
      </c>
      <c r="K356" s="51">
        <v>18</v>
      </c>
      <c r="L356" s="50">
        <v>0</v>
      </c>
      <c r="M356" s="50">
        <v>163.22</v>
      </c>
      <c r="N356" s="50">
        <v>163.22</v>
      </c>
      <c r="O356" s="50">
        <v>0</v>
      </c>
      <c r="P356" s="49" t="s">
        <v>936</v>
      </c>
      <c r="Q356" s="48">
        <v>45333</v>
      </c>
      <c r="R356" s="49" t="s">
        <v>775</v>
      </c>
      <c r="S356" s="49"/>
      <c r="T356" s="49" t="s">
        <v>932</v>
      </c>
      <c r="U356" s="49" t="s">
        <v>775</v>
      </c>
      <c r="V356" s="49" t="s">
        <v>947</v>
      </c>
      <c r="W356" s="48">
        <v>45294</v>
      </c>
    </row>
    <row r="357" spans="1:23">
      <c r="A357" s="52" t="s">
        <v>936</v>
      </c>
      <c r="B357" s="52" t="s">
        <v>405</v>
      </c>
      <c r="C357" s="52" t="s">
        <v>404</v>
      </c>
      <c r="D357" s="52" t="s">
        <v>771</v>
      </c>
      <c r="E357" s="49" t="s">
        <v>772</v>
      </c>
      <c r="F357" s="49" t="s">
        <v>774</v>
      </c>
      <c r="G357" s="52" t="s">
        <v>649</v>
      </c>
      <c r="H357" s="48">
        <v>45301</v>
      </c>
      <c r="I357" s="50">
        <v>29087</v>
      </c>
      <c r="J357" s="50">
        <v>24650</v>
      </c>
      <c r="K357" s="51">
        <v>18</v>
      </c>
      <c r="L357" s="50">
        <v>0</v>
      </c>
      <c r="M357" s="50">
        <v>2218.5</v>
      </c>
      <c r="N357" s="50">
        <v>2218.5</v>
      </c>
      <c r="O357" s="50">
        <v>0</v>
      </c>
      <c r="P357" s="49" t="s">
        <v>936</v>
      </c>
      <c r="Q357" s="48">
        <v>45332</v>
      </c>
      <c r="R357" s="49" t="s">
        <v>775</v>
      </c>
      <c r="S357" s="49"/>
      <c r="T357" s="49"/>
      <c r="U357" s="49" t="s">
        <v>774</v>
      </c>
      <c r="V357" s="49"/>
      <c r="W357" s="48"/>
    </row>
    <row r="358" spans="1:23">
      <c r="A358" s="52" t="s">
        <v>936</v>
      </c>
      <c r="B358" s="52" t="s">
        <v>406</v>
      </c>
      <c r="C358" s="52" t="s">
        <v>296</v>
      </c>
      <c r="D358" s="52" t="s">
        <v>771</v>
      </c>
      <c r="E358" s="49" t="s">
        <v>772</v>
      </c>
      <c r="F358" s="49" t="s">
        <v>774</v>
      </c>
      <c r="G358" s="52" t="s">
        <v>650</v>
      </c>
      <c r="H358" s="48">
        <v>45310</v>
      </c>
      <c r="I358" s="50">
        <v>12428</v>
      </c>
      <c r="J358" s="50">
        <v>10532</v>
      </c>
      <c r="K358" s="51">
        <v>18</v>
      </c>
      <c r="L358" s="50">
        <v>0</v>
      </c>
      <c r="M358" s="50">
        <v>947.88</v>
      </c>
      <c r="N358" s="50">
        <v>947.88</v>
      </c>
      <c r="O358" s="50">
        <v>0</v>
      </c>
      <c r="P358" s="49" t="s">
        <v>936</v>
      </c>
      <c r="Q358" s="48">
        <v>45333</v>
      </c>
      <c r="R358" s="49" t="s">
        <v>775</v>
      </c>
      <c r="S358" s="49"/>
      <c r="T358" s="49"/>
      <c r="U358" s="49" t="s">
        <v>775</v>
      </c>
      <c r="V358" s="49"/>
      <c r="W358" s="48"/>
    </row>
    <row r="359" spans="1:23">
      <c r="A359" s="52" t="s">
        <v>933</v>
      </c>
      <c r="B359" s="52" t="s">
        <v>76</v>
      </c>
      <c r="C359" s="52" t="s">
        <v>146</v>
      </c>
      <c r="D359" s="52" t="s">
        <v>771</v>
      </c>
      <c r="E359" s="49" t="s">
        <v>772</v>
      </c>
      <c r="F359" s="49" t="s">
        <v>774</v>
      </c>
      <c r="G359" s="52" t="s">
        <v>256</v>
      </c>
      <c r="H359" s="48">
        <v>45364</v>
      </c>
      <c r="I359" s="50">
        <v>9062</v>
      </c>
      <c r="J359" s="50">
        <v>7680</v>
      </c>
      <c r="K359" s="51">
        <v>18</v>
      </c>
      <c r="L359" s="50">
        <v>0</v>
      </c>
      <c r="M359" s="50">
        <v>691.2</v>
      </c>
      <c r="N359" s="50">
        <v>691.2</v>
      </c>
      <c r="O359" s="50">
        <v>0</v>
      </c>
      <c r="P359" s="49" t="s">
        <v>933</v>
      </c>
      <c r="Q359" s="48">
        <v>45394</v>
      </c>
      <c r="R359" s="49" t="s">
        <v>775</v>
      </c>
      <c r="S359" s="49"/>
      <c r="T359" s="49"/>
      <c r="U359" s="49" t="s">
        <v>774</v>
      </c>
      <c r="V359" s="49"/>
      <c r="W359" s="48"/>
    </row>
    <row r="360" spans="1:23">
      <c r="A360" s="52" t="s">
        <v>936</v>
      </c>
      <c r="B360" s="52" t="s">
        <v>408</v>
      </c>
      <c r="C360" s="52" t="s">
        <v>407</v>
      </c>
      <c r="D360" s="52" t="s">
        <v>771</v>
      </c>
      <c r="E360" s="49" t="s">
        <v>772</v>
      </c>
      <c r="F360" s="49" t="s">
        <v>774</v>
      </c>
      <c r="G360" s="52" t="s">
        <v>651</v>
      </c>
      <c r="H360" s="48">
        <v>45294</v>
      </c>
      <c r="I360" s="50">
        <v>189538</v>
      </c>
      <c r="J360" s="50">
        <v>160625</v>
      </c>
      <c r="K360" s="51">
        <v>18</v>
      </c>
      <c r="L360" s="50">
        <v>0</v>
      </c>
      <c r="M360" s="50">
        <v>14456.25</v>
      </c>
      <c r="N360" s="50">
        <v>14456.25</v>
      </c>
      <c r="O360" s="50">
        <v>0</v>
      </c>
      <c r="P360" s="49" t="s">
        <v>936</v>
      </c>
      <c r="Q360" s="48">
        <v>45331</v>
      </c>
      <c r="R360" s="49" t="s">
        <v>775</v>
      </c>
      <c r="S360" s="49"/>
      <c r="T360" s="49" t="s">
        <v>932</v>
      </c>
      <c r="U360" s="49" t="s">
        <v>775</v>
      </c>
      <c r="V360" s="49" t="s">
        <v>946</v>
      </c>
      <c r="W360" s="48">
        <v>45294</v>
      </c>
    </row>
    <row r="361" spans="1:23">
      <c r="A361" s="52" t="s">
        <v>936</v>
      </c>
      <c r="B361" s="52" t="s">
        <v>408</v>
      </c>
      <c r="C361" s="52" t="s">
        <v>407</v>
      </c>
      <c r="D361" s="52" t="s">
        <v>771</v>
      </c>
      <c r="E361" s="49" t="s">
        <v>772</v>
      </c>
      <c r="F361" s="49" t="s">
        <v>774</v>
      </c>
      <c r="G361" s="52" t="s">
        <v>652</v>
      </c>
      <c r="H361" s="48">
        <v>45306</v>
      </c>
      <c r="I361" s="50">
        <v>123900</v>
      </c>
      <c r="J361" s="50">
        <v>105000</v>
      </c>
      <c r="K361" s="51">
        <v>18</v>
      </c>
      <c r="L361" s="50">
        <v>0</v>
      </c>
      <c r="M361" s="50">
        <v>9450</v>
      </c>
      <c r="N361" s="50">
        <v>9450</v>
      </c>
      <c r="O361" s="50">
        <v>0</v>
      </c>
      <c r="P361" s="49" t="s">
        <v>936</v>
      </c>
      <c r="Q361" s="48">
        <v>45331</v>
      </c>
      <c r="R361" s="49" t="s">
        <v>775</v>
      </c>
      <c r="S361" s="49"/>
      <c r="T361" s="49" t="s">
        <v>932</v>
      </c>
      <c r="U361" s="49" t="s">
        <v>775</v>
      </c>
      <c r="V361" s="49" t="s">
        <v>945</v>
      </c>
      <c r="W361" s="48">
        <v>45306</v>
      </c>
    </row>
    <row r="362" spans="1:23">
      <c r="A362" s="52" t="s">
        <v>936</v>
      </c>
      <c r="B362" s="52" t="s">
        <v>408</v>
      </c>
      <c r="C362" s="52" t="s">
        <v>407</v>
      </c>
      <c r="D362" s="52" t="s">
        <v>771</v>
      </c>
      <c r="E362" s="49" t="s">
        <v>772</v>
      </c>
      <c r="F362" s="49" t="s">
        <v>774</v>
      </c>
      <c r="G362" s="52" t="s">
        <v>653</v>
      </c>
      <c r="H362" s="48">
        <v>45306</v>
      </c>
      <c r="I362" s="50">
        <v>29205</v>
      </c>
      <c r="J362" s="50">
        <v>24750</v>
      </c>
      <c r="K362" s="51">
        <v>18</v>
      </c>
      <c r="L362" s="50">
        <v>0</v>
      </c>
      <c r="M362" s="50">
        <v>2227.5</v>
      </c>
      <c r="N362" s="50">
        <v>2227.5</v>
      </c>
      <c r="O362" s="50">
        <v>0</v>
      </c>
      <c r="P362" s="49" t="s">
        <v>936</v>
      </c>
      <c r="Q362" s="48">
        <v>45331</v>
      </c>
      <c r="R362" s="49" t="s">
        <v>775</v>
      </c>
      <c r="S362" s="49"/>
      <c r="T362" s="49" t="s">
        <v>932</v>
      </c>
      <c r="U362" s="49" t="s">
        <v>775</v>
      </c>
      <c r="V362" s="49" t="s">
        <v>944</v>
      </c>
      <c r="W362" s="48">
        <v>45306</v>
      </c>
    </row>
    <row r="363" spans="1:23">
      <c r="A363" s="52" t="s">
        <v>935</v>
      </c>
      <c r="B363" s="52" t="s">
        <v>408</v>
      </c>
      <c r="C363" s="52" t="s">
        <v>407</v>
      </c>
      <c r="D363" s="52" t="s">
        <v>771</v>
      </c>
      <c r="E363" s="49" t="s">
        <v>772</v>
      </c>
      <c r="F363" s="49" t="s">
        <v>774</v>
      </c>
      <c r="G363" s="52" t="s">
        <v>654</v>
      </c>
      <c r="H363" s="48">
        <v>45345</v>
      </c>
      <c r="I363" s="50">
        <v>45725</v>
      </c>
      <c r="J363" s="50">
        <v>38750</v>
      </c>
      <c r="K363" s="51">
        <v>18</v>
      </c>
      <c r="L363" s="50">
        <v>0</v>
      </c>
      <c r="M363" s="50">
        <v>3487.5</v>
      </c>
      <c r="N363" s="50">
        <v>3487.5</v>
      </c>
      <c r="O363" s="50">
        <v>0</v>
      </c>
      <c r="P363" s="49" t="s">
        <v>935</v>
      </c>
      <c r="Q363" s="48">
        <v>45361</v>
      </c>
      <c r="R363" s="49" t="s">
        <v>775</v>
      </c>
      <c r="S363" s="49"/>
      <c r="T363" s="49" t="s">
        <v>932</v>
      </c>
      <c r="U363" s="49" t="s">
        <v>775</v>
      </c>
      <c r="V363" s="49" t="s">
        <v>943</v>
      </c>
      <c r="W363" s="48">
        <v>45345</v>
      </c>
    </row>
    <row r="364" spans="1:23">
      <c r="A364" s="52" t="s">
        <v>935</v>
      </c>
      <c r="B364" s="52" t="s">
        <v>408</v>
      </c>
      <c r="C364" s="52" t="s">
        <v>407</v>
      </c>
      <c r="D364" s="52" t="s">
        <v>771</v>
      </c>
      <c r="E364" s="49" t="s">
        <v>772</v>
      </c>
      <c r="F364" s="49" t="s">
        <v>774</v>
      </c>
      <c r="G364" s="52" t="s">
        <v>655</v>
      </c>
      <c r="H364" s="48">
        <v>45349</v>
      </c>
      <c r="I364" s="50">
        <v>164610</v>
      </c>
      <c r="J364" s="50">
        <v>139500</v>
      </c>
      <c r="K364" s="51">
        <v>18</v>
      </c>
      <c r="L364" s="50">
        <v>0</v>
      </c>
      <c r="M364" s="50">
        <v>12555</v>
      </c>
      <c r="N364" s="50">
        <v>12555</v>
      </c>
      <c r="O364" s="50">
        <v>0</v>
      </c>
      <c r="P364" s="49" t="s">
        <v>935</v>
      </c>
      <c r="Q364" s="48">
        <v>45361</v>
      </c>
      <c r="R364" s="49" t="s">
        <v>775</v>
      </c>
      <c r="S364" s="49"/>
      <c r="T364" s="49" t="s">
        <v>932</v>
      </c>
      <c r="U364" s="49" t="s">
        <v>775</v>
      </c>
      <c r="V364" s="49" t="s">
        <v>942</v>
      </c>
      <c r="W364" s="48">
        <v>45349</v>
      </c>
    </row>
    <row r="365" spans="1:23">
      <c r="A365" s="52" t="s">
        <v>936</v>
      </c>
      <c r="B365" s="52" t="s">
        <v>77</v>
      </c>
      <c r="C365" s="52" t="s">
        <v>147</v>
      </c>
      <c r="D365" s="52" t="s">
        <v>771</v>
      </c>
      <c r="E365" s="49" t="s">
        <v>772</v>
      </c>
      <c r="F365" s="49" t="s">
        <v>774</v>
      </c>
      <c r="G365" s="52" t="s">
        <v>657</v>
      </c>
      <c r="H365" s="48">
        <v>45299</v>
      </c>
      <c r="I365" s="50">
        <v>14560</v>
      </c>
      <c r="J365" s="50">
        <v>13000</v>
      </c>
      <c r="K365" s="51">
        <v>12</v>
      </c>
      <c r="L365" s="50">
        <v>1560</v>
      </c>
      <c r="M365" s="50">
        <v>0</v>
      </c>
      <c r="N365" s="50">
        <v>0</v>
      </c>
      <c r="O365" s="50">
        <v>0</v>
      </c>
      <c r="P365" s="49" t="s">
        <v>936</v>
      </c>
      <c r="Q365" s="48">
        <v>45331</v>
      </c>
      <c r="R365" s="49" t="s">
        <v>775</v>
      </c>
      <c r="S365" s="49"/>
      <c r="T365" s="49"/>
      <c r="U365" s="49" t="s">
        <v>775</v>
      </c>
      <c r="V365" s="49"/>
      <c r="W365" s="48"/>
    </row>
    <row r="366" spans="1:23">
      <c r="A366" s="52" t="s">
        <v>936</v>
      </c>
      <c r="B366" s="52" t="s">
        <v>77</v>
      </c>
      <c r="C366" s="52" t="s">
        <v>147</v>
      </c>
      <c r="D366" s="52" t="s">
        <v>771</v>
      </c>
      <c r="E366" s="49" t="s">
        <v>772</v>
      </c>
      <c r="F366" s="49" t="s">
        <v>774</v>
      </c>
      <c r="G366" s="52" t="s">
        <v>658</v>
      </c>
      <c r="H366" s="48">
        <v>45314</v>
      </c>
      <c r="I366" s="50">
        <v>2320</v>
      </c>
      <c r="J366" s="50">
        <v>2071</v>
      </c>
      <c r="K366" s="51">
        <v>12</v>
      </c>
      <c r="L366" s="50">
        <v>249</v>
      </c>
      <c r="M366" s="50">
        <v>0</v>
      </c>
      <c r="N366" s="50">
        <v>0</v>
      </c>
      <c r="O366" s="50">
        <v>0</v>
      </c>
      <c r="P366" s="49" t="s">
        <v>936</v>
      </c>
      <c r="Q366" s="48">
        <v>45331</v>
      </c>
      <c r="R366" s="49" t="s">
        <v>775</v>
      </c>
      <c r="S366" s="49"/>
      <c r="T366" s="49"/>
      <c r="U366" s="49" t="s">
        <v>775</v>
      </c>
      <c r="V366" s="49"/>
      <c r="W366" s="48"/>
    </row>
    <row r="367" spans="1:23">
      <c r="A367" s="52" t="s">
        <v>935</v>
      </c>
      <c r="B367" s="52" t="s">
        <v>77</v>
      </c>
      <c r="C367" s="52" t="s">
        <v>410</v>
      </c>
      <c r="D367" s="52" t="s">
        <v>771</v>
      </c>
      <c r="E367" s="49" t="s">
        <v>772</v>
      </c>
      <c r="F367" s="49" t="s">
        <v>774</v>
      </c>
      <c r="G367" s="52" t="s">
        <v>659</v>
      </c>
      <c r="H367" s="48">
        <v>45342</v>
      </c>
      <c r="I367" s="50">
        <v>570</v>
      </c>
      <c r="J367" s="50">
        <v>508</v>
      </c>
      <c r="K367" s="51">
        <v>12</v>
      </c>
      <c r="L367" s="50">
        <v>0</v>
      </c>
      <c r="M367" s="50">
        <v>31</v>
      </c>
      <c r="N367" s="50">
        <v>31</v>
      </c>
      <c r="O367" s="50">
        <v>0</v>
      </c>
      <c r="P367" s="49" t="s">
        <v>935</v>
      </c>
      <c r="Q367" s="48">
        <v>45361</v>
      </c>
      <c r="R367" s="49" t="s">
        <v>775</v>
      </c>
      <c r="S367" s="49"/>
      <c r="T367" s="49"/>
      <c r="U367" s="49" t="s">
        <v>775</v>
      </c>
      <c r="V367" s="49"/>
      <c r="W367" s="48"/>
    </row>
    <row r="368" spans="1:23">
      <c r="A368" s="52" t="s">
        <v>935</v>
      </c>
      <c r="B368" s="52" t="s">
        <v>77</v>
      </c>
      <c r="C368" s="52" t="s">
        <v>147</v>
      </c>
      <c r="D368" s="52" t="s">
        <v>771</v>
      </c>
      <c r="E368" s="49" t="s">
        <v>772</v>
      </c>
      <c r="F368" s="49" t="s">
        <v>774</v>
      </c>
      <c r="G368" s="52" t="s">
        <v>660</v>
      </c>
      <c r="H368" s="48">
        <v>45342</v>
      </c>
      <c r="I368" s="50">
        <v>1600</v>
      </c>
      <c r="J368" s="50">
        <v>1429</v>
      </c>
      <c r="K368" s="51">
        <v>12</v>
      </c>
      <c r="L368" s="50">
        <v>171</v>
      </c>
      <c r="M368" s="50">
        <v>0</v>
      </c>
      <c r="N368" s="50">
        <v>0</v>
      </c>
      <c r="O368" s="50">
        <v>0</v>
      </c>
      <c r="P368" s="49" t="s">
        <v>935</v>
      </c>
      <c r="Q368" s="48">
        <v>45361</v>
      </c>
      <c r="R368" s="49" t="s">
        <v>775</v>
      </c>
      <c r="S368" s="49"/>
      <c r="T368" s="49"/>
      <c r="U368" s="49" t="s">
        <v>775</v>
      </c>
      <c r="V368" s="49"/>
      <c r="W368" s="48"/>
    </row>
    <row r="369" spans="1:23">
      <c r="A369" s="52" t="s">
        <v>935</v>
      </c>
      <c r="B369" s="52" t="s">
        <v>77</v>
      </c>
      <c r="C369" s="52" t="s">
        <v>147</v>
      </c>
      <c r="D369" s="52" t="s">
        <v>771</v>
      </c>
      <c r="E369" s="49" t="s">
        <v>772</v>
      </c>
      <c r="F369" s="49" t="s">
        <v>774</v>
      </c>
      <c r="G369" s="52" t="s">
        <v>661</v>
      </c>
      <c r="H369" s="48">
        <v>45344</v>
      </c>
      <c r="I369" s="50">
        <v>4900</v>
      </c>
      <c r="J369" s="50">
        <v>4375</v>
      </c>
      <c r="K369" s="51">
        <v>12</v>
      </c>
      <c r="L369" s="50">
        <v>525</v>
      </c>
      <c r="M369" s="50">
        <v>0</v>
      </c>
      <c r="N369" s="50">
        <v>0</v>
      </c>
      <c r="O369" s="50">
        <v>0</v>
      </c>
      <c r="P369" s="49" t="s">
        <v>935</v>
      </c>
      <c r="Q369" s="48">
        <v>45361</v>
      </c>
      <c r="R369" s="49" t="s">
        <v>775</v>
      </c>
      <c r="S369" s="49"/>
      <c r="T369" s="49"/>
      <c r="U369" s="49" t="s">
        <v>775</v>
      </c>
      <c r="V369" s="49"/>
      <c r="W369" s="48"/>
    </row>
    <row r="370" spans="1:23">
      <c r="A370" s="52" t="s">
        <v>935</v>
      </c>
      <c r="B370" s="52" t="s">
        <v>77</v>
      </c>
      <c r="C370" s="52" t="s">
        <v>147</v>
      </c>
      <c r="D370" s="52" t="s">
        <v>771</v>
      </c>
      <c r="E370" s="49" t="s">
        <v>772</v>
      </c>
      <c r="F370" s="49" t="s">
        <v>774</v>
      </c>
      <c r="G370" s="52" t="s">
        <v>662</v>
      </c>
      <c r="H370" s="48">
        <v>45346</v>
      </c>
      <c r="I370" s="50">
        <v>2130</v>
      </c>
      <c r="J370" s="50">
        <v>1902</v>
      </c>
      <c r="K370" s="51">
        <v>12</v>
      </c>
      <c r="L370" s="50">
        <v>228</v>
      </c>
      <c r="M370" s="50">
        <v>0</v>
      </c>
      <c r="N370" s="50">
        <v>0</v>
      </c>
      <c r="O370" s="50">
        <v>0</v>
      </c>
      <c r="P370" s="49" t="s">
        <v>935</v>
      </c>
      <c r="Q370" s="48">
        <v>45361</v>
      </c>
      <c r="R370" s="49" t="s">
        <v>775</v>
      </c>
      <c r="S370" s="49"/>
      <c r="T370" s="49"/>
      <c r="U370" s="49" t="s">
        <v>775</v>
      </c>
      <c r="V370" s="49"/>
      <c r="W370" s="48"/>
    </row>
    <row r="371" spans="1:23">
      <c r="A371" s="52" t="s">
        <v>935</v>
      </c>
      <c r="B371" s="52" t="s">
        <v>77</v>
      </c>
      <c r="C371" s="52" t="s">
        <v>409</v>
      </c>
      <c r="D371" s="52" t="s">
        <v>771</v>
      </c>
      <c r="E371" s="49" t="s">
        <v>772</v>
      </c>
      <c r="F371" s="49" t="s">
        <v>774</v>
      </c>
      <c r="G371" s="52" t="s">
        <v>656</v>
      </c>
      <c r="H371" s="48">
        <v>45350</v>
      </c>
      <c r="I371" s="50">
        <v>5480</v>
      </c>
      <c r="J371" s="50">
        <v>4893</v>
      </c>
      <c r="K371" s="51">
        <v>12</v>
      </c>
      <c r="L371" s="50">
        <v>587</v>
      </c>
      <c r="M371" s="50">
        <v>0</v>
      </c>
      <c r="N371" s="50">
        <v>0</v>
      </c>
      <c r="O371" s="50">
        <v>0</v>
      </c>
      <c r="P371" s="49" t="s">
        <v>935</v>
      </c>
      <c r="Q371" s="48">
        <v>45361</v>
      </c>
      <c r="R371" s="49" t="s">
        <v>775</v>
      </c>
      <c r="S371" s="49"/>
      <c r="T371" s="49"/>
      <c r="U371" s="49" t="s">
        <v>775</v>
      </c>
      <c r="V371" s="49"/>
      <c r="W371" s="48"/>
    </row>
    <row r="372" spans="1:23">
      <c r="A372" s="52" t="s">
        <v>933</v>
      </c>
      <c r="B372" s="52" t="s">
        <v>77</v>
      </c>
      <c r="C372" s="52" t="s">
        <v>147</v>
      </c>
      <c r="D372" s="52" t="s">
        <v>771</v>
      </c>
      <c r="E372" s="49" t="s">
        <v>772</v>
      </c>
      <c r="F372" s="49" t="s">
        <v>774</v>
      </c>
      <c r="G372" s="52" t="s">
        <v>750</v>
      </c>
      <c r="H372" s="48">
        <v>45351</v>
      </c>
      <c r="I372" s="50">
        <v>6280</v>
      </c>
      <c r="J372" s="50">
        <v>5607</v>
      </c>
      <c r="K372" s="51">
        <v>12</v>
      </c>
      <c r="L372" s="50">
        <v>673</v>
      </c>
      <c r="M372" s="50">
        <v>0</v>
      </c>
      <c r="N372" s="50">
        <v>0</v>
      </c>
      <c r="O372" s="50">
        <v>0</v>
      </c>
      <c r="P372" s="49" t="s">
        <v>933</v>
      </c>
      <c r="Q372" s="48">
        <v>45393</v>
      </c>
      <c r="R372" s="49" t="s">
        <v>775</v>
      </c>
      <c r="S372" s="49"/>
      <c r="T372" s="49"/>
      <c r="U372" s="49" t="s">
        <v>775</v>
      </c>
      <c r="V372" s="49"/>
      <c r="W372" s="48"/>
    </row>
    <row r="373" spans="1:23">
      <c r="A373" s="52" t="s">
        <v>933</v>
      </c>
      <c r="B373" s="52" t="s">
        <v>77</v>
      </c>
      <c r="C373" s="52" t="s">
        <v>148</v>
      </c>
      <c r="D373" s="52" t="s">
        <v>771</v>
      </c>
      <c r="E373" s="49" t="s">
        <v>772</v>
      </c>
      <c r="F373" s="49" t="s">
        <v>774</v>
      </c>
      <c r="G373" s="52" t="s">
        <v>257</v>
      </c>
      <c r="H373" s="48">
        <v>45358</v>
      </c>
      <c r="I373" s="50">
        <v>6050</v>
      </c>
      <c r="J373" s="50">
        <v>5402</v>
      </c>
      <c r="K373" s="51">
        <v>12</v>
      </c>
      <c r="L373" s="50">
        <v>648</v>
      </c>
      <c r="M373" s="50">
        <v>0</v>
      </c>
      <c r="N373" s="50">
        <v>0</v>
      </c>
      <c r="O373" s="50">
        <v>0</v>
      </c>
      <c r="P373" s="49" t="s">
        <v>933</v>
      </c>
      <c r="Q373" s="48">
        <v>45393</v>
      </c>
      <c r="R373" s="49" t="s">
        <v>775</v>
      </c>
      <c r="S373" s="49"/>
      <c r="T373" s="49"/>
      <c r="U373" s="49" t="s">
        <v>775</v>
      </c>
      <c r="V373" s="49"/>
      <c r="W373" s="48"/>
    </row>
    <row r="374" spans="1:23">
      <c r="A374" s="52" t="s">
        <v>933</v>
      </c>
      <c r="B374" s="52" t="s">
        <v>77</v>
      </c>
      <c r="C374" s="52" t="s">
        <v>147</v>
      </c>
      <c r="D374" s="52" t="s">
        <v>771</v>
      </c>
      <c r="E374" s="49" t="s">
        <v>772</v>
      </c>
      <c r="F374" s="49" t="s">
        <v>774</v>
      </c>
      <c r="G374" s="52" t="s">
        <v>258</v>
      </c>
      <c r="H374" s="48">
        <v>45358</v>
      </c>
      <c r="I374" s="50">
        <v>730</v>
      </c>
      <c r="J374" s="50">
        <v>652</v>
      </c>
      <c r="K374" s="51">
        <v>12</v>
      </c>
      <c r="L374" s="50">
        <v>78</v>
      </c>
      <c r="M374" s="50">
        <v>0</v>
      </c>
      <c r="N374" s="50">
        <v>0</v>
      </c>
      <c r="O374" s="50">
        <v>0</v>
      </c>
      <c r="P374" s="49" t="s">
        <v>933</v>
      </c>
      <c r="Q374" s="48">
        <v>45393</v>
      </c>
      <c r="R374" s="49" t="s">
        <v>775</v>
      </c>
      <c r="S374" s="49"/>
      <c r="T374" s="49"/>
      <c r="U374" s="49" t="s">
        <v>775</v>
      </c>
      <c r="V374" s="49"/>
      <c r="W374" s="48"/>
    </row>
    <row r="375" spans="1:23">
      <c r="A375" s="52" t="s">
        <v>933</v>
      </c>
      <c r="B375" s="52" t="s">
        <v>77</v>
      </c>
      <c r="C375" s="52" t="s">
        <v>147</v>
      </c>
      <c r="D375" s="52" t="s">
        <v>771</v>
      </c>
      <c r="E375" s="49" t="s">
        <v>772</v>
      </c>
      <c r="F375" s="49" t="s">
        <v>774</v>
      </c>
      <c r="G375" s="52" t="s">
        <v>259</v>
      </c>
      <c r="H375" s="48">
        <v>45358</v>
      </c>
      <c r="I375" s="50">
        <v>2640</v>
      </c>
      <c r="J375" s="50">
        <v>2357</v>
      </c>
      <c r="K375" s="51">
        <v>12</v>
      </c>
      <c r="L375" s="50">
        <v>283</v>
      </c>
      <c r="M375" s="50">
        <v>0</v>
      </c>
      <c r="N375" s="50">
        <v>0</v>
      </c>
      <c r="O375" s="50">
        <v>0</v>
      </c>
      <c r="P375" s="49" t="s">
        <v>933</v>
      </c>
      <c r="Q375" s="48">
        <v>45393</v>
      </c>
      <c r="R375" s="49" t="s">
        <v>775</v>
      </c>
      <c r="S375" s="49"/>
      <c r="T375" s="49"/>
      <c r="U375" s="49" t="s">
        <v>775</v>
      </c>
      <c r="V375" s="49"/>
      <c r="W375" s="48"/>
    </row>
    <row r="376" spans="1:23">
      <c r="A376" s="52" t="s">
        <v>933</v>
      </c>
      <c r="B376" s="52" t="s">
        <v>77</v>
      </c>
      <c r="C376" s="52" t="s">
        <v>147</v>
      </c>
      <c r="D376" s="52" t="s">
        <v>771</v>
      </c>
      <c r="E376" s="49" t="s">
        <v>772</v>
      </c>
      <c r="F376" s="49" t="s">
        <v>774</v>
      </c>
      <c r="G376" s="52" t="s">
        <v>260</v>
      </c>
      <c r="H376" s="48">
        <v>45367</v>
      </c>
      <c r="I376" s="50">
        <v>11210</v>
      </c>
      <c r="J376" s="50">
        <v>10009</v>
      </c>
      <c r="K376" s="51">
        <v>12</v>
      </c>
      <c r="L376" s="50">
        <v>1201</v>
      </c>
      <c r="M376" s="50">
        <v>0</v>
      </c>
      <c r="N376" s="50">
        <v>0</v>
      </c>
      <c r="O376" s="50">
        <v>0</v>
      </c>
      <c r="P376" s="49" t="s">
        <v>933</v>
      </c>
      <c r="Q376" s="48">
        <v>45393</v>
      </c>
      <c r="R376" s="49" t="s">
        <v>775</v>
      </c>
      <c r="S376" s="49"/>
      <c r="T376" s="49"/>
      <c r="U376" s="49" t="s">
        <v>775</v>
      </c>
      <c r="V376" s="49"/>
      <c r="W376" s="48"/>
    </row>
    <row r="377" spans="1:23">
      <c r="A377" s="52" t="s">
        <v>933</v>
      </c>
      <c r="B377" s="52" t="s">
        <v>77</v>
      </c>
      <c r="C377" s="52" t="s">
        <v>147</v>
      </c>
      <c r="D377" s="52" t="s">
        <v>771</v>
      </c>
      <c r="E377" s="49" t="s">
        <v>772</v>
      </c>
      <c r="F377" s="49" t="s">
        <v>774</v>
      </c>
      <c r="G377" s="52" t="s">
        <v>261</v>
      </c>
      <c r="H377" s="48">
        <v>45370</v>
      </c>
      <c r="I377" s="50">
        <v>4650</v>
      </c>
      <c r="J377" s="50">
        <v>4152</v>
      </c>
      <c r="K377" s="51">
        <v>12</v>
      </c>
      <c r="L377" s="50">
        <v>498</v>
      </c>
      <c r="M377" s="50">
        <v>0</v>
      </c>
      <c r="N377" s="50">
        <v>0</v>
      </c>
      <c r="O377" s="50">
        <v>0</v>
      </c>
      <c r="P377" s="49" t="s">
        <v>933</v>
      </c>
      <c r="Q377" s="48">
        <v>45393</v>
      </c>
      <c r="R377" s="49" t="s">
        <v>775</v>
      </c>
      <c r="S377" s="49"/>
      <c r="T377" s="49"/>
      <c r="U377" s="49" t="s">
        <v>775</v>
      </c>
      <c r="V377" s="49"/>
      <c r="W377" s="48"/>
    </row>
    <row r="378" spans="1:23">
      <c r="A378" s="52" t="s">
        <v>933</v>
      </c>
      <c r="B378" s="52" t="s">
        <v>77</v>
      </c>
      <c r="C378" s="52" t="s">
        <v>149</v>
      </c>
      <c r="D378" s="52" t="s">
        <v>771</v>
      </c>
      <c r="E378" s="49" t="s">
        <v>772</v>
      </c>
      <c r="F378" s="49" t="s">
        <v>774</v>
      </c>
      <c r="G378" s="52" t="s">
        <v>262</v>
      </c>
      <c r="H378" s="48">
        <v>45375</v>
      </c>
      <c r="I378" s="50">
        <v>1400</v>
      </c>
      <c r="J378" s="50">
        <v>1250</v>
      </c>
      <c r="K378" s="51">
        <v>12</v>
      </c>
      <c r="L378" s="50">
        <v>150</v>
      </c>
      <c r="M378" s="50">
        <v>0</v>
      </c>
      <c r="N378" s="50">
        <v>0</v>
      </c>
      <c r="O378" s="50">
        <v>0</v>
      </c>
      <c r="P378" s="49" t="s">
        <v>933</v>
      </c>
      <c r="Q378" s="48">
        <v>45393</v>
      </c>
      <c r="R378" s="49" t="s">
        <v>775</v>
      </c>
      <c r="S378" s="49"/>
      <c r="T378" s="49"/>
      <c r="U378" s="49" t="s">
        <v>775</v>
      </c>
      <c r="V378" s="49"/>
      <c r="W378" s="48"/>
    </row>
    <row r="379" spans="1:23">
      <c r="A379" s="52" t="s">
        <v>935</v>
      </c>
      <c r="B379" s="52" t="s">
        <v>306</v>
      </c>
      <c r="C379" s="52" t="s">
        <v>305</v>
      </c>
      <c r="D379" s="52" t="s">
        <v>771</v>
      </c>
      <c r="E379" s="49" t="s">
        <v>772</v>
      </c>
      <c r="F379" s="49" t="s">
        <v>774</v>
      </c>
      <c r="G379" s="52" t="s">
        <v>663</v>
      </c>
      <c r="H379" s="48">
        <v>45331</v>
      </c>
      <c r="I379" s="50">
        <v>15399</v>
      </c>
      <c r="J379" s="50">
        <v>13050</v>
      </c>
      <c r="K379" s="51">
        <v>18</v>
      </c>
      <c r="L379" s="50">
        <v>0</v>
      </c>
      <c r="M379" s="50">
        <v>1174.5</v>
      </c>
      <c r="N379" s="50">
        <v>1174.5</v>
      </c>
      <c r="O379" s="50">
        <v>0</v>
      </c>
      <c r="P379" s="49" t="s">
        <v>935</v>
      </c>
      <c r="Q379" s="48">
        <v>45358</v>
      </c>
      <c r="R379" s="49" t="s">
        <v>775</v>
      </c>
      <c r="S379" s="49"/>
      <c r="T379" s="49"/>
      <c r="U379" s="49" t="s">
        <v>774</v>
      </c>
      <c r="V379" s="49"/>
      <c r="W379" s="48"/>
    </row>
    <row r="380" spans="1:23">
      <c r="A380" s="52" t="s">
        <v>936</v>
      </c>
      <c r="B380" s="52" t="s">
        <v>78</v>
      </c>
      <c r="C380" s="52" t="s">
        <v>150</v>
      </c>
      <c r="D380" s="52" t="s">
        <v>771</v>
      </c>
      <c r="E380" s="49" t="s">
        <v>772</v>
      </c>
      <c r="F380" s="49" t="s">
        <v>775</v>
      </c>
      <c r="G380" s="52" t="s">
        <v>664</v>
      </c>
      <c r="H380" s="48">
        <v>45294</v>
      </c>
      <c r="I380" s="50">
        <v>6550</v>
      </c>
      <c r="J380" s="50">
        <v>6550</v>
      </c>
      <c r="K380" s="51">
        <v>5</v>
      </c>
      <c r="L380" s="50">
        <v>0</v>
      </c>
      <c r="M380" s="50">
        <v>163.75</v>
      </c>
      <c r="N380" s="50">
        <v>163.75</v>
      </c>
      <c r="O380" s="50">
        <v>0</v>
      </c>
      <c r="P380" s="49" t="s">
        <v>936</v>
      </c>
      <c r="Q380" s="48">
        <v>45335</v>
      </c>
      <c r="R380" s="49" t="s">
        <v>775</v>
      </c>
      <c r="S380" s="49"/>
      <c r="T380" s="49"/>
      <c r="U380" s="49" t="s">
        <v>774</v>
      </c>
      <c r="V380" s="49"/>
      <c r="W380" s="48"/>
    </row>
    <row r="381" spans="1:23">
      <c r="A381" s="52" t="s">
        <v>936</v>
      </c>
      <c r="B381" s="52" t="s">
        <v>78</v>
      </c>
      <c r="C381" s="52" t="s">
        <v>150</v>
      </c>
      <c r="D381" s="52" t="s">
        <v>771</v>
      </c>
      <c r="E381" s="49" t="s">
        <v>772</v>
      </c>
      <c r="F381" s="49" t="s">
        <v>775</v>
      </c>
      <c r="G381" s="52" t="s">
        <v>665</v>
      </c>
      <c r="H381" s="48">
        <v>45294</v>
      </c>
      <c r="I381" s="50">
        <v>1040</v>
      </c>
      <c r="J381" s="50">
        <v>1040</v>
      </c>
      <c r="K381" s="51">
        <v>5</v>
      </c>
      <c r="L381" s="50">
        <v>0</v>
      </c>
      <c r="M381" s="50">
        <v>26</v>
      </c>
      <c r="N381" s="50">
        <v>26</v>
      </c>
      <c r="O381" s="50">
        <v>0</v>
      </c>
      <c r="P381" s="49" t="s">
        <v>936</v>
      </c>
      <c r="Q381" s="48">
        <v>45335</v>
      </c>
      <c r="R381" s="49" t="s">
        <v>775</v>
      </c>
      <c r="S381" s="49"/>
      <c r="T381" s="49"/>
      <c r="U381" s="49" t="s">
        <v>774</v>
      </c>
      <c r="V381" s="49"/>
      <c r="W381" s="48"/>
    </row>
    <row r="382" spans="1:23">
      <c r="A382" s="52" t="s">
        <v>936</v>
      </c>
      <c r="B382" s="52" t="s">
        <v>78</v>
      </c>
      <c r="C382" s="52" t="s">
        <v>150</v>
      </c>
      <c r="D382" s="52" t="s">
        <v>771</v>
      </c>
      <c r="E382" s="49" t="s">
        <v>772</v>
      </c>
      <c r="F382" s="49" t="s">
        <v>775</v>
      </c>
      <c r="G382" s="52" t="s">
        <v>666</v>
      </c>
      <c r="H382" s="48">
        <v>45306</v>
      </c>
      <c r="I382" s="50">
        <v>720</v>
      </c>
      <c r="J382" s="50">
        <v>720</v>
      </c>
      <c r="K382" s="51">
        <v>5</v>
      </c>
      <c r="L382" s="50">
        <v>0</v>
      </c>
      <c r="M382" s="50">
        <v>18</v>
      </c>
      <c r="N382" s="50">
        <v>18</v>
      </c>
      <c r="O382" s="50">
        <v>0</v>
      </c>
      <c r="P382" s="49" t="s">
        <v>936</v>
      </c>
      <c r="Q382" s="48">
        <v>45335</v>
      </c>
      <c r="R382" s="49" t="s">
        <v>775</v>
      </c>
      <c r="S382" s="49"/>
      <c r="T382" s="49"/>
      <c r="U382" s="49" t="s">
        <v>774</v>
      </c>
      <c r="V382" s="49"/>
      <c r="W382" s="48"/>
    </row>
    <row r="383" spans="1:23">
      <c r="A383" s="52" t="s">
        <v>935</v>
      </c>
      <c r="B383" s="52" t="s">
        <v>78</v>
      </c>
      <c r="C383" s="52" t="s">
        <v>150</v>
      </c>
      <c r="D383" s="52" t="s">
        <v>771</v>
      </c>
      <c r="E383" s="49" t="s">
        <v>772</v>
      </c>
      <c r="F383" s="49" t="s">
        <v>775</v>
      </c>
      <c r="G383" s="52" t="s">
        <v>667</v>
      </c>
      <c r="H383" s="48">
        <v>45349</v>
      </c>
      <c r="I383" s="50">
        <v>1060</v>
      </c>
      <c r="J383" s="50">
        <v>1060</v>
      </c>
      <c r="K383" s="51">
        <v>5</v>
      </c>
      <c r="L383" s="50">
        <v>0</v>
      </c>
      <c r="M383" s="50">
        <v>26.5</v>
      </c>
      <c r="N383" s="50">
        <v>26.5</v>
      </c>
      <c r="O383" s="50">
        <v>0</v>
      </c>
      <c r="P383" s="49" t="s">
        <v>935</v>
      </c>
      <c r="Q383" s="48">
        <v>45364</v>
      </c>
      <c r="R383" s="49" t="s">
        <v>775</v>
      </c>
      <c r="S383" s="49"/>
      <c r="T383" s="49"/>
      <c r="U383" s="49" t="s">
        <v>774</v>
      </c>
      <c r="V383" s="49"/>
      <c r="W383" s="48"/>
    </row>
    <row r="384" spans="1:23">
      <c r="A384" s="52" t="s">
        <v>933</v>
      </c>
      <c r="B384" s="52" t="s">
        <v>78</v>
      </c>
      <c r="C384" s="52" t="s">
        <v>150</v>
      </c>
      <c r="D384" s="52" t="s">
        <v>771</v>
      </c>
      <c r="E384" s="49" t="s">
        <v>772</v>
      </c>
      <c r="F384" s="49" t="s">
        <v>775</v>
      </c>
      <c r="G384" s="52" t="s">
        <v>263</v>
      </c>
      <c r="H384" s="48">
        <v>45362</v>
      </c>
      <c r="I384" s="50">
        <v>300</v>
      </c>
      <c r="J384" s="50">
        <v>300</v>
      </c>
      <c r="K384" s="51">
        <v>5</v>
      </c>
      <c r="L384" s="50">
        <v>0</v>
      </c>
      <c r="M384" s="50">
        <v>7.5</v>
      </c>
      <c r="N384" s="50">
        <v>7.5</v>
      </c>
      <c r="O384" s="50">
        <v>0</v>
      </c>
      <c r="P384" s="49" t="s">
        <v>933</v>
      </c>
      <c r="Q384" s="48">
        <v>45395</v>
      </c>
      <c r="R384" s="49" t="s">
        <v>775</v>
      </c>
      <c r="S384" s="49"/>
      <c r="T384" s="49"/>
      <c r="U384" s="49" t="s">
        <v>774</v>
      </c>
      <c r="V384" s="49"/>
      <c r="W384" s="48"/>
    </row>
    <row r="385" spans="1:23">
      <c r="A385" s="52" t="s">
        <v>935</v>
      </c>
      <c r="B385" s="52" t="s">
        <v>412</v>
      </c>
      <c r="C385" s="52" t="s">
        <v>411</v>
      </c>
      <c r="D385" s="52" t="s">
        <v>771</v>
      </c>
      <c r="E385" s="49" t="s">
        <v>772</v>
      </c>
      <c r="F385" s="49" t="s">
        <v>775</v>
      </c>
      <c r="G385" s="52" t="s">
        <v>164</v>
      </c>
      <c r="H385" s="48">
        <v>45317</v>
      </c>
      <c r="I385" s="50">
        <v>19125</v>
      </c>
      <c r="J385" s="50">
        <v>19125</v>
      </c>
      <c r="K385" s="51">
        <v>5</v>
      </c>
      <c r="L385" s="50">
        <v>956.25</v>
      </c>
      <c r="M385" s="50">
        <v>0</v>
      </c>
      <c r="N385" s="50">
        <v>0</v>
      </c>
      <c r="O385" s="50">
        <v>0</v>
      </c>
      <c r="P385" s="49" t="s">
        <v>936</v>
      </c>
      <c r="Q385" s="48">
        <v>45336</v>
      </c>
      <c r="R385" s="49" t="s">
        <v>775</v>
      </c>
      <c r="S385" s="49"/>
      <c r="T385" s="49"/>
      <c r="U385" s="49" t="s">
        <v>774</v>
      </c>
      <c r="V385" s="49"/>
      <c r="W385" s="48"/>
    </row>
    <row r="386" spans="1:23">
      <c r="A386" s="52" t="s">
        <v>935</v>
      </c>
      <c r="B386" s="52" t="s">
        <v>414</v>
      </c>
      <c r="C386" s="52" t="s">
        <v>413</v>
      </c>
      <c r="D386" s="52" t="s">
        <v>771</v>
      </c>
      <c r="E386" s="49" t="s">
        <v>772</v>
      </c>
      <c r="F386" s="49" t="s">
        <v>774</v>
      </c>
      <c r="G386" s="52" t="s">
        <v>668</v>
      </c>
      <c r="H386" s="48">
        <v>45323</v>
      </c>
      <c r="I386" s="50">
        <v>79650</v>
      </c>
      <c r="J386" s="50">
        <v>67500</v>
      </c>
      <c r="K386" s="51">
        <v>18</v>
      </c>
      <c r="L386" s="50">
        <v>0</v>
      </c>
      <c r="M386" s="50">
        <v>6075</v>
      </c>
      <c r="N386" s="50">
        <v>6075</v>
      </c>
      <c r="O386" s="50">
        <v>0</v>
      </c>
      <c r="P386" s="49" t="s">
        <v>935</v>
      </c>
      <c r="Q386" s="48">
        <v>45360</v>
      </c>
      <c r="R386" s="49" t="s">
        <v>775</v>
      </c>
      <c r="S386" s="49"/>
      <c r="T386" s="49" t="s">
        <v>932</v>
      </c>
      <c r="U386" s="49" t="s">
        <v>775</v>
      </c>
      <c r="V386" s="49" t="s">
        <v>941</v>
      </c>
      <c r="W386" s="48">
        <v>45323</v>
      </c>
    </row>
    <row r="387" spans="1:23">
      <c r="A387" s="52" t="s">
        <v>936</v>
      </c>
      <c r="B387" s="52" t="s">
        <v>415</v>
      </c>
      <c r="C387" s="52" t="s">
        <v>298</v>
      </c>
      <c r="D387" s="52" t="s">
        <v>771</v>
      </c>
      <c r="E387" s="49" t="s">
        <v>772</v>
      </c>
      <c r="F387" s="49" t="s">
        <v>774</v>
      </c>
      <c r="G387" s="52" t="s">
        <v>669</v>
      </c>
      <c r="H387" s="48">
        <v>45318</v>
      </c>
      <c r="I387" s="50">
        <v>14868</v>
      </c>
      <c r="J387" s="50">
        <v>12600</v>
      </c>
      <c r="K387" s="51">
        <v>18</v>
      </c>
      <c r="L387" s="50">
        <v>0</v>
      </c>
      <c r="M387" s="50">
        <v>1134</v>
      </c>
      <c r="N387" s="50">
        <v>1134</v>
      </c>
      <c r="O387" s="50">
        <v>0</v>
      </c>
      <c r="P387" s="49" t="s">
        <v>936</v>
      </c>
      <c r="Q387" s="48">
        <v>45331</v>
      </c>
      <c r="R387" s="49" t="s">
        <v>775</v>
      </c>
      <c r="S387" s="49"/>
      <c r="T387" s="49" t="s">
        <v>932</v>
      </c>
      <c r="U387" s="49" t="s">
        <v>775</v>
      </c>
      <c r="V387" s="49" t="s">
        <v>940</v>
      </c>
      <c r="W387" s="48">
        <v>45318</v>
      </c>
    </row>
    <row r="388" spans="1:23">
      <c r="A388" s="52" t="s">
        <v>933</v>
      </c>
      <c r="B388" s="52" t="s">
        <v>79</v>
      </c>
      <c r="C388" s="52" t="s">
        <v>151</v>
      </c>
      <c r="D388" s="52" t="s">
        <v>771</v>
      </c>
      <c r="E388" s="49" t="s">
        <v>772</v>
      </c>
      <c r="F388" s="49" t="s">
        <v>774</v>
      </c>
      <c r="G388" s="52" t="s">
        <v>264</v>
      </c>
      <c r="H388" s="48">
        <v>45356</v>
      </c>
      <c r="I388" s="50">
        <v>265500</v>
      </c>
      <c r="J388" s="50">
        <v>225000</v>
      </c>
      <c r="K388" s="51">
        <v>18</v>
      </c>
      <c r="L388" s="50">
        <v>40500</v>
      </c>
      <c r="M388" s="50">
        <v>0</v>
      </c>
      <c r="N388" s="50">
        <v>0</v>
      </c>
      <c r="O388" s="50">
        <v>0</v>
      </c>
      <c r="P388" s="49" t="s">
        <v>933</v>
      </c>
      <c r="Q388" s="48">
        <v>45391</v>
      </c>
      <c r="R388" s="49" t="s">
        <v>775</v>
      </c>
      <c r="S388" s="49"/>
      <c r="T388" s="49"/>
      <c r="U388" s="49" t="s">
        <v>775</v>
      </c>
      <c r="V388" s="49"/>
      <c r="W388" s="48"/>
    </row>
    <row r="389" spans="1:23">
      <c r="A389" s="52" t="s">
        <v>936</v>
      </c>
      <c r="B389" s="52" t="s">
        <v>80</v>
      </c>
      <c r="C389" s="52" t="s">
        <v>152</v>
      </c>
      <c r="D389" s="52" t="s">
        <v>771</v>
      </c>
      <c r="E389" s="49" t="s">
        <v>772</v>
      </c>
      <c r="F389" s="49" t="s">
        <v>774</v>
      </c>
      <c r="G389" s="52" t="s">
        <v>670</v>
      </c>
      <c r="H389" s="48">
        <v>45296</v>
      </c>
      <c r="I389" s="50">
        <v>3646.2</v>
      </c>
      <c r="J389" s="50">
        <v>3090</v>
      </c>
      <c r="K389" s="51">
        <v>18</v>
      </c>
      <c r="L389" s="50">
        <v>0</v>
      </c>
      <c r="M389" s="50">
        <v>278.10000000000002</v>
      </c>
      <c r="N389" s="50">
        <v>278.10000000000002</v>
      </c>
      <c r="O389" s="50">
        <v>0</v>
      </c>
      <c r="P389" s="49" t="s">
        <v>936</v>
      </c>
      <c r="Q389" s="48">
        <v>45332</v>
      </c>
      <c r="R389" s="49" t="s">
        <v>775</v>
      </c>
      <c r="S389" s="49"/>
      <c r="T389" s="49" t="s">
        <v>932</v>
      </c>
      <c r="U389" s="49" t="s">
        <v>775</v>
      </c>
      <c r="V389" s="49" t="s">
        <v>939</v>
      </c>
      <c r="W389" s="48">
        <v>45296</v>
      </c>
    </row>
    <row r="390" spans="1:23">
      <c r="A390" s="52" t="s">
        <v>935</v>
      </c>
      <c r="B390" s="52" t="s">
        <v>80</v>
      </c>
      <c r="C390" s="52" t="s">
        <v>152</v>
      </c>
      <c r="D390" s="52" t="s">
        <v>771</v>
      </c>
      <c r="E390" s="49" t="s">
        <v>772</v>
      </c>
      <c r="F390" s="49" t="s">
        <v>774</v>
      </c>
      <c r="G390" s="52" t="s">
        <v>671</v>
      </c>
      <c r="H390" s="48">
        <v>45327</v>
      </c>
      <c r="I390" s="50">
        <v>3528.2</v>
      </c>
      <c r="J390" s="50">
        <v>2990</v>
      </c>
      <c r="K390" s="51">
        <v>18</v>
      </c>
      <c r="L390" s="50">
        <v>0</v>
      </c>
      <c r="M390" s="50">
        <v>269.10000000000002</v>
      </c>
      <c r="N390" s="50">
        <v>269.10000000000002</v>
      </c>
      <c r="O390" s="50">
        <v>0</v>
      </c>
      <c r="P390" s="49" t="s">
        <v>935</v>
      </c>
      <c r="Q390" s="48">
        <v>45361</v>
      </c>
      <c r="R390" s="49" t="s">
        <v>775</v>
      </c>
      <c r="S390" s="49"/>
      <c r="T390" s="49" t="s">
        <v>932</v>
      </c>
      <c r="U390" s="49" t="s">
        <v>775</v>
      </c>
      <c r="V390" s="49" t="s">
        <v>938</v>
      </c>
      <c r="W390" s="48">
        <v>45327</v>
      </c>
    </row>
    <row r="391" spans="1:23">
      <c r="A391" s="52" t="s">
        <v>933</v>
      </c>
      <c r="B391" s="52" t="s">
        <v>80</v>
      </c>
      <c r="C391" s="52" t="s">
        <v>152</v>
      </c>
      <c r="D391" s="52" t="s">
        <v>771</v>
      </c>
      <c r="E391" s="49" t="s">
        <v>772</v>
      </c>
      <c r="F391" s="49" t="s">
        <v>774</v>
      </c>
      <c r="G391" s="52" t="s">
        <v>265</v>
      </c>
      <c r="H391" s="48">
        <v>45356</v>
      </c>
      <c r="I391" s="50">
        <v>3528.2</v>
      </c>
      <c r="J391" s="50">
        <v>2990</v>
      </c>
      <c r="K391" s="51">
        <v>18</v>
      </c>
      <c r="L391" s="50">
        <v>0</v>
      </c>
      <c r="M391" s="50">
        <v>269.10000000000002</v>
      </c>
      <c r="N391" s="50">
        <v>269.10000000000002</v>
      </c>
      <c r="O391" s="50">
        <v>0</v>
      </c>
      <c r="P391" s="49" t="s">
        <v>933</v>
      </c>
      <c r="Q391" s="48">
        <v>45391</v>
      </c>
      <c r="R391" s="49" t="s">
        <v>775</v>
      </c>
      <c r="S391" s="49"/>
      <c r="T391" s="49" t="s">
        <v>932</v>
      </c>
      <c r="U391" s="49" t="s">
        <v>775</v>
      </c>
      <c r="V391" s="49" t="s">
        <v>937</v>
      </c>
      <c r="W391" s="48">
        <v>45356</v>
      </c>
    </row>
    <row r="392" spans="1:23">
      <c r="A392" s="52" t="s">
        <v>935</v>
      </c>
      <c r="B392" s="52" t="s">
        <v>81</v>
      </c>
      <c r="C392" s="52" t="s">
        <v>153</v>
      </c>
      <c r="D392" s="52" t="s">
        <v>771</v>
      </c>
      <c r="E392" s="49" t="s">
        <v>772</v>
      </c>
      <c r="F392" s="49" t="s">
        <v>774</v>
      </c>
      <c r="G392" s="52" t="s">
        <v>672</v>
      </c>
      <c r="H392" s="48">
        <v>45334</v>
      </c>
      <c r="I392" s="50">
        <v>91162</v>
      </c>
      <c r="J392" s="50">
        <v>77256</v>
      </c>
      <c r="K392" s="51">
        <v>18</v>
      </c>
      <c r="L392" s="50">
        <v>13906.08</v>
      </c>
      <c r="M392" s="50">
        <v>0</v>
      </c>
      <c r="N392" s="50">
        <v>0</v>
      </c>
      <c r="O392" s="50">
        <v>0</v>
      </c>
      <c r="P392" s="49" t="s">
        <v>935</v>
      </c>
      <c r="Q392" s="48">
        <v>45362</v>
      </c>
      <c r="R392" s="49" t="s">
        <v>775</v>
      </c>
      <c r="S392" s="49"/>
      <c r="T392" s="49"/>
      <c r="U392" s="49" t="s">
        <v>775</v>
      </c>
      <c r="V392" s="49"/>
      <c r="W392" s="48"/>
    </row>
    <row r="393" spans="1:23">
      <c r="A393" s="52" t="s">
        <v>933</v>
      </c>
      <c r="B393" s="52" t="s">
        <v>81</v>
      </c>
      <c r="C393" s="52" t="s">
        <v>153</v>
      </c>
      <c r="D393" s="52" t="s">
        <v>771</v>
      </c>
      <c r="E393" s="49" t="s">
        <v>772</v>
      </c>
      <c r="F393" s="49" t="s">
        <v>774</v>
      </c>
      <c r="G393" s="52" t="s">
        <v>266</v>
      </c>
      <c r="H393" s="48">
        <v>45352</v>
      </c>
      <c r="I393" s="50">
        <v>244207</v>
      </c>
      <c r="J393" s="50">
        <v>206955.1</v>
      </c>
      <c r="K393" s="51">
        <v>18</v>
      </c>
      <c r="L393" s="50">
        <v>37251.919999999998</v>
      </c>
      <c r="M393" s="50">
        <v>0</v>
      </c>
      <c r="N393" s="50">
        <v>0</v>
      </c>
      <c r="O393" s="50">
        <v>0</v>
      </c>
      <c r="P393" s="49" t="s">
        <v>933</v>
      </c>
      <c r="Q393" s="48">
        <v>45390</v>
      </c>
      <c r="R393" s="49" t="s">
        <v>775</v>
      </c>
      <c r="S393" s="49"/>
      <c r="T393" s="49"/>
      <c r="U393" s="49" t="s">
        <v>775</v>
      </c>
      <c r="V393" s="49"/>
      <c r="W393" s="48"/>
    </row>
    <row r="394" spans="1:23">
      <c r="A394" s="52" t="s">
        <v>936</v>
      </c>
      <c r="B394" s="52" t="s">
        <v>82</v>
      </c>
      <c r="C394" s="52" t="s">
        <v>155</v>
      </c>
      <c r="D394" s="52" t="s">
        <v>771</v>
      </c>
      <c r="E394" s="49" t="s">
        <v>772</v>
      </c>
      <c r="F394" s="49" t="s">
        <v>775</v>
      </c>
      <c r="G394" s="52" t="s">
        <v>678</v>
      </c>
      <c r="H394" s="48">
        <v>45292</v>
      </c>
      <c r="I394" s="50">
        <v>950</v>
      </c>
      <c r="J394" s="50">
        <v>950</v>
      </c>
      <c r="K394" s="51">
        <v>5</v>
      </c>
      <c r="L394" s="50">
        <v>0</v>
      </c>
      <c r="M394" s="50">
        <v>23.75</v>
      </c>
      <c r="N394" s="50">
        <v>23.75</v>
      </c>
      <c r="O394" s="50">
        <v>0</v>
      </c>
      <c r="P394" s="49" t="s">
        <v>936</v>
      </c>
      <c r="Q394" s="48">
        <v>45333</v>
      </c>
      <c r="R394" s="49" t="s">
        <v>775</v>
      </c>
      <c r="S394" s="49"/>
      <c r="T394" s="49"/>
      <c r="U394" s="49" t="s">
        <v>775</v>
      </c>
      <c r="V394" s="49"/>
      <c r="W394" s="48"/>
    </row>
    <row r="395" spans="1:23">
      <c r="A395" s="52" t="s">
        <v>936</v>
      </c>
      <c r="B395" s="52" t="s">
        <v>82</v>
      </c>
      <c r="C395" s="52" t="s">
        <v>155</v>
      </c>
      <c r="D395" s="52" t="s">
        <v>771</v>
      </c>
      <c r="E395" s="49" t="s">
        <v>772</v>
      </c>
      <c r="F395" s="49" t="s">
        <v>775</v>
      </c>
      <c r="G395" s="52" t="s">
        <v>679</v>
      </c>
      <c r="H395" s="48">
        <v>45292</v>
      </c>
      <c r="I395" s="50">
        <v>1700</v>
      </c>
      <c r="J395" s="50">
        <v>1700</v>
      </c>
      <c r="K395" s="51">
        <v>5</v>
      </c>
      <c r="L395" s="50">
        <v>0</v>
      </c>
      <c r="M395" s="50">
        <v>42.5</v>
      </c>
      <c r="N395" s="50">
        <v>42.5</v>
      </c>
      <c r="O395" s="50">
        <v>0</v>
      </c>
      <c r="P395" s="49" t="s">
        <v>936</v>
      </c>
      <c r="Q395" s="48">
        <v>45333</v>
      </c>
      <c r="R395" s="49" t="s">
        <v>775</v>
      </c>
      <c r="S395" s="49"/>
      <c r="T395" s="49"/>
      <c r="U395" s="49" t="s">
        <v>775</v>
      </c>
      <c r="V395" s="49"/>
      <c r="W395" s="48"/>
    </row>
    <row r="396" spans="1:23">
      <c r="A396" s="52" t="s">
        <v>936</v>
      </c>
      <c r="B396" s="52" t="s">
        <v>82</v>
      </c>
      <c r="C396" s="52" t="s">
        <v>155</v>
      </c>
      <c r="D396" s="52" t="s">
        <v>771</v>
      </c>
      <c r="E396" s="49" t="s">
        <v>772</v>
      </c>
      <c r="F396" s="49" t="s">
        <v>775</v>
      </c>
      <c r="G396" s="52" t="s">
        <v>680</v>
      </c>
      <c r="H396" s="48">
        <v>45292</v>
      </c>
      <c r="I396" s="50">
        <v>2400</v>
      </c>
      <c r="J396" s="50">
        <v>2400</v>
      </c>
      <c r="K396" s="51">
        <v>5</v>
      </c>
      <c r="L396" s="50">
        <v>0</v>
      </c>
      <c r="M396" s="50">
        <v>60</v>
      </c>
      <c r="N396" s="50">
        <v>60</v>
      </c>
      <c r="O396" s="50">
        <v>0</v>
      </c>
      <c r="P396" s="49" t="s">
        <v>936</v>
      </c>
      <c r="Q396" s="48">
        <v>45333</v>
      </c>
      <c r="R396" s="49" t="s">
        <v>775</v>
      </c>
      <c r="S396" s="49"/>
      <c r="T396" s="49"/>
      <c r="U396" s="49" t="s">
        <v>775</v>
      </c>
      <c r="V396" s="49"/>
      <c r="W396" s="48"/>
    </row>
    <row r="397" spans="1:23">
      <c r="A397" s="52" t="s">
        <v>936</v>
      </c>
      <c r="B397" s="52" t="s">
        <v>82</v>
      </c>
      <c r="C397" s="52" t="s">
        <v>155</v>
      </c>
      <c r="D397" s="52" t="s">
        <v>771</v>
      </c>
      <c r="E397" s="49" t="s">
        <v>772</v>
      </c>
      <c r="F397" s="49" t="s">
        <v>775</v>
      </c>
      <c r="G397" s="52" t="s">
        <v>681</v>
      </c>
      <c r="H397" s="48">
        <v>45293</v>
      </c>
      <c r="I397" s="50">
        <v>5630</v>
      </c>
      <c r="J397" s="50">
        <v>5630</v>
      </c>
      <c r="K397" s="51">
        <v>5</v>
      </c>
      <c r="L397" s="50">
        <v>0</v>
      </c>
      <c r="M397" s="50">
        <v>140.75</v>
      </c>
      <c r="N397" s="50">
        <v>140.75</v>
      </c>
      <c r="O397" s="50">
        <v>0</v>
      </c>
      <c r="P397" s="49" t="s">
        <v>936</v>
      </c>
      <c r="Q397" s="48">
        <v>45333</v>
      </c>
      <c r="R397" s="49" t="s">
        <v>775</v>
      </c>
      <c r="S397" s="49"/>
      <c r="T397" s="49"/>
      <c r="U397" s="49" t="s">
        <v>775</v>
      </c>
      <c r="V397" s="49"/>
      <c r="W397" s="48"/>
    </row>
    <row r="398" spans="1:23">
      <c r="A398" s="52" t="s">
        <v>936</v>
      </c>
      <c r="B398" s="52" t="s">
        <v>82</v>
      </c>
      <c r="C398" s="52" t="s">
        <v>155</v>
      </c>
      <c r="D398" s="52" t="s">
        <v>771</v>
      </c>
      <c r="E398" s="49" t="s">
        <v>772</v>
      </c>
      <c r="F398" s="49" t="s">
        <v>775</v>
      </c>
      <c r="G398" s="52" t="s">
        <v>682</v>
      </c>
      <c r="H398" s="48">
        <v>45295</v>
      </c>
      <c r="I398" s="50">
        <v>5500</v>
      </c>
      <c r="J398" s="50">
        <v>5500</v>
      </c>
      <c r="K398" s="51">
        <v>5</v>
      </c>
      <c r="L398" s="50">
        <v>0</v>
      </c>
      <c r="M398" s="50">
        <v>137.5</v>
      </c>
      <c r="N398" s="50">
        <v>137.5</v>
      </c>
      <c r="O398" s="50">
        <v>0</v>
      </c>
      <c r="P398" s="49" t="s">
        <v>936</v>
      </c>
      <c r="Q398" s="48">
        <v>45333</v>
      </c>
      <c r="R398" s="49" t="s">
        <v>775</v>
      </c>
      <c r="S398" s="49"/>
      <c r="T398" s="49"/>
      <c r="U398" s="49" t="s">
        <v>775</v>
      </c>
      <c r="V398" s="49"/>
      <c r="W398" s="48"/>
    </row>
    <row r="399" spans="1:23">
      <c r="A399" s="52" t="s">
        <v>936</v>
      </c>
      <c r="B399" s="52" t="s">
        <v>82</v>
      </c>
      <c r="C399" s="52" t="s">
        <v>155</v>
      </c>
      <c r="D399" s="52" t="s">
        <v>771</v>
      </c>
      <c r="E399" s="49" t="s">
        <v>772</v>
      </c>
      <c r="F399" s="49" t="s">
        <v>775</v>
      </c>
      <c r="G399" s="52" t="s">
        <v>683</v>
      </c>
      <c r="H399" s="48">
        <v>45295</v>
      </c>
      <c r="I399" s="50">
        <v>5180</v>
      </c>
      <c r="J399" s="50">
        <v>5180</v>
      </c>
      <c r="K399" s="51">
        <v>5</v>
      </c>
      <c r="L399" s="50">
        <v>0</v>
      </c>
      <c r="M399" s="50">
        <v>129.5</v>
      </c>
      <c r="N399" s="50">
        <v>129.5</v>
      </c>
      <c r="O399" s="50">
        <v>0</v>
      </c>
      <c r="P399" s="49" t="s">
        <v>936</v>
      </c>
      <c r="Q399" s="48">
        <v>45333</v>
      </c>
      <c r="R399" s="49" t="s">
        <v>775</v>
      </c>
      <c r="S399" s="49"/>
      <c r="T399" s="49"/>
      <c r="U399" s="49" t="s">
        <v>775</v>
      </c>
      <c r="V399" s="49"/>
      <c r="W399" s="48"/>
    </row>
    <row r="400" spans="1:23">
      <c r="A400" s="52" t="s">
        <v>936</v>
      </c>
      <c r="B400" s="52" t="s">
        <v>82</v>
      </c>
      <c r="C400" s="52" t="s">
        <v>155</v>
      </c>
      <c r="D400" s="52" t="s">
        <v>771</v>
      </c>
      <c r="E400" s="49" t="s">
        <v>772</v>
      </c>
      <c r="F400" s="49" t="s">
        <v>775</v>
      </c>
      <c r="G400" s="52" t="s">
        <v>684</v>
      </c>
      <c r="H400" s="48">
        <v>45297</v>
      </c>
      <c r="I400" s="50">
        <v>1100</v>
      </c>
      <c r="J400" s="50">
        <v>1100</v>
      </c>
      <c r="K400" s="51">
        <v>5</v>
      </c>
      <c r="L400" s="50">
        <v>0</v>
      </c>
      <c r="M400" s="50">
        <v>27.5</v>
      </c>
      <c r="N400" s="50">
        <v>27.5</v>
      </c>
      <c r="O400" s="50">
        <v>0</v>
      </c>
      <c r="P400" s="49" t="s">
        <v>936</v>
      </c>
      <c r="Q400" s="48">
        <v>45333</v>
      </c>
      <c r="R400" s="49" t="s">
        <v>775</v>
      </c>
      <c r="S400" s="49"/>
      <c r="T400" s="49"/>
      <c r="U400" s="49" t="s">
        <v>775</v>
      </c>
      <c r="V400" s="49"/>
      <c r="W400" s="48"/>
    </row>
    <row r="401" spans="1:23">
      <c r="A401" s="52" t="s">
        <v>936</v>
      </c>
      <c r="B401" s="52" t="s">
        <v>82</v>
      </c>
      <c r="C401" s="52" t="s">
        <v>155</v>
      </c>
      <c r="D401" s="52" t="s">
        <v>771</v>
      </c>
      <c r="E401" s="49" t="s">
        <v>772</v>
      </c>
      <c r="F401" s="49" t="s">
        <v>775</v>
      </c>
      <c r="G401" s="52" t="s">
        <v>685</v>
      </c>
      <c r="H401" s="48">
        <v>45297</v>
      </c>
      <c r="I401" s="50">
        <v>950</v>
      </c>
      <c r="J401" s="50">
        <v>950</v>
      </c>
      <c r="K401" s="51">
        <v>5</v>
      </c>
      <c r="L401" s="50">
        <v>0</v>
      </c>
      <c r="M401" s="50">
        <v>23.75</v>
      </c>
      <c r="N401" s="50">
        <v>23.75</v>
      </c>
      <c r="O401" s="50">
        <v>0</v>
      </c>
      <c r="P401" s="49" t="s">
        <v>936</v>
      </c>
      <c r="Q401" s="48">
        <v>45333</v>
      </c>
      <c r="R401" s="49" t="s">
        <v>775</v>
      </c>
      <c r="S401" s="49"/>
      <c r="T401" s="49"/>
      <c r="U401" s="49" t="s">
        <v>775</v>
      </c>
      <c r="V401" s="49"/>
      <c r="W401" s="48"/>
    </row>
    <row r="402" spans="1:23">
      <c r="A402" s="52" t="s">
        <v>936</v>
      </c>
      <c r="B402" s="52" t="s">
        <v>82</v>
      </c>
      <c r="C402" s="52" t="s">
        <v>155</v>
      </c>
      <c r="D402" s="52" t="s">
        <v>771</v>
      </c>
      <c r="E402" s="49" t="s">
        <v>772</v>
      </c>
      <c r="F402" s="49" t="s">
        <v>775</v>
      </c>
      <c r="G402" s="52" t="s">
        <v>686</v>
      </c>
      <c r="H402" s="48">
        <v>45297</v>
      </c>
      <c r="I402" s="50">
        <v>350</v>
      </c>
      <c r="J402" s="50">
        <v>350</v>
      </c>
      <c r="K402" s="51">
        <v>5</v>
      </c>
      <c r="L402" s="50">
        <v>0</v>
      </c>
      <c r="M402" s="50">
        <v>8.75</v>
      </c>
      <c r="N402" s="50">
        <v>8.75</v>
      </c>
      <c r="O402" s="50">
        <v>0</v>
      </c>
      <c r="P402" s="49" t="s">
        <v>936</v>
      </c>
      <c r="Q402" s="48">
        <v>45333</v>
      </c>
      <c r="R402" s="49" t="s">
        <v>775</v>
      </c>
      <c r="S402" s="49"/>
      <c r="T402" s="49"/>
      <c r="U402" s="49" t="s">
        <v>775</v>
      </c>
      <c r="V402" s="49"/>
      <c r="W402" s="48"/>
    </row>
    <row r="403" spans="1:23">
      <c r="A403" s="52" t="s">
        <v>936</v>
      </c>
      <c r="B403" s="52" t="s">
        <v>82</v>
      </c>
      <c r="C403" s="52" t="s">
        <v>155</v>
      </c>
      <c r="D403" s="52" t="s">
        <v>771</v>
      </c>
      <c r="E403" s="49" t="s">
        <v>772</v>
      </c>
      <c r="F403" s="49" t="s">
        <v>775</v>
      </c>
      <c r="G403" s="52" t="s">
        <v>687</v>
      </c>
      <c r="H403" s="48">
        <v>45297</v>
      </c>
      <c r="I403" s="50">
        <v>1300</v>
      </c>
      <c r="J403" s="50">
        <v>1300</v>
      </c>
      <c r="K403" s="51">
        <v>5</v>
      </c>
      <c r="L403" s="50">
        <v>0</v>
      </c>
      <c r="M403" s="50">
        <v>32.5</v>
      </c>
      <c r="N403" s="50">
        <v>32.5</v>
      </c>
      <c r="O403" s="50">
        <v>0</v>
      </c>
      <c r="P403" s="49" t="s">
        <v>936</v>
      </c>
      <c r="Q403" s="48">
        <v>45333</v>
      </c>
      <c r="R403" s="49" t="s">
        <v>775</v>
      </c>
      <c r="S403" s="49"/>
      <c r="T403" s="49"/>
      <c r="U403" s="49" t="s">
        <v>775</v>
      </c>
      <c r="V403" s="49"/>
      <c r="W403" s="48"/>
    </row>
    <row r="404" spans="1:23">
      <c r="A404" s="52" t="s">
        <v>936</v>
      </c>
      <c r="B404" s="52" t="s">
        <v>82</v>
      </c>
      <c r="C404" s="52" t="s">
        <v>158</v>
      </c>
      <c r="D404" s="52" t="s">
        <v>771</v>
      </c>
      <c r="E404" s="49" t="s">
        <v>772</v>
      </c>
      <c r="F404" s="49" t="s">
        <v>775</v>
      </c>
      <c r="G404" s="52" t="s">
        <v>715</v>
      </c>
      <c r="H404" s="48">
        <v>45297</v>
      </c>
      <c r="I404" s="50">
        <v>1200</v>
      </c>
      <c r="J404" s="50">
        <v>1200</v>
      </c>
      <c r="K404" s="51">
        <v>5</v>
      </c>
      <c r="L404" s="50">
        <v>60</v>
      </c>
      <c r="M404" s="50">
        <v>0</v>
      </c>
      <c r="N404" s="50">
        <v>0</v>
      </c>
      <c r="O404" s="50">
        <v>0</v>
      </c>
      <c r="P404" s="49" t="s">
        <v>936</v>
      </c>
      <c r="Q404" s="48">
        <v>45332</v>
      </c>
      <c r="R404" s="49" t="s">
        <v>775</v>
      </c>
      <c r="S404" s="49"/>
      <c r="T404" s="49"/>
      <c r="U404" s="49" t="s">
        <v>775</v>
      </c>
      <c r="V404" s="49"/>
      <c r="W404" s="48"/>
    </row>
    <row r="405" spans="1:23">
      <c r="A405" s="52" t="s">
        <v>936</v>
      </c>
      <c r="B405" s="52" t="s">
        <v>82</v>
      </c>
      <c r="C405" s="52" t="s">
        <v>155</v>
      </c>
      <c r="D405" s="52" t="s">
        <v>771</v>
      </c>
      <c r="E405" s="49" t="s">
        <v>772</v>
      </c>
      <c r="F405" s="49" t="s">
        <v>775</v>
      </c>
      <c r="G405" s="52" t="s">
        <v>688</v>
      </c>
      <c r="H405" s="48">
        <v>45299</v>
      </c>
      <c r="I405" s="50">
        <v>450</v>
      </c>
      <c r="J405" s="50">
        <v>450</v>
      </c>
      <c r="K405" s="51">
        <v>5</v>
      </c>
      <c r="L405" s="50">
        <v>0</v>
      </c>
      <c r="M405" s="50">
        <v>11.25</v>
      </c>
      <c r="N405" s="50">
        <v>11.25</v>
      </c>
      <c r="O405" s="50">
        <v>0</v>
      </c>
      <c r="P405" s="49" t="s">
        <v>936</v>
      </c>
      <c r="Q405" s="48">
        <v>45333</v>
      </c>
      <c r="R405" s="49" t="s">
        <v>775</v>
      </c>
      <c r="S405" s="49"/>
      <c r="T405" s="49"/>
      <c r="U405" s="49" t="s">
        <v>775</v>
      </c>
      <c r="V405" s="49"/>
      <c r="W405" s="48"/>
    </row>
    <row r="406" spans="1:23">
      <c r="A406" s="52" t="s">
        <v>936</v>
      </c>
      <c r="B406" s="52" t="s">
        <v>82</v>
      </c>
      <c r="C406" s="52" t="s">
        <v>155</v>
      </c>
      <c r="D406" s="52" t="s">
        <v>771</v>
      </c>
      <c r="E406" s="49" t="s">
        <v>772</v>
      </c>
      <c r="F406" s="49" t="s">
        <v>775</v>
      </c>
      <c r="G406" s="52" t="s">
        <v>689</v>
      </c>
      <c r="H406" s="48">
        <v>45299</v>
      </c>
      <c r="I406" s="50">
        <v>600</v>
      </c>
      <c r="J406" s="50">
        <v>600</v>
      </c>
      <c r="K406" s="51">
        <v>5</v>
      </c>
      <c r="L406" s="50">
        <v>0</v>
      </c>
      <c r="M406" s="50">
        <v>15</v>
      </c>
      <c r="N406" s="50">
        <v>15</v>
      </c>
      <c r="O406" s="50">
        <v>0</v>
      </c>
      <c r="P406" s="49" t="s">
        <v>936</v>
      </c>
      <c r="Q406" s="48">
        <v>45333</v>
      </c>
      <c r="R406" s="49" t="s">
        <v>775</v>
      </c>
      <c r="S406" s="49"/>
      <c r="T406" s="49"/>
      <c r="U406" s="49" t="s">
        <v>775</v>
      </c>
      <c r="V406" s="49"/>
      <c r="W406" s="48"/>
    </row>
    <row r="407" spans="1:23">
      <c r="A407" s="52" t="s">
        <v>936</v>
      </c>
      <c r="B407" s="52" t="s">
        <v>82</v>
      </c>
      <c r="C407" s="52" t="s">
        <v>155</v>
      </c>
      <c r="D407" s="52" t="s">
        <v>771</v>
      </c>
      <c r="E407" s="49" t="s">
        <v>772</v>
      </c>
      <c r="F407" s="49" t="s">
        <v>775</v>
      </c>
      <c r="G407" s="52" t="s">
        <v>690</v>
      </c>
      <c r="H407" s="48">
        <v>45299</v>
      </c>
      <c r="I407" s="50">
        <v>1100</v>
      </c>
      <c r="J407" s="50">
        <v>1100</v>
      </c>
      <c r="K407" s="51">
        <v>5</v>
      </c>
      <c r="L407" s="50">
        <v>0</v>
      </c>
      <c r="M407" s="50">
        <v>27.5</v>
      </c>
      <c r="N407" s="50">
        <v>27.5</v>
      </c>
      <c r="O407" s="50">
        <v>0</v>
      </c>
      <c r="P407" s="49" t="s">
        <v>936</v>
      </c>
      <c r="Q407" s="48">
        <v>45333</v>
      </c>
      <c r="R407" s="49" t="s">
        <v>775</v>
      </c>
      <c r="S407" s="49"/>
      <c r="T407" s="49"/>
      <c r="U407" s="49" t="s">
        <v>775</v>
      </c>
      <c r="V407" s="49"/>
      <c r="W407" s="48"/>
    </row>
    <row r="408" spans="1:23">
      <c r="A408" s="52" t="s">
        <v>936</v>
      </c>
      <c r="B408" s="52" t="s">
        <v>82</v>
      </c>
      <c r="C408" s="52" t="s">
        <v>155</v>
      </c>
      <c r="D408" s="52" t="s">
        <v>771</v>
      </c>
      <c r="E408" s="49" t="s">
        <v>772</v>
      </c>
      <c r="F408" s="49" t="s">
        <v>775</v>
      </c>
      <c r="G408" s="52" t="s">
        <v>691</v>
      </c>
      <c r="H408" s="48">
        <v>45299</v>
      </c>
      <c r="I408" s="50">
        <v>1200</v>
      </c>
      <c r="J408" s="50">
        <v>1200</v>
      </c>
      <c r="K408" s="51">
        <v>5</v>
      </c>
      <c r="L408" s="50">
        <v>0</v>
      </c>
      <c r="M408" s="50">
        <v>30</v>
      </c>
      <c r="N408" s="50">
        <v>30</v>
      </c>
      <c r="O408" s="50">
        <v>0</v>
      </c>
      <c r="P408" s="49" t="s">
        <v>936</v>
      </c>
      <c r="Q408" s="48">
        <v>45333</v>
      </c>
      <c r="R408" s="49" t="s">
        <v>775</v>
      </c>
      <c r="S408" s="49"/>
      <c r="T408" s="49"/>
      <c r="U408" s="49" t="s">
        <v>775</v>
      </c>
      <c r="V408" s="49"/>
      <c r="W408" s="48"/>
    </row>
    <row r="409" spans="1:23">
      <c r="A409" s="52" t="s">
        <v>936</v>
      </c>
      <c r="B409" s="52" t="s">
        <v>82</v>
      </c>
      <c r="C409" s="52" t="s">
        <v>155</v>
      </c>
      <c r="D409" s="52" t="s">
        <v>771</v>
      </c>
      <c r="E409" s="49" t="s">
        <v>772</v>
      </c>
      <c r="F409" s="49" t="s">
        <v>775</v>
      </c>
      <c r="G409" s="52" t="s">
        <v>692</v>
      </c>
      <c r="H409" s="48">
        <v>45301</v>
      </c>
      <c r="I409" s="50">
        <v>2050</v>
      </c>
      <c r="J409" s="50">
        <v>2050</v>
      </c>
      <c r="K409" s="51">
        <v>5</v>
      </c>
      <c r="L409" s="50">
        <v>0</v>
      </c>
      <c r="M409" s="50">
        <v>51.25</v>
      </c>
      <c r="N409" s="50">
        <v>51.25</v>
      </c>
      <c r="O409" s="50">
        <v>0</v>
      </c>
      <c r="P409" s="49" t="s">
        <v>936</v>
      </c>
      <c r="Q409" s="48">
        <v>45333</v>
      </c>
      <c r="R409" s="49" t="s">
        <v>775</v>
      </c>
      <c r="S409" s="49"/>
      <c r="T409" s="49"/>
      <c r="U409" s="49" t="s">
        <v>775</v>
      </c>
      <c r="V409" s="49"/>
      <c r="W409" s="48"/>
    </row>
    <row r="410" spans="1:23">
      <c r="A410" s="52" t="s">
        <v>936</v>
      </c>
      <c r="B410" s="52" t="s">
        <v>82</v>
      </c>
      <c r="C410" s="52" t="s">
        <v>155</v>
      </c>
      <c r="D410" s="52" t="s">
        <v>771</v>
      </c>
      <c r="E410" s="49" t="s">
        <v>772</v>
      </c>
      <c r="F410" s="49" t="s">
        <v>775</v>
      </c>
      <c r="G410" s="52" t="s">
        <v>693</v>
      </c>
      <c r="H410" s="48">
        <v>45303</v>
      </c>
      <c r="I410" s="50">
        <v>6100</v>
      </c>
      <c r="J410" s="50">
        <v>6100</v>
      </c>
      <c r="K410" s="51">
        <v>5</v>
      </c>
      <c r="L410" s="50">
        <v>0</v>
      </c>
      <c r="M410" s="50">
        <v>152.5</v>
      </c>
      <c r="N410" s="50">
        <v>152.5</v>
      </c>
      <c r="O410" s="50">
        <v>0</v>
      </c>
      <c r="P410" s="49" t="s">
        <v>936</v>
      </c>
      <c r="Q410" s="48">
        <v>45333</v>
      </c>
      <c r="R410" s="49" t="s">
        <v>775</v>
      </c>
      <c r="S410" s="49"/>
      <c r="T410" s="49"/>
      <c r="U410" s="49" t="s">
        <v>775</v>
      </c>
      <c r="V410" s="49"/>
      <c r="W410" s="48"/>
    </row>
    <row r="411" spans="1:23">
      <c r="A411" s="52" t="s">
        <v>936</v>
      </c>
      <c r="B411" s="52" t="s">
        <v>82</v>
      </c>
      <c r="C411" s="52" t="s">
        <v>155</v>
      </c>
      <c r="D411" s="52" t="s">
        <v>771</v>
      </c>
      <c r="E411" s="49" t="s">
        <v>772</v>
      </c>
      <c r="F411" s="49" t="s">
        <v>775</v>
      </c>
      <c r="G411" s="52" t="s">
        <v>694</v>
      </c>
      <c r="H411" s="48">
        <v>45304</v>
      </c>
      <c r="I411" s="50">
        <v>3630</v>
      </c>
      <c r="J411" s="50">
        <v>3630</v>
      </c>
      <c r="K411" s="51">
        <v>5</v>
      </c>
      <c r="L411" s="50">
        <v>0</v>
      </c>
      <c r="M411" s="50">
        <v>90.75</v>
      </c>
      <c r="N411" s="50">
        <v>90.75</v>
      </c>
      <c r="O411" s="50">
        <v>0</v>
      </c>
      <c r="P411" s="49" t="s">
        <v>936</v>
      </c>
      <c r="Q411" s="48">
        <v>45333</v>
      </c>
      <c r="R411" s="49" t="s">
        <v>775</v>
      </c>
      <c r="S411" s="49"/>
      <c r="T411" s="49"/>
      <c r="U411" s="49" t="s">
        <v>775</v>
      </c>
      <c r="V411" s="49"/>
      <c r="W411" s="48"/>
    </row>
    <row r="412" spans="1:23">
      <c r="A412" s="52" t="s">
        <v>936</v>
      </c>
      <c r="B412" s="52" t="s">
        <v>82</v>
      </c>
      <c r="C412" s="52" t="s">
        <v>156</v>
      </c>
      <c r="D412" s="52" t="s">
        <v>771</v>
      </c>
      <c r="E412" s="49" t="s">
        <v>772</v>
      </c>
      <c r="F412" s="49" t="s">
        <v>775</v>
      </c>
      <c r="G412" s="52" t="s">
        <v>673</v>
      </c>
      <c r="H412" s="48">
        <v>45307</v>
      </c>
      <c r="I412" s="50">
        <v>2330</v>
      </c>
      <c r="J412" s="50">
        <v>2330</v>
      </c>
      <c r="K412" s="51">
        <v>5</v>
      </c>
      <c r="L412" s="50">
        <v>116.5</v>
      </c>
      <c r="M412" s="50">
        <v>0</v>
      </c>
      <c r="N412" s="50">
        <v>0</v>
      </c>
      <c r="O412" s="50">
        <v>0</v>
      </c>
      <c r="P412" s="49" t="s">
        <v>936</v>
      </c>
      <c r="Q412" s="48">
        <v>45333</v>
      </c>
      <c r="R412" s="49" t="s">
        <v>775</v>
      </c>
      <c r="S412" s="49"/>
      <c r="T412" s="49"/>
      <c r="U412" s="49" t="s">
        <v>775</v>
      </c>
      <c r="V412" s="49"/>
      <c r="W412" s="48"/>
    </row>
    <row r="413" spans="1:23">
      <c r="A413" s="52" t="s">
        <v>936</v>
      </c>
      <c r="B413" s="52" t="s">
        <v>82</v>
      </c>
      <c r="C413" s="52" t="s">
        <v>155</v>
      </c>
      <c r="D413" s="52" t="s">
        <v>771</v>
      </c>
      <c r="E413" s="49" t="s">
        <v>772</v>
      </c>
      <c r="F413" s="49" t="s">
        <v>775</v>
      </c>
      <c r="G413" s="52" t="s">
        <v>695</v>
      </c>
      <c r="H413" s="48">
        <v>45309</v>
      </c>
      <c r="I413" s="50">
        <v>14700</v>
      </c>
      <c r="J413" s="50">
        <v>14700</v>
      </c>
      <c r="K413" s="51">
        <v>5</v>
      </c>
      <c r="L413" s="50">
        <v>0</v>
      </c>
      <c r="M413" s="50">
        <v>367.5</v>
      </c>
      <c r="N413" s="50">
        <v>367.5</v>
      </c>
      <c r="O413" s="50">
        <v>0</v>
      </c>
      <c r="P413" s="49" t="s">
        <v>936</v>
      </c>
      <c r="Q413" s="48">
        <v>45333</v>
      </c>
      <c r="R413" s="49" t="s">
        <v>775</v>
      </c>
      <c r="S413" s="49"/>
      <c r="T413" s="49"/>
      <c r="U413" s="49" t="s">
        <v>775</v>
      </c>
      <c r="V413" s="49"/>
      <c r="W413" s="48"/>
    </row>
    <row r="414" spans="1:23">
      <c r="A414" s="52" t="s">
        <v>936</v>
      </c>
      <c r="B414" s="52" t="s">
        <v>82</v>
      </c>
      <c r="C414" s="52" t="s">
        <v>155</v>
      </c>
      <c r="D414" s="52" t="s">
        <v>771</v>
      </c>
      <c r="E414" s="49" t="s">
        <v>772</v>
      </c>
      <c r="F414" s="49" t="s">
        <v>775</v>
      </c>
      <c r="G414" s="52" t="s">
        <v>696</v>
      </c>
      <c r="H414" s="48">
        <v>45309</v>
      </c>
      <c r="I414" s="50">
        <v>2600</v>
      </c>
      <c r="J414" s="50">
        <v>2600</v>
      </c>
      <c r="K414" s="51">
        <v>5</v>
      </c>
      <c r="L414" s="50">
        <v>0</v>
      </c>
      <c r="M414" s="50">
        <v>65</v>
      </c>
      <c r="N414" s="50">
        <v>65</v>
      </c>
      <c r="O414" s="50">
        <v>0</v>
      </c>
      <c r="P414" s="49" t="s">
        <v>936</v>
      </c>
      <c r="Q414" s="48">
        <v>45333</v>
      </c>
      <c r="R414" s="49" t="s">
        <v>775</v>
      </c>
      <c r="S414" s="49"/>
      <c r="T414" s="49"/>
      <c r="U414" s="49" t="s">
        <v>775</v>
      </c>
      <c r="V414" s="49"/>
      <c r="W414" s="48"/>
    </row>
    <row r="415" spans="1:23">
      <c r="A415" s="52" t="s">
        <v>936</v>
      </c>
      <c r="B415" s="52" t="s">
        <v>82</v>
      </c>
      <c r="C415" s="52" t="s">
        <v>158</v>
      </c>
      <c r="D415" s="52" t="s">
        <v>771</v>
      </c>
      <c r="E415" s="49" t="s">
        <v>772</v>
      </c>
      <c r="F415" s="49" t="s">
        <v>775</v>
      </c>
      <c r="G415" s="52" t="s">
        <v>716</v>
      </c>
      <c r="H415" s="48">
        <v>45315</v>
      </c>
      <c r="I415" s="50">
        <v>1700</v>
      </c>
      <c r="J415" s="50">
        <v>1700</v>
      </c>
      <c r="K415" s="51">
        <v>5</v>
      </c>
      <c r="L415" s="50">
        <v>85</v>
      </c>
      <c r="M415" s="50">
        <v>0</v>
      </c>
      <c r="N415" s="50">
        <v>0</v>
      </c>
      <c r="O415" s="50">
        <v>0</v>
      </c>
      <c r="P415" s="49" t="s">
        <v>936</v>
      </c>
      <c r="Q415" s="48">
        <v>45332</v>
      </c>
      <c r="R415" s="49" t="s">
        <v>775</v>
      </c>
      <c r="S415" s="49"/>
      <c r="T415" s="49"/>
      <c r="U415" s="49" t="s">
        <v>775</v>
      </c>
      <c r="V415" s="49"/>
      <c r="W415" s="48"/>
    </row>
    <row r="416" spans="1:23">
      <c r="A416" s="52" t="s">
        <v>936</v>
      </c>
      <c r="B416" s="52" t="s">
        <v>82</v>
      </c>
      <c r="C416" s="52" t="s">
        <v>155</v>
      </c>
      <c r="D416" s="52" t="s">
        <v>771</v>
      </c>
      <c r="E416" s="49" t="s">
        <v>772</v>
      </c>
      <c r="F416" s="49" t="s">
        <v>775</v>
      </c>
      <c r="G416" s="52" t="s">
        <v>697</v>
      </c>
      <c r="H416" s="48">
        <v>45316</v>
      </c>
      <c r="I416" s="50">
        <v>13890</v>
      </c>
      <c r="J416" s="50">
        <v>13890</v>
      </c>
      <c r="K416" s="51">
        <v>5</v>
      </c>
      <c r="L416" s="50">
        <v>0</v>
      </c>
      <c r="M416" s="50">
        <v>347.25</v>
      </c>
      <c r="N416" s="50">
        <v>347.25</v>
      </c>
      <c r="O416" s="50">
        <v>0</v>
      </c>
      <c r="P416" s="49" t="s">
        <v>936</v>
      </c>
      <c r="Q416" s="48">
        <v>45333</v>
      </c>
      <c r="R416" s="49" t="s">
        <v>775</v>
      </c>
      <c r="S416" s="49"/>
      <c r="T416" s="49"/>
      <c r="U416" s="49" t="s">
        <v>775</v>
      </c>
      <c r="V416" s="49"/>
      <c r="W416" s="48"/>
    </row>
    <row r="417" spans="1:23">
      <c r="A417" s="52" t="s">
        <v>936</v>
      </c>
      <c r="B417" s="52" t="s">
        <v>82</v>
      </c>
      <c r="C417" s="52" t="s">
        <v>157</v>
      </c>
      <c r="D417" s="52" t="s">
        <v>771</v>
      </c>
      <c r="E417" s="49" t="s">
        <v>772</v>
      </c>
      <c r="F417" s="49" t="s">
        <v>775</v>
      </c>
      <c r="G417" s="52" t="s">
        <v>674</v>
      </c>
      <c r="H417" s="48">
        <v>45318</v>
      </c>
      <c r="I417" s="50">
        <v>400</v>
      </c>
      <c r="J417" s="50">
        <v>400</v>
      </c>
      <c r="K417" s="51">
        <v>5</v>
      </c>
      <c r="L417" s="50">
        <v>20</v>
      </c>
      <c r="M417" s="50">
        <v>0</v>
      </c>
      <c r="N417" s="50">
        <v>0</v>
      </c>
      <c r="O417" s="50">
        <v>0</v>
      </c>
      <c r="P417" s="49" t="s">
        <v>936</v>
      </c>
      <c r="Q417" s="48">
        <v>45332</v>
      </c>
      <c r="R417" s="49" t="s">
        <v>775</v>
      </c>
      <c r="S417" s="49"/>
      <c r="T417" s="49"/>
      <c r="U417" s="49" t="s">
        <v>775</v>
      </c>
      <c r="V417" s="49"/>
      <c r="W417" s="48"/>
    </row>
    <row r="418" spans="1:23">
      <c r="A418" s="52" t="s">
        <v>936</v>
      </c>
      <c r="B418" s="52" t="s">
        <v>82</v>
      </c>
      <c r="C418" s="52" t="s">
        <v>156</v>
      </c>
      <c r="D418" s="52" t="s">
        <v>771</v>
      </c>
      <c r="E418" s="49" t="s">
        <v>772</v>
      </c>
      <c r="F418" s="49" t="s">
        <v>775</v>
      </c>
      <c r="G418" s="52" t="s">
        <v>675</v>
      </c>
      <c r="H418" s="48">
        <v>45320</v>
      </c>
      <c r="I418" s="50">
        <v>6400</v>
      </c>
      <c r="J418" s="50">
        <v>6400</v>
      </c>
      <c r="K418" s="51">
        <v>5</v>
      </c>
      <c r="L418" s="50">
        <v>320</v>
      </c>
      <c r="M418" s="50">
        <v>0</v>
      </c>
      <c r="N418" s="50">
        <v>0</v>
      </c>
      <c r="O418" s="50">
        <v>0</v>
      </c>
      <c r="P418" s="49" t="s">
        <v>936</v>
      </c>
      <c r="Q418" s="48">
        <v>45333</v>
      </c>
      <c r="R418" s="49" t="s">
        <v>775</v>
      </c>
      <c r="S418" s="49"/>
      <c r="T418" s="49"/>
      <c r="U418" s="49" t="s">
        <v>775</v>
      </c>
      <c r="V418" s="49"/>
      <c r="W418" s="48"/>
    </row>
    <row r="419" spans="1:23">
      <c r="A419" s="52" t="s">
        <v>936</v>
      </c>
      <c r="B419" s="52" t="s">
        <v>82</v>
      </c>
      <c r="C419" s="52" t="s">
        <v>156</v>
      </c>
      <c r="D419" s="52" t="s">
        <v>771</v>
      </c>
      <c r="E419" s="49" t="s">
        <v>772</v>
      </c>
      <c r="F419" s="49" t="s">
        <v>775</v>
      </c>
      <c r="G419" s="52" t="s">
        <v>676</v>
      </c>
      <c r="H419" s="48">
        <v>45320</v>
      </c>
      <c r="I419" s="50">
        <v>3250</v>
      </c>
      <c r="J419" s="50">
        <v>3250</v>
      </c>
      <c r="K419" s="51">
        <v>5</v>
      </c>
      <c r="L419" s="50">
        <v>162.5</v>
      </c>
      <c r="M419" s="50">
        <v>0</v>
      </c>
      <c r="N419" s="50">
        <v>0</v>
      </c>
      <c r="O419" s="50">
        <v>0</v>
      </c>
      <c r="P419" s="49" t="s">
        <v>936</v>
      </c>
      <c r="Q419" s="48">
        <v>45333</v>
      </c>
      <c r="R419" s="49" t="s">
        <v>775</v>
      </c>
      <c r="S419" s="49"/>
      <c r="T419" s="49"/>
      <c r="U419" s="49" t="s">
        <v>775</v>
      </c>
      <c r="V419" s="49"/>
      <c r="W419" s="48"/>
    </row>
    <row r="420" spans="1:23">
      <c r="A420" s="52" t="s">
        <v>936</v>
      </c>
      <c r="B420" s="52" t="s">
        <v>82</v>
      </c>
      <c r="C420" s="52" t="s">
        <v>155</v>
      </c>
      <c r="D420" s="52" t="s">
        <v>771</v>
      </c>
      <c r="E420" s="49" t="s">
        <v>772</v>
      </c>
      <c r="F420" s="49" t="s">
        <v>775</v>
      </c>
      <c r="G420" s="52" t="s">
        <v>698</v>
      </c>
      <c r="H420" s="48">
        <v>45320</v>
      </c>
      <c r="I420" s="50">
        <v>3350</v>
      </c>
      <c r="J420" s="50">
        <v>3350</v>
      </c>
      <c r="K420" s="51">
        <v>5</v>
      </c>
      <c r="L420" s="50">
        <v>0</v>
      </c>
      <c r="M420" s="50">
        <v>83.75</v>
      </c>
      <c r="N420" s="50">
        <v>83.75</v>
      </c>
      <c r="O420" s="50">
        <v>0</v>
      </c>
      <c r="P420" s="49" t="s">
        <v>936</v>
      </c>
      <c r="Q420" s="48">
        <v>45333</v>
      </c>
      <c r="R420" s="49" t="s">
        <v>775</v>
      </c>
      <c r="S420" s="49"/>
      <c r="T420" s="49"/>
      <c r="U420" s="49" t="s">
        <v>775</v>
      </c>
      <c r="V420" s="49"/>
      <c r="W420" s="48"/>
    </row>
    <row r="421" spans="1:23">
      <c r="A421" s="52" t="s">
        <v>936</v>
      </c>
      <c r="B421" s="52" t="s">
        <v>82</v>
      </c>
      <c r="C421" s="52" t="s">
        <v>155</v>
      </c>
      <c r="D421" s="52" t="s">
        <v>771</v>
      </c>
      <c r="E421" s="49" t="s">
        <v>772</v>
      </c>
      <c r="F421" s="49" t="s">
        <v>775</v>
      </c>
      <c r="G421" s="52" t="s">
        <v>699</v>
      </c>
      <c r="H421" s="48">
        <v>45320</v>
      </c>
      <c r="I421" s="50">
        <v>750</v>
      </c>
      <c r="J421" s="50">
        <v>750</v>
      </c>
      <c r="K421" s="51">
        <v>5</v>
      </c>
      <c r="L421" s="50">
        <v>0</v>
      </c>
      <c r="M421" s="50">
        <v>18.75</v>
      </c>
      <c r="N421" s="50">
        <v>18.75</v>
      </c>
      <c r="O421" s="50">
        <v>0</v>
      </c>
      <c r="P421" s="49" t="s">
        <v>936</v>
      </c>
      <c r="Q421" s="48">
        <v>45333</v>
      </c>
      <c r="R421" s="49" t="s">
        <v>775</v>
      </c>
      <c r="S421" s="49"/>
      <c r="T421" s="49"/>
      <c r="U421" s="49" t="s">
        <v>775</v>
      </c>
      <c r="V421" s="49"/>
      <c r="W421" s="48"/>
    </row>
    <row r="422" spans="1:23">
      <c r="A422" s="52" t="s">
        <v>936</v>
      </c>
      <c r="B422" s="52" t="s">
        <v>82</v>
      </c>
      <c r="C422" s="52" t="s">
        <v>155</v>
      </c>
      <c r="D422" s="52" t="s">
        <v>771</v>
      </c>
      <c r="E422" s="49" t="s">
        <v>772</v>
      </c>
      <c r="F422" s="49" t="s">
        <v>775</v>
      </c>
      <c r="G422" s="52" t="s">
        <v>700</v>
      </c>
      <c r="H422" s="48">
        <v>45321</v>
      </c>
      <c r="I422" s="50">
        <v>1940</v>
      </c>
      <c r="J422" s="50">
        <v>1940</v>
      </c>
      <c r="K422" s="51">
        <v>5</v>
      </c>
      <c r="L422" s="50">
        <v>0</v>
      </c>
      <c r="M422" s="50">
        <v>48.5</v>
      </c>
      <c r="N422" s="50">
        <v>48.5</v>
      </c>
      <c r="O422" s="50">
        <v>0</v>
      </c>
      <c r="P422" s="49" t="s">
        <v>936</v>
      </c>
      <c r="Q422" s="48">
        <v>45333</v>
      </c>
      <c r="R422" s="49" t="s">
        <v>775</v>
      </c>
      <c r="S422" s="49"/>
      <c r="T422" s="49"/>
      <c r="U422" s="49" t="s">
        <v>775</v>
      </c>
      <c r="V422" s="49"/>
      <c r="W422" s="48"/>
    </row>
    <row r="423" spans="1:23">
      <c r="A423" s="52" t="s">
        <v>935</v>
      </c>
      <c r="B423" s="52" t="s">
        <v>82</v>
      </c>
      <c r="C423" s="52" t="s">
        <v>155</v>
      </c>
      <c r="D423" s="52" t="s">
        <v>771</v>
      </c>
      <c r="E423" s="49" t="s">
        <v>772</v>
      </c>
      <c r="F423" s="49" t="s">
        <v>775</v>
      </c>
      <c r="G423" s="52" t="s">
        <v>701</v>
      </c>
      <c r="H423" s="48">
        <v>45323</v>
      </c>
      <c r="I423" s="50">
        <v>900</v>
      </c>
      <c r="J423" s="50">
        <v>900</v>
      </c>
      <c r="K423" s="51">
        <v>5</v>
      </c>
      <c r="L423" s="50">
        <v>0</v>
      </c>
      <c r="M423" s="50">
        <v>22.5</v>
      </c>
      <c r="N423" s="50">
        <v>22.5</v>
      </c>
      <c r="O423" s="50">
        <v>0</v>
      </c>
      <c r="P423" s="49" t="s">
        <v>935</v>
      </c>
      <c r="Q423" s="48">
        <v>45361</v>
      </c>
      <c r="R423" s="49" t="s">
        <v>775</v>
      </c>
      <c r="S423" s="49"/>
      <c r="T423" s="49"/>
      <c r="U423" s="49" t="s">
        <v>775</v>
      </c>
      <c r="V423" s="49"/>
      <c r="W423" s="48"/>
    </row>
    <row r="424" spans="1:23">
      <c r="A424" s="52" t="s">
        <v>935</v>
      </c>
      <c r="B424" s="52" t="s">
        <v>82</v>
      </c>
      <c r="C424" s="52" t="s">
        <v>155</v>
      </c>
      <c r="D424" s="52" t="s">
        <v>771</v>
      </c>
      <c r="E424" s="49" t="s">
        <v>772</v>
      </c>
      <c r="F424" s="49" t="s">
        <v>775</v>
      </c>
      <c r="G424" s="52" t="s">
        <v>702</v>
      </c>
      <c r="H424" s="48">
        <v>45324</v>
      </c>
      <c r="I424" s="50">
        <v>1350</v>
      </c>
      <c r="J424" s="50">
        <v>1350</v>
      </c>
      <c r="K424" s="51">
        <v>5</v>
      </c>
      <c r="L424" s="50">
        <v>0</v>
      </c>
      <c r="M424" s="50">
        <v>33.75</v>
      </c>
      <c r="N424" s="50">
        <v>33.75</v>
      </c>
      <c r="O424" s="50">
        <v>0</v>
      </c>
      <c r="P424" s="49" t="s">
        <v>935</v>
      </c>
      <c r="Q424" s="48">
        <v>45361</v>
      </c>
      <c r="R424" s="49" t="s">
        <v>775</v>
      </c>
      <c r="S424" s="49"/>
      <c r="T424" s="49"/>
      <c r="U424" s="49" t="s">
        <v>775</v>
      </c>
      <c r="V424" s="49"/>
      <c r="W424" s="48"/>
    </row>
    <row r="425" spans="1:23">
      <c r="A425" s="52" t="s">
        <v>935</v>
      </c>
      <c r="B425" s="52" t="s">
        <v>82</v>
      </c>
      <c r="C425" s="52" t="s">
        <v>155</v>
      </c>
      <c r="D425" s="52" t="s">
        <v>771</v>
      </c>
      <c r="E425" s="49" t="s">
        <v>772</v>
      </c>
      <c r="F425" s="49" t="s">
        <v>775</v>
      </c>
      <c r="G425" s="52" t="s">
        <v>703</v>
      </c>
      <c r="H425" s="48">
        <v>45324</v>
      </c>
      <c r="I425" s="50">
        <v>4970</v>
      </c>
      <c r="J425" s="50">
        <v>4970</v>
      </c>
      <c r="K425" s="51">
        <v>5</v>
      </c>
      <c r="L425" s="50">
        <v>0</v>
      </c>
      <c r="M425" s="50">
        <v>124.25</v>
      </c>
      <c r="N425" s="50">
        <v>124.25</v>
      </c>
      <c r="O425" s="50">
        <v>0</v>
      </c>
      <c r="P425" s="49" t="s">
        <v>935</v>
      </c>
      <c r="Q425" s="48">
        <v>45361</v>
      </c>
      <c r="R425" s="49" t="s">
        <v>775</v>
      </c>
      <c r="S425" s="49"/>
      <c r="T425" s="49"/>
      <c r="U425" s="49" t="s">
        <v>775</v>
      </c>
      <c r="V425" s="49"/>
      <c r="W425" s="48"/>
    </row>
    <row r="426" spans="1:23">
      <c r="A426" s="52" t="s">
        <v>935</v>
      </c>
      <c r="B426" s="52" t="s">
        <v>82</v>
      </c>
      <c r="C426" s="52" t="s">
        <v>155</v>
      </c>
      <c r="D426" s="52" t="s">
        <v>771</v>
      </c>
      <c r="E426" s="49" t="s">
        <v>772</v>
      </c>
      <c r="F426" s="49" t="s">
        <v>775</v>
      </c>
      <c r="G426" s="52" t="s">
        <v>780</v>
      </c>
      <c r="H426" s="48">
        <v>45327</v>
      </c>
      <c r="I426" s="50">
        <v>1850</v>
      </c>
      <c r="J426" s="50">
        <v>1850</v>
      </c>
      <c r="K426" s="51">
        <v>5</v>
      </c>
      <c r="L426" s="50">
        <v>0</v>
      </c>
      <c r="M426" s="50">
        <v>46.25</v>
      </c>
      <c r="N426" s="50">
        <v>46.25</v>
      </c>
      <c r="O426" s="50">
        <v>0</v>
      </c>
      <c r="P426" s="49" t="s">
        <v>935</v>
      </c>
      <c r="Q426" s="48">
        <v>45361</v>
      </c>
      <c r="R426" s="49" t="s">
        <v>775</v>
      </c>
      <c r="S426" s="49"/>
      <c r="T426" s="49"/>
      <c r="U426" s="49" t="s">
        <v>775</v>
      </c>
      <c r="V426" s="49"/>
      <c r="W426" s="48"/>
    </row>
    <row r="427" spans="1:23">
      <c r="A427" s="52" t="s">
        <v>935</v>
      </c>
      <c r="B427" s="52" t="s">
        <v>82</v>
      </c>
      <c r="C427" s="52" t="s">
        <v>155</v>
      </c>
      <c r="D427" s="52" t="s">
        <v>771</v>
      </c>
      <c r="E427" s="49" t="s">
        <v>772</v>
      </c>
      <c r="F427" s="49" t="s">
        <v>775</v>
      </c>
      <c r="G427" s="52" t="s">
        <v>704</v>
      </c>
      <c r="H427" s="48">
        <v>45328</v>
      </c>
      <c r="I427" s="50">
        <v>1410</v>
      </c>
      <c r="J427" s="50">
        <v>1410</v>
      </c>
      <c r="K427" s="51">
        <v>5</v>
      </c>
      <c r="L427" s="50">
        <v>0</v>
      </c>
      <c r="M427" s="50">
        <v>35.25</v>
      </c>
      <c r="N427" s="50">
        <v>35.25</v>
      </c>
      <c r="O427" s="50">
        <v>0</v>
      </c>
      <c r="P427" s="49" t="s">
        <v>935</v>
      </c>
      <c r="Q427" s="48">
        <v>45361</v>
      </c>
      <c r="R427" s="49" t="s">
        <v>775</v>
      </c>
      <c r="S427" s="49"/>
      <c r="T427" s="49"/>
      <c r="U427" s="49" t="s">
        <v>775</v>
      </c>
      <c r="V427" s="49"/>
      <c r="W427" s="48"/>
    </row>
    <row r="428" spans="1:23">
      <c r="A428" s="52" t="s">
        <v>935</v>
      </c>
      <c r="B428" s="52" t="s">
        <v>82</v>
      </c>
      <c r="C428" s="52" t="s">
        <v>156</v>
      </c>
      <c r="D428" s="52" t="s">
        <v>771</v>
      </c>
      <c r="E428" s="49" t="s">
        <v>772</v>
      </c>
      <c r="F428" s="49" t="s">
        <v>775</v>
      </c>
      <c r="G428" s="52" t="s">
        <v>677</v>
      </c>
      <c r="H428" s="48">
        <v>45329</v>
      </c>
      <c r="I428" s="50">
        <v>10100</v>
      </c>
      <c r="J428" s="50">
        <v>10100</v>
      </c>
      <c r="K428" s="51">
        <v>5</v>
      </c>
      <c r="L428" s="50">
        <v>505</v>
      </c>
      <c r="M428" s="50">
        <v>0</v>
      </c>
      <c r="N428" s="50">
        <v>0</v>
      </c>
      <c r="O428" s="50">
        <v>0</v>
      </c>
      <c r="P428" s="49" t="s">
        <v>935</v>
      </c>
      <c r="Q428" s="48">
        <v>45361</v>
      </c>
      <c r="R428" s="49" t="s">
        <v>775</v>
      </c>
      <c r="S428" s="49"/>
      <c r="T428" s="49"/>
      <c r="U428" s="49" t="s">
        <v>775</v>
      </c>
      <c r="V428" s="49"/>
      <c r="W428" s="48"/>
    </row>
    <row r="429" spans="1:23">
      <c r="A429" s="52" t="s">
        <v>935</v>
      </c>
      <c r="B429" s="52" t="s">
        <v>82</v>
      </c>
      <c r="C429" s="52" t="s">
        <v>155</v>
      </c>
      <c r="D429" s="52" t="s">
        <v>771</v>
      </c>
      <c r="E429" s="49" t="s">
        <v>772</v>
      </c>
      <c r="F429" s="49" t="s">
        <v>775</v>
      </c>
      <c r="G429" s="52" t="s">
        <v>705</v>
      </c>
      <c r="H429" s="48">
        <v>45330</v>
      </c>
      <c r="I429" s="50">
        <v>760</v>
      </c>
      <c r="J429" s="50">
        <v>760</v>
      </c>
      <c r="K429" s="51">
        <v>5</v>
      </c>
      <c r="L429" s="50">
        <v>0</v>
      </c>
      <c r="M429" s="50">
        <v>19</v>
      </c>
      <c r="N429" s="50">
        <v>19</v>
      </c>
      <c r="O429" s="50">
        <v>0</v>
      </c>
      <c r="P429" s="49" t="s">
        <v>935</v>
      </c>
      <c r="Q429" s="48">
        <v>45361</v>
      </c>
      <c r="R429" s="49" t="s">
        <v>775</v>
      </c>
      <c r="S429" s="49"/>
      <c r="T429" s="49"/>
      <c r="U429" s="49" t="s">
        <v>775</v>
      </c>
      <c r="V429" s="49"/>
      <c r="W429" s="48"/>
    </row>
    <row r="430" spans="1:23">
      <c r="A430" s="52" t="s">
        <v>935</v>
      </c>
      <c r="B430" s="52" t="s">
        <v>82</v>
      </c>
      <c r="C430" s="52" t="s">
        <v>155</v>
      </c>
      <c r="D430" s="52" t="s">
        <v>771</v>
      </c>
      <c r="E430" s="49" t="s">
        <v>772</v>
      </c>
      <c r="F430" s="49" t="s">
        <v>775</v>
      </c>
      <c r="G430" s="52" t="s">
        <v>706</v>
      </c>
      <c r="H430" s="48">
        <v>45332</v>
      </c>
      <c r="I430" s="50">
        <v>3910</v>
      </c>
      <c r="J430" s="50">
        <v>3910</v>
      </c>
      <c r="K430" s="51">
        <v>5</v>
      </c>
      <c r="L430" s="50">
        <v>0</v>
      </c>
      <c r="M430" s="50">
        <v>97.75</v>
      </c>
      <c r="N430" s="50">
        <v>97.75</v>
      </c>
      <c r="O430" s="50">
        <v>0</v>
      </c>
      <c r="P430" s="49" t="s">
        <v>935</v>
      </c>
      <c r="Q430" s="48">
        <v>45361</v>
      </c>
      <c r="R430" s="49" t="s">
        <v>775</v>
      </c>
      <c r="S430" s="49"/>
      <c r="T430" s="49"/>
      <c r="U430" s="49" t="s">
        <v>775</v>
      </c>
      <c r="V430" s="49"/>
      <c r="W430" s="48"/>
    </row>
    <row r="431" spans="1:23">
      <c r="A431" s="52" t="s">
        <v>935</v>
      </c>
      <c r="B431" s="52" t="s">
        <v>82</v>
      </c>
      <c r="C431" s="52" t="s">
        <v>155</v>
      </c>
      <c r="D431" s="52" t="s">
        <v>771</v>
      </c>
      <c r="E431" s="49" t="s">
        <v>772</v>
      </c>
      <c r="F431" s="49" t="s">
        <v>775</v>
      </c>
      <c r="G431" s="52" t="s">
        <v>707</v>
      </c>
      <c r="H431" s="48">
        <v>45332</v>
      </c>
      <c r="I431" s="50">
        <v>1470</v>
      </c>
      <c r="J431" s="50">
        <v>1470</v>
      </c>
      <c r="K431" s="51">
        <v>5</v>
      </c>
      <c r="L431" s="50">
        <v>0</v>
      </c>
      <c r="M431" s="50">
        <v>36.75</v>
      </c>
      <c r="N431" s="50">
        <v>36.75</v>
      </c>
      <c r="O431" s="50">
        <v>0</v>
      </c>
      <c r="P431" s="49" t="s">
        <v>935</v>
      </c>
      <c r="Q431" s="48">
        <v>45361</v>
      </c>
      <c r="R431" s="49" t="s">
        <v>775</v>
      </c>
      <c r="S431" s="49"/>
      <c r="T431" s="49"/>
      <c r="U431" s="49" t="s">
        <v>775</v>
      </c>
      <c r="V431" s="49"/>
      <c r="W431" s="48"/>
    </row>
    <row r="432" spans="1:23">
      <c r="A432" s="52" t="s">
        <v>935</v>
      </c>
      <c r="B432" s="52" t="s">
        <v>82</v>
      </c>
      <c r="C432" s="52" t="s">
        <v>155</v>
      </c>
      <c r="D432" s="52" t="s">
        <v>771</v>
      </c>
      <c r="E432" s="49" t="s">
        <v>772</v>
      </c>
      <c r="F432" s="49" t="s">
        <v>775</v>
      </c>
      <c r="G432" s="52" t="s">
        <v>708</v>
      </c>
      <c r="H432" s="48">
        <v>45334</v>
      </c>
      <c r="I432" s="50">
        <v>9960</v>
      </c>
      <c r="J432" s="50">
        <v>9960</v>
      </c>
      <c r="K432" s="51">
        <v>5</v>
      </c>
      <c r="L432" s="50">
        <v>0</v>
      </c>
      <c r="M432" s="50">
        <v>249</v>
      </c>
      <c r="N432" s="50">
        <v>249</v>
      </c>
      <c r="O432" s="50">
        <v>0</v>
      </c>
      <c r="P432" s="49" t="s">
        <v>935</v>
      </c>
      <c r="Q432" s="48">
        <v>45361</v>
      </c>
      <c r="R432" s="49" t="s">
        <v>775</v>
      </c>
      <c r="S432" s="49"/>
      <c r="T432" s="49"/>
      <c r="U432" s="49" t="s">
        <v>775</v>
      </c>
      <c r="V432" s="49"/>
      <c r="W432" s="48"/>
    </row>
    <row r="433" spans="1:23">
      <c r="A433" s="52" t="s">
        <v>935</v>
      </c>
      <c r="B433" s="52" t="s">
        <v>82</v>
      </c>
      <c r="C433" s="52" t="s">
        <v>158</v>
      </c>
      <c r="D433" s="52" t="s">
        <v>771</v>
      </c>
      <c r="E433" s="49" t="s">
        <v>772</v>
      </c>
      <c r="F433" s="49" t="s">
        <v>775</v>
      </c>
      <c r="G433" s="52" t="s">
        <v>717</v>
      </c>
      <c r="H433" s="48">
        <v>45335</v>
      </c>
      <c r="I433" s="50">
        <v>6170</v>
      </c>
      <c r="J433" s="50">
        <v>6170</v>
      </c>
      <c r="K433" s="51">
        <v>5</v>
      </c>
      <c r="L433" s="50">
        <v>308.5</v>
      </c>
      <c r="M433" s="50">
        <v>0</v>
      </c>
      <c r="N433" s="50">
        <v>0</v>
      </c>
      <c r="O433" s="50">
        <v>0</v>
      </c>
      <c r="P433" s="49" t="s">
        <v>935</v>
      </c>
      <c r="Q433" s="48">
        <v>45361</v>
      </c>
      <c r="R433" s="49" t="s">
        <v>775</v>
      </c>
      <c r="S433" s="49"/>
      <c r="T433" s="49"/>
      <c r="U433" s="49" t="s">
        <v>775</v>
      </c>
      <c r="V433" s="49"/>
      <c r="W433" s="48"/>
    </row>
    <row r="434" spans="1:23">
      <c r="A434" s="52" t="s">
        <v>935</v>
      </c>
      <c r="B434" s="52" t="s">
        <v>82</v>
      </c>
      <c r="C434" s="52" t="s">
        <v>155</v>
      </c>
      <c r="D434" s="52" t="s">
        <v>771</v>
      </c>
      <c r="E434" s="49" t="s">
        <v>772</v>
      </c>
      <c r="F434" s="49" t="s">
        <v>775</v>
      </c>
      <c r="G434" s="52" t="s">
        <v>709</v>
      </c>
      <c r="H434" s="48">
        <v>45336</v>
      </c>
      <c r="I434" s="50">
        <v>910</v>
      </c>
      <c r="J434" s="50">
        <v>910</v>
      </c>
      <c r="K434" s="51">
        <v>5</v>
      </c>
      <c r="L434" s="50">
        <v>0</v>
      </c>
      <c r="M434" s="50">
        <v>22.75</v>
      </c>
      <c r="N434" s="50">
        <v>22.75</v>
      </c>
      <c r="O434" s="50">
        <v>0</v>
      </c>
      <c r="P434" s="49" t="s">
        <v>935</v>
      </c>
      <c r="Q434" s="48">
        <v>45361</v>
      </c>
      <c r="R434" s="49" t="s">
        <v>775</v>
      </c>
      <c r="S434" s="49"/>
      <c r="T434" s="49"/>
      <c r="U434" s="49" t="s">
        <v>775</v>
      </c>
      <c r="V434" s="49"/>
      <c r="W434" s="48"/>
    </row>
    <row r="435" spans="1:23">
      <c r="A435" s="52" t="s">
        <v>935</v>
      </c>
      <c r="B435" s="52" t="s">
        <v>82</v>
      </c>
      <c r="C435" s="52" t="s">
        <v>155</v>
      </c>
      <c r="D435" s="52" t="s">
        <v>771</v>
      </c>
      <c r="E435" s="49" t="s">
        <v>772</v>
      </c>
      <c r="F435" s="49" t="s">
        <v>775</v>
      </c>
      <c r="G435" s="52" t="s">
        <v>710</v>
      </c>
      <c r="H435" s="48">
        <v>45342</v>
      </c>
      <c r="I435" s="50">
        <v>7740</v>
      </c>
      <c r="J435" s="50">
        <v>7740</v>
      </c>
      <c r="K435" s="51">
        <v>5</v>
      </c>
      <c r="L435" s="50">
        <v>0</v>
      </c>
      <c r="M435" s="50">
        <v>193.5</v>
      </c>
      <c r="N435" s="50">
        <v>193.5</v>
      </c>
      <c r="O435" s="50">
        <v>0</v>
      </c>
      <c r="P435" s="49" t="s">
        <v>935</v>
      </c>
      <c r="Q435" s="48">
        <v>45361</v>
      </c>
      <c r="R435" s="49" t="s">
        <v>775</v>
      </c>
      <c r="S435" s="49"/>
      <c r="T435" s="49"/>
      <c r="U435" s="49" t="s">
        <v>775</v>
      </c>
      <c r="V435" s="49"/>
      <c r="W435" s="48"/>
    </row>
    <row r="436" spans="1:23">
      <c r="A436" s="52" t="s">
        <v>935</v>
      </c>
      <c r="B436" s="52" t="s">
        <v>82</v>
      </c>
      <c r="C436" s="52" t="s">
        <v>155</v>
      </c>
      <c r="D436" s="52" t="s">
        <v>771</v>
      </c>
      <c r="E436" s="49" t="s">
        <v>772</v>
      </c>
      <c r="F436" s="49" t="s">
        <v>775</v>
      </c>
      <c r="G436" s="52" t="s">
        <v>711</v>
      </c>
      <c r="H436" s="48">
        <v>45349</v>
      </c>
      <c r="I436" s="50">
        <v>9610</v>
      </c>
      <c r="J436" s="50">
        <v>9610</v>
      </c>
      <c r="K436" s="51">
        <v>5</v>
      </c>
      <c r="L436" s="50">
        <v>0</v>
      </c>
      <c r="M436" s="50">
        <v>240.25</v>
      </c>
      <c r="N436" s="50">
        <v>240.25</v>
      </c>
      <c r="O436" s="50">
        <v>0</v>
      </c>
      <c r="P436" s="49" t="s">
        <v>935</v>
      </c>
      <c r="Q436" s="48">
        <v>45361</v>
      </c>
      <c r="R436" s="49" t="s">
        <v>775</v>
      </c>
      <c r="S436" s="49"/>
      <c r="T436" s="49"/>
      <c r="U436" s="49" t="s">
        <v>775</v>
      </c>
      <c r="V436" s="49"/>
      <c r="W436" s="48"/>
    </row>
    <row r="437" spans="1:23">
      <c r="A437" s="52" t="s">
        <v>935</v>
      </c>
      <c r="B437" s="52" t="s">
        <v>82</v>
      </c>
      <c r="C437" s="52" t="s">
        <v>155</v>
      </c>
      <c r="D437" s="52" t="s">
        <v>771</v>
      </c>
      <c r="E437" s="49" t="s">
        <v>772</v>
      </c>
      <c r="F437" s="49" t="s">
        <v>775</v>
      </c>
      <c r="G437" s="52" t="s">
        <v>712</v>
      </c>
      <c r="H437" s="48">
        <v>45349</v>
      </c>
      <c r="I437" s="50">
        <v>400</v>
      </c>
      <c r="J437" s="50">
        <v>400</v>
      </c>
      <c r="K437" s="51">
        <v>5</v>
      </c>
      <c r="L437" s="50">
        <v>0</v>
      </c>
      <c r="M437" s="50">
        <v>10</v>
      </c>
      <c r="N437" s="50">
        <v>10</v>
      </c>
      <c r="O437" s="50">
        <v>0</v>
      </c>
      <c r="P437" s="49" t="s">
        <v>935</v>
      </c>
      <c r="Q437" s="48">
        <v>45361</v>
      </c>
      <c r="R437" s="49" t="s">
        <v>775</v>
      </c>
      <c r="S437" s="49"/>
      <c r="T437" s="49"/>
      <c r="U437" s="49" t="s">
        <v>775</v>
      </c>
      <c r="V437" s="49"/>
      <c r="W437" s="48"/>
    </row>
    <row r="438" spans="1:23">
      <c r="A438" s="52" t="s">
        <v>935</v>
      </c>
      <c r="B438" s="52" t="s">
        <v>82</v>
      </c>
      <c r="C438" s="52" t="s">
        <v>155</v>
      </c>
      <c r="D438" s="52" t="s">
        <v>771</v>
      </c>
      <c r="E438" s="49" t="s">
        <v>772</v>
      </c>
      <c r="F438" s="49" t="s">
        <v>775</v>
      </c>
      <c r="G438" s="52" t="s">
        <v>713</v>
      </c>
      <c r="H438" s="48">
        <v>45351</v>
      </c>
      <c r="I438" s="50">
        <v>1550</v>
      </c>
      <c r="J438" s="50">
        <v>1550</v>
      </c>
      <c r="K438" s="51">
        <v>5</v>
      </c>
      <c r="L438" s="50">
        <v>0</v>
      </c>
      <c r="M438" s="50">
        <v>38.75</v>
      </c>
      <c r="N438" s="50">
        <v>38.75</v>
      </c>
      <c r="O438" s="50">
        <v>0</v>
      </c>
      <c r="P438" s="49" t="s">
        <v>935</v>
      </c>
      <c r="Q438" s="48">
        <v>45361</v>
      </c>
      <c r="R438" s="49" t="s">
        <v>775</v>
      </c>
      <c r="S438" s="49"/>
      <c r="T438" s="49"/>
      <c r="U438" s="49" t="s">
        <v>775</v>
      </c>
      <c r="V438" s="49"/>
      <c r="W438" s="48"/>
    </row>
    <row r="439" spans="1:23">
      <c r="A439" s="52" t="s">
        <v>935</v>
      </c>
      <c r="B439" s="52" t="s">
        <v>82</v>
      </c>
      <c r="C439" s="52" t="s">
        <v>155</v>
      </c>
      <c r="D439" s="52" t="s">
        <v>771</v>
      </c>
      <c r="E439" s="49" t="s">
        <v>772</v>
      </c>
      <c r="F439" s="49" t="s">
        <v>775</v>
      </c>
      <c r="G439" s="52" t="s">
        <v>714</v>
      </c>
      <c r="H439" s="48">
        <v>45351</v>
      </c>
      <c r="I439" s="50">
        <v>2750</v>
      </c>
      <c r="J439" s="50">
        <v>2750</v>
      </c>
      <c r="K439" s="51">
        <v>5</v>
      </c>
      <c r="L439" s="50">
        <v>0</v>
      </c>
      <c r="M439" s="50">
        <v>68.75</v>
      </c>
      <c r="N439" s="50">
        <v>68.75</v>
      </c>
      <c r="O439" s="50">
        <v>0</v>
      </c>
      <c r="P439" s="49" t="s">
        <v>935</v>
      </c>
      <c r="Q439" s="48">
        <v>45361</v>
      </c>
      <c r="R439" s="49" t="s">
        <v>775</v>
      </c>
      <c r="S439" s="49"/>
      <c r="T439" s="49"/>
      <c r="U439" s="49" t="s">
        <v>775</v>
      </c>
      <c r="V439" s="49"/>
      <c r="W439" s="48"/>
    </row>
    <row r="440" spans="1:23">
      <c r="A440" s="52" t="s">
        <v>933</v>
      </c>
      <c r="B440" s="52" t="s">
        <v>82</v>
      </c>
      <c r="C440" s="52" t="s">
        <v>154</v>
      </c>
      <c r="D440" s="52" t="s">
        <v>771</v>
      </c>
      <c r="E440" s="49" t="s">
        <v>772</v>
      </c>
      <c r="F440" s="49" t="s">
        <v>775</v>
      </c>
      <c r="G440" s="52" t="s">
        <v>267</v>
      </c>
      <c r="H440" s="48">
        <v>45356</v>
      </c>
      <c r="I440" s="50">
        <v>1150</v>
      </c>
      <c r="J440" s="50">
        <v>1150</v>
      </c>
      <c r="K440" s="51">
        <v>5</v>
      </c>
      <c r="L440" s="50">
        <v>57.5</v>
      </c>
      <c r="M440" s="50">
        <v>0</v>
      </c>
      <c r="N440" s="50">
        <v>0</v>
      </c>
      <c r="O440" s="50">
        <v>0</v>
      </c>
      <c r="P440" s="49" t="s">
        <v>933</v>
      </c>
      <c r="Q440" s="48">
        <v>45393</v>
      </c>
      <c r="R440" s="49" t="s">
        <v>775</v>
      </c>
      <c r="S440" s="49"/>
      <c r="T440" s="49"/>
      <c r="U440" s="49" t="s">
        <v>775</v>
      </c>
      <c r="V440" s="49"/>
      <c r="W440" s="48"/>
    </row>
    <row r="441" spans="1:23">
      <c r="A441" s="52" t="s">
        <v>933</v>
      </c>
      <c r="B441" s="52" t="s">
        <v>82</v>
      </c>
      <c r="C441" s="52" t="s">
        <v>155</v>
      </c>
      <c r="D441" s="52" t="s">
        <v>771</v>
      </c>
      <c r="E441" s="49" t="s">
        <v>772</v>
      </c>
      <c r="F441" s="49" t="s">
        <v>775</v>
      </c>
      <c r="G441" s="52" t="s">
        <v>268</v>
      </c>
      <c r="H441" s="48">
        <v>45356</v>
      </c>
      <c r="I441" s="50">
        <v>1320</v>
      </c>
      <c r="J441" s="50">
        <v>1320</v>
      </c>
      <c r="K441" s="51">
        <v>5</v>
      </c>
      <c r="L441" s="50">
        <v>0</v>
      </c>
      <c r="M441" s="50">
        <v>33</v>
      </c>
      <c r="N441" s="50">
        <v>33</v>
      </c>
      <c r="O441" s="50">
        <v>0</v>
      </c>
      <c r="P441" s="49" t="s">
        <v>933</v>
      </c>
      <c r="Q441" s="48">
        <v>45393</v>
      </c>
      <c r="R441" s="49" t="s">
        <v>775</v>
      </c>
      <c r="S441" s="49"/>
      <c r="T441" s="49"/>
      <c r="U441" s="49" t="s">
        <v>775</v>
      </c>
      <c r="V441" s="49"/>
      <c r="W441" s="48"/>
    </row>
    <row r="442" spans="1:23">
      <c r="A442" s="52" t="s">
        <v>933</v>
      </c>
      <c r="B442" s="52" t="s">
        <v>82</v>
      </c>
      <c r="C442" s="52" t="s">
        <v>155</v>
      </c>
      <c r="D442" s="52" t="s">
        <v>771</v>
      </c>
      <c r="E442" s="49" t="s">
        <v>772</v>
      </c>
      <c r="F442" s="49" t="s">
        <v>775</v>
      </c>
      <c r="G442" s="52" t="s">
        <v>269</v>
      </c>
      <c r="H442" s="48">
        <v>45356</v>
      </c>
      <c r="I442" s="50">
        <v>1350</v>
      </c>
      <c r="J442" s="50">
        <v>1350</v>
      </c>
      <c r="K442" s="51">
        <v>5</v>
      </c>
      <c r="L442" s="50">
        <v>0</v>
      </c>
      <c r="M442" s="50">
        <v>33.75</v>
      </c>
      <c r="N442" s="50">
        <v>33.75</v>
      </c>
      <c r="O442" s="50">
        <v>0</v>
      </c>
      <c r="P442" s="49" t="s">
        <v>933</v>
      </c>
      <c r="Q442" s="48">
        <v>45393</v>
      </c>
      <c r="R442" s="49" t="s">
        <v>775</v>
      </c>
      <c r="S442" s="49"/>
      <c r="T442" s="49"/>
      <c r="U442" s="49" t="s">
        <v>775</v>
      </c>
      <c r="V442" s="49"/>
      <c r="W442" s="48"/>
    </row>
    <row r="443" spans="1:23">
      <c r="A443" s="52" t="s">
        <v>933</v>
      </c>
      <c r="B443" s="52" t="s">
        <v>82</v>
      </c>
      <c r="C443" s="52" t="s">
        <v>156</v>
      </c>
      <c r="D443" s="52" t="s">
        <v>771</v>
      </c>
      <c r="E443" s="49" t="s">
        <v>772</v>
      </c>
      <c r="F443" s="49" t="s">
        <v>775</v>
      </c>
      <c r="G443" s="52" t="s">
        <v>270</v>
      </c>
      <c r="H443" s="48">
        <v>45356</v>
      </c>
      <c r="I443" s="50">
        <v>3300</v>
      </c>
      <c r="J443" s="50">
        <v>3300</v>
      </c>
      <c r="K443" s="51">
        <v>5</v>
      </c>
      <c r="L443" s="50">
        <v>165</v>
      </c>
      <c r="M443" s="50">
        <v>0</v>
      </c>
      <c r="N443" s="50">
        <v>0</v>
      </c>
      <c r="O443" s="50">
        <v>0</v>
      </c>
      <c r="P443" s="49" t="s">
        <v>933</v>
      </c>
      <c r="Q443" s="48">
        <v>45393</v>
      </c>
      <c r="R443" s="49" t="s">
        <v>775</v>
      </c>
      <c r="S443" s="49"/>
      <c r="T443" s="49"/>
      <c r="U443" s="49" t="s">
        <v>775</v>
      </c>
      <c r="V443" s="49"/>
      <c r="W443" s="48"/>
    </row>
    <row r="444" spans="1:23">
      <c r="A444" s="52" t="s">
        <v>933</v>
      </c>
      <c r="B444" s="52" t="s">
        <v>82</v>
      </c>
      <c r="C444" s="52" t="s">
        <v>155</v>
      </c>
      <c r="D444" s="52" t="s">
        <v>771</v>
      </c>
      <c r="E444" s="49" t="s">
        <v>772</v>
      </c>
      <c r="F444" s="49" t="s">
        <v>775</v>
      </c>
      <c r="G444" s="52" t="s">
        <v>271</v>
      </c>
      <c r="H444" s="48">
        <v>45359</v>
      </c>
      <c r="I444" s="50">
        <v>3800</v>
      </c>
      <c r="J444" s="50">
        <v>3800</v>
      </c>
      <c r="K444" s="51">
        <v>5</v>
      </c>
      <c r="L444" s="50">
        <v>0</v>
      </c>
      <c r="M444" s="50">
        <v>95</v>
      </c>
      <c r="N444" s="50">
        <v>95</v>
      </c>
      <c r="O444" s="50">
        <v>0</v>
      </c>
      <c r="P444" s="49" t="s">
        <v>933</v>
      </c>
      <c r="Q444" s="48">
        <v>45393</v>
      </c>
      <c r="R444" s="49" t="s">
        <v>775</v>
      </c>
      <c r="S444" s="49"/>
      <c r="T444" s="49"/>
      <c r="U444" s="49" t="s">
        <v>775</v>
      </c>
      <c r="V444" s="49"/>
      <c r="W444" s="48"/>
    </row>
    <row r="445" spans="1:23">
      <c r="A445" s="52" t="s">
        <v>933</v>
      </c>
      <c r="B445" s="52" t="s">
        <v>82</v>
      </c>
      <c r="C445" s="52" t="s">
        <v>155</v>
      </c>
      <c r="D445" s="52" t="s">
        <v>771</v>
      </c>
      <c r="E445" s="49" t="s">
        <v>772</v>
      </c>
      <c r="F445" s="49" t="s">
        <v>775</v>
      </c>
      <c r="G445" s="52" t="s">
        <v>272</v>
      </c>
      <c r="H445" s="48">
        <v>45363</v>
      </c>
      <c r="I445" s="50">
        <v>1300</v>
      </c>
      <c r="J445" s="50">
        <v>1300</v>
      </c>
      <c r="K445" s="51">
        <v>5</v>
      </c>
      <c r="L445" s="50">
        <v>0</v>
      </c>
      <c r="M445" s="50">
        <v>32.5</v>
      </c>
      <c r="N445" s="50">
        <v>32.5</v>
      </c>
      <c r="O445" s="50">
        <v>0</v>
      </c>
      <c r="P445" s="49" t="s">
        <v>933</v>
      </c>
      <c r="Q445" s="48">
        <v>45393</v>
      </c>
      <c r="R445" s="49" t="s">
        <v>775</v>
      </c>
      <c r="S445" s="49"/>
      <c r="T445" s="49"/>
      <c r="U445" s="49" t="s">
        <v>775</v>
      </c>
      <c r="V445" s="49"/>
      <c r="W445" s="48"/>
    </row>
    <row r="446" spans="1:23">
      <c r="A446" s="52" t="s">
        <v>933</v>
      </c>
      <c r="B446" s="52" t="s">
        <v>82</v>
      </c>
      <c r="C446" s="52" t="s">
        <v>157</v>
      </c>
      <c r="D446" s="52" t="s">
        <v>771</v>
      </c>
      <c r="E446" s="49" t="s">
        <v>772</v>
      </c>
      <c r="F446" s="49" t="s">
        <v>775</v>
      </c>
      <c r="G446" s="52" t="s">
        <v>273</v>
      </c>
      <c r="H446" s="48">
        <v>45371</v>
      </c>
      <c r="I446" s="50">
        <v>650</v>
      </c>
      <c r="J446" s="50">
        <v>650</v>
      </c>
      <c r="K446" s="51">
        <v>5</v>
      </c>
      <c r="L446" s="50">
        <v>32.5</v>
      </c>
      <c r="M446" s="50">
        <v>0</v>
      </c>
      <c r="N446" s="50">
        <v>0</v>
      </c>
      <c r="O446" s="50">
        <v>0</v>
      </c>
      <c r="P446" s="49" t="s">
        <v>933</v>
      </c>
      <c r="Q446" s="48">
        <v>45393</v>
      </c>
      <c r="R446" s="49" t="s">
        <v>775</v>
      </c>
      <c r="S446" s="49"/>
      <c r="T446" s="49"/>
      <c r="U446" s="49" t="s">
        <v>775</v>
      </c>
      <c r="V446" s="49"/>
      <c r="W446" s="48"/>
    </row>
    <row r="447" spans="1:23">
      <c r="A447" s="52" t="s">
        <v>933</v>
      </c>
      <c r="B447" s="52" t="s">
        <v>82</v>
      </c>
      <c r="C447" s="52" t="s">
        <v>155</v>
      </c>
      <c r="D447" s="52" t="s">
        <v>771</v>
      </c>
      <c r="E447" s="49" t="s">
        <v>772</v>
      </c>
      <c r="F447" s="49" t="s">
        <v>775</v>
      </c>
      <c r="G447" s="52" t="s">
        <v>274</v>
      </c>
      <c r="H447" s="48">
        <v>45371</v>
      </c>
      <c r="I447" s="50">
        <v>1670</v>
      </c>
      <c r="J447" s="50">
        <v>1670</v>
      </c>
      <c r="K447" s="51">
        <v>5</v>
      </c>
      <c r="L447" s="50">
        <v>0</v>
      </c>
      <c r="M447" s="50">
        <v>41.75</v>
      </c>
      <c r="N447" s="50">
        <v>41.75</v>
      </c>
      <c r="O447" s="50">
        <v>0</v>
      </c>
      <c r="P447" s="49" t="s">
        <v>933</v>
      </c>
      <c r="Q447" s="48">
        <v>45393</v>
      </c>
      <c r="R447" s="49" t="s">
        <v>775</v>
      </c>
      <c r="S447" s="49"/>
      <c r="T447" s="49"/>
      <c r="U447" s="49" t="s">
        <v>775</v>
      </c>
      <c r="V447" s="49"/>
      <c r="W447" s="48"/>
    </row>
    <row r="448" spans="1:23">
      <c r="A448" s="52" t="s">
        <v>933</v>
      </c>
      <c r="B448" s="52" t="s">
        <v>82</v>
      </c>
      <c r="C448" s="52" t="s">
        <v>158</v>
      </c>
      <c r="D448" s="52" t="s">
        <v>771</v>
      </c>
      <c r="E448" s="49" t="s">
        <v>772</v>
      </c>
      <c r="F448" s="49" t="s">
        <v>775</v>
      </c>
      <c r="G448" s="52" t="s">
        <v>275</v>
      </c>
      <c r="H448" s="48">
        <v>45372</v>
      </c>
      <c r="I448" s="50">
        <v>2700</v>
      </c>
      <c r="J448" s="50">
        <v>2700</v>
      </c>
      <c r="K448" s="51">
        <v>5</v>
      </c>
      <c r="L448" s="50">
        <v>135</v>
      </c>
      <c r="M448" s="50">
        <v>0</v>
      </c>
      <c r="N448" s="50">
        <v>0</v>
      </c>
      <c r="O448" s="50">
        <v>0</v>
      </c>
      <c r="P448" s="49" t="s">
        <v>933</v>
      </c>
      <c r="Q448" s="48">
        <v>45393</v>
      </c>
      <c r="R448" s="49" t="s">
        <v>775</v>
      </c>
      <c r="S448" s="49"/>
      <c r="T448" s="49"/>
      <c r="U448" s="49" t="s">
        <v>775</v>
      </c>
      <c r="V448" s="49"/>
      <c r="W448" s="48"/>
    </row>
    <row r="449" spans="1:23">
      <c r="A449" s="52" t="s">
        <v>933</v>
      </c>
      <c r="B449" s="52" t="s">
        <v>82</v>
      </c>
      <c r="C449" s="52" t="s">
        <v>155</v>
      </c>
      <c r="D449" s="52" t="s">
        <v>771</v>
      </c>
      <c r="E449" s="49" t="s">
        <v>772</v>
      </c>
      <c r="F449" s="49" t="s">
        <v>775</v>
      </c>
      <c r="G449" s="52" t="s">
        <v>276</v>
      </c>
      <c r="H449" s="48">
        <v>45372</v>
      </c>
      <c r="I449" s="50">
        <v>8960</v>
      </c>
      <c r="J449" s="50">
        <v>8960</v>
      </c>
      <c r="K449" s="51">
        <v>5</v>
      </c>
      <c r="L449" s="50">
        <v>0</v>
      </c>
      <c r="M449" s="50">
        <v>224</v>
      </c>
      <c r="N449" s="50">
        <v>224</v>
      </c>
      <c r="O449" s="50">
        <v>0</v>
      </c>
      <c r="P449" s="49" t="s">
        <v>933</v>
      </c>
      <c r="Q449" s="48">
        <v>45393</v>
      </c>
      <c r="R449" s="49" t="s">
        <v>775</v>
      </c>
      <c r="S449" s="49"/>
      <c r="T449" s="49"/>
      <c r="U449" s="49" t="s">
        <v>775</v>
      </c>
      <c r="V449" s="49"/>
      <c r="W449" s="48"/>
    </row>
    <row r="450" spans="1:23">
      <c r="A450" s="52" t="s">
        <v>933</v>
      </c>
      <c r="B450" s="52" t="s">
        <v>82</v>
      </c>
      <c r="C450" s="52" t="s">
        <v>155</v>
      </c>
      <c r="D450" s="52" t="s">
        <v>771</v>
      </c>
      <c r="E450" s="49" t="s">
        <v>772</v>
      </c>
      <c r="F450" s="49" t="s">
        <v>775</v>
      </c>
      <c r="G450" s="52" t="s">
        <v>277</v>
      </c>
      <c r="H450" s="48">
        <v>45373</v>
      </c>
      <c r="I450" s="50">
        <v>750</v>
      </c>
      <c r="J450" s="50">
        <v>750</v>
      </c>
      <c r="K450" s="51">
        <v>5</v>
      </c>
      <c r="L450" s="50">
        <v>0</v>
      </c>
      <c r="M450" s="50">
        <v>18.75</v>
      </c>
      <c r="N450" s="50">
        <v>18.75</v>
      </c>
      <c r="O450" s="50">
        <v>0</v>
      </c>
      <c r="P450" s="49" t="s">
        <v>933</v>
      </c>
      <c r="Q450" s="48">
        <v>45393</v>
      </c>
      <c r="R450" s="49" t="s">
        <v>775</v>
      </c>
      <c r="S450" s="49"/>
      <c r="T450" s="49"/>
      <c r="U450" s="49" t="s">
        <v>775</v>
      </c>
      <c r="V450" s="49"/>
      <c r="W450" s="48"/>
    </row>
    <row r="451" spans="1:23">
      <c r="A451" s="52" t="s">
        <v>936</v>
      </c>
      <c r="B451" s="52" t="s">
        <v>83</v>
      </c>
      <c r="C451" s="52" t="s">
        <v>159</v>
      </c>
      <c r="D451" s="52" t="s">
        <v>771</v>
      </c>
      <c r="E451" s="49" t="s">
        <v>772</v>
      </c>
      <c r="F451" s="49" t="s">
        <v>775</v>
      </c>
      <c r="G451" s="52" t="s">
        <v>777</v>
      </c>
      <c r="H451" s="48">
        <v>45303</v>
      </c>
      <c r="I451" s="50">
        <v>8550</v>
      </c>
      <c r="J451" s="50">
        <v>8550</v>
      </c>
      <c r="K451" s="51">
        <v>5</v>
      </c>
      <c r="L451" s="50">
        <v>427.5</v>
      </c>
      <c r="M451" s="50">
        <v>0</v>
      </c>
      <c r="N451" s="50">
        <v>0</v>
      </c>
      <c r="O451" s="50">
        <v>0</v>
      </c>
      <c r="P451" s="49" t="s">
        <v>936</v>
      </c>
      <c r="Q451" s="48">
        <v>45332</v>
      </c>
      <c r="R451" s="49" t="s">
        <v>775</v>
      </c>
      <c r="S451" s="49"/>
      <c r="T451" s="49"/>
      <c r="U451" s="49" t="s">
        <v>775</v>
      </c>
      <c r="V451" s="49"/>
      <c r="W451" s="48"/>
    </row>
    <row r="452" spans="1:23">
      <c r="A452" s="52" t="s">
        <v>936</v>
      </c>
      <c r="B452" s="52" t="s">
        <v>83</v>
      </c>
      <c r="C452" s="52" t="s">
        <v>328</v>
      </c>
      <c r="D452" s="52" t="s">
        <v>771</v>
      </c>
      <c r="E452" s="49" t="s">
        <v>772</v>
      </c>
      <c r="F452" s="49" t="s">
        <v>775</v>
      </c>
      <c r="G452" s="52" t="s">
        <v>722</v>
      </c>
      <c r="H452" s="48">
        <v>45307</v>
      </c>
      <c r="I452" s="50">
        <v>500</v>
      </c>
      <c r="J452" s="50">
        <v>500</v>
      </c>
      <c r="K452" s="51">
        <v>5</v>
      </c>
      <c r="L452" s="50">
        <v>25</v>
      </c>
      <c r="M452" s="50">
        <v>0</v>
      </c>
      <c r="N452" s="50">
        <v>0</v>
      </c>
      <c r="O452" s="50">
        <v>0</v>
      </c>
      <c r="P452" s="49" t="s">
        <v>936</v>
      </c>
      <c r="Q452" s="48">
        <v>45333</v>
      </c>
      <c r="R452" s="49" t="s">
        <v>775</v>
      </c>
      <c r="S452" s="49"/>
      <c r="T452" s="49"/>
      <c r="U452" s="49" t="s">
        <v>775</v>
      </c>
      <c r="V452" s="49"/>
      <c r="W452" s="48"/>
    </row>
    <row r="453" spans="1:23">
      <c r="A453" s="52" t="s">
        <v>936</v>
      </c>
      <c r="B453" s="52" t="s">
        <v>83</v>
      </c>
      <c r="C453" s="52" t="s">
        <v>159</v>
      </c>
      <c r="D453" s="52" t="s">
        <v>771</v>
      </c>
      <c r="E453" s="49" t="s">
        <v>772</v>
      </c>
      <c r="F453" s="49" t="s">
        <v>775</v>
      </c>
      <c r="G453" s="52" t="s">
        <v>718</v>
      </c>
      <c r="H453" s="48">
        <v>45322</v>
      </c>
      <c r="I453" s="50">
        <v>10600</v>
      </c>
      <c r="J453" s="50">
        <v>10600</v>
      </c>
      <c r="K453" s="51">
        <v>5</v>
      </c>
      <c r="L453" s="50">
        <v>530</v>
      </c>
      <c r="M453" s="50">
        <v>0</v>
      </c>
      <c r="N453" s="50">
        <v>0</v>
      </c>
      <c r="O453" s="50">
        <v>0</v>
      </c>
      <c r="P453" s="49" t="s">
        <v>936</v>
      </c>
      <c r="Q453" s="48">
        <v>45332</v>
      </c>
      <c r="R453" s="49" t="s">
        <v>775</v>
      </c>
      <c r="S453" s="49"/>
      <c r="T453" s="49"/>
      <c r="U453" s="49" t="s">
        <v>775</v>
      </c>
      <c r="V453" s="49"/>
      <c r="W453" s="48"/>
    </row>
    <row r="454" spans="1:23">
      <c r="A454" s="52" t="s">
        <v>935</v>
      </c>
      <c r="B454" s="52" t="s">
        <v>83</v>
      </c>
      <c r="C454" s="52" t="s">
        <v>159</v>
      </c>
      <c r="D454" s="52" t="s">
        <v>771</v>
      </c>
      <c r="E454" s="49" t="s">
        <v>772</v>
      </c>
      <c r="F454" s="49" t="s">
        <v>775</v>
      </c>
      <c r="G454" s="52" t="s">
        <v>719</v>
      </c>
      <c r="H454" s="48">
        <v>45335</v>
      </c>
      <c r="I454" s="50">
        <v>2650</v>
      </c>
      <c r="J454" s="50">
        <v>2650</v>
      </c>
      <c r="K454" s="51">
        <v>5</v>
      </c>
      <c r="L454" s="50">
        <v>132.5</v>
      </c>
      <c r="M454" s="50">
        <v>0</v>
      </c>
      <c r="N454" s="50">
        <v>0</v>
      </c>
      <c r="O454" s="50">
        <v>0</v>
      </c>
      <c r="P454" s="49" t="s">
        <v>935</v>
      </c>
      <c r="Q454" s="48">
        <v>45361</v>
      </c>
      <c r="R454" s="49" t="s">
        <v>775</v>
      </c>
      <c r="S454" s="49"/>
      <c r="T454" s="49"/>
      <c r="U454" s="49" t="s">
        <v>775</v>
      </c>
      <c r="V454" s="49"/>
      <c r="W454" s="48"/>
    </row>
    <row r="455" spans="1:23">
      <c r="A455" s="52" t="s">
        <v>935</v>
      </c>
      <c r="B455" s="52" t="s">
        <v>83</v>
      </c>
      <c r="C455" s="52" t="s">
        <v>159</v>
      </c>
      <c r="D455" s="52" t="s">
        <v>771</v>
      </c>
      <c r="E455" s="49" t="s">
        <v>772</v>
      </c>
      <c r="F455" s="49" t="s">
        <v>775</v>
      </c>
      <c r="G455" s="52" t="s">
        <v>720</v>
      </c>
      <c r="H455" s="48">
        <v>45335</v>
      </c>
      <c r="I455" s="50">
        <v>340</v>
      </c>
      <c r="J455" s="50">
        <v>340</v>
      </c>
      <c r="K455" s="51">
        <v>5</v>
      </c>
      <c r="L455" s="50">
        <v>17</v>
      </c>
      <c r="M455" s="50">
        <v>0</v>
      </c>
      <c r="N455" s="50">
        <v>0</v>
      </c>
      <c r="O455" s="50">
        <v>0</v>
      </c>
      <c r="P455" s="49" t="s">
        <v>935</v>
      </c>
      <c r="Q455" s="48">
        <v>45361</v>
      </c>
      <c r="R455" s="49" t="s">
        <v>775</v>
      </c>
      <c r="S455" s="49"/>
      <c r="T455" s="49"/>
      <c r="U455" s="49" t="s">
        <v>775</v>
      </c>
      <c r="V455" s="49"/>
      <c r="W455" s="48"/>
    </row>
    <row r="456" spans="1:23">
      <c r="A456" s="52" t="s">
        <v>935</v>
      </c>
      <c r="B456" s="52" t="s">
        <v>83</v>
      </c>
      <c r="C456" s="52" t="s">
        <v>159</v>
      </c>
      <c r="D456" s="52" t="s">
        <v>771</v>
      </c>
      <c r="E456" s="49" t="s">
        <v>772</v>
      </c>
      <c r="F456" s="49" t="s">
        <v>775</v>
      </c>
      <c r="G456" s="52" t="s">
        <v>721</v>
      </c>
      <c r="H456" s="48">
        <v>45338</v>
      </c>
      <c r="I456" s="50">
        <v>1660</v>
      </c>
      <c r="J456" s="50">
        <v>1660</v>
      </c>
      <c r="K456" s="51">
        <v>5</v>
      </c>
      <c r="L456" s="50">
        <v>83</v>
      </c>
      <c r="M456" s="50">
        <v>0</v>
      </c>
      <c r="N456" s="50">
        <v>0</v>
      </c>
      <c r="O456" s="50">
        <v>0</v>
      </c>
      <c r="P456" s="49" t="s">
        <v>935</v>
      </c>
      <c r="Q456" s="48">
        <v>45361</v>
      </c>
      <c r="R456" s="49" t="s">
        <v>775</v>
      </c>
      <c r="S456" s="49"/>
      <c r="T456" s="49"/>
      <c r="U456" s="49" t="s">
        <v>775</v>
      </c>
      <c r="V456" s="49"/>
      <c r="W456" s="48"/>
    </row>
    <row r="457" spans="1:23">
      <c r="A457" s="52" t="s">
        <v>935</v>
      </c>
      <c r="B457" s="52" t="s">
        <v>83</v>
      </c>
      <c r="C457" s="52" t="s">
        <v>159</v>
      </c>
      <c r="D457" s="52" t="s">
        <v>771</v>
      </c>
      <c r="E457" s="49" t="s">
        <v>772</v>
      </c>
      <c r="F457" s="49" t="s">
        <v>775</v>
      </c>
      <c r="G457" s="52" t="s">
        <v>781</v>
      </c>
      <c r="H457" s="48">
        <v>45349</v>
      </c>
      <c r="I457" s="50">
        <v>700</v>
      </c>
      <c r="J457" s="50">
        <v>700</v>
      </c>
      <c r="K457" s="51">
        <v>5</v>
      </c>
      <c r="L457" s="50">
        <v>35</v>
      </c>
      <c r="M457" s="50">
        <v>0</v>
      </c>
      <c r="N457" s="50">
        <v>0</v>
      </c>
      <c r="O457" s="50">
        <v>0</v>
      </c>
      <c r="P457" s="49" t="s">
        <v>935</v>
      </c>
      <c r="Q457" s="48">
        <v>45361</v>
      </c>
      <c r="R457" s="49" t="s">
        <v>775</v>
      </c>
      <c r="S457" s="49"/>
      <c r="T457" s="49"/>
      <c r="U457" s="49" t="s">
        <v>775</v>
      </c>
      <c r="V457" s="49"/>
      <c r="W457" s="48"/>
    </row>
    <row r="458" spans="1:23">
      <c r="A458" s="52" t="s">
        <v>933</v>
      </c>
      <c r="B458" s="52" t="s">
        <v>83</v>
      </c>
      <c r="C458" s="52" t="s">
        <v>159</v>
      </c>
      <c r="D458" s="52" t="s">
        <v>771</v>
      </c>
      <c r="E458" s="49" t="s">
        <v>772</v>
      </c>
      <c r="F458" s="49" t="s">
        <v>775</v>
      </c>
      <c r="G458" s="52" t="s">
        <v>278</v>
      </c>
      <c r="H458" s="48">
        <v>45358</v>
      </c>
      <c r="I458" s="50">
        <v>4500</v>
      </c>
      <c r="J458" s="50">
        <v>4500</v>
      </c>
      <c r="K458" s="51">
        <v>5</v>
      </c>
      <c r="L458" s="50">
        <v>225</v>
      </c>
      <c r="M458" s="50">
        <v>0</v>
      </c>
      <c r="N458" s="50">
        <v>0</v>
      </c>
      <c r="O458" s="50">
        <v>0</v>
      </c>
      <c r="P458" s="49" t="s">
        <v>933</v>
      </c>
      <c r="Q458" s="48">
        <v>45393</v>
      </c>
      <c r="R458" s="49" t="s">
        <v>775</v>
      </c>
      <c r="S458" s="49"/>
      <c r="T458" s="49"/>
      <c r="U458" s="49" t="s">
        <v>775</v>
      </c>
      <c r="V458" s="49"/>
      <c r="W458" s="48"/>
    </row>
    <row r="459" spans="1:23">
      <c r="A459" s="52" t="s">
        <v>933</v>
      </c>
      <c r="B459" s="52" t="s">
        <v>83</v>
      </c>
      <c r="C459" s="52" t="s">
        <v>159</v>
      </c>
      <c r="D459" s="52" t="s">
        <v>771</v>
      </c>
      <c r="E459" s="49" t="s">
        <v>772</v>
      </c>
      <c r="F459" s="49" t="s">
        <v>775</v>
      </c>
      <c r="G459" s="52" t="s">
        <v>279</v>
      </c>
      <c r="H459" s="48">
        <v>45363</v>
      </c>
      <c r="I459" s="50">
        <v>300</v>
      </c>
      <c r="J459" s="50">
        <v>300</v>
      </c>
      <c r="K459" s="51">
        <v>5</v>
      </c>
      <c r="L459" s="50">
        <v>15</v>
      </c>
      <c r="M459" s="50">
        <v>0</v>
      </c>
      <c r="N459" s="50">
        <v>0</v>
      </c>
      <c r="O459" s="50">
        <v>0</v>
      </c>
      <c r="P459" s="49" t="s">
        <v>933</v>
      </c>
      <c r="Q459" s="48">
        <v>45393</v>
      </c>
      <c r="R459" s="49" t="s">
        <v>775</v>
      </c>
      <c r="S459" s="49"/>
      <c r="T459" s="49"/>
      <c r="U459" s="49" t="s">
        <v>775</v>
      </c>
      <c r="V459" s="49"/>
      <c r="W459" s="48"/>
    </row>
    <row r="460" spans="1:23">
      <c r="A460" s="52" t="s">
        <v>936</v>
      </c>
      <c r="B460" s="52" t="s">
        <v>84</v>
      </c>
      <c r="C460" s="52" t="s">
        <v>160</v>
      </c>
      <c r="D460" s="52" t="s">
        <v>771</v>
      </c>
      <c r="E460" s="49" t="s">
        <v>772</v>
      </c>
      <c r="F460" s="49" t="s">
        <v>774</v>
      </c>
      <c r="G460" s="52" t="s">
        <v>723</v>
      </c>
      <c r="H460" s="48">
        <v>45315</v>
      </c>
      <c r="I460" s="50">
        <v>6980</v>
      </c>
      <c r="J460" s="50">
        <v>5915</v>
      </c>
      <c r="K460" s="51">
        <v>18</v>
      </c>
      <c r="L460" s="50">
        <v>0</v>
      </c>
      <c r="M460" s="50">
        <v>532.35</v>
      </c>
      <c r="N460" s="50">
        <v>532.35</v>
      </c>
      <c r="O460" s="50">
        <v>0</v>
      </c>
      <c r="P460" s="49" t="s">
        <v>936</v>
      </c>
      <c r="Q460" s="48">
        <v>45332</v>
      </c>
      <c r="R460" s="49" t="s">
        <v>775</v>
      </c>
      <c r="S460" s="49"/>
      <c r="T460" s="49"/>
      <c r="U460" s="49" t="s">
        <v>775</v>
      </c>
      <c r="V460" s="49"/>
      <c r="W460" s="48"/>
    </row>
    <row r="461" spans="1:23">
      <c r="A461" s="52" t="s">
        <v>935</v>
      </c>
      <c r="B461" s="52" t="s">
        <v>84</v>
      </c>
      <c r="C461" s="52" t="s">
        <v>160</v>
      </c>
      <c r="D461" s="52" t="s">
        <v>771</v>
      </c>
      <c r="E461" s="49" t="s">
        <v>772</v>
      </c>
      <c r="F461" s="49" t="s">
        <v>774</v>
      </c>
      <c r="G461" s="52" t="s">
        <v>724</v>
      </c>
      <c r="H461" s="48">
        <v>45335</v>
      </c>
      <c r="I461" s="50">
        <v>9704</v>
      </c>
      <c r="J461" s="50">
        <v>8224</v>
      </c>
      <c r="K461" s="51">
        <v>18</v>
      </c>
      <c r="L461" s="50">
        <v>0</v>
      </c>
      <c r="M461" s="50">
        <v>740.16</v>
      </c>
      <c r="N461" s="50">
        <v>740.16</v>
      </c>
      <c r="O461" s="50">
        <v>0</v>
      </c>
      <c r="P461" s="49" t="s">
        <v>935</v>
      </c>
      <c r="Q461" s="48">
        <v>45360</v>
      </c>
      <c r="R461" s="49" t="s">
        <v>775</v>
      </c>
      <c r="S461" s="49"/>
      <c r="T461" s="49" t="s">
        <v>932</v>
      </c>
      <c r="U461" s="49" t="s">
        <v>775</v>
      </c>
      <c r="V461" s="49" t="s">
        <v>934</v>
      </c>
      <c r="W461" s="48">
        <v>45335</v>
      </c>
    </row>
    <row r="462" spans="1:23">
      <c r="A462" s="52" t="s">
        <v>933</v>
      </c>
      <c r="B462" s="52" t="s">
        <v>84</v>
      </c>
      <c r="C462" s="52" t="s">
        <v>160</v>
      </c>
      <c r="D462" s="52" t="s">
        <v>771</v>
      </c>
      <c r="E462" s="49" t="s">
        <v>772</v>
      </c>
      <c r="F462" s="49" t="s">
        <v>774</v>
      </c>
      <c r="G462" s="52" t="s">
        <v>280</v>
      </c>
      <c r="H462" s="48">
        <v>45366</v>
      </c>
      <c r="I462" s="50">
        <v>4260</v>
      </c>
      <c r="J462" s="50">
        <v>3610.5</v>
      </c>
      <c r="K462" s="51">
        <v>18</v>
      </c>
      <c r="L462" s="50">
        <v>0</v>
      </c>
      <c r="M462" s="50">
        <v>324.95</v>
      </c>
      <c r="N462" s="50">
        <v>324.95</v>
      </c>
      <c r="O462" s="50">
        <v>0</v>
      </c>
      <c r="P462" s="49" t="s">
        <v>933</v>
      </c>
      <c r="Q462" s="48">
        <v>45392</v>
      </c>
      <c r="R462" s="49" t="s">
        <v>775</v>
      </c>
      <c r="S462" s="49"/>
      <c r="T462" s="49" t="s">
        <v>932</v>
      </c>
      <c r="U462" s="49" t="s">
        <v>775</v>
      </c>
      <c r="V462" s="49" t="s">
        <v>931</v>
      </c>
      <c r="W462" s="48">
        <v>45366</v>
      </c>
    </row>
    <row r="463" spans="1:23">
      <c r="I463" s="45" t="s">
        <v>1795</v>
      </c>
      <c r="J463" s="45">
        <f>SUM(J9:J462)</f>
        <v>26617632.659999996</v>
      </c>
      <c r="L463" s="45">
        <f t="shared" ref="L463:O463" si="0">SUM(L9:L462)</f>
        <v>1405366.69</v>
      </c>
      <c r="M463" s="45">
        <f t="shared" si="0"/>
        <v>1362446.52</v>
      </c>
      <c r="N463" s="45">
        <f t="shared" si="0"/>
        <v>1362446.51</v>
      </c>
      <c r="O463" s="45">
        <f t="shared" si="0"/>
        <v>0</v>
      </c>
    </row>
    <row r="464" spans="1:23">
      <c r="I464" s="45" t="s">
        <v>1743</v>
      </c>
      <c r="J464" s="45">
        <f>-'PUR CDNR'!K13</f>
        <v>-56425.880000000005</v>
      </c>
      <c r="L464" s="45">
        <f>-'PUR CDNR'!M13</f>
        <v>0</v>
      </c>
      <c r="M464" s="45">
        <f>-'PUR CDNR'!N13</f>
        <v>-5078.32</v>
      </c>
      <c r="N464" s="45">
        <f>-'PUR CDNR'!O13</f>
        <v>-5078.32</v>
      </c>
      <c r="O464" s="45">
        <f>-'PUR CDNR'!P13</f>
        <v>0</v>
      </c>
    </row>
    <row r="465" spans="1:23">
      <c r="I465" s="45" t="s">
        <v>1796</v>
      </c>
      <c r="J465" s="45">
        <f>'PUR IMPG'!F9</f>
        <v>524744</v>
      </c>
      <c r="L465" s="45">
        <f>'PUR IMPG'!G9</f>
        <v>26237</v>
      </c>
      <c r="M465" s="45">
        <v>0</v>
      </c>
      <c r="N465" s="45">
        <v>0</v>
      </c>
    </row>
    <row r="466" spans="1:23" s="74" customFormat="1">
      <c r="A466" s="69"/>
      <c r="B466" s="69"/>
      <c r="C466" s="69"/>
      <c r="D466" s="69"/>
      <c r="E466" s="70"/>
      <c r="F466" s="70"/>
      <c r="G466" s="69"/>
      <c r="H466" s="71"/>
      <c r="I466" s="72" t="s">
        <v>1074</v>
      </c>
      <c r="J466" s="72">
        <f>SUM(J463:J465)</f>
        <v>27085950.779999997</v>
      </c>
      <c r="K466" s="73"/>
      <c r="L466" s="72">
        <f t="shared" ref="L466:O466" si="1">SUM(L463:L465)</f>
        <v>1431603.69</v>
      </c>
      <c r="M466" s="72">
        <f t="shared" si="1"/>
        <v>1357368.2</v>
      </c>
      <c r="N466" s="72">
        <f t="shared" si="1"/>
        <v>1357368.19</v>
      </c>
      <c r="O466" s="72">
        <f t="shared" si="1"/>
        <v>0</v>
      </c>
      <c r="P466" s="70"/>
      <c r="Q466" s="71"/>
      <c r="R466" s="70"/>
      <c r="S466" s="70"/>
      <c r="T466" s="70"/>
      <c r="U466" s="70"/>
      <c r="V466" s="70"/>
      <c r="W466" s="71"/>
    </row>
  </sheetData>
  <mergeCells count="10">
    <mergeCell ref="A4:B4"/>
    <mergeCell ref="C4:E4"/>
    <mergeCell ref="A5:B5"/>
    <mergeCell ref="C5:E5"/>
    <mergeCell ref="A6:E6"/>
    <mergeCell ref="A1:O1"/>
    <mergeCell ref="A2:B2"/>
    <mergeCell ref="C2:E2"/>
    <mergeCell ref="A3:B3"/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A1:X13"/>
  <sheetViews>
    <sheetView topLeftCell="C8" workbookViewId="0">
      <selection activeCell="N9" sqref="N9:N12"/>
    </sheetView>
  </sheetViews>
  <sheetFormatPr defaultColWidth="9.140625" defaultRowHeight="15"/>
  <cols>
    <col min="1" max="1" width="15" style="47" customWidth="1"/>
    <col min="2" max="2" width="50" style="47" customWidth="1"/>
    <col min="3" max="4" width="20" style="47" customWidth="1"/>
    <col min="5" max="5" width="15" style="44" customWidth="1"/>
    <col min="6" max="6" width="10" style="44" customWidth="1"/>
    <col min="7" max="7" width="15" style="44" customWidth="1"/>
    <col min="8" max="8" width="20" style="47" customWidth="1"/>
    <col min="9" max="9" width="12" style="43" customWidth="1"/>
    <col min="10" max="11" width="15" style="45" customWidth="1"/>
    <col min="12" max="12" width="10" style="46" customWidth="1"/>
    <col min="13" max="16" width="15" style="45" customWidth="1"/>
    <col min="17" max="17" width="15" style="44" customWidth="1"/>
    <col min="18" max="18" width="15" style="43" customWidth="1"/>
    <col min="19" max="21" width="15" style="44" customWidth="1"/>
    <col min="22" max="22" width="18" style="44" customWidth="1"/>
    <col min="23" max="23" width="25" style="44" customWidth="1"/>
    <col min="24" max="24" width="15" style="43" customWidth="1"/>
    <col min="25" max="16384" width="9.140625" style="42"/>
  </cols>
  <sheetData>
    <row r="1" spans="1:24" s="57" customFormat="1" ht="24.95" customHeight="1" thickBot="1">
      <c r="A1" s="148" t="s">
        <v>1061</v>
      </c>
      <c r="B1" s="149"/>
      <c r="C1" s="149"/>
      <c r="D1" s="149"/>
      <c r="E1" s="149"/>
      <c r="F1" s="149"/>
      <c r="G1" s="149"/>
      <c r="H1" s="149"/>
      <c r="I1" s="150"/>
      <c r="J1" s="151"/>
      <c r="K1" s="151"/>
      <c r="L1" s="152"/>
      <c r="M1" s="151"/>
      <c r="N1" s="151"/>
      <c r="O1" s="153"/>
      <c r="P1" s="60"/>
      <c r="Q1" s="59"/>
      <c r="R1" s="58"/>
      <c r="S1" s="59"/>
      <c r="T1" s="59"/>
      <c r="U1" s="59"/>
      <c r="V1" s="59"/>
      <c r="W1" s="59"/>
      <c r="X1" s="58"/>
    </row>
    <row r="2" spans="1:24" ht="20.100000000000001" customHeight="1" thickBot="1">
      <c r="A2" s="154" t="s">
        <v>1050</v>
      </c>
      <c r="B2" s="155"/>
      <c r="C2" s="154" t="s">
        <v>1049</v>
      </c>
      <c r="D2" s="156"/>
      <c r="E2" s="157"/>
    </row>
    <row r="3" spans="1:24" ht="20.100000000000001" customHeight="1" thickBot="1">
      <c r="A3" s="154" t="s">
        <v>1048</v>
      </c>
      <c r="B3" s="155"/>
      <c r="C3" s="154" t="s">
        <v>1047</v>
      </c>
      <c r="D3" s="156"/>
      <c r="E3" s="157"/>
    </row>
    <row r="4" spans="1:24" ht="20.100000000000001" customHeight="1" thickBot="1">
      <c r="A4" s="158" t="s">
        <v>1046</v>
      </c>
      <c r="B4" s="159"/>
      <c r="C4" s="154" t="s">
        <v>1045</v>
      </c>
      <c r="D4" s="156"/>
      <c r="E4" s="157"/>
    </row>
    <row r="5" spans="1:24" ht="20.100000000000001" customHeight="1" thickBot="1">
      <c r="A5" s="154" t="s">
        <v>776</v>
      </c>
      <c r="B5" s="155"/>
      <c r="C5" s="154" t="s">
        <v>776</v>
      </c>
      <c r="D5" s="156"/>
      <c r="E5" s="157"/>
    </row>
    <row r="6" spans="1:24" ht="20.100000000000001" customHeight="1" thickBot="1">
      <c r="A6" s="154" t="s">
        <v>1044</v>
      </c>
      <c r="B6" s="156"/>
      <c r="C6" s="156"/>
      <c r="D6" s="156"/>
      <c r="E6" s="157"/>
    </row>
    <row r="8" spans="1:24" ht="30">
      <c r="A8" s="54" t="s">
        <v>756</v>
      </c>
      <c r="B8" s="54" t="s">
        <v>1043</v>
      </c>
      <c r="C8" s="54" t="s">
        <v>1042</v>
      </c>
      <c r="D8" s="54" t="s">
        <v>757</v>
      </c>
      <c r="E8" s="54" t="s">
        <v>758</v>
      </c>
      <c r="F8" s="54" t="s">
        <v>761</v>
      </c>
      <c r="G8" s="54" t="s">
        <v>1060</v>
      </c>
      <c r="H8" s="54" t="s">
        <v>1059</v>
      </c>
      <c r="I8" s="53" t="s">
        <v>1058</v>
      </c>
      <c r="J8" s="55" t="s">
        <v>762</v>
      </c>
      <c r="K8" s="55" t="s">
        <v>763</v>
      </c>
      <c r="L8" s="56" t="s">
        <v>764</v>
      </c>
      <c r="M8" s="55" t="s">
        <v>765</v>
      </c>
      <c r="N8" s="55" t="s">
        <v>766</v>
      </c>
      <c r="O8" s="55" t="s">
        <v>767</v>
      </c>
      <c r="P8" s="55" t="s">
        <v>8</v>
      </c>
      <c r="Q8" s="54" t="s">
        <v>769</v>
      </c>
      <c r="R8" s="53" t="s">
        <v>768</v>
      </c>
      <c r="S8" s="54" t="s">
        <v>1041</v>
      </c>
      <c r="T8" s="54" t="s">
        <v>1040</v>
      </c>
      <c r="U8" s="54" t="s">
        <v>1039</v>
      </c>
      <c r="V8" s="54" t="s">
        <v>770</v>
      </c>
      <c r="W8" s="54" t="s">
        <v>1038</v>
      </c>
      <c r="X8" s="53" t="s">
        <v>1037</v>
      </c>
    </row>
    <row r="9" spans="1:24" ht="45">
      <c r="A9" s="47" t="s">
        <v>933</v>
      </c>
      <c r="B9" s="47" t="s">
        <v>43</v>
      </c>
      <c r="C9" s="47" t="s">
        <v>113</v>
      </c>
      <c r="D9" s="47" t="s">
        <v>771</v>
      </c>
      <c r="E9" s="44" t="s">
        <v>772</v>
      </c>
      <c r="F9" s="44" t="s">
        <v>774</v>
      </c>
      <c r="G9" s="44" t="s">
        <v>1053</v>
      </c>
      <c r="H9" s="47" t="s">
        <v>1057</v>
      </c>
      <c r="I9" s="43">
        <v>45367</v>
      </c>
      <c r="J9" s="45">
        <v>1200</v>
      </c>
      <c r="K9" s="45">
        <v>1016.94</v>
      </c>
      <c r="L9" s="46">
        <v>18</v>
      </c>
      <c r="M9" s="45">
        <v>0</v>
      </c>
      <c r="N9" s="45">
        <v>91.52</v>
      </c>
      <c r="O9" s="45">
        <v>91.52</v>
      </c>
      <c r="P9" s="45">
        <v>0</v>
      </c>
      <c r="Q9" s="44" t="s">
        <v>933</v>
      </c>
      <c r="R9" s="43">
        <v>45393</v>
      </c>
      <c r="S9" s="44" t="s">
        <v>775</v>
      </c>
      <c r="U9" s="44" t="s">
        <v>932</v>
      </c>
      <c r="V9" s="44" t="s">
        <v>775</v>
      </c>
      <c r="W9" s="44" t="s">
        <v>1056</v>
      </c>
      <c r="X9" s="43">
        <v>45369</v>
      </c>
    </row>
    <row r="10" spans="1:24">
      <c r="A10" s="47" t="s">
        <v>933</v>
      </c>
      <c r="B10" s="47" t="s">
        <v>43</v>
      </c>
      <c r="C10" s="47" t="s">
        <v>113</v>
      </c>
      <c r="D10" s="47" t="s">
        <v>771</v>
      </c>
      <c r="E10" s="44" t="s">
        <v>772</v>
      </c>
      <c r="F10" s="44" t="s">
        <v>774</v>
      </c>
      <c r="G10" s="44" t="s">
        <v>1053</v>
      </c>
      <c r="H10" s="47" t="s">
        <v>1055</v>
      </c>
      <c r="I10" s="43">
        <v>45367</v>
      </c>
      <c r="J10" s="45">
        <v>1200</v>
      </c>
      <c r="K10" s="45">
        <v>1016.94</v>
      </c>
      <c r="L10" s="46">
        <v>18</v>
      </c>
      <c r="M10" s="45">
        <v>0</v>
      </c>
      <c r="N10" s="45">
        <v>91.52</v>
      </c>
      <c r="O10" s="45">
        <v>91.52</v>
      </c>
      <c r="P10" s="45">
        <v>0</v>
      </c>
      <c r="Q10" s="44" t="s">
        <v>933</v>
      </c>
      <c r="R10" s="43">
        <v>45393</v>
      </c>
      <c r="S10" s="44" t="s">
        <v>775</v>
      </c>
      <c r="V10" s="44" t="s">
        <v>775</v>
      </c>
    </row>
    <row r="11" spans="1:24">
      <c r="A11" s="47" t="s">
        <v>936</v>
      </c>
      <c r="B11" s="47" t="s">
        <v>47</v>
      </c>
      <c r="C11" s="47" t="s">
        <v>117</v>
      </c>
      <c r="D11" s="47" t="s">
        <v>771</v>
      </c>
      <c r="E11" s="44" t="s">
        <v>772</v>
      </c>
      <c r="F11" s="44" t="s">
        <v>774</v>
      </c>
      <c r="G11" s="44" t="s">
        <v>1053</v>
      </c>
      <c r="H11" s="47" t="s">
        <v>1054</v>
      </c>
      <c r="I11" s="43">
        <v>45292</v>
      </c>
      <c r="J11" s="45">
        <v>20346</v>
      </c>
      <c r="K11" s="45">
        <v>17242</v>
      </c>
      <c r="L11" s="46">
        <v>18</v>
      </c>
      <c r="M11" s="45">
        <v>0</v>
      </c>
      <c r="N11" s="45">
        <v>1551.78</v>
      </c>
      <c r="O11" s="45">
        <v>1551.78</v>
      </c>
      <c r="P11" s="45">
        <v>0</v>
      </c>
      <c r="Q11" s="44" t="s">
        <v>936</v>
      </c>
      <c r="R11" s="43">
        <v>45330</v>
      </c>
      <c r="S11" s="44" t="s">
        <v>775</v>
      </c>
      <c r="V11" s="44" t="s">
        <v>775</v>
      </c>
    </row>
    <row r="12" spans="1:24">
      <c r="A12" s="47" t="s">
        <v>936</v>
      </c>
      <c r="B12" s="47" t="s">
        <v>47</v>
      </c>
      <c r="C12" s="47" t="s">
        <v>117</v>
      </c>
      <c r="D12" s="47" t="s">
        <v>771</v>
      </c>
      <c r="E12" s="44" t="s">
        <v>772</v>
      </c>
      <c r="F12" s="44" t="s">
        <v>774</v>
      </c>
      <c r="G12" s="44" t="s">
        <v>1053</v>
      </c>
      <c r="H12" s="47" t="s">
        <v>1052</v>
      </c>
      <c r="I12" s="43">
        <v>45292</v>
      </c>
      <c r="J12" s="45">
        <v>43837</v>
      </c>
      <c r="K12" s="45">
        <v>37150</v>
      </c>
      <c r="L12" s="46">
        <v>18</v>
      </c>
      <c r="M12" s="45">
        <v>0</v>
      </c>
      <c r="N12" s="45">
        <v>3343.5</v>
      </c>
      <c r="O12" s="45">
        <v>3343.5</v>
      </c>
      <c r="P12" s="45">
        <v>0</v>
      </c>
      <c r="Q12" s="44" t="s">
        <v>936</v>
      </c>
      <c r="R12" s="43">
        <v>45330</v>
      </c>
      <c r="S12" s="44" t="s">
        <v>775</v>
      </c>
      <c r="V12" s="44" t="s">
        <v>775</v>
      </c>
    </row>
    <row r="13" spans="1:24" s="74" customFormat="1">
      <c r="A13" s="69"/>
      <c r="B13" s="69"/>
      <c r="C13" s="69"/>
      <c r="D13" s="69"/>
      <c r="E13" s="70"/>
      <c r="F13" s="70"/>
      <c r="G13" s="70"/>
      <c r="H13" s="69"/>
      <c r="I13" s="71"/>
      <c r="J13" s="72"/>
      <c r="K13" s="72">
        <f>SUM(K9:K12)</f>
        <v>56425.880000000005</v>
      </c>
      <c r="L13" s="73"/>
      <c r="M13" s="72">
        <f t="shared" ref="M13:P13" si="0">SUM(M9:M12)</f>
        <v>0</v>
      </c>
      <c r="N13" s="72">
        <f t="shared" si="0"/>
        <v>5078.32</v>
      </c>
      <c r="O13" s="72">
        <f t="shared" si="0"/>
        <v>5078.32</v>
      </c>
      <c r="P13" s="72">
        <f t="shared" si="0"/>
        <v>0</v>
      </c>
      <c r="Q13" s="70"/>
      <c r="R13" s="71"/>
      <c r="S13" s="70"/>
      <c r="T13" s="70"/>
      <c r="U13" s="70"/>
      <c r="V13" s="70"/>
      <c r="W13" s="70"/>
      <c r="X13" s="71"/>
    </row>
  </sheetData>
  <autoFilter ref="A8:X12" xr:uid="{00000000-0009-0000-0000-000003000000}"/>
  <mergeCells count="10">
    <mergeCell ref="A4:B4"/>
    <mergeCell ref="C4:E4"/>
    <mergeCell ref="A5:B5"/>
    <mergeCell ref="C5:E5"/>
    <mergeCell ref="A6:E6"/>
    <mergeCell ref="A1:O1"/>
    <mergeCell ref="A2:B2"/>
    <mergeCell ref="C2:E2"/>
    <mergeCell ref="A3:B3"/>
    <mergeCell ref="C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499984740745262"/>
  </sheetPr>
  <dimension ref="A1:I9"/>
  <sheetViews>
    <sheetView workbookViewId="0">
      <selection activeCell="G10" sqref="G10"/>
    </sheetView>
  </sheetViews>
  <sheetFormatPr defaultColWidth="9.140625" defaultRowHeight="15"/>
  <cols>
    <col min="1" max="1" width="15" style="47" customWidth="1"/>
    <col min="2" max="2" width="15" style="43" customWidth="1"/>
    <col min="3" max="4" width="20" style="47" customWidth="1"/>
    <col min="5" max="5" width="15" style="43" customWidth="1"/>
    <col min="6" max="8" width="15" style="45" customWidth="1"/>
    <col min="9" max="9" width="15" style="44" customWidth="1"/>
    <col min="10" max="16384" width="9.140625" style="42"/>
  </cols>
  <sheetData>
    <row r="1" spans="1:9" s="57" customFormat="1" ht="24.95" customHeight="1" thickBot="1">
      <c r="A1" s="148" t="s">
        <v>1070</v>
      </c>
      <c r="B1" s="150"/>
      <c r="C1" s="149"/>
      <c r="D1" s="149"/>
      <c r="E1" s="150"/>
      <c r="F1" s="153"/>
      <c r="G1" s="60"/>
      <c r="H1" s="60"/>
      <c r="I1" s="59"/>
    </row>
    <row r="2" spans="1:9" ht="20.100000000000001" customHeight="1" thickBot="1">
      <c r="A2" s="154" t="s">
        <v>1050</v>
      </c>
      <c r="B2" s="160"/>
      <c r="C2" s="154" t="s">
        <v>1049</v>
      </c>
      <c r="D2" s="156"/>
      <c r="E2" s="160"/>
    </row>
    <row r="3" spans="1:9" ht="20.100000000000001" customHeight="1" thickBot="1">
      <c r="A3" s="154" t="s">
        <v>1048</v>
      </c>
      <c r="B3" s="160"/>
      <c r="C3" s="154" t="s">
        <v>1047</v>
      </c>
      <c r="D3" s="156"/>
      <c r="E3" s="160"/>
    </row>
    <row r="4" spans="1:9" ht="20.100000000000001" customHeight="1" thickBot="1">
      <c r="A4" s="158" t="s">
        <v>1046</v>
      </c>
      <c r="B4" s="161"/>
      <c r="C4" s="154" t="s">
        <v>1045</v>
      </c>
      <c r="D4" s="156"/>
      <c r="E4" s="160"/>
    </row>
    <row r="5" spans="1:9" ht="20.100000000000001" customHeight="1" thickBot="1">
      <c r="A5" s="154" t="s">
        <v>1069</v>
      </c>
      <c r="B5" s="160"/>
      <c r="C5" s="154" t="s">
        <v>776</v>
      </c>
      <c r="D5" s="156"/>
      <c r="E5" s="160"/>
    </row>
    <row r="6" spans="1:9" ht="20.100000000000001" customHeight="1" thickBot="1">
      <c r="A6" s="154" t="s">
        <v>1044</v>
      </c>
      <c r="B6" s="162"/>
      <c r="C6" s="156"/>
      <c r="D6" s="156"/>
      <c r="E6" s="160"/>
    </row>
    <row r="8" spans="1:9" ht="30">
      <c r="A8" s="54" t="s">
        <v>756</v>
      </c>
      <c r="B8" s="53" t="s">
        <v>1068</v>
      </c>
      <c r="C8" s="54" t="s">
        <v>1067</v>
      </c>
      <c r="D8" s="54" t="s">
        <v>1066</v>
      </c>
      <c r="E8" s="53" t="s">
        <v>1065</v>
      </c>
      <c r="F8" s="55" t="s">
        <v>763</v>
      </c>
      <c r="G8" s="55" t="s">
        <v>765</v>
      </c>
      <c r="H8" s="55" t="s">
        <v>8</v>
      </c>
      <c r="I8" s="54" t="s">
        <v>1064</v>
      </c>
    </row>
    <row r="9" spans="1:9">
      <c r="A9" s="47" t="s">
        <v>933</v>
      </c>
      <c r="B9" s="43">
        <v>45369</v>
      </c>
      <c r="C9" s="47" t="s">
        <v>1063</v>
      </c>
      <c r="D9" s="47" t="s">
        <v>1062</v>
      </c>
      <c r="E9" s="43">
        <v>45364</v>
      </c>
      <c r="F9" s="45">
        <v>524744</v>
      </c>
      <c r="G9" s="45">
        <v>26237</v>
      </c>
      <c r="H9" s="45">
        <v>0</v>
      </c>
      <c r="I9" s="44" t="s">
        <v>774</v>
      </c>
    </row>
  </sheetData>
  <mergeCells count="10">
    <mergeCell ref="A4:B4"/>
    <mergeCell ref="C4:E4"/>
    <mergeCell ref="A5:B5"/>
    <mergeCell ref="C5:E5"/>
    <mergeCell ref="A6:E6"/>
    <mergeCell ref="A1:F1"/>
    <mergeCell ref="A2:B2"/>
    <mergeCell ref="C2:E2"/>
    <mergeCell ref="A3:B3"/>
    <mergeCell ref="C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S289"/>
  <sheetViews>
    <sheetView topLeftCell="D261" workbookViewId="0">
      <selection activeCell="M277" sqref="M277"/>
    </sheetView>
  </sheetViews>
  <sheetFormatPr defaultRowHeight="15"/>
  <cols>
    <col min="1" max="1" width="18" style="77" customWidth="1"/>
    <col min="2" max="2" width="50" style="77" customWidth="1"/>
    <col min="3" max="3" width="20" style="77" customWidth="1"/>
    <col min="4" max="4" width="25" style="77" customWidth="1"/>
    <col min="5" max="6" width="20" style="77" customWidth="1"/>
    <col min="7" max="7" width="15" style="78" customWidth="1"/>
    <col min="8" max="8" width="15" style="79" customWidth="1"/>
    <col min="9" max="10" width="15" style="80" customWidth="1"/>
    <col min="11" max="11" width="12" style="81" customWidth="1"/>
    <col min="12" max="15" width="15" style="80" customWidth="1"/>
    <col min="16" max="16" width="15" style="79" customWidth="1"/>
    <col min="17" max="17" width="25" style="77" customWidth="1"/>
    <col min="18" max="18" width="15" style="82" customWidth="1"/>
    <col min="19" max="19" width="25" style="77" customWidth="1"/>
    <col min="20" max="16384" width="9.140625" style="83"/>
  </cols>
  <sheetData>
    <row r="1" spans="1:19" s="76" customFormat="1" ht="25.15" customHeight="1" thickBot="1">
      <c r="A1" s="166" t="s">
        <v>1075</v>
      </c>
      <c r="B1" s="167"/>
      <c r="C1" s="167"/>
      <c r="D1" s="167"/>
      <c r="E1" s="167"/>
      <c r="F1" s="167"/>
      <c r="G1" s="168"/>
      <c r="H1" s="167"/>
      <c r="I1" s="169"/>
      <c r="J1" s="169"/>
      <c r="K1" s="169"/>
      <c r="L1" s="169"/>
      <c r="M1" s="169"/>
      <c r="N1" s="169"/>
      <c r="O1" s="169"/>
      <c r="P1" s="167"/>
      <c r="Q1" s="167"/>
      <c r="R1" s="168"/>
      <c r="S1" s="170"/>
    </row>
    <row r="2" spans="1:19" ht="19.899999999999999" customHeight="1" thickBot="1">
      <c r="A2" s="163" t="s">
        <v>1050</v>
      </c>
      <c r="B2" s="164"/>
      <c r="C2" s="163" t="s">
        <v>1049</v>
      </c>
      <c r="D2" s="165"/>
      <c r="E2" s="164"/>
    </row>
    <row r="3" spans="1:19" ht="19.899999999999999" customHeight="1" thickBot="1">
      <c r="A3" s="163" t="s">
        <v>1048</v>
      </c>
      <c r="B3" s="164"/>
      <c r="C3" s="163" t="s">
        <v>1047</v>
      </c>
      <c r="D3" s="165"/>
      <c r="E3" s="164"/>
    </row>
    <row r="4" spans="1:19" ht="19.899999999999999" customHeight="1" thickBot="1">
      <c r="A4" s="171" t="s">
        <v>1046</v>
      </c>
      <c r="B4" s="172"/>
      <c r="C4" s="163" t="s">
        <v>1045</v>
      </c>
      <c r="D4" s="165"/>
      <c r="E4" s="164"/>
    </row>
    <row r="5" spans="1:19" ht="19.899999999999999" customHeight="1" thickBot="1">
      <c r="A5" s="163" t="s">
        <v>776</v>
      </c>
      <c r="B5" s="164"/>
      <c r="C5" s="163" t="s">
        <v>776</v>
      </c>
      <c r="D5" s="165"/>
      <c r="E5" s="164"/>
    </row>
    <row r="6" spans="1:19" ht="19.899999999999999" customHeight="1" thickBot="1">
      <c r="A6" s="163" t="s">
        <v>1076</v>
      </c>
      <c r="B6" s="165"/>
      <c r="C6" s="165"/>
      <c r="D6" s="165"/>
      <c r="E6" s="164"/>
    </row>
    <row r="8" spans="1:19" ht="30">
      <c r="A8" s="84" t="s">
        <v>1077</v>
      </c>
      <c r="B8" s="84" t="s">
        <v>1078</v>
      </c>
      <c r="C8" s="84" t="s">
        <v>1079</v>
      </c>
      <c r="D8" s="84" t="s">
        <v>757</v>
      </c>
      <c r="E8" s="84" t="s">
        <v>758</v>
      </c>
      <c r="F8" s="84" t="s">
        <v>759</v>
      </c>
      <c r="G8" s="85" t="s">
        <v>760</v>
      </c>
      <c r="H8" s="84" t="s">
        <v>761</v>
      </c>
      <c r="I8" s="86" t="s">
        <v>762</v>
      </c>
      <c r="J8" s="86" t="s">
        <v>763</v>
      </c>
      <c r="K8" s="86" t="s">
        <v>764</v>
      </c>
      <c r="L8" s="86" t="s">
        <v>765</v>
      </c>
      <c r="M8" s="86" t="s">
        <v>766</v>
      </c>
      <c r="N8" s="86" t="s">
        <v>767</v>
      </c>
      <c r="O8" s="86" t="s">
        <v>8</v>
      </c>
      <c r="P8" s="84" t="s">
        <v>1039</v>
      </c>
      <c r="Q8" s="84" t="s">
        <v>1038</v>
      </c>
      <c r="R8" s="85" t="s">
        <v>1080</v>
      </c>
      <c r="S8" s="84" t="s">
        <v>1081</v>
      </c>
    </row>
    <row r="9" spans="1:19">
      <c r="A9" s="87" t="s">
        <v>1082</v>
      </c>
      <c r="B9" s="87" t="s">
        <v>1083</v>
      </c>
      <c r="C9" s="87" t="s">
        <v>1084</v>
      </c>
      <c r="D9" s="87" t="s">
        <v>1085</v>
      </c>
      <c r="E9" s="87" t="s">
        <v>772</v>
      </c>
      <c r="F9" s="87" t="s">
        <v>1086</v>
      </c>
      <c r="G9" s="88">
        <v>45292</v>
      </c>
      <c r="H9" s="89" t="s">
        <v>774</v>
      </c>
      <c r="I9" s="90">
        <v>35904</v>
      </c>
      <c r="J9" s="90">
        <v>34194.32</v>
      </c>
      <c r="K9" s="91">
        <v>5</v>
      </c>
      <c r="L9" s="90">
        <v>1709.76</v>
      </c>
      <c r="M9" s="90">
        <v>0</v>
      </c>
      <c r="N9" s="90">
        <v>0</v>
      </c>
      <c r="O9" s="90">
        <v>0</v>
      </c>
      <c r="P9" s="89" t="s">
        <v>932</v>
      </c>
      <c r="Q9" s="87" t="s">
        <v>1087</v>
      </c>
      <c r="R9" s="92" t="s">
        <v>1088</v>
      </c>
      <c r="S9" s="87" t="s">
        <v>776</v>
      </c>
    </row>
    <row r="10" spans="1:19">
      <c r="A10" s="87" t="s">
        <v>1082</v>
      </c>
      <c r="B10" s="87" t="s">
        <v>1089</v>
      </c>
      <c r="C10" s="87" t="s">
        <v>1090</v>
      </c>
      <c r="D10" s="87" t="s">
        <v>1091</v>
      </c>
      <c r="E10" s="87" t="s">
        <v>772</v>
      </c>
      <c r="F10" s="87" t="s">
        <v>1092</v>
      </c>
      <c r="G10" s="88">
        <v>45292</v>
      </c>
      <c r="H10" s="89" t="s">
        <v>774</v>
      </c>
      <c r="I10" s="90">
        <v>74562</v>
      </c>
      <c r="J10" s="90">
        <v>71011.48</v>
      </c>
      <c r="K10" s="91">
        <v>5</v>
      </c>
      <c r="L10" s="90">
        <v>3550.64</v>
      </c>
      <c r="M10" s="90">
        <v>0</v>
      </c>
      <c r="N10" s="90">
        <v>0</v>
      </c>
      <c r="O10" s="90">
        <v>0</v>
      </c>
      <c r="P10" s="89" t="s">
        <v>932</v>
      </c>
      <c r="Q10" s="87" t="s">
        <v>1093</v>
      </c>
      <c r="R10" s="92" t="s">
        <v>1088</v>
      </c>
      <c r="S10" s="87" t="s">
        <v>776</v>
      </c>
    </row>
    <row r="11" spans="1:19">
      <c r="A11" s="87" t="s">
        <v>1082</v>
      </c>
      <c r="B11" s="87" t="s">
        <v>1094</v>
      </c>
      <c r="C11" s="87" t="s">
        <v>1095</v>
      </c>
      <c r="D11" s="87" t="s">
        <v>1085</v>
      </c>
      <c r="E11" s="87" t="s">
        <v>772</v>
      </c>
      <c r="F11" s="87" t="s">
        <v>1096</v>
      </c>
      <c r="G11" s="88">
        <v>45292</v>
      </c>
      <c r="H11" s="89" t="s">
        <v>774</v>
      </c>
      <c r="I11" s="90">
        <v>26338</v>
      </c>
      <c r="J11" s="90">
        <v>25084.18</v>
      </c>
      <c r="K11" s="91">
        <v>5</v>
      </c>
      <c r="L11" s="90">
        <v>1254.22</v>
      </c>
      <c r="M11" s="90">
        <v>0</v>
      </c>
      <c r="N11" s="90">
        <v>0</v>
      </c>
      <c r="O11" s="90">
        <v>0</v>
      </c>
      <c r="P11" s="89" t="s">
        <v>932</v>
      </c>
      <c r="Q11" s="87" t="s">
        <v>1097</v>
      </c>
      <c r="R11" s="92" t="s">
        <v>1088</v>
      </c>
      <c r="S11" s="87" t="s">
        <v>776</v>
      </c>
    </row>
    <row r="12" spans="1:19">
      <c r="A12" s="87" t="s">
        <v>1082</v>
      </c>
      <c r="B12" s="87" t="s">
        <v>1098</v>
      </c>
      <c r="C12" s="87" t="s">
        <v>1099</v>
      </c>
      <c r="D12" s="87" t="s">
        <v>1100</v>
      </c>
      <c r="E12" s="87" t="s">
        <v>772</v>
      </c>
      <c r="F12" s="87" t="s">
        <v>1101</v>
      </c>
      <c r="G12" s="88">
        <v>45293</v>
      </c>
      <c r="H12" s="89" t="s">
        <v>774</v>
      </c>
      <c r="I12" s="90">
        <v>74496</v>
      </c>
      <c r="J12" s="90">
        <v>70948.44</v>
      </c>
      <c r="K12" s="91">
        <v>5</v>
      </c>
      <c r="L12" s="90">
        <v>3547.56</v>
      </c>
      <c r="M12" s="90">
        <v>0</v>
      </c>
      <c r="N12" s="90">
        <v>0</v>
      </c>
      <c r="O12" s="90">
        <v>0</v>
      </c>
      <c r="P12" s="89" t="s">
        <v>932</v>
      </c>
      <c r="Q12" s="87" t="s">
        <v>1102</v>
      </c>
      <c r="R12" s="92" t="s">
        <v>1103</v>
      </c>
      <c r="S12" s="87" t="s">
        <v>776</v>
      </c>
    </row>
    <row r="13" spans="1:19">
      <c r="A13" s="87" t="s">
        <v>1082</v>
      </c>
      <c r="B13" s="87" t="s">
        <v>1104</v>
      </c>
      <c r="C13" s="87" t="s">
        <v>1105</v>
      </c>
      <c r="D13" s="87" t="s">
        <v>771</v>
      </c>
      <c r="E13" s="87" t="s">
        <v>772</v>
      </c>
      <c r="F13" s="87" t="s">
        <v>1106</v>
      </c>
      <c r="G13" s="88">
        <v>45293</v>
      </c>
      <c r="H13" s="89" t="s">
        <v>774</v>
      </c>
      <c r="I13" s="90">
        <v>92768</v>
      </c>
      <c r="J13" s="90">
        <v>88350.46</v>
      </c>
      <c r="K13" s="91">
        <v>5</v>
      </c>
      <c r="L13" s="90">
        <v>0</v>
      </c>
      <c r="M13" s="90">
        <v>2208.77</v>
      </c>
      <c r="N13" s="90">
        <v>2208.77</v>
      </c>
      <c r="O13" s="90">
        <v>0</v>
      </c>
      <c r="P13" s="89" t="s">
        <v>932</v>
      </c>
      <c r="Q13" s="87" t="s">
        <v>1107</v>
      </c>
      <c r="R13" s="92" t="s">
        <v>1103</v>
      </c>
      <c r="S13" s="87" t="s">
        <v>776</v>
      </c>
    </row>
    <row r="14" spans="1:19">
      <c r="A14" s="87" t="s">
        <v>1082</v>
      </c>
      <c r="B14" s="87" t="s">
        <v>1108</v>
      </c>
      <c r="C14" s="87" t="s">
        <v>1109</v>
      </c>
      <c r="D14" s="87" t="s">
        <v>771</v>
      </c>
      <c r="E14" s="87" t="s">
        <v>772</v>
      </c>
      <c r="F14" s="87" t="s">
        <v>1110</v>
      </c>
      <c r="G14" s="88">
        <v>45293</v>
      </c>
      <c r="H14" s="89" t="s">
        <v>774</v>
      </c>
      <c r="I14" s="90">
        <v>36363</v>
      </c>
      <c r="J14" s="90">
        <v>34631.4</v>
      </c>
      <c r="K14" s="91">
        <v>5</v>
      </c>
      <c r="L14" s="90">
        <v>0</v>
      </c>
      <c r="M14" s="90">
        <v>865.8</v>
      </c>
      <c r="N14" s="90">
        <v>865.8</v>
      </c>
      <c r="O14" s="90">
        <v>0</v>
      </c>
      <c r="P14" s="89" t="s">
        <v>932</v>
      </c>
      <c r="Q14" s="87" t="s">
        <v>1111</v>
      </c>
      <c r="R14" s="92" t="s">
        <v>1103</v>
      </c>
      <c r="S14" s="87" t="s">
        <v>776</v>
      </c>
    </row>
    <row r="15" spans="1:19">
      <c r="A15" s="87" t="s">
        <v>1082</v>
      </c>
      <c r="B15" s="87" t="s">
        <v>1112</v>
      </c>
      <c r="C15" s="87" t="s">
        <v>1113</v>
      </c>
      <c r="D15" s="87" t="s">
        <v>1091</v>
      </c>
      <c r="E15" s="87" t="s">
        <v>772</v>
      </c>
      <c r="F15" s="87" t="s">
        <v>1114</v>
      </c>
      <c r="G15" s="88">
        <v>45293</v>
      </c>
      <c r="H15" s="89" t="s">
        <v>774</v>
      </c>
      <c r="I15" s="90">
        <v>29376</v>
      </c>
      <c r="J15" s="90">
        <v>27977.119999999999</v>
      </c>
      <c r="K15" s="91">
        <v>5</v>
      </c>
      <c r="L15" s="90">
        <v>1398.88</v>
      </c>
      <c r="M15" s="90">
        <v>0</v>
      </c>
      <c r="N15" s="90">
        <v>0</v>
      </c>
      <c r="O15" s="90">
        <v>0</v>
      </c>
      <c r="P15" s="89" t="s">
        <v>932</v>
      </c>
      <c r="Q15" s="87" t="s">
        <v>1115</v>
      </c>
      <c r="R15" s="92" t="s">
        <v>1103</v>
      </c>
      <c r="S15" s="87" t="s">
        <v>776</v>
      </c>
    </row>
    <row r="16" spans="1:19">
      <c r="A16" s="87" t="s">
        <v>1082</v>
      </c>
      <c r="B16" s="87" t="s">
        <v>1116</v>
      </c>
      <c r="C16" s="87" t="s">
        <v>1117</v>
      </c>
      <c r="D16" s="87" t="s">
        <v>771</v>
      </c>
      <c r="E16" s="87" t="s">
        <v>772</v>
      </c>
      <c r="F16" s="87" t="s">
        <v>1118</v>
      </c>
      <c r="G16" s="88">
        <v>45293</v>
      </c>
      <c r="H16" s="89" t="s">
        <v>774</v>
      </c>
      <c r="I16" s="90">
        <v>202608</v>
      </c>
      <c r="J16" s="90">
        <v>192959.68</v>
      </c>
      <c r="K16" s="91">
        <v>5</v>
      </c>
      <c r="L16" s="90">
        <v>0</v>
      </c>
      <c r="M16" s="90">
        <v>4824.18</v>
      </c>
      <c r="N16" s="90">
        <v>4824.18</v>
      </c>
      <c r="O16" s="90">
        <v>0</v>
      </c>
      <c r="P16" s="89" t="s">
        <v>932</v>
      </c>
      <c r="Q16" s="87" t="s">
        <v>1119</v>
      </c>
      <c r="R16" s="92" t="s">
        <v>1103</v>
      </c>
      <c r="S16" s="87" t="s">
        <v>776</v>
      </c>
    </row>
    <row r="17" spans="1:19">
      <c r="A17" s="87" t="s">
        <v>1082</v>
      </c>
      <c r="B17" s="87" t="s">
        <v>1120</v>
      </c>
      <c r="C17" s="87" t="s">
        <v>1121</v>
      </c>
      <c r="D17" s="87" t="s">
        <v>1122</v>
      </c>
      <c r="E17" s="87" t="s">
        <v>772</v>
      </c>
      <c r="F17" s="87" t="s">
        <v>1123</v>
      </c>
      <c r="G17" s="88">
        <v>45293</v>
      </c>
      <c r="H17" s="89" t="s">
        <v>774</v>
      </c>
      <c r="I17" s="90">
        <v>80480</v>
      </c>
      <c r="J17" s="90">
        <v>67504.78</v>
      </c>
      <c r="K17" s="91">
        <v>5</v>
      </c>
      <c r="L17" s="90">
        <v>3375.22</v>
      </c>
      <c r="M17" s="90">
        <v>0</v>
      </c>
      <c r="N17" s="90">
        <v>0</v>
      </c>
      <c r="O17" s="90">
        <v>0</v>
      </c>
      <c r="P17" s="89" t="s">
        <v>932</v>
      </c>
      <c r="Q17" s="87" t="s">
        <v>1124</v>
      </c>
      <c r="R17" s="92" t="s">
        <v>1103</v>
      </c>
      <c r="S17" s="87" t="s">
        <v>776</v>
      </c>
    </row>
    <row r="18" spans="1:19">
      <c r="A18" s="87" t="s">
        <v>1082</v>
      </c>
      <c r="B18" s="87" t="s">
        <v>1120</v>
      </c>
      <c r="C18" s="87" t="s">
        <v>1121</v>
      </c>
      <c r="D18" s="87" t="s">
        <v>1122</v>
      </c>
      <c r="E18" s="87" t="s">
        <v>772</v>
      </c>
      <c r="F18" s="87" t="s">
        <v>1123</v>
      </c>
      <c r="G18" s="88">
        <v>45293</v>
      </c>
      <c r="H18" s="89" t="s">
        <v>774</v>
      </c>
      <c r="I18" s="90">
        <v>80480</v>
      </c>
      <c r="J18" s="90">
        <v>8135.58</v>
      </c>
      <c r="K18" s="91">
        <v>18</v>
      </c>
      <c r="L18" s="90">
        <v>1464.42</v>
      </c>
      <c r="M18" s="90">
        <v>0</v>
      </c>
      <c r="N18" s="90">
        <v>0</v>
      </c>
      <c r="O18" s="90">
        <v>0</v>
      </c>
      <c r="P18" s="89" t="s">
        <v>932</v>
      </c>
      <c r="Q18" s="87" t="s">
        <v>1124</v>
      </c>
      <c r="R18" s="92" t="s">
        <v>1103</v>
      </c>
      <c r="S18" s="87" t="s">
        <v>776</v>
      </c>
    </row>
    <row r="19" spans="1:19">
      <c r="A19" s="87" t="s">
        <v>1082</v>
      </c>
      <c r="B19" s="87" t="s">
        <v>1125</v>
      </c>
      <c r="C19" s="87" t="s">
        <v>1126</v>
      </c>
      <c r="D19" s="87" t="s">
        <v>771</v>
      </c>
      <c r="E19" s="87" t="s">
        <v>772</v>
      </c>
      <c r="F19" s="87" t="s">
        <v>1127</v>
      </c>
      <c r="G19" s="88">
        <v>45293</v>
      </c>
      <c r="H19" s="89" t="s">
        <v>774</v>
      </c>
      <c r="I19" s="90">
        <v>42032</v>
      </c>
      <c r="J19" s="90">
        <v>40030.44</v>
      </c>
      <c r="K19" s="91">
        <v>5</v>
      </c>
      <c r="L19" s="90">
        <v>0</v>
      </c>
      <c r="M19" s="90">
        <v>1000.79</v>
      </c>
      <c r="N19" s="90">
        <v>1000.79</v>
      </c>
      <c r="O19" s="90">
        <v>0</v>
      </c>
      <c r="P19" s="89" t="s">
        <v>932</v>
      </c>
      <c r="Q19" s="87" t="s">
        <v>1128</v>
      </c>
      <c r="R19" s="92" t="s">
        <v>1103</v>
      </c>
      <c r="S19" s="87" t="s">
        <v>776</v>
      </c>
    </row>
    <row r="20" spans="1:19">
      <c r="A20" s="87" t="s">
        <v>1082</v>
      </c>
      <c r="B20" s="87" t="s">
        <v>1129</v>
      </c>
      <c r="C20" s="87" t="s">
        <v>1130</v>
      </c>
      <c r="D20" s="87" t="s">
        <v>771</v>
      </c>
      <c r="E20" s="87" t="s">
        <v>772</v>
      </c>
      <c r="F20" s="87" t="s">
        <v>1131</v>
      </c>
      <c r="G20" s="88">
        <v>45293</v>
      </c>
      <c r="H20" s="89" t="s">
        <v>774</v>
      </c>
      <c r="I20" s="90">
        <v>9872</v>
      </c>
      <c r="J20" s="90">
        <v>9401.8799999999992</v>
      </c>
      <c r="K20" s="91">
        <v>5</v>
      </c>
      <c r="L20" s="90">
        <v>0</v>
      </c>
      <c r="M20" s="90">
        <v>235.06</v>
      </c>
      <c r="N20" s="90">
        <v>235.06</v>
      </c>
      <c r="O20" s="90">
        <v>0</v>
      </c>
      <c r="P20" s="89" t="s">
        <v>932</v>
      </c>
      <c r="Q20" s="87" t="s">
        <v>1132</v>
      </c>
      <c r="R20" s="92" t="s">
        <v>1103</v>
      </c>
      <c r="S20" s="87" t="s">
        <v>776</v>
      </c>
    </row>
    <row r="21" spans="1:19">
      <c r="A21" s="87" t="s">
        <v>1082</v>
      </c>
      <c r="B21" s="87" t="s">
        <v>1133</v>
      </c>
      <c r="C21" s="87" t="s">
        <v>1134</v>
      </c>
      <c r="D21" s="87" t="s">
        <v>771</v>
      </c>
      <c r="E21" s="87" t="s">
        <v>772</v>
      </c>
      <c r="F21" s="87" t="s">
        <v>1135</v>
      </c>
      <c r="G21" s="88">
        <v>45293</v>
      </c>
      <c r="H21" s="89" t="s">
        <v>774</v>
      </c>
      <c r="I21" s="90">
        <v>56718</v>
      </c>
      <c r="J21" s="90">
        <v>54017.42</v>
      </c>
      <c r="K21" s="91">
        <v>5</v>
      </c>
      <c r="L21" s="90">
        <v>0</v>
      </c>
      <c r="M21" s="90">
        <v>1350.49</v>
      </c>
      <c r="N21" s="90">
        <v>1350.49</v>
      </c>
      <c r="O21" s="90">
        <v>0</v>
      </c>
      <c r="P21" s="89" t="s">
        <v>932</v>
      </c>
      <c r="Q21" s="87" t="s">
        <v>1136</v>
      </c>
      <c r="R21" s="92" t="s">
        <v>1103</v>
      </c>
      <c r="S21" s="87" t="s">
        <v>776</v>
      </c>
    </row>
    <row r="22" spans="1:19">
      <c r="A22" s="87" t="s">
        <v>1082</v>
      </c>
      <c r="B22" s="87" t="s">
        <v>1137</v>
      </c>
      <c r="C22" s="87" t="s">
        <v>1138</v>
      </c>
      <c r="D22" s="87" t="s">
        <v>771</v>
      </c>
      <c r="E22" s="87" t="s">
        <v>772</v>
      </c>
      <c r="F22" s="87" t="s">
        <v>1139</v>
      </c>
      <c r="G22" s="88">
        <v>45293</v>
      </c>
      <c r="H22" s="89" t="s">
        <v>774</v>
      </c>
      <c r="I22" s="90">
        <v>24902</v>
      </c>
      <c r="J22" s="90">
        <v>23715.72</v>
      </c>
      <c r="K22" s="91">
        <v>5</v>
      </c>
      <c r="L22" s="90">
        <v>0</v>
      </c>
      <c r="M22" s="90">
        <v>592.94000000000005</v>
      </c>
      <c r="N22" s="90">
        <v>592.94000000000005</v>
      </c>
      <c r="O22" s="90">
        <v>0</v>
      </c>
      <c r="P22" s="89" t="s">
        <v>932</v>
      </c>
      <c r="Q22" s="87" t="s">
        <v>1140</v>
      </c>
      <c r="R22" s="92" t="s">
        <v>1103</v>
      </c>
      <c r="S22" s="87" t="s">
        <v>776</v>
      </c>
    </row>
    <row r="23" spans="1:19">
      <c r="A23" s="87" t="s">
        <v>1082</v>
      </c>
      <c r="B23" s="87" t="s">
        <v>1141</v>
      </c>
      <c r="C23" s="87" t="s">
        <v>1142</v>
      </c>
      <c r="D23" s="87" t="s">
        <v>771</v>
      </c>
      <c r="E23" s="87" t="s">
        <v>772</v>
      </c>
      <c r="F23" s="87" t="s">
        <v>1143</v>
      </c>
      <c r="G23" s="88">
        <v>45294</v>
      </c>
      <c r="H23" s="89" t="s">
        <v>774</v>
      </c>
      <c r="I23" s="90">
        <v>43205</v>
      </c>
      <c r="J23" s="90">
        <v>41147.32</v>
      </c>
      <c r="K23" s="91">
        <v>5</v>
      </c>
      <c r="L23" s="90">
        <v>0</v>
      </c>
      <c r="M23" s="90">
        <v>1028.77</v>
      </c>
      <c r="N23" s="90">
        <v>1028.77</v>
      </c>
      <c r="O23" s="90">
        <v>0</v>
      </c>
      <c r="P23" s="89" t="s">
        <v>932</v>
      </c>
      <c r="Q23" s="87" t="s">
        <v>1144</v>
      </c>
      <c r="R23" s="92" t="s">
        <v>1145</v>
      </c>
      <c r="S23" s="87" t="s">
        <v>776</v>
      </c>
    </row>
    <row r="24" spans="1:19">
      <c r="A24" s="87" t="s">
        <v>1082</v>
      </c>
      <c r="B24" s="87" t="s">
        <v>1137</v>
      </c>
      <c r="C24" s="87" t="s">
        <v>1138</v>
      </c>
      <c r="D24" s="87" t="s">
        <v>771</v>
      </c>
      <c r="E24" s="87" t="s">
        <v>772</v>
      </c>
      <c r="F24" s="87" t="s">
        <v>1146</v>
      </c>
      <c r="G24" s="88">
        <v>45294</v>
      </c>
      <c r="H24" s="89" t="s">
        <v>774</v>
      </c>
      <c r="I24" s="90">
        <v>24149</v>
      </c>
      <c r="J24" s="90">
        <v>22998.54</v>
      </c>
      <c r="K24" s="91">
        <v>5</v>
      </c>
      <c r="L24" s="90">
        <v>0</v>
      </c>
      <c r="M24" s="90">
        <v>574.98</v>
      </c>
      <c r="N24" s="90">
        <v>574.98</v>
      </c>
      <c r="O24" s="90">
        <v>0</v>
      </c>
      <c r="P24" s="89" t="s">
        <v>932</v>
      </c>
      <c r="Q24" s="87" t="s">
        <v>1147</v>
      </c>
      <c r="R24" s="92" t="s">
        <v>1145</v>
      </c>
      <c r="S24" s="87" t="s">
        <v>776</v>
      </c>
    </row>
    <row r="25" spans="1:19">
      <c r="A25" s="87" t="s">
        <v>1082</v>
      </c>
      <c r="B25" s="87" t="s">
        <v>1148</v>
      </c>
      <c r="C25" s="87" t="s">
        <v>1149</v>
      </c>
      <c r="D25" s="87" t="s">
        <v>771</v>
      </c>
      <c r="E25" s="87" t="s">
        <v>772</v>
      </c>
      <c r="F25" s="87" t="s">
        <v>1150</v>
      </c>
      <c r="G25" s="88">
        <v>45295</v>
      </c>
      <c r="H25" s="89" t="s">
        <v>774</v>
      </c>
      <c r="I25" s="90">
        <v>174312</v>
      </c>
      <c r="J25" s="90">
        <v>166011.35999999999</v>
      </c>
      <c r="K25" s="91">
        <v>5</v>
      </c>
      <c r="L25" s="90">
        <v>0</v>
      </c>
      <c r="M25" s="90">
        <v>4150.32</v>
      </c>
      <c r="N25" s="90">
        <v>4150.32</v>
      </c>
      <c r="O25" s="90">
        <v>0</v>
      </c>
      <c r="P25" s="89" t="s">
        <v>932</v>
      </c>
      <c r="Q25" s="87" t="s">
        <v>1151</v>
      </c>
      <c r="R25" s="92" t="s">
        <v>1152</v>
      </c>
      <c r="S25" s="87" t="s">
        <v>776</v>
      </c>
    </row>
    <row r="26" spans="1:19">
      <c r="A26" s="87" t="s">
        <v>1082</v>
      </c>
      <c r="B26" s="87" t="s">
        <v>1153</v>
      </c>
      <c r="C26" s="87" t="s">
        <v>1154</v>
      </c>
      <c r="D26" s="87" t="s">
        <v>771</v>
      </c>
      <c r="E26" s="87" t="s">
        <v>772</v>
      </c>
      <c r="F26" s="87" t="s">
        <v>1155</v>
      </c>
      <c r="G26" s="88">
        <v>45295</v>
      </c>
      <c r="H26" s="89" t="s">
        <v>774</v>
      </c>
      <c r="I26" s="90">
        <v>199230</v>
      </c>
      <c r="J26" s="90">
        <v>189742.74</v>
      </c>
      <c r="K26" s="91">
        <v>5</v>
      </c>
      <c r="L26" s="90">
        <v>0</v>
      </c>
      <c r="M26" s="90">
        <v>4743.63</v>
      </c>
      <c r="N26" s="90">
        <v>4743.63</v>
      </c>
      <c r="O26" s="90">
        <v>0</v>
      </c>
      <c r="P26" s="89" t="s">
        <v>932</v>
      </c>
      <c r="Q26" s="87" t="s">
        <v>1156</v>
      </c>
      <c r="R26" s="92" t="s">
        <v>1152</v>
      </c>
      <c r="S26" s="87" t="s">
        <v>776</v>
      </c>
    </row>
    <row r="27" spans="1:19">
      <c r="A27" s="87" t="s">
        <v>1082</v>
      </c>
      <c r="B27" s="87" t="s">
        <v>1157</v>
      </c>
      <c r="C27" s="87" t="s">
        <v>1158</v>
      </c>
      <c r="D27" s="87" t="s">
        <v>1159</v>
      </c>
      <c r="E27" s="87" t="s">
        <v>772</v>
      </c>
      <c r="F27" s="87" t="s">
        <v>1160</v>
      </c>
      <c r="G27" s="88">
        <v>45295</v>
      </c>
      <c r="H27" s="89" t="s">
        <v>774</v>
      </c>
      <c r="I27" s="90">
        <v>146643</v>
      </c>
      <c r="J27" s="90">
        <v>139659.48000000001</v>
      </c>
      <c r="K27" s="91">
        <v>5</v>
      </c>
      <c r="L27" s="90">
        <v>6983.06</v>
      </c>
      <c r="M27" s="90">
        <v>0</v>
      </c>
      <c r="N27" s="90">
        <v>0</v>
      </c>
      <c r="O27" s="90">
        <v>0</v>
      </c>
      <c r="P27" s="89" t="s">
        <v>932</v>
      </c>
      <c r="Q27" s="87" t="s">
        <v>1161</v>
      </c>
      <c r="R27" s="92" t="s">
        <v>1152</v>
      </c>
      <c r="S27" s="87" t="s">
        <v>776</v>
      </c>
    </row>
    <row r="28" spans="1:19">
      <c r="A28" s="87" t="s">
        <v>1082</v>
      </c>
      <c r="B28" s="87" t="s">
        <v>1162</v>
      </c>
      <c r="C28" s="87" t="s">
        <v>1163</v>
      </c>
      <c r="D28" s="87" t="s">
        <v>1085</v>
      </c>
      <c r="E28" s="87" t="s">
        <v>772</v>
      </c>
      <c r="F28" s="87" t="s">
        <v>1164</v>
      </c>
      <c r="G28" s="88">
        <v>45295</v>
      </c>
      <c r="H28" s="89" t="s">
        <v>774</v>
      </c>
      <c r="I28" s="90">
        <v>151438</v>
      </c>
      <c r="J28" s="90">
        <v>144226.26</v>
      </c>
      <c r="K28" s="91">
        <v>5</v>
      </c>
      <c r="L28" s="90">
        <v>7211.34</v>
      </c>
      <c r="M28" s="90">
        <v>0</v>
      </c>
      <c r="N28" s="90">
        <v>0</v>
      </c>
      <c r="O28" s="90">
        <v>0</v>
      </c>
      <c r="P28" s="89" t="s">
        <v>932</v>
      </c>
      <c r="Q28" s="87" t="s">
        <v>1165</v>
      </c>
      <c r="R28" s="92" t="s">
        <v>1152</v>
      </c>
      <c r="S28" s="87" t="s">
        <v>776</v>
      </c>
    </row>
    <row r="29" spans="1:19">
      <c r="A29" s="87" t="s">
        <v>1082</v>
      </c>
      <c r="B29" s="87" t="s">
        <v>1166</v>
      </c>
      <c r="C29" s="87" t="s">
        <v>1167</v>
      </c>
      <c r="D29" s="87" t="s">
        <v>1091</v>
      </c>
      <c r="E29" s="87" t="s">
        <v>772</v>
      </c>
      <c r="F29" s="87" t="s">
        <v>1168</v>
      </c>
      <c r="G29" s="88">
        <v>45297</v>
      </c>
      <c r="H29" s="89" t="s">
        <v>774</v>
      </c>
      <c r="I29" s="90">
        <v>22032</v>
      </c>
      <c r="J29" s="90">
        <v>20982.799999999999</v>
      </c>
      <c r="K29" s="91">
        <v>5</v>
      </c>
      <c r="L29" s="90">
        <v>1049.2</v>
      </c>
      <c r="M29" s="90">
        <v>0</v>
      </c>
      <c r="N29" s="90">
        <v>0</v>
      </c>
      <c r="O29" s="90">
        <v>0</v>
      </c>
      <c r="P29" s="89" t="s">
        <v>932</v>
      </c>
      <c r="Q29" s="87" t="s">
        <v>1169</v>
      </c>
      <c r="R29" s="92" t="s">
        <v>1170</v>
      </c>
      <c r="S29" s="87" t="s">
        <v>776</v>
      </c>
    </row>
    <row r="30" spans="1:19">
      <c r="A30" s="87" t="s">
        <v>1082</v>
      </c>
      <c r="B30" s="87" t="s">
        <v>1171</v>
      </c>
      <c r="C30" s="87" t="s">
        <v>1172</v>
      </c>
      <c r="D30" s="87" t="s">
        <v>771</v>
      </c>
      <c r="E30" s="87" t="s">
        <v>772</v>
      </c>
      <c r="F30" s="87" t="s">
        <v>1173</v>
      </c>
      <c r="G30" s="88">
        <v>45297</v>
      </c>
      <c r="H30" s="89" t="s">
        <v>774</v>
      </c>
      <c r="I30" s="90">
        <v>140810</v>
      </c>
      <c r="J30" s="90">
        <v>134105.07999999999</v>
      </c>
      <c r="K30" s="91">
        <v>5</v>
      </c>
      <c r="L30" s="90">
        <v>0</v>
      </c>
      <c r="M30" s="90">
        <v>3352.66</v>
      </c>
      <c r="N30" s="90">
        <v>3352.66</v>
      </c>
      <c r="O30" s="90">
        <v>0</v>
      </c>
      <c r="P30" s="89" t="s">
        <v>932</v>
      </c>
      <c r="Q30" s="87" t="s">
        <v>1174</v>
      </c>
      <c r="R30" s="92" t="s">
        <v>1170</v>
      </c>
      <c r="S30" s="87" t="s">
        <v>776</v>
      </c>
    </row>
    <row r="31" spans="1:19">
      <c r="A31" s="87" t="s">
        <v>1082</v>
      </c>
      <c r="B31" s="87" t="s">
        <v>1171</v>
      </c>
      <c r="C31" s="87" t="s">
        <v>1172</v>
      </c>
      <c r="D31" s="87" t="s">
        <v>771</v>
      </c>
      <c r="E31" s="87" t="s">
        <v>772</v>
      </c>
      <c r="F31" s="87" t="s">
        <v>1175</v>
      </c>
      <c r="G31" s="88">
        <v>45297</v>
      </c>
      <c r="H31" s="89" t="s">
        <v>774</v>
      </c>
      <c r="I31" s="90">
        <v>7290</v>
      </c>
      <c r="J31" s="90">
        <v>6942.8</v>
      </c>
      <c r="K31" s="91">
        <v>5</v>
      </c>
      <c r="L31" s="90">
        <v>0</v>
      </c>
      <c r="M31" s="90">
        <v>173.6</v>
      </c>
      <c r="N31" s="90">
        <v>173.6</v>
      </c>
      <c r="O31" s="90">
        <v>0</v>
      </c>
      <c r="P31" s="89" t="s">
        <v>932</v>
      </c>
      <c r="Q31" s="87" t="s">
        <v>1176</v>
      </c>
      <c r="R31" s="92" t="s">
        <v>1170</v>
      </c>
      <c r="S31" s="87" t="s">
        <v>776</v>
      </c>
    </row>
    <row r="32" spans="1:19">
      <c r="A32" s="87" t="s">
        <v>1082</v>
      </c>
      <c r="B32" s="87" t="s">
        <v>1177</v>
      </c>
      <c r="C32" s="87" t="s">
        <v>1178</v>
      </c>
      <c r="D32" s="87" t="s">
        <v>1179</v>
      </c>
      <c r="E32" s="87" t="s">
        <v>772</v>
      </c>
      <c r="F32" s="87" t="s">
        <v>1180</v>
      </c>
      <c r="G32" s="88">
        <v>45297</v>
      </c>
      <c r="H32" s="89" t="s">
        <v>774</v>
      </c>
      <c r="I32" s="90">
        <v>41990</v>
      </c>
      <c r="J32" s="90">
        <v>39990.46</v>
      </c>
      <c r="K32" s="91">
        <v>5</v>
      </c>
      <c r="L32" s="90">
        <v>1999.54</v>
      </c>
      <c r="M32" s="90">
        <v>0</v>
      </c>
      <c r="N32" s="90">
        <v>0</v>
      </c>
      <c r="O32" s="90">
        <v>0</v>
      </c>
      <c r="P32" s="89" t="s">
        <v>932</v>
      </c>
      <c r="Q32" s="87" t="s">
        <v>1181</v>
      </c>
      <c r="R32" s="92" t="s">
        <v>1170</v>
      </c>
      <c r="S32" s="87" t="s">
        <v>776</v>
      </c>
    </row>
    <row r="33" spans="1:19">
      <c r="A33" s="87" t="s">
        <v>1082</v>
      </c>
      <c r="B33" s="87" t="s">
        <v>1157</v>
      </c>
      <c r="C33" s="87" t="s">
        <v>1158</v>
      </c>
      <c r="D33" s="87" t="s">
        <v>1159</v>
      </c>
      <c r="E33" s="87" t="s">
        <v>772</v>
      </c>
      <c r="F33" s="87" t="s">
        <v>1182</v>
      </c>
      <c r="G33" s="88">
        <v>45297</v>
      </c>
      <c r="H33" s="89" t="s">
        <v>774</v>
      </c>
      <c r="I33" s="90">
        <v>32850</v>
      </c>
      <c r="J33" s="90">
        <v>31285.68</v>
      </c>
      <c r="K33" s="91">
        <v>5</v>
      </c>
      <c r="L33" s="90">
        <v>1564.32</v>
      </c>
      <c r="M33" s="90">
        <v>0</v>
      </c>
      <c r="N33" s="90">
        <v>0</v>
      </c>
      <c r="O33" s="90">
        <v>0</v>
      </c>
      <c r="P33" s="89" t="s">
        <v>932</v>
      </c>
      <c r="Q33" s="87" t="s">
        <v>1183</v>
      </c>
      <c r="R33" s="92" t="s">
        <v>1170</v>
      </c>
      <c r="S33" s="87" t="s">
        <v>776</v>
      </c>
    </row>
    <row r="34" spans="1:19">
      <c r="A34" s="87" t="s">
        <v>1082</v>
      </c>
      <c r="B34" s="87" t="s">
        <v>1184</v>
      </c>
      <c r="C34" s="87" t="s">
        <v>1185</v>
      </c>
      <c r="D34" s="87" t="s">
        <v>771</v>
      </c>
      <c r="E34" s="87" t="s">
        <v>772</v>
      </c>
      <c r="F34" s="87" t="s">
        <v>1186</v>
      </c>
      <c r="G34" s="88">
        <v>45297</v>
      </c>
      <c r="H34" s="89" t="s">
        <v>774</v>
      </c>
      <c r="I34" s="90">
        <v>208752</v>
      </c>
      <c r="J34" s="90">
        <v>198811.18</v>
      </c>
      <c r="K34" s="91">
        <v>5</v>
      </c>
      <c r="L34" s="90">
        <v>0</v>
      </c>
      <c r="M34" s="90">
        <v>4970.41</v>
      </c>
      <c r="N34" s="90">
        <v>4970.41</v>
      </c>
      <c r="O34" s="90">
        <v>0</v>
      </c>
      <c r="P34" s="89" t="s">
        <v>932</v>
      </c>
      <c r="Q34" s="87" t="s">
        <v>1187</v>
      </c>
      <c r="R34" s="92" t="s">
        <v>1170</v>
      </c>
      <c r="S34" s="87" t="s">
        <v>776</v>
      </c>
    </row>
    <row r="35" spans="1:19">
      <c r="A35" s="87" t="s">
        <v>1082</v>
      </c>
      <c r="B35" s="87" t="s">
        <v>1133</v>
      </c>
      <c r="C35" s="87" t="s">
        <v>1134</v>
      </c>
      <c r="D35" s="87" t="s">
        <v>771</v>
      </c>
      <c r="E35" s="87" t="s">
        <v>772</v>
      </c>
      <c r="F35" s="87" t="s">
        <v>1188</v>
      </c>
      <c r="G35" s="88">
        <v>45297</v>
      </c>
      <c r="H35" s="89" t="s">
        <v>774</v>
      </c>
      <c r="I35" s="90">
        <v>28688</v>
      </c>
      <c r="J35" s="90">
        <v>27321.86</v>
      </c>
      <c r="K35" s="91">
        <v>5</v>
      </c>
      <c r="L35" s="90">
        <v>0</v>
      </c>
      <c r="M35" s="90">
        <v>683.07</v>
      </c>
      <c r="N35" s="90">
        <v>683.07</v>
      </c>
      <c r="O35" s="90">
        <v>0</v>
      </c>
      <c r="P35" s="89" t="s">
        <v>932</v>
      </c>
      <c r="Q35" s="87" t="s">
        <v>1189</v>
      </c>
      <c r="R35" s="92" t="s">
        <v>1170</v>
      </c>
      <c r="S35" s="87" t="s">
        <v>776</v>
      </c>
    </row>
    <row r="36" spans="1:19">
      <c r="A36" s="87" t="s">
        <v>1082</v>
      </c>
      <c r="B36" s="87" t="s">
        <v>1141</v>
      </c>
      <c r="C36" s="87" t="s">
        <v>1142</v>
      </c>
      <c r="D36" s="87" t="s">
        <v>771</v>
      </c>
      <c r="E36" s="87" t="s">
        <v>772</v>
      </c>
      <c r="F36" s="87" t="s">
        <v>1190</v>
      </c>
      <c r="G36" s="88">
        <v>45297</v>
      </c>
      <c r="H36" s="89" t="s">
        <v>774</v>
      </c>
      <c r="I36" s="90">
        <v>24101</v>
      </c>
      <c r="J36" s="90">
        <v>22953.119999999999</v>
      </c>
      <c r="K36" s="91">
        <v>5</v>
      </c>
      <c r="L36" s="90">
        <v>0</v>
      </c>
      <c r="M36" s="90">
        <v>573.84</v>
      </c>
      <c r="N36" s="90">
        <v>573.84</v>
      </c>
      <c r="O36" s="90">
        <v>0</v>
      </c>
      <c r="P36" s="89" t="s">
        <v>932</v>
      </c>
      <c r="Q36" s="87" t="s">
        <v>1191</v>
      </c>
      <c r="R36" s="92" t="s">
        <v>1170</v>
      </c>
      <c r="S36" s="87" t="s">
        <v>776</v>
      </c>
    </row>
    <row r="37" spans="1:19">
      <c r="A37" s="87" t="s">
        <v>1082</v>
      </c>
      <c r="B37" s="87" t="s">
        <v>1192</v>
      </c>
      <c r="C37" s="87" t="s">
        <v>1193</v>
      </c>
      <c r="D37" s="87" t="s">
        <v>1091</v>
      </c>
      <c r="E37" s="87" t="s">
        <v>772</v>
      </c>
      <c r="F37" s="87" t="s">
        <v>1194</v>
      </c>
      <c r="G37" s="88">
        <v>45299</v>
      </c>
      <c r="H37" s="89" t="s">
        <v>774</v>
      </c>
      <c r="I37" s="90">
        <v>14246</v>
      </c>
      <c r="J37" s="90">
        <v>13567.62</v>
      </c>
      <c r="K37" s="91">
        <v>5</v>
      </c>
      <c r="L37" s="90">
        <v>678.38</v>
      </c>
      <c r="M37" s="90">
        <v>0</v>
      </c>
      <c r="N37" s="90">
        <v>0</v>
      </c>
      <c r="O37" s="90">
        <v>0</v>
      </c>
      <c r="P37" s="89" t="s">
        <v>932</v>
      </c>
      <c r="Q37" s="87" t="s">
        <v>1195</v>
      </c>
      <c r="R37" s="92" t="s">
        <v>1196</v>
      </c>
      <c r="S37" s="87" t="s">
        <v>776</v>
      </c>
    </row>
    <row r="38" spans="1:19">
      <c r="A38" s="87" t="s">
        <v>1082</v>
      </c>
      <c r="B38" s="87" t="s">
        <v>1197</v>
      </c>
      <c r="C38" s="87" t="s">
        <v>1198</v>
      </c>
      <c r="D38" s="87" t="s">
        <v>1085</v>
      </c>
      <c r="E38" s="87" t="s">
        <v>772</v>
      </c>
      <c r="F38" s="87" t="s">
        <v>1199</v>
      </c>
      <c r="G38" s="88">
        <v>45299</v>
      </c>
      <c r="H38" s="89" t="s">
        <v>774</v>
      </c>
      <c r="I38" s="90">
        <v>35424</v>
      </c>
      <c r="J38" s="90">
        <v>33737.14</v>
      </c>
      <c r="K38" s="91">
        <v>5</v>
      </c>
      <c r="L38" s="90">
        <v>1686.86</v>
      </c>
      <c r="M38" s="90">
        <v>0</v>
      </c>
      <c r="N38" s="90">
        <v>0</v>
      </c>
      <c r="O38" s="90">
        <v>0</v>
      </c>
      <c r="P38" s="89" t="s">
        <v>932</v>
      </c>
      <c r="Q38" s="87" t="s">
        <v>1200</v>
      </c>
      <c r="R38" s="92" t="s">
        <v>1196</v>
      </c>
      <c r="S38" s="87" t="s">
        <v>776</v>
      </c>
    </row>
    <row r="39" spans="1:19">
      <c r="A39" s="87" t="s">
        <v>1082</v>
      </c>
      <c r="B39" s="87" t="s">
        <v>1201</v>
      </c>
      <c r="C39" s="87" t="s">
        <v>1202</v>
      </c>
      <c r="D39" s="87" t="s">
        <v>1203</v>
      </c>
      <c r="E39" s="87" t="s">
        <v>772</v>
      </c>
      <c r="F39" s="87" t="s">
        <v>1204</v>
      </c>
      <c r="G39" s="88">
        <v>45299</v>
      </c>
      <c r="H39" s="89" t="s">
        <v>774</v>
      </c>
      <c r="I39" s="90">
        <v>26350</v>
      </c>
      <c r="J39" s="90">
        <v>25095.200000000001</v>
      </c>
      <c r="K39" s="91">
        <v>5</v>
      </c>
      <c r="L39" s="90">
        <v>1254.8</v>
      </c>
      <c r="M39" s="90">
        <v>0</v>
      </c>
      <c r="N39" s="90">
        <v>0</v>
      </c>
      <c r="O39" s="90">
        <v>0</v>
      </c>
      <c r="P39" s="89" t="s">
        <v>932</v>
      </c>
      <c r="Q39" s="87" t="s">
        <v>1205</v>
      </c>
      <c r="R39" s="92" t="s">
        <v>1196</v>
      </c>
      <c r="S39" s="87" t="s">
        <v>776</v>
      </c>
    </row>
    <row r="40" spans="1:19">
      <c r="A40" s="87" t="s">
        <v>1082</v>
      </c>
      <c r="B40" s="87" t="s">
        <v>1206</v>
      </c>
      <c r="C40" s="87" t="s">
        <v>1207</v>
      </c>
      <c r="D40" s="87" t="s">
        <v>1091</v>
      </c>
      <c r="E40" s="87" t="s">
        <v>772</v>
      </c>
      <c r="F40" s="87" t="s">
        <v>1208</v>
      </c>
      <c r="G40" s="88">
        <v>45299</v>
      </c>
      <c r="H40" s="89" t="s">
        <v>774</v>
      </c>
      <c r="I40" s="90">
        <v>21420</v>
      </c>
      <c r="J40" s="90">
        <v>20399.96</v>
      </c>
      <c r="K40" s="91">
        <v>5</v>
      </c>
      <c r="L40" s="90">
        <v>1020.04</v>
      </c>
      <c r="M40" s="90">
        <v>0</v>
      </c>
      <c r="N40" s="90">
        <v>0</v>
      </c>
      <c r="O40" s="90">
        <v>0</v>
      </c>
      <c r="P40" s="89" t="s">
        <v>932</v>
      </c>
      <c r="Q40" s="87" t="s">
        <v>1209</v>
      </c>
      <c r="R40" s="92" t="s">
        <v>1196</v>
      </c>
      <c r="S40" s="87" t="s">
        <v>776</v>
      </c>
    </row>
    <row r="41" spans="1:19">
      <c r="A41" s="87" t="s">
        <v>1082</v>
      </c>
      <c r="B41" s="87" t="s">
        <v>1141</v>
      </c>
      <c r="C41" s="87" t="s">
        <v>1142</v>
      </c>
      <c r="D41" s="87" t="s">
        <v>771</v>
      </c>
      <c r="E41" s="87" t="s">
        <v>772</v>
      </c>
      <c r="F41" s="87" t="s">
        <v>1210</v>
      </c>
      <c r="G41" s="88">
        <v>45299</v>
      </c>
      <c r="H41" s="89" t="s">
        <v>774</v>
      </c>
      <c r="I41" s="90">
        <v>11208</v>
      </c>
      <c r="J41" s="90">
        <v>10674.28</v>
      </c>
      <c r="K41" s="91">
        <v>5</v>
      </c>
      <c r="L41" s="90">
        <v>0</v>
      </c>
      <c r="M41" s="90">
        <v>266.86</v>
      </c>
      <c r="N41" s="90">
        <v>266.86</v>
      </c>
      <c r="O41" s="90">
        <v>0</v>
      </c>
      <c r="P41" s="89" t="s">
        <v>932</v>
      </c>
      <c r="Q41" s="87" t="s">
        <v>1211</v>
      </c>
      <c r="R41" s="92" t="s">
        <v>1196</v>
      </c>
      <c r="S41" s="87" t="s">
        <v>776</v>
      </c>
    </row>
    <row r="42" spans="1:19">
      <c r="A42" s="87" t="s">
        <v>1082</v>
      </c>
      <c r="B42" s="87" t="s">
        <v>1212</v>
      </c>
      <c r="C42" s="87" t="s">
        <v>1213</v>
      </c>
      <c r="D42" s="87" t="s">
        <v>1214</v>
      </c>
      <c r="E42" s="87" t="s">
        <v>772</v>
      </c>
      <c r="F42" s="87" t="s">
        <v>1215</v>
      </c>
      <c r="G42" s="88">
        <v>45300</v>
      </c>
      <c r="H42" s="89" t="s">
        <v>774</v>
      </c>
      <c r="I42" s="90">
        <v>457141</v>
      </c>
      <c r="J42" s="90">
        <v>435372.25</v>
      </c>
      <c r="K42" s="91">
        <v>5</v>
      </c>
      <c r="L42" s="90">
        <v>21768.799999999999</v>
      </c>
      <c r="M42" s="90">
        <v>0</v>
      </c>
      <c r="N42" s="90">
        <v>0</v>
      </c>
      <c r="O42" s="90">
        <v>0</v>
      </c>
      <c r="P42" s="89" t="s">
        <v>932</v>
      </c>
      <c r="Q42" s="87" t="s">
        <v>1216</v>
      </c>
      <c r="R42" s="92" t="s">
        <v>1217</v>
      </c>
      <c r="S42" s="87" t="s">
        <v>776</v>
      </c>
    </row>
    <row r="43" spans="1:19">
      <c r="A43" s="87" t="s">
        <v>1082</v>
      </c>
      <c r="B43" s="87" t="s">
        <v>1218</v>
      </c>
      <c r="C43" s="87" t="s">
        <v>1219</v>
      </c>
      <c r="D43" s="87" t="s">
        <v>771</v>
      </c>
      <c r="E43" s="87" t="s">
        <v>772</v>
      </c>
      <c r="F43" s="87" t="s">
        <v>1220</v>
      </c>
      <c r="G43" s="88">
        <v>45300</v>
      </c>
      <c r="H43" s="89" t="s">
        <v>774</v>
      </c>
      <c r="I43" s="90">
        <v>12312</v>
      </c>
      <c r="J43" s="90">
        <v>11725.7</v>
      </c>
      <c r="K43" s="91">
        <v>5</v>
      </c>
      <c r="L43" s="90">
        <v>0</v>
      </c>
      <c r="M43" s="90">
        <v>293.14999999999998</v>
      </c>
      <c r="N43" s="90">
        <v>293.14999999999998</v>
      </c>
      <c r="O43" s="90">
        <v>0</v>
      </c>
      <c r="P43" s="89" t="s">
        <v>932</v>
      </c>
      <c r="Q43" s="87" t="s">
        <v>1221</v>
      </c>
      <c r="R43" s="92" t="s">
        <v>1217</v>
      </c>
      <c r="S43" s="87" t="s">
        <v>776</v>
      </c>
    </row>
    <row r="44" spans="1:19">
      <c r="A44" s="87" t="s">
        <v>1082</v>
      </c>
      <c r="B44" s="87" t="s">
        <v>1125</v>
      </c>
      <c r="C44" s="87" t="s">
        <v>1126</v>
      </c>
      <c r="D44" s="87" t="s">
        <v>771</v>
      </c>
      <c r="E44" s="87" t="s">
        <v>772</v>
      </c>
      <c r="F44" s="87" t="s">
        <v>1222</v>
      </c>
      <c r="G44" s="88">
        <v>45300</v>
      </c>
      <c r="H44" s="89" t="s">
        <v>774</v>
      </c>
      <c r="I44" s="90">
        <v>7373</v>
      </c>
      <c r="J44" s="90">
        <v>7021.68</v>
      </c>
      <c r="K44" s="91">
        <v>5</v>
      </c>
      <c r="L44" s="90">
        <v>0</v>
      </c>
      <c r="M44" s="90">
        <v>175.56</v>
      </c>
      <c r="N44" s="90">
        <v>175.56</v>
      </c>
      <c r="O44" s="90">
        <v>0</v>
      </c>
      <c r="P44" s="89" t="s">
        <v>932</v>
      </c>
      <c r="Q44" s="87" t="s">
        <v>1223</v>
      </c>
      <c r="R44" s="92" t="s">
        <v>1217</v>
      </c>
      <c r="S44" s="87" t="s">
        <v>776</v>
      </c>
    </row>
    <row r="45" spans="1:19">
      <c r="A45" s="87" t="s">
        <v>1082</v>
      </c>
      <c r="B45" s="87" t="s">
        <v>1133</v>
      </c>
      <c r="C45" s="87" t="s">
        <v>1134</v>
      </c>
      <c r="D45" s="87" t="s">
        <v>771</v>
      </c>
      <c r="E45" s="87" t="s">
        <v>772</v>
      </c>
      <c r="F45" s="87" t="s">
        <v>1224</v>
      </c>
      <c r="G45" s="88">
        <v>45300</v>
      </c>
      <c r="H45" s="89" t="s">
        <v>774</v>
      </c>
      <c r="I45" s="90">
        <v>46152</v>
      </c>
      <c r="J45" s="90">
        <v>43954.18</v>
      </c>
      <c r="K45" s="91">
        <v>5</v>
      </c>
      <c r="L45" s="90">
        <v>0</v>
      </c>
      <c r="M45" s="90">
        <v>1098.92</v>
      </c>
      <c r="N45" s="90">
        <v>1098.92</v>
      </c>
      <c r="O45" s="90">
        <v>0</v>
      </c>
      <c r="P45" s="89" t="s">
        <v>932</v>
      </c>
      <c r="Q45" s="87" t="s">
        <v>1225</v>
      </c>
      <c r="R45" s="92" t="s">
        <v>1217</v>
      </c>
      <c r="S45" s="87" t="s">
        <v>776</v>
      </c>
    </row>
    <row r="46" spans="1:19">
      <c r="A46" s="87" t="s">
        <v>1082</v>
      </c>
      <c r="B46" s="87" t="s">
        <v>1137</v>
      </c>
      <c r="C46" s="87" t="s">
        <v>1138</v>
      </c>
      <c r="D46" s="87" t="s">
        <v>771</v>
      </c>
      <c r="E46" s="87" t="s">
        <v>772</v>
      </c>
      <c r="F46" s="87" t="s">
        <v>1226</v>
      </c>
      <c r="G46" s="88">
        <v>45300</v>
      </c>
      <c r="H46" s="89" t="s">
        <v>774</v>
      </c>
      <c r="I46" s="90">
        <v>26027</v>
      </c>
      <c r="J46" s="90">
        <v>24787.58</v>
      </c>
      <c r="K46" s="91">
        <v>5</v>
      </c>
      <c r="L46" s="90">
        <v>0</v>
      </c>
      <c r="M46" s="90">
        <v>619.71</v>
      </c>
      <c r="N46" s="90">
        <v>619.71</v>
      </c>
      <c r="O46" s="90">
        <v>0</v>
      </c>
      <c r="P46" s="89" t="s">
        <v>932</v>
      </c>
      <c r="Q46" s="87" t="s">
        <v>1227</v>
      </c>
      <c r="R46" s="92" t="s">
        <v>1217</v>
      </c>
      <c r="S46" s="87" t="s">
        <v>776</v>
      </c>
    </row>
    <row r="47" spans="1:19">
      <c r="A47" s="87" t="s">
        <v>1082</v>
      </c>
      <c r="B47" s="87" t="s">
        <v>1228</v>
      </c>
      <c r="C47" s="87" t="s">
        <v>1229</v>
      </c>
      <c r="D47" s="87" t="s">
        <v>1091</v>
      </c>
      <c r="E47" s="87" t="s">
        <v>772</v>
      </c>
      <c r="F47" s="87" t="s">
        <v>1230</v>
      </c>
      <c r="G47" s="88">
        <v>45301</v>
      </c>
      <c r="H47" s="89" t="s">
        <v>774</v>
      </c>
      <c r="I47" s="90">
        <v>102850</v>
      </c>
      <c r="J47" s="90">
        <v>97952.36</v>
      </c>
      <c r="K47" s="91">
        <v>5</v>
      </c>
      <c r="L47" s="90">
        <v>4897.6400000000003</v>
      </c>
      <c r="M47" s="90">
        <v>0</v>
      </c>
      <c r="N47" s="90">
        <v>0</v>
      </c>
      <c r="O47" s="90">
        <v>0</v>
      </c>
      <c r="P47" s="89" t="s">
        <v>932</v>
      </c>
      <c r="Q47" s="87" t="s">
        <v>1231</v>
      </c>
      <c r="R47" s="92" t="s">
        <v>1232</v>
      </c>
      <c r="S47" s="87" t="s">
        <v>776</v>
      </c>
    </row>
    <row r="48" spans="1:19">
      <c r="A48" s="87" t="s">
        <v>1082</v>
      </c>
      <c r="B48" s="87" t="s">
        <v>1184</v>
      </c>
      <c r="C48" s="87" t="s">
        <v>1185</v>
      </c>
      <c r="D48" s="87" t="s">
        <v>771</v>
      </c>
      <c r="E48" s="87" t="s">
        <v>772</v>
      </c>
      <c r="F48" s="87" t="s">
        <v>1233</v>
      </c>
      <c r="G48" s="88">
        <v>45301</v>
      </c>
      <c r="H48" s="89" t="s">
        <v>774</v>
      </c>
      <c r="I48" s="90">
        <v>9920</v>
      </c>
      <c r="J48" s="90">
        <v>9447.6</v>
      </c>
      <c r="K48" s="91">
        <v>5</v>
      </c>
      <c r="L48" s="90">
        <v>0</v>
      </c>
      <c r="M48" s="90">
        <v>236.2</v>
      </c>
      <c r="N48" s="90">
        <v>236.2</v>
      </c>
      <c r="O48" s="90">
        <v>0</v>
      </c>
      <c r="P48" s="89" t="s">
        <v>932</v>
      </c>
      <c r="Q48" s="87" t="s">
        <v>1234</v>
      </c>
      <c r="R48" s="92" t="s">
        <v>1232</v>
      </c>
      <c r="S48" s="87" t="s">
        <v>776</v>
      </c>
    </row>
    <row r="49" spans="1:19">
      <c r="A49" s="87" t="s">
        <v>1082</v>
      </c>
      <c r="B49" s="87" t="s">
        <v>1235</v>
      </c>
      <c r="C49" s="87" t="s">
        <v>1236</v>
      </c>
      <c r="D49" s="87" t="s">
        <v>771</v>
      </c>
      <c r="E49" s="87" t="s">
        <v>772</v>
      </c>
      <c r="F49" s="87" t="s">
        <v>1237</v>
      </c>
      <c r="G49" s="88">
        <v>45302</v>
      </c>
      <c r="H49" s="89" t="s">
        <v>774</v>
      </c>
      <c r="I49" s="90">
        <v>6750</v>
      </c>
      <c r="J49" s="90">
        <v>6428.56</v>
      </c>
      <c r="K49" s="91">
        <v>5</v>
      </c>
      <c r="L49" s="90">
        <v>0</v>
      </c>
      <c r="M49" s="90">
        <v>160.72</v>
      </c>
      <c r="N49" s="90">
        <v>160.72</v>
      </c>
      <c r="O49" s="90">
        <v>0</v>
      </c>
      <c r="P49" s="89" t="s">
        <v>932</v>
      </c>
      <c r="Q49" s="87" t="s">
        <v>1238</v>
      </c>
      <c r="R49" s="92" t="s">
        <v>1239</v>
      </c>
      <c r="S49" s="87" t="s">
        <v>776</v>
      </c>
    </row>
    <row r="50" spans="1:19">
      <c r="A50" s="87" t="s">
        <v>1082</v>
      </c>
      <c r="B50" s="87" t="s">
        <v>1104</v>
      </c>
      <c r="C50" s="87" t="s">
        <v>1105</v>
      </c>
      <c r="D50" s="87" t="s">
        <v>771</v>
      </c>
      <c r="E50" s="87" t="s">
        <v>772</v>
      </c>
      <c r="F50" s="87" t="s">
        <v>1240</v>
      </c>
      <c r="G50" s="88">
        <v>45302</v>
      </c>
      <c r="H50" s="89" t="s">
        <v>774</v>
      </c>
      <c r="I50" s="90">
        <v>32000</v>
      </c>
      <c r="J50" s="90">
        <v>30476.18</v>
      </c>
      <c r="K50" s="91">
        <v>5</v>
      </c>
      <c r="L50" s="90">
        <v>0</v>
      </c>
      <c r="M50" s="90">
        <v>761.91</v>
      </c>
      <c r="N50" s="90">
        <v>761.91</v>
      </c>
      <c r="O50" s="90">
        <v>0</v>
      </c>
      <c r="P50" s="89" t="s">
        <v>932</v>
      </c>
      <c r="Q50" s="87" t="s">
        <v>1241</v>
      </c>
      <c r="R50" s="92" t="s">
        <v>1239</v>
      </c>
      <c r="S50" s="87" t="s">
        <v>776</v>
      </c>
    </row>
    <row r="51" spans="1:19">
      <c r="A51" s="87" t="s">
        <v>1082</v>
      </c>
      <c r="B51" s="87" t="s">
        <v>1125</v>
      </c>
      <c r="C51" s="87" t="s">
        <v>1126</v>
      </c>
      <c r="D51" s="87" t="s">
        <v>771</v>
      </c>
      <c r="E51" s="87" t="s">
        <v>772</v>
      </c>
      <c r="F51" s="87" t="s">
        <v>1242</v>
      </c>
      <c r="G51" s="88">
        <v>45302</v>
      </c>
      <c r="H51" s="89" t="s">
        <v>774</v>
      </c>
      <c r="I51" s="90">
        <v>5760</v>
      </c>
      <c r="J51" s="90">
        <v>5485.68</v>
      </c>
      <c r="K51" s="91">
        <v>5</v>
      </c>
      <c r="L51" s="90">
        <v>0</v>
      </c>
      <c r="M51" s="90">
        <v>137.16</v>
      </c>
      <c r="N51" s="90">
        <v>137.16</v>
      </c>
      <c r="O51" s="90">
        <v>0</v>
      </c>
      <c r="P51" s="89" t="s">
        <v>932</v>
      </c>
      <c r="Q51" s="87" t="s">
        <v>1243</v>
      </c>
      <c r="R51" s="92" t="s">
        <v>1239</v>
      </c>
      <c r="S51" s="87" t="s">
        <v>776</v>
      </c>
    </row>
    <row r="52" spans="1:19">
      <c r="A52" s="87" t="s">
        <v>1082</v>
      </c>
      <c r="B52" s="87" t="s">
        <v>1137</v>
      </c>
      <c r="C52" s="87" t="s">
        <v>1138</v>
      </c>
      <c r="D52" s="87" t="s">
        <v>771</v>
      </c>
      <c r="E52" s="87" t="s">
        <v>772</v>
      </c>
      <c r="F52" s="87" t="s">
        <v>1244</v>
      </c>
      <c r="G52" s="88">
        <v>45302</v>
      </c>
      <c r="H52" s="89" t="s">
        <v>774</v>
      </c>
      <c r="I52" s="90">
        <v>41256</v>
      </c>
      <c r="J52" s="90">
        <v>39291.06</v>
      </c>
      <c r="K52" s="91">
        <v>5</v>
      </c>
      <c r="L52" s="90">
        <v>0</v>
      </c>
      <c r="M52" s="90">
        <v>982.3</v>
      </c>
      <c r="N52" s="90">
        <v>982.3</v>
      </c>
      <c r="O52" s="90">
        <v>0</v>
      </c>
      <c r="P52" s="89" t="s">
        <v>932</v>
      </c>
      <c r="Q52" s="87" t="s">
        <v>1245</v>
      </c>
      <c r="R52" s="92" t="s">
        <v>1239</v>
      </c>
      <c r="S52" s="87" t="s">
        <v>776</v>
      </c>
    </row>
    <row r="53" spans="1:19">
      <c r="A53" s="87" t="s">
        <v>1082</v>
      </c>
      <c r="B53" s="87" t="s">
        <v>1246</v>
      </c>
      <c r="C53" s="87" t="s">
        <v>1247</v>
      </c>
      <c r="D53" s="87" t="s">
        <v>1085</v>
      </c>
      <c r="E53" s="87" t="s">
        <v>772</v>
      </c>
      <c r="F53" s="87" t="s">
        <v>1248</v>
      </c>
      <c r="G53" s="88">
        <v>45303</v>
      </c>
      <c r="H53" s="89" t="s">
        <v>774</v>
      </c>
      <c r="I53" s="90">
        <v>222445</v>
      </c>
      <c r="J53" s="90">
        <v>211852.5</v>
      </c>
      <c r="K53" s="91">
        <v>5</v>
      </c>
      <c r="L53" s="90">
        <v>10592.62</v>
      </c>
      <c r="M53" s="90">
        <v>0</v>
      </c>
      <c r="N53" s="90">
        <v>0</v>
      </c>
      <c r="O53" s="90">
        <v>0</v>
      </c>
      <c r="P53" s="89" t="s">
        <v>932</v>
      </c>
      <c r="Q53" s="87" t="s">
        <v>1249</v>
      </c>
      <c r="R53" s="92" t="s">
        <v>1250</v>
      </c>
      <c r="S53" s="87" t="s">
        <v>776</v>
      </c>
    </row>
    <row r="54" spans="1:19">
      <c r="A54" s="87" t="s">
        <v>1082</v>
      </c>
      <c r="B54" s="87" t="s">
        <v>1104</v>
      </c>
      <c r="C54" s="87" t="s">
        <v>1105</v>
      </c>
      <c r="D54" s="87" t="s">
        <v>771</v>
      </c>
      <c r="E54" s="87" t="s">
        <v>772</v>
      </c>
      <c r="F54" s="87" t="s">
        <v>1251</v>
      </c>
      <c r="G54" s="88">
        <v>45303</v>
      </c>
      <c r="H54" s="89" t="s">
        <v>774</v>
      </c>
      <c r="I54" s="90">
        <v>40128</v>
      </c>
      <c r="J54" s="90">
        <v>38217.1</v>
      </c>
      <c r="K54" s="91">
        <v>5</v>
      </c>
      <c r="L54" s="90">
        <v>0</v>
      </c>
      <c r="M54" s="90">
        <v>955.45</v>
      </c>
      <c r="N54" s="90">
        <v>955.45</v>
      </c>
      <c r="O54" s="90">
        <v>0</v>
      </c>
      <c r="P54" s="89" t="s">
        <v>932</v>
      </c>
      <c r="Q54" s="87" t="s">
        <v>1252</v>
      </c>
      <c r="R54" s="92" t="s">
        <v>1250</v>
      </c>
      <c r="S54" s="87" t="s">
        <v>776</v>
      </c>
    </row>
    <row r="55" spans="1:19">
      <c r="A55" s="87" t="s">
        <v>1082</v>
      </c>
      <c r="B55" s="87" t="s">
        <v>1120</v>
      </c>
      <c r="C55" s="87" t="s">
        <v>1121</v>
      </c>
      <c r="D55" s="87" t="s">
        <v>1122</v>
      </c>
      <c r="E55" s="87" t="s">
        <v>772</v>
      </c>
      <c r="F55" s="87" t="s">
        <v>1253</v>
      </c>
      <c r="G55" s="88">
        <v>45303</v>
      </c>
      <c r="H55" s="89" t="s">
        <v>774</v>
      </c>
      <c r="I55" s="90">
        <v>82512</v>
      </c>
      <c r="J55" s="90">
        <v>78582.720000000001</v>
      </c>
      <c r="K55" s="91">
        <v>5</v>
      </c>
      <c r="L55" s="90">
        <v>3929.28</v>
      </c>
      <c r="M55" s="90">
        <v>0</v>
      </c>
      <c r="N55" s="90">
        <v>0</v>
      </c>
      <c r="O55" s="90">
        <v>0</v>
      </c>
      <c r="P55" s="89" t="s">
        <v>932</v>
      </c>
      <c r="Q55" s="87" t="s">
        <v>1254</v>
      </c>
      <c r="R55" s="92" t="s">
        <v>1250</v>
      </c>
      <c r="S55" s="87" t="s">
        <v>776</v>
      </c>
    </row>
    <row r="56" spans="1:19">
      <c r="A56" s="87" t="s">
        <v>1082</v>
      </c>
      <c r="B56" s="87" t="s">
        <v>1157</v>
      </c>
      <c r="C56" s="87" t="s">
        <v>1158</v>
      </c>
      <c r="D56" s="87" t="s">
        <v>1159</v>
      </c>
      <c r="E56" s="87" t="s">
        <v>772</v>
      </c>
      <c r="F56" s="87" t="s">
        <v>1255</v>
      </c>
      <c r="G56" s="88">
        <v>45304</v>
      </c>
      <c r="H56" s="89" t="s">
        <v>774</v>
      </c>
      <c r="I56" s="90">
        <v>73540</v>
      </c>
      <c r="J56" s="90">
        <v>70038.240000000005</v>
      </c>
      <c r="K56" s="91">
        <v>5</v>
      </c>
      <c r="L56" s="90">
        <v>3501.96</v>
      </c>
      <c r="M56" s="90">
        <v>0</v>
      </c>
      <c r="N56" s="90">
        <v>0</v>
      </c>
      <c r="O56" s="90">
        <v>0</v>
      </c>
      <c r="P56" s="89" t="s">
        <v>932</v>
      </c>
      <c r="Q56" s="87" t="s">
        <v>1256</v>
      </c>
      <c r="R56" s="92" t="s">
        <v>1257</v>
      </c>
      <c r="S56" s="87" t="s">
        <v>776</v>
      </c>
    </row>
    <row r="57" spans="1:19">
      <c r="A57" s="87" t="s">
        <v>1082</v>
      </c>
      <c r="B57" s="87" t="s">
        <v>1184</v>
      </c>
      <c r="C57" s="87" t="s">
        <v>1185</v>
      </c>
      <c r="D57" s="87" t="s">
        <v>771</v>
      </c>
      <c r="E57" s="87" t="s">
        <v>772</v>
      </c>
      <c r="F57" s="87" t="s">
        <v>1258</v>
      </c>
      <c r="G57" s="88">
        <v>45304</v>
      </c>
      <c r="H57" s="89" t="s">
        <v>774</v>
      </c>
      <c r="I57" s="90">
        <v>259776</v>
      </c>
      <c r="J57" s="90">
        <v>232472.04</v>
      </c>
      <c r="K57" s="91">
        <v>5</v>
      </c>
      <c r="L57" s="90">
        <v>0</v>
      </c>
      <c r="M57" s="90">
        <v>5812</v>
      </c>
      <c r="N57" s="90">
        <v>5812</v>
      </c>
      <c r="O57" s="90">
        <v>0</v>
      </c>
      <c r="P57" s="89" t="s">
        <v>932</v>
      </c>
      <c r="Q57" s="87" t="s">
        <v>1259</v>
      </c>
      <c r="R57" s="92" t="s">
        <v>1257</v>
      </c>
      <c r="S57" s="87" t="s">
        <v>776</v>
      </c>
    </row>
    <row r="58" spans="1:19">
      <c r="A58" s="87" t="s">
        <v>1082</v>
      </c>
      <c r="B58" s="87" t="s">
        <v>1184</v>
      </c>
      <c r="C58" s="87" t="s">
        <v>1185</v>
      </c>
      <c r="D58" s="87" t="s">
        <v>771</v>
      </c>
      <c r="E58" s="87" t="s">
        <v>772</v>
      </c>
      <c r="F58" s="87" t="s">
        <v>1258</v>
      </c>
      <c r="G58" s="88">
        <v>45304</v>
      </c>
      <c r="H58" s="89" t="s">
        <v>774</v>
      </c>
      <c r="I58" s="90">
        <v>259776</v>
      </c>
      <c r="J58" s="90">
        <v>13288.08</v>
      </c>
      <c r="K58" s="91">
        <v>18</v>
      </c>
      <c r="L58" s="90">
        <v>0</v>
      </c>
      <c r="M58" s="90">
        <v>1195.96</v>
      </c>
      <c r="N58" s="90">
        <v>1195.96</v>
      </c>
      <c r="O58" s="90">
        <v>0</v>
      </c>
      <c r="P58" s="89" t="s">
        <v>932</v>
      </c>
      <c r="Q58" s="87" t="s">
        <v>1259</v>
      </c>
      <c r="R58" s="92" t="s">
        <v>1257</v>
      </c>
      <c r="S58" s="87" t="s">
        <v>776</v>
      </c>
    </row>
    <row r="59" spans="1:19">
      <c r="A59" s="87" t="s">
        <v>1082</v>
      </c>
      <c r="B59" s="87" t="s">
        <v>1133</v>
      </c>
      <c r="C59" s="87" t="s">
        <v>1134</v>
      </c>
      <c r="D59" s="87" t="s">
        <v>771</v>
      </c>
      <c r="E59" s="87" t="s">
        <v>772</v>
      </c>
      <c r="F59" s="87" t="s">
        <v>1260</v>
      </c>
      <c r="G59" s="88">
        <v>45304</v>
      </c>
      <c r="H59" s="89" t="s">
        <v>774</v>
      </c>
      <c r="I59" s="90">
        <v>40274</v>
      </c>
      <c r="J59" s="90">
        <v>38355.699999999997</v>
      </c>
      <c r="K59" s="91">
        <v>5</v>
      </c>
      <c r="L59" s="90">
        <v>0</v>
      </c>
      <c r="M59" s="90">
        <v>958.95</v>
      </c>
      <c r="N59" s="90">
        <v>958.95</v>
      </c>
      <c r="O59" s="90">
        <v>0</v>
      </c>
      <c r="P59" s="89" t="s">
        <v>932</v>
      </c>
      <c r="Q59" s="87" t="s">
        <v>1261</v>
      </c>
      <c r="R59" s="92" t="s">
        <v>1257</v>
      </c>
      <c r="S59" s="87" t="s">
        <v>776</v>
      </c>
    </row>
    <row r="60" spans="1:19">
      <c r="A60" s="87" t="s">
        <v>1082</v>
      </c>
      <c r="B60" s="87" t="s">
        <v>1262</v>
      </c>
      <c r="C60" s="87" t="s">
        <v>1263</v>
      </c>
      <c r="D60" s="87" t="s">
        <v>1264</v>
      </c>
      <c r="E60" s="87" t="s">
        <v>772</v>
      </c>
      <c r="F60" s="87" t="s">
        <v>1265</v>
      </c>
      <c r="G60" s="88">
        <v>45304</v>
      </c>
      <c r="H60" s="89" t="s">
        <v>774</v>
      </c>
      <c r="I60" s="90">
        <v>2253150</v>
      </c>
      <c r="J60" s="90">
        <v>2145856.4500000002</v>
      </c>
      <c r="K60" s="91">
        <v>5</v>
      </c>
      <c r="L60" s="90">
        <v>107293.26</v>
      </c>
      <c r="M60" s="90">
        <v>0</v>
      </c>
      <c r="N60" s="90">
        <v>0</v>
      </c>
      <c r="O60" s="90">
        <v>0</v>
      </c>
      <c r="P60" s="89" t="s">
        <v>932</v>
      </c>
      <c r="Q60" s="87" t="s">
        <v>1266</v>
      </c>
      <c r="R60" s="92" t="s">
        <v>1257</v>
      </c>
      <c r="S60" s="87" t="s">
        <v>776</v>
      </c>
    </row>
    <row r="61" spans="1:19">
      <c r="A61" s="87" t="s">
        <v>1082</v>
      </c>
      <c r="B61" s="87" t="s">
        <v>1133</v>
      </c>
      <c r="C61" s="87" t="s">
        <v>1134</v>
      </c>
      <c r="D61" s="87" t="s">
        <v>771</v>
      </c>
      <c r="E61" s="87" t="s">
        <v>772</v>
      </c>
      <c r="F61" s="87" t="s">
        <v>1267</v>
      </c>
      <c r="G61" s="88">
        <v>45306</v>
      </c>
      <c r="H61" s="89" t="s">
        <v>774</v>
      </c>
      <c r="I61" s="90">
        <v>21613.200000000001</v>
      </c>
      <c r="J61" s="90">
        <v>20584</v>
      </c>
      <c r="K61" s="91">
        <v>5</v>
      </c>
      <c r="L61" s="90">
        <v>0</v>
      </c>
      <c r="M61" s="90">
        <v>514.6</v>
      </c>
      <c r="N61" s="90">
        <v>514.6</v>
      </c>
      <c r="O61" s="90">
        <v>0</v>
      </c>
      <c r="P61" s="89" t="s">
        <v>776</v>
      </c>
      <c r="Q61" s="87" t="s">
        <v>776</v>
      </c>
      <c r="R61" s="92" t="s">
        <v>776</v>
      </c>
      <c r="S61" s="87" t="s">
        <v>776</v>
      </c>
    </row>
    <row r="62" spans="1:19">
      <c r="A62" s="87" t="s">
        <v>1082</v>
      </c>
      <c r="B62" s="87" t="s">
        <v>1141</v>
      </c>
      <c r="C62" s="87" t="s">
        <v>1142</v>
      </c>
      <c r="D62" s="87" t="s">
        <v>771</v>
      </c>
      <c r="E62" s="87" t="s">
        <v>772</v>
      </c>
      <c r="F62" s="87" t="s">
        <v>1268</v>
      </c>
      <c r="G62" s="88">
        <v>45306</v>
      </c>
      <c r="H62" s="89" t="s">
        <v>774</v>
      </c>
      <c r="I62" s="90">
        <v>28610</v>
      </c>
      <c r="J62" s="90">
        <v>27247.119999999999</v>
      </c>
      <c r="K62" s="91">
        <v>5</v>
      </c>
      <c r="L62" s="90">
        <v>0</v>
      </c>
      <c r="M62" s="90">
        <v>681.24</v>
      </c>
      <c r="N62" s="90">
        <v>681.24</v>
      </c>
      <c r="O62" s="90">
        <v>0</v>
      </c>
      <c r="P62" s="89" t="s">
        <v>932</v>
      </c>
      <c r="Q62" s="87" t="s">
        <v>1269</v>
      </c>
      <c r="R62" s="92" t="s">
        <v>1270</v>
      </c>
      <c r="S62" s="87" t="s">
        <v>776</v>
      </c>
    </row>
    <row r="63" spans="1:19">
      <c r="A63" s="87" t="s">
        <v>1082</v>
      </c>
      <c r="B63" s="87" t="s">
        <v>1141</v>
      </c>
      <c r="C63" s="87" t="s">
        <v>1142</v>
      </c>
      <c r="D63" s="87" t="s">
        <v>771</v>
      </c>
      <c r="E63" s="87" t="s">
        <v>772</v>
      </c>
      <c r="F63" s="87" t="s">
        <v>1271</v>
      </c>
      <c r="G63" s="88">
        <v>45306</v>
      </c>
      <c r="H63" s="89" t="s">
        <v>774</v>
      </c>
      <c r="I63" s="90">
        <v>2304</v>
      </c>
      <c r="J63" s="90">
        <v>2194.2800000000002</v>
      </c>
      <c r="K63" s="91">
        <v>5</v>
      </c>
      <c r="L63" s="90">
        <v>0</v>
      </c>
      <c r="M63" s="90">
        <v>54.86</v>
      </c>
      <c r="N63" s="90">
        <v>54.86</v>
      </c>
      <c r="O63" s="90">
        <v>0</v>
      </c>
      <c r="P63" s="89" t="s">
        <v>932</v>
      </c>
      <c r="Q63" s="87" t="s">
        <v>1272</v>
      </c>
      <c r="R63" s="92" t="s">
        <v>1270</v>
      </c>
      <c r="S63" s="87" t="s">
        <v>776</v>
      </c>
    </row>
    <row r="64" spans="1:19">
      <c r="A64" s="87" t="s">
        <v>1082</v>
      </c>
      <c r="B64" s="87" t="s">
        <v>1273</v>
      </c>
      <c r="C64" s="87" t="s">
        <v>1274</v>
      </c>
      <c r="D64" s="87" t="s">
        <v>771</v>
      </c>
      <c r="E64" s="87" t="s">
        <v>772</v>
      </c>
      <c r="F64" s="87" t="s">
        <v>1275</v>
      </c>
      <c r="G64" s="88">
        <v>45307</v>
      </c>
      <c r="H64" s="89" t="s">
        <v>774</v>
      </c>
      <c r="I64" s="90">
        <v>53892</v>
      </c>
      <c r="J64" s="90">
        <v>51325.68</v>
      </c>
      <c r="K64" s="91">
        <v>5</v>
      </c>
      <c r="L64" s="90">
        <v>0</v>
      </c>
      <c r="M64" s="90">
        <v>1283.1600000000001</v>
      </c>
      <c r="N64" s="90">
        <v>1283.1600000000001</v>
      </c>
      <c r="O64" s="90">
        <v>0</v>
      </c>
      <c r="P64" s="89" t="s">
        <v>932</v>
      </c>
      <c r="Q64" s="87" t="s">
        <v>1276</v>
      </c>
      <c r="R64" s="92" t="s">
        <v>1277</v>
      </c>
      <c r="S64" s="87" t="s">
        <v>776</v>
      </c>
    </row>
    <row r="65" spans="1:19">
      <c r="A65" s="87" t="s">
        <v>1082</v>
      </c>
      <c r="B65" s="87" t="s">
        <v>1171</v>
      </c>
      <c r="C65" s="87" t="s">
        <v>1172</v>
      </c>
      <c r="D65" s="87" t="s">
        <v>771</v>
      </c>
      <c r="E65" s="87" t="s">
        <v>772</v>
      </c>
      <c r="F65" s="87" t="s">
        <v>1278</v>
      </c>
      <c r="G65" s="88">
        <v>45307</v>
      </c>
      <c r="H65" s="89" t="s">
        <v>774</v>
      </c>
      <c r="I65" s="90">
        <v>76140</v>
      </c>
      <c r="J65" s="90">
        <v>72514.240000000005</v>
      </c>
      <c r="K65" s="91">
        <v>5</v>
      </c>
      <c r="L65" s="90">
        <v>0</v>
      </c>
      <c r="M65" s="90">
        <v>1812.88</v>
      </c>
      <c r="N65" s="90">
        <v>1812.88</v>
      </c>
      <c r="O65" s="90">
        <v>0</v>
      </c>
      <c r="P65" s="89" t="s">
        <v>932</v>
      </c>
      <c r="Q65" s="87" t="s">
        <v>1279</v>
      </c>
      <c r="R65" s="92" t="s">
        <v>1277</v>
      </c>
      <c r="S65" s="87" t="s">
        <v>776</v>
      </c>
    </row>
    <row r="66" spans="1:19">
      <c r="A66" s="87" t="s">
        <v>1082</v>
      </c>
      <c r="B66" s="87" t="s">
        <v>1280</v>
      </c>
      <c r="C66" s="87" t="s">
        <v>1281</v>
      </c>
      <c r="D66" s="87" t="s">
        <v>1282</v>
      </c>
      <c r="E66" s="87" t="s">
        <v>772</v>
      </c>
      <c r="F66" s="87" t="s">
        <v>1283</v>
      </c>
      <c r="G66" s="88">
        <v>45307</v>
      </c>
      <c r="H66" s="89" t="s">
        <v>774</v>
      </c>
      <c r="I66" s="90">
        <v>1345232</v>
      </c>
      <c r="J66" s="90">
        <v>1252373.21</v>
      </c>
      <c r="K66" s="91">
        <v>5</v>
      </c>
      <c r="L66" s="90">
        <v>62618.86</v>
      </c>
      <c r="M66" s="90">
        <v>0</v>
      </c>
      <c r="N66" s="90">
        <v>0</v>
      </c>
      <c r="O66" s="90">
        <v>0</v>
      </c>
      <c r="P66" s="89" t="s">
        <v>932</v>
      </c>
      <c r="Q66" s="87" t="s">
        <v>1284</v>
      </c>
      <c r="R66" s="92" t="s">
        <v>1277</v>
      </c>
      <c r="S66" s="87" t="s">
        <v>776</v>
      </c>
    </row>
    <row r="67" spans="1:19">
      <c r="A67" s="87" t="s">
        <v>1082</v>
      </c>
      <c r="B67" s="87" t="s">
        <v>1280</v>
      </c>
      <c r="C67" s="87" t="s">
        <v>1281</v>
      </c>
      <c r="D67" s="87" t="s">
        <v>1282</v>
      </c>
      <c r="E67" s="87" t="s">
        <v>772</v>
      </c>
      <c r="F67" s="87" t="s">
        <v>1283</v>
      </c>
      <c r="G67" s="88">
        <v>45307</v>
      </c>
      <c r="H67" s="89" t="s">
        <v>774</v>
      </c>
      <c r="I67" s="90">
        <v>1345232</v>
      </c>
      <c r="J67" s="90">
        <v>25627.08</v>
      </c>
      <c r="K67" s="91">
        <v>18</v>
      </c>
      <c r="L67" s="90">
        <v>4612.92</v>
      </c>
      <c r="M67" s="90">
        <v>0</v>
      </c>
      <c r="N67" s="90">
        <v>0</v>
      </c>
      <c r="O67" s="90">
        <v>0</v>
      </c>
      <c r="P67" s="89" t="s">
        <v>932</v>
      </c>
      <c r="Q67" s="87" t="s">
        <v>1284</v>
      </c>
      <c r="R67" s="92" t="s">
        <v>1277</v>
      </c>
      <c r="S67" s="87" t="s">
        <v>776</v>
      </c>
    </row>
    <row r="68" spans="1:19">
      <c r="A68" s="87" t="s">
        <v>1082</v>
      </c>
      <c r="B68" s="87" t="s">
        <v>1285</v>
      </c>
      <c r="C68" s="87" t="s">
        <v>1286</v>
      </c>
      <c r="D68" s="87" t="s">
        <v>771</v>
      </c>
      <c r="E68" s="87" t="s">
        <v>772</v>
      </c>
      <c r="F68" s="87" t="s">
        <v>1287</v>
      </c>
      <c r="G68" s="88">
        <v>45307</v>
      </c>
      <c r="H68" s="89" t="s">
        <v>774</v>
      </c>
      <c r="I68" s="90">
        <v>612328</v>
      </c>
      <c r="J68" s="90">
        <v>583168.96</v>
      </c>
      <c r="K68" s="91">
        <v>5</v>
      </c>
      <c r="L68" s="90">
        <v>0</v>
      </c>
      <c r="M68" s="90">
        <v>14579.36</v>
      </c>
      <c r="N68" s="90">
        <v>14579.36</v>
      </c>
      <c r="O68" s="90">
        <v>0</v>
      </c>
      <c r="P68" s="89" t="s">
        <v>932</v>
      </c>
      <c r="Q68" s="87" t="s">
        <v>1288</v>
      </c>
      <c r="R68" s="92" t="s">
        <v>1277</v>
      </c>
      <c r="S68" s="87" t="s">
        <v>776</v>
      </c>
    </row>
    <row r="69" spans="1:19">
      <c r="A69" s="87" t="s">
        <v>1082</v>
      </c>
      <c r="B69" s="87" t="s">
        <v>1289</v>
      </c>
      <c r="C69" s="87" t="s">
        <v>1290</v>
      </c>
      <c r="D69" s="87" t="s">
        <v>771</v>
      </c>
      <c r="E69" s="87" t="s">
        <v>772</v>
      </c>
      <c r="F69" s="87" t="s">
        <v>1291</v>
      </c>
      <c r="G69" s="88">
        <v>45307</v>
      </c>
      <c r="H69" s="89" t="s">
        <v>774</v>
      </c>
      <c r="I69" s="90">
        <v>145120</v>
      </c>
      <c r="J69" s="90">
        <v>138209.48000000001</v>
      </c>
      <c r="K69" s="91">
        <v>5</v>
      </c>
      <c r="L69" s="90">
        <v>0</v>
      </c>
      <c r="M69" s="90">
        <v>3455.26</v>
      </c>
      <c r="N69" s="90">
        <v>3455.26</v>
      </c>
      <c r="O69" s="90">
        <v>0</v>
      </c>
      <c r="P69" s="89" t="s">
        <v>932</v>
      </c>
      <c r="Q69" s="87" t="s">
        <v>1292</v>
      </c>
      <c r="R69" s="92" t="s">
        <v>1277</v>
      </c>
      <c r="S69" s="87" t="s">
        <v>776</v>
      </c>
    </row>
    <row r="70" spans="1:19">
      <c r="A70" s="87" t="s">
        <v>1082</v>
      </c>
      <c r="B70" s="87" t="s">
        <v>1125</v>
      </c>
      <c r="C70" s="87" t="s">
        <v>1126</v>
      </c>
      <c r="D70" s="87" t="s">
        <v>771</v>
      </c>
      <c r="E70" s="87" t="s">
        <v>772</v>
      </c>
      <c r="F70" s="87" t="s">
        <v>1293</v>
      </c>
      <c r="G70" s="88">
        <v>45307</v>
      </c>
      <c r="H70" s="89" t="s">
        <v>774</v>
      </c>
      <c r="I70" s="90">
        <v>23270</v>
      </c>
      <c r="J70" s="90">
        <v>22162.240000000002</v>
      </c>
      <c r="K70" s="91">
        <v>5</v>
      </c>
      <c r="L70" s="90">
        <v>0</v>
      </c>
      <c r="M70" s="90">
        <v>554.11</v>
      </c>
      <c r="N70" s="90">
        <v>554.11</v>
      </c>
      <c r="O70" s="90">
        <v>0</v>
      </c>
      <c r="P70" s="89" t="s">
        <v>932</v>
      </c>
      <c r="Q70" s="87" t="s">
        <v>1294</v>
      </c>
      <c r="R70" s="92" t="s">
        <v>1277</v>
      </c>
      <c r="S70" s="87" t="s">
        <v>776</v>
      </c>
    </row>
    <row r="71" spans="1:19">
      <c r="A71" s="87" t="s">
        <v>1082</v>
      </c>
      <c r="B71" s="87" t="s">
        <v>1133</v>
      </c>
      <c r="C71" s="87" t="s">
        <v>1134</v>
      </c>
      <c r="D71" s="87" t="s">
        <v>771</v>
      </c>
      <c r="E71" s="87" t="s">
        <v>772</v>
      </c>
      <c r="F71" s="87" t="s">
        <v>1295</v>
      </c>
      <c r="G71" s="88">
        <v>45307</v>
      </c>
      <c r="H71" s="89" t="s">
        <v>774</v>
      </c>
      <c r="I71" s="90">
        <v>65438</v>
      </c>
      <c r="J71" s="90">
        <v>62321.5</v>
      </c>
      <c r="K71" s="91">
        <v>5</v>
      </c>
      <c r="L71" s="90">
        <v>0</v>
      </c>
      <c r="M71" s="90">
        <v>1558.12</v>
      </c>
      <c r="N71" s="90">
        <v>1558.12</v>
      </c>
      <c r="O71" s="90">
        <v>0</v>
      </c>
      <c r="P71" s="89" t="s">
        <v>932</v>
      </c>
      <c r="Q71" s="87" t="s">
        <v>1296</v>
      </c>
      <c r="R71" s="92" t="s">
        <v>1277</v>
      </c>
      <c r="S71" s="87" t="s">
        <v>776</v>
      </c>
    </row>
    <row r="72" spans="1:19">
      <c r="A72" s="87" t="s">
        <v>1082</v>
      </c>
      <c r="B72" s="87" t="s">
        <v>1137</v>
      </c>
      <c r="C72" s="87" t="s">
        <v>1138</v>
      </c>
      <c r="D72" s="87" t="s">
        <v>771</v>
      </c>
      <c r="E72" s="87" t="s">
        <v>772</v>
      </c>
      <c r="F72" s="87" t="s">
        <v>1297</v>
      </c>
      <c r="G72" s="88">
        <v>45307</v>
      </c>
      <c r="H72" s="89" t="s">
        <v>774</v>
      </c>
      <c r="I72" s="90">
        <v>34315</v>
      </c>
      <c r="J72" s="90">
        <v>32680.38</v>
      </c>
      <c r="K72" s="91">
        <v>5</v>
      </c>
      <c r="L72" s="90">
        <v>0</v>
      </c>
      <c r="M72" s="90">
        <v>817.06</v>
      </c>
      <c r="N72" s="90">
        <v>817.06</v>
      </c>
      <c r="O72" s="90">
        <v>0</v>
      </c>
      <c r="P72" s="89" t="s">
        <v>932</v>
      </c>
      <c r="Q72" s="87" t="s">
        <v>1298</v>
      </c>
      <c r="R72" s="92" t="s">
        <v>1277</v>
      </c>
      <c r="S72" s="87" t="s">
        <v>776</v>
      </c>
    </row>
    <row r="73" spans="1:19">
      <c r="A73" s="87" t="s">
        <v>1082</v>
      </c>
      <c r="B73" s="87" t="s">
        <v>1098</v>
      </c>
      <c r="C73" s="87" t="s">
        <v>1099</v>
      </c>
      <c r="D73" s="87" t="s">
        <v>1100</v>
      </c>
      <c r="E73" s="87" t="s">
        <v>772</v>
      </c>
      <c r="F73" s="87" t="s">
        <v>1299</v>
      </c>
      <c r="G73" s="88">
        <v>45309</v>
      </c>
      <c r="H73" s="89" t="s">
        <v>774</v>
      </c>
      <c r="I73" s="90">
        <v>300768</v>
      </c>
      <c r="J73" s="90">
        <v>286445.74</v>
      </c>
      <c r="K73" s="91">
        <v>5</v>
      </c>
      <c r="L73" s="90">
        <v>14322.48</v>
      </c>
      <c r="M73" s="90">
        <v>0</v>
      </c>
      <c r="N73" s="90">
        <v>0</v>
      </c>
      <c r="O73" s="90">
        <v>0</v>
      </c>
      <c r="P73" s="89" t="s">
        <v>932</v>
      </c>
      <c r="Q73" s="87" t="s">
        <v>1300</v>
      </c>
      <c r="R73" s="92" t="s">
        <v>1301</v>
      </c>
      <c r="S73" s="87" t="s">
        <v>776</v>
      </c>
    </row>
    <row r="74" spans="1:19">
      <c r="A74" s="87" t="s">
        <v>1082</v>
      </c>
      <c r="B74" s="87" t="s">
        <v>1302</v>
      </c>
      <c r="C74" s="87" t="s">
        <v>1303</v>
      </c>
      <c r="D74" s="87" t="s">
        <v>771</v>
      </c>
      <c r="E74" s="87" t="s">
        <v>772</v>
      </c>
      <c r="F74" s="87" t="s">
        <v>1304</v>
      </c>
      <c r="G74" s="88">
        <v>45309</v>
      </c>
      <c r="H74" s="89" t="s">
        <v>774</v>
      </c>
      <c r="I74" s="90">
        <v>687295</v>
      </c>
      <c r="J74" s="90">
        <v>643457.42000000004</v>
      </c>
      <c r="K74" s="91">
        <v>5</v>
      </c>
      <c r="L74" s="90">
        <v>0</v>
      </c>
      <c r="M74" s="90">
        <v>16086.65</v>
      </c>
      <c r="N74" s="90">
        <v>16086.65</v>
      </c>
      <c r="O74" s="90">
        <v>0</v>
      </c>
      <c r="P74" s="89" t="s">
        <v>932</v>
      </c>
      <c r="Q74" s="87" t="s">
        <v>1305</v>
      </c>
      <c r="R74" s="92" t="s">
        <v>1301</v>
      </c>
      <c r="S74" s="87" t="s">
        <v>776</v>
      </c>
    </row>
    <row r="75" spans="1:19">
      <c r="A75" s="87" t="s">
        <v>1082</v>
      </c>
      <c r="B75" s="87" t="s">
        <v>1302</v>
      </c>
      <c r="C75" s="87" t="s">
        <v>1303</v>
      </c>
      <c r="D75" s="87" t="s">
        <v>771</v>
      </c>
      <c r="E75" s="87" t="s">
        <v>772</v>
      </c>
      <c r="F75" s="87" t="s">
        <v>1304</v>
      </c>
      <c r="G75" s="88">
        <v>45309</v>
      </c>
      <c r="H75" s="89" t="s">
        <v>774</v>
      </c>
      <c r="I75" s="90">
        <v>687295</v>
      </c>
      <c r="J75" s="90">
        <v>9884.76</v>
      </c>
      <c r="K75" s="91">
        <v>18</v>
      </c>
      <c r="L75" s="90">
        <v>0</v>
      </c>
      <c r="M75" s="90">
        <v>889.62</v>
      </c>
      <c r="N75" s="90">
        <v>889.62</v>
      </c>
      <c r="O75" s="90">
        <v>0</v>
      </c>
      <c r="P75" s="89" t="s">
        <v>932</v>
      </c>
      <c r="Q75" s="87" t="s">
        <v>1305</v>
      </c>
      <c r="R75" s="92" t="s">
        <v>1301</v>
      </c>
      <c r="S75" s="87" t="s">
        <v>776</v>
      </c>
    </row>
    <row r="76" spans="1:19">
      <c r="A76" s="87" t="s">
        <v>1082</v>
      </c>
      <c r="B76" s="87" t="s">
        <v>1184</v>
      </c>
      <c r="C76" s="87" t="s">
        <v>1185</v>
      </c>
      <c r="D76" s="87" t="s">
        <v>771</v>
      </c>
      <c r="E76" s="87" t="s">
        <v>772</v>
      </c>
      <c r="F76" s="87" t="s">
        <v>1306</v>
      </c>
      <c r="G76" s="88">
        <v>45309</v>
      </c>
      <c r="H76" s="89" t="s">
        <v>774</v>
      </c>
      <c r="I76" s="90">
        <v>50342</v>
      </c>
      <c r="J76" s="90">
        <v>47944.88</v>
      </c>
      <c r="K76" s="91">
        <v>5</v>
      </c>
      <c r="L76" s="90">
        <v>0</v>
      </c>
      <c r="M76" s="90">
        <v>1198.76</v>
      </c>
      <c r="N76" s="90">
        <v>1198.76</v>
      </c>
      <c r="O76" s="90">
        <v>0</v>
      </c>
      <c r="P76" s="89" t="s">
        <v>932</v>
      </c>
      <c r="Q76" s="87" t="s">
        <v>1307</v>
      </c>
      <c r="R76" s="92" t="s">
        <v>1301</v>
      </c>
      <c r="S76" s="87" t="s">
        <v>776</v>
      </c>
    </row>
    <row r="77" spans="1:19">
      <c r="A77" s="87" t="s">
        <v>1082</v>
      </c>
      <c r="B77" s="87" t="s">
        <v>1308</v>
      </c>
      <c r="C77" s="87" t="s">
        <v>1309</v>
      </c>
      <c r="D77" s="87" t="s">
        <v>771</v>
      </c>
      <c r="E77" s="87" t="s">
        <v>772</v>
      </c>
      <c r="F77" s="87" t="s">
        <v>1310</v>
      </c>
      <c r="G77" s="88">
        <v>45309</v>
      </c>
      <c r="H77" s="89" t="s">
        <v>774</v>
      </c>
      <c r="I77" s="90">
        <v>154749</v>
      </c>
      <c r="J77" s="90">
        <v>147379.74</v>
      </c>
      <c r="K77" s="91">
        <v>5</v>
      </c>
      <c r="L77" s="90">
        <v>0</v>
      </c>
      <c r="M77" s="90">
        <v>3684.57</v>
      </c>
      <c r="N77" s="90">
        <v>3684.57</v>
      </c>
      <c r="O77" s="90">
        <v>0</v>
      </c>
      <c r="P77" s="89" t="s">
        <v>932</v>
      </c>
      <c r="Q77" s="87" t="s">
        <v>1311</v>
      </c>
      <c r="R77" s="92" t="s">
        <v>1301</v>
      </c>
      <c r="S77" s="87" t="s">
        <v>776</v>
      </c>
    </row>
    <row r="78" spans="1:19">
      <c r="A78" s="87" t="s">
        <v>1082</v>
      </c>
      <c r="B78" s="87" t="s">
        <v>1289</v>
      </c>
      <c r="C78" s="87" t="s">
        <v>1290</v>
      </c>
      <c r="D78" s="87" t="s">
        <v>771</v>
      </c>
      <c r="E78" s="87" t="s">
        <v>772</v>
      </c>
      <c r="F78" s="87" t="s">
        <v>1312</v>
      </c>
      <c r="G78" s="88">
        <v>45310</v>
      </c>
      <c r="H78" s="89" t="s">
        <v>774</v>
      </c>
      <c r="I78" s="90">
        <v>30816</v>
      </c>
      <c r="J78" s="90">
        <v>29348.560000000001</v>
      </c>
      <c r="K78" s="91">
        <v>5</v>
      </c>
      <c r="L78" s="90">
        <v>0</v>
      </c>
      <c r="M78" s="90">
        <v>733.72</v>
      </c>
      <c r="N78" s="90">
        <v>733.72</v>
      </c>
      <c r="O78" s="90">
        <v>0</v>
      </c>
      <c r="P78" s="89" t="s">
        <v>932</v>
      </c>
      <c r="Q78" s="87" t="s">
        <v>1313</v>
      </c>
      <c r="R78" s="92" t="s">
        <v>1314</v>
      </c>
      <c r="S78" s="87" t="s">
        <v>776</v>
      </c>
    </row>
    <row r="79" spans="1:19">
      <c r="A79" s="87" t="s">
        <v>1082</v>
      </c>
      <c r="B79" s="87" t="s">
        <v>1104</v>
      </c>
      <c r="C79" s="87" t="s">
        <v>1105</v>
      </c>
      <c r="D79" s="87" t="s">
        <v>771</v>
      </c>
      <c r="E79" s="87" t="s">
        <v>772</v>
      </c>
      <c r="F79" s="87" t="s">
        <v>1315</v>
      </c>
      <c r="G79" s="88">
        <v>45310</v>
      </c>
      <c r="H79" s="89" t="s">
        <v>774</v>
      </c>
      <c r="I79" s="90">
        <v>66643</v>
      </c>
      <c r="J79" s="90">
        <v>63469.72</v>
      </c>
      <c r="K79" s="91">
        <v>5</v>
      </c>
      <c r="L79" s="90">
        <v>0</v>
      </c>
      <c r="M79" s="90">
        <v>1586.76</v>
      </c>
      <c r="N79" s="90">
        <v>1586.76</v>
      </c>
      <c r="O79" s="90">
        <v>0</v>
      </c>
      <c r="P79" s="89" t="s">
        <v>932</v>
      </c>
      <c r="Q79" s="87" t="s">
        <v>1316</v>
      </c>
      <c r="R79" s="92" t="s">
        <v>1314</v>
      </c>
      <c r="S79" s="87" t="s">
        <v>776</v>
      </c>
    </row>
    <row r="80" spans="1:19">
      <c r="A80" s="87" t="s">
        <v>1082</v>
      </c>
      <c r="B80" s="87" t="s">
        <v>1108</v>
      </c>
      <c r="C80" s="87" t="s">
        <v>1109</v>
      </c>
      <c r="D80" s="87" t="s">
        <v>771</v>
      </c>
      <c r="E80" s="87" t="s">
        <v>772</v>
      </c>
      <c r="F80" s="87" t="s">
        <v>1317</v>
      </c>
      <c r="G80" s="88">
        <v>45310</v>
      </c>
      <c r="H80" s="89" t="s">
        <v>774</v>
      </c>
      <c r="I80" s="90">
        <v>50150</v>
      </c>
      <c r="J80" s="90">
        <v>47761.9</v>
      </c>
      <c r="K80" s="91">
        <v>5</v>
      </c>
      <c r="L80" s="90">
        <v>0</v>
      </c>
      <c r="M80" s="90">
        <v>1194.05</v>
      </c>
      <c r="N80" s="90">
        <v>1194.05</v>
      </c>
      <c r="O80" s="90">
        <v>0</v>
      </c>
      <c r="P80" s="89" t="s">
        <v>932</v>
      </c>
      <c r="Q80" s="87" t="s">
        <v>1318</v>
      </c>
      <c r="R80" s="92" t="s">
        <v>1314</v>
      </c>
      <c r="S80" s="87" t="s">
        <v>776</v>
      </c>
    </row>
    <row r="81" spans="1:19">
      <c r="A81" s="87" t="s">
        <v>1082</v>
      </c>
      <c r="B81" s="87" t="s">
        <v>1133</v>
      </c>
      <c r="C81" s="87" t="s">
        <v>1134</v>
      </c>
      <c r="D81" s="87" t="s">
        <v>771</v>
      </c>
      <c r="E81" s="87" t="s">
        <v>772</v>
      </c>
      <c r="F81" s="87" t="s">
        <v>1319</v>
      </c>
      <c r="G81" s="88">
        <v>45310</v>
      </c>
      <c r="H81" s="89" t="s">
        <v>774</v>
      </c>
      <c r="I81" s="90">
        <v>34445</v>
      </c>
      <c r="J81" s="90">
        <v>32804.480000000003</v>
      </c>
      <c r="K81" s="91">
        <v>5</v>
      </c>
      <c r="L81" s="90">
        <v>0</v>
      </c>
      <c r="M81" s="90">
        <v>820.16</v>
      </c>
      <c r="N81" s="90">
        <v>820.16</v>
      </c>
      <c r="O81" s="90">
        <v>0</v>
      </c>
      <c r="P81" s="89" t="s">
        <v>932</v>
      </c>
      <c r="Q81" s="87" t="s">
        <v>1320</v>
      </c>
      <c r="R81" s="92" t="s">
        <v>1314</v>
      </c>
      <c r="S81" s="87" t="s">
        <v>776</v>
      </c>
    </row>
    <row r="82" spans="1:19">
      <c r="A82" s="87" t="s">
        <v>1082</v>
      </c>
      <c r="B82" s="87" t="s">
        <v>1141</v>
      </c>
      <c r="C82" s="87" t="s">
        <v>1142</v>
      </c>
      <c r="D82" s="87" t="s">
        <v>771</v>
      </c>
      <c r="E82" s="87" t="s">
        <v>772</v>
      </c>
      <c r="F82" s="87" t="s">
        <v>1321</v>
      </c>
      <c r="G82" s="88">
        <v>45310</v>
      </c>
      <c r="H82" s="89" t="s">
        <v>774</v>
      </c>
      <c r="I82" s="90">
        <v>23912</v>
      </c>
      <c r="J82" s="90">
        <v>22773.26</v>
      </c>
      <c r="K82" s="91">
        <v>5</v>
      </c>
      <c r="L82" s="90">
        <v>0</v>
      </c>
      <c r="M82" s="90">
        <v>569.37</v>
      </c>
      <c r="N82" s="90">
        <v>569.37</v>
      </c>
      <c r="O82" s="90">
        <v>0</v>
      </c>
      <c r="P82" s="89" t="s">
        <v>932</v>
      </c>
      <c r="Q82" s="87" t="s">
        <v>1322</v>
      </c>
      <c r="R82" s="92" t="s">
        <v>1314</v>
      </c>
      <c r="S82" s="87" t="s">
        <v>776</v>
      </c>
    </row>
    <row r="83" spans="1:19">
      <c r="A83" s="87" t="s">
        <v>1082</v>
      </c>
      <c r="B83" s="87" t="s">
        <v>1323</v>
      </c>
      <c r="C83" s="87" t="s">
        <v>1324</v>
      </c>
      <c r="D83" s="87" t="s">
        <v>771</v>
      </c>
      <c r="E83" s="87" t="s">
        <v>772</v>
      </c>
      <c r="F83" s="87" t="s">
        <v>1325</v>
      </c>
      <c r="G83" s="88">
        <v>45310</v>
      </c>
      <c r="H83" s="89" t="s">
        <v>774</v>
      </c>
      <c r="I83" s="90">
        <v>54036</v>
      </c>
      <c r="J83" s="90">
        <v>51462.84</v>
      </c>
      <c r="K83" s="91">
        <v>5</v>
      </c>
      <c r="L83" s="90">
        <v>0</v>
      </c>
      <c r="M83" s="90">
        <v>1286.58</v>
      </c>
      <c r="N83" s="90">
        <v>1286.58</v>
      </c>
      <c r="O83" s="90">
        <v>0</v>
      </c>
      <c r="P83" s="89" t="s">
        <v>932</v>
      </c>
      <c r="Q83" s="87" t="s">
        <v>1326</v>
      </c>
      <c r="R83" s="92" t="s">
        <v>1314</v>
      </c>
      <c r="S83" s="87" t="s">
        <v>776</v>
      </c>
    </row>
    <row r="84" spans="1:19">
      <c r="A84" s="87" t="s">
        <v>1082</v>
      </c>
      <c r="B84" s="87" t="s">
        <v>1137</v>
      </c>
      <c r="C84" s="87" t="s">
        <v>1138</v>
      </c>
      <c r="D84" s="87" t="s">
        <v>771</v>
      </c>
      <c r="E84" s="87" t="s">
        <v>772</v>
      </c>
      <c r="F84" s="87" t="s">
        <v>1327</v>
      </c>
      <c r="G84" s="88">
        <v>45310</v>
      </c>
      <c r="H84" s="89" t="s">
        <v>774</v>
      </c>
      <c r="I84" s="90">
        <v>42084</v>
      </c>
      <c r="J84" s="90">
        <v>40079.5</v>
      </c>
      <c r="K84" s="91">
        <v>5</v>
      </c>
      <c r="L84" s="90">
        <v>0</v>
      </c>
      <c r="M84" s="90">
        <v>1002</v>
      </c>
      <c r="N84" s="90">
        <v>1002</v>
      </c>
      <c r="O84" s="90">
        <v>0</v>
      </c>
      <c r="P84" s="89" t="s">
        <v>932</v>
      </c>
      <c r="Q84" s="87" t="s">
        <v>1328</v>
      </c>
      <c r="R84" s="92" t="s">
        <v>1314</v>
      </c>
      <c r="S84" s="87" t="s">
        <v>776</v>
      </c>
    </row>
    <row r="85" spans="1:19">
      <c r="A85" s="87" t="s">
        <v>1082</v>
      </c>
      <c r="B85" s="87" t="s">
        <v>1184</v>
      </c>
      <c r="C85" s="87" t="s">
        <v>1185</v>
      </c>
      <c r="D85" s="87" t="s">
        <v>771</v>
      </c>
      <c r="E85" s="87" t="s">
        <v>772</v>
      </c>
      <c r="F85" s="87" t="s">
        <v>1329</v>
      </c>
      <c r="G85" s="88">
        <v>45311</v>
      </c>
      <c r="H85" s="89" t="s">
        <v>774</v>
      </c>
      <c r="I85" s="90">
        <v>199056</v>
      </c>
      <c r="J85" s="90">
        <v>189576.86</v>
      </c>
      <c r="K85" s="91">
        <v>5</v>
      </c>
      <c r="L85" s="90">
        <v>0</v>
      </c>
      <c r="M85" s="90">
        <v>4739.57</v>
      </c>
      <c r="N85" s="90">
        <v>4739.57</v>
      </c>
      <c r="O85" s="90">
        <v>0</v>
      </c>
      <c r="P85" s="89" t="s">
        <v>932</v>
      </c>
      <c r="Q85" s="87" t="s">
        <v>1330</v>
      </c>
      <c r="R85" s="92" t="s">
        <v>1331</v>
      </c>
      <c r="S85" s="87" t="s">
        <v>776</v>
      </c>
    </row>
    <row r="86" spans="1:19">
      <c r="A86" s="87" t="s">
        <v>1082</v>
      </c>
      <c r="B86" s="87" t="s">
        <v>1141</v>
      </c>
      <c r="C86" s="87" t="s">
        <v>1142</v>
      </c>
      <c r="D86" s="87" t="s">
        <v>771</v>
      </c>
      <c r="E86" s="87" t="s">
        <v>772</v>
      </c>
      <c r="F86" s="87" t="s">
        <v>1332</v>
      </c>
      <c r="G86" s="88">
        <v>45313</v>
      </c>
      <c r="H86" s="89" t="s">
        <v>774</v>
      </c>
      <c r="I86" s="90">
        <v>13048</v>
      </c>
      <c r="J86" s="90">
        <v>12426.62</v>
      </c>
      <c r="K86" s="91">
        <v>5</v>
      </c>
      <c r="L86" s="90">
        <v>0</v>
      </c>
      <c r="M86" s="90">
        <v>310.69</v>
      </c>
      <c r="N86" s="90">
        <v>310.69</v>
      </c>
      <c r="O86" s="90">
        <v>0</v>
      </c>
      <c r="P86" s="89" t="s">
        <v>932</v>
      </c>
      <c r="Q86" s="87" t="s">
        <v>1333</v>
      </c>
      <c r="R86" s="92" t="s">
        <v>1334</v>
      </c>
      <c r="S86" s="87" t="s">
        <v>776</v>
      </c>
    </row>
    <row r="87" spans="1:19">
      <c r="A87" s="87" t="s">
        <v>1082</v>
      </c>
      <c r="B87" s="87" t="s">
        <v>1197</v>
      </c>
      <c r="C87" s="87" t="s">
        <v>1198</v>
      </c>
      <c r="D87" s="87" t="s">
        <v>1085</v>
      </c>
      <c r="E87" s="87" t="s">
        <v>772</v>
      </c>
      <c r="F87" s="87" t="s">
        <v>1335</v>
      </c>
      <c r="G87" s="88">
        <v>45314</v>
      </c>
      <c r="H87" s="89" t="s">
        <v>774</v>
      </c>
      <c r="I87" s="90">
        <v>56613</v>
      </c>
      <c r="J87" s="90">
        <v>53916.94</v>
      </c>
      <c r="K87" s="91">
        <v>5</v>
      </c>
      <c r="L87" s="90">
        <v>2695.86</v>
      </c>
      <c r="M87" s="90">
        <v>0</v>
      </c>
      <c r="N87" s="90">
        <v>0</v>
      </c>
      <c r="O87" s="90">
        <v>0</v>
      </c>
      <c r="P87" s="89" t="s">
        <v>932</v>
      </c>
      <c r="Q87" s="87" t="s">
        <v>1336</v>
      </c>
      <c r="R87" s="92" t="s">
        <v>1337</v>
      </c>
      <c r="S87" s="87" t="s">
        <v>776</v>
      </c>
    </row>
    <row r="88" spans="1:19">
      <c r="A88" s="87" t="s">
        <v>1082</v>
      </c>
      <c r="B88" s="87" t="s">
        <v>1212</v>
      </c>
      <c r="C88" s="87" t="s">
        <v>1213</v>
      </c>
      <c r="D88" s="87" t="s">
        <v>1214</v>
      </c>
      <c r="E88" s="87" t="s">
        <v>772</v>
      </c>
      <c r="F88" s="87" t="s">
        <v>1338</v>
      </c>
      <c r="G88" s="88">
        <v>45314</v>
      </c>
      <c r="H88" s="89" t="s">
        <v>774</v>
      </c>
      <c r="I88" s="90">
        <v>800810</v>
      </c>
      <c r="J88" s="90">
        <v>762675.84</v>
      </c>
      <c r="K88" s="91">
        <v>5</v>
      </c>
      <c r="L88" s="90">
        <v>38134.160000000003</v>
      </c>
      <c r="M88" s="90">
        <v>0</v>
      </c>
      <c r="N88" s="90">
        <v>0</v>
      </c>
      <c r="O88" s="90">
        <v>0</v>
      </c>
      <c r="P88" s="89" t="s">
        <v>932</v>
      </c>
      <c r="Q88" s="87" t="s">
        <v>1339</v>
      </c>
      <c r="R88" s="92" t="s">
        <v>1340</v>
      </c>
      <c r="S88" s="87" t="s">
        <v>776</v>
      </c>
    </row>
    <row r="89" spans="1:19">
      <c r="A89" s="87" t="s">
        <v>1082</v>
      </c>
      <c r="B89" s="87" t="s">
        <v>1137</v>
      </c>
      <c r="C89" s="87" t="s">
        <v>1138</v>
      </c>
      <c r="D89" s="87" t="s">
        <v>771</v>
      </c>
      <c r="E89" s="87" t="s">
        <v>772</v>
      </c>
      <c r="F89" s="87" t="s">
        <v>1341</v>
      </c>
      <c r="G89" s="88">
        <v>45314</v>
      </c>
      <c r="H89" s="89" t="s">
        <v>774</v>
      </c>
      <c r="I89" s="90">
        <v>22970</v>
      </c>
      <c r="J89" s="90">
        <v>21876.52</v>
      </c>
      <c r="K89" s="91">
        <v>5</v>
      </c>
      <c r="L89" s="90">
        <v>0</v>
      </c>
      <c r="M89" s="90">
        <v>546.95000000000005</v>
      </c>
      <c r="N89" s="90">
        <v>546.95000000000005</v>
      </c>
      <c r="O89" s="90">
        <v>0</v>
      </c>
      <c r="P89" s="89" t="s">
        <v>932</v>
      </c>
      <c r="Q89" s="87" t="s">
        <v>1342</v>
      </c>
      <c r="R89" s="92" t="s">
        <v>1340</v>
      </c>
      <c r="S89" s="87" t="s">
        <v>776</v>
      </c>
    </row>
    <row r="90" spans="1:19">
      <c r="A90" s="87" t="s">
        <v>1082</v>
      </c>
      <c r="B90" s="87" t="s">
        <v>1157</v>
      </c>
      <c r="C90" s="87" t="s">
        <v>1158</v>
      </c>
      <c r="D90" s="87" t="s">
        <v>1159</v>
      </c>
      <c r="E90" s="87" t="s">
        <v>772</v>
      </c>
      <c r="F90" s="87" t="s">
        <v>1343</v>
      </c>
      <c r="G90" s="88">
        <v>45316</v>
      </c>
      <c r="H90" s="89" t="s">
        <v>774</v>
      </c>
      <c r="I90" s="90">
        <v>376154</v>
      </c>
      <c r="J90" s="90">
        <v>358242.18</v>
      </c>
      <c r="K90" s="91">
        <v>5</v>
      </c>
      <c r="L90" s="90">
        <v>17912.22</v>
      </c>
      <c r="M90" s="90">
        <v>0</v>
      </c>
      <c r="N90" s="90">
        <v>0</v>
      </c>
      <c r="O90" s="90">
        <v>0</v>
      </c>
      <c r="P90" s="89" t="s">
        <v>932</v>
      </c>
      <c r="Q90" s="87" t="s">
        <v>1344</v>
      </c>
      <c r="R90" s="92" t="s">
        <v>1345</v>
      </c>
      <c r="S90" s="87" t="s">
        <v>776</v>
      </c>
    </row>
    <row r="91" spans="1:19">
      <c r="A91" s="87" t="s">
        <v>1082</v>
      </c>
      <c r="B91" s="87" t="s">
        <v>1308</v>
      </c>
      <c r="C91" s="87" t="s">
        <v>1309</v>
      </c>
      <c r="D91" s="87" t="s">
        <v>771</v>
      </c>
      <c r="E91" s="87" t="s">
        <v>772</v>
      </c>
      <c r="F91" s="87" t="s">
        <v>1346</v>
      </c>
      <c r="G91" s="88">
        <v>45316</v>
      </c>
      <c r="H91" s="89" t="s">
        <v>774</v>
      </c>
      <c r="I91" s="90">
        <v>59292</v>
      </c>
      <c r="J91" s="90">
        <v>56468.56</v>
      </c>
      <c r="K91" s="91">
        <v>5</v>
      </c>
      <c r="L91" s="90">
        <v>0</v>
      </c>
      <c r="M91" s="90">
        <v>1411.72</v>
      </c>
      <c r="N91" s="90">
        <v>1411.72</v>
      </c>
      <c r="O91" s="90">
        <v>0</v>
      </c>
      <c r="P91" s="89" t="s">
        <v>932</v>
      </c>
      <c r="Q91" s="87" t="s">
        <v>1347</v>
      </c>
      <c r="R91" s="92" t="s">
        <v>1345</v>
      </c>
      <c r="S91" s="87" t="s">
        <v>776</v>
      </c>
    </row>
    <row r="92" spans="1:19">
      <c r="A92" s="87" t="s">
        <v>1082</v>
      </c>
      <c r="B92" s="87" t="s">
        <v>1348</v>
      </c>
      <c r="C92" s="87" t="s">
        <v>1349</v>
      </c>
      <c r="D92" s="87" t="s">
        <v>771</v>
      </c>
      <c r="E92" s="87" t="s">
        <v>772</v>
      </c>
      <c r="F92" s="87" t="s">
        <v>1350</v>
      </c>
      <c r="G92" s="88">
        <v>45318</v>
      </c>
      <c r="H92" s="89" t="s">
        <v>774</v>
      </c>
      <c r="I92" s="90">
        <v>191432</v>
      </c>
      <c r="J92" s="90">
        <v>182316.16</v>
      </c>
      <c r="K92" s="91">
        <v>5</v>
      </c>
      <c r="L92" s="90">
        <v>0</v>
      </c>
      <c r="M92" s="90">
        <v>4558</v>
      </c>
      <c r="N92" s="90">
        <v>4558</v>
      </c>
      <c r="O92" s="90">
        <v>0</v>
      </c>
      <c r="P92" s="89" t="s">
        <v>932</v>
      </c>
      <c r="Q92" s="87" t="s">
        <v>1351</v>
      </c>
      <c r="R92" s="92" t="s">
        <v>1337</v>
      </c>
      <c r="S92" s="87" t="s">
        <v>776</v>
      </c>
    </row>
    <row r="93" spans="1:19">
      <c r="A93" s="87" t="s">
        <v>1082</v>
      </c>
      <c r="B93" s="87" t="s">
        <v>1153</v>
      </c>
      <c r="C93" s="87" t="s">
        <v>1154</v>
      </c>
      <c r="D93" s="87" t="s">
        <v>771</v>
      </c>
      <c r="E93" s="87" t="s">
        <v>772</v>
      </c>
      <c r="F93" s="87" t="s">
        <v>1352</v>
      </c>
      <c r="G93" s="88">
        <v>45320</v>
      </c>
      <c r="H93" s="89" t="s">
        <v>774</v>
      </c>
      <c r="I93" s="90">
        <v>864174</v>
      </c>
      <c r="J93" s="90">
        <v>785308.13</v>
      </c>
      <c r="K93" s="91">
        <v>5</v>
      </c>
      <c r="L93" s="90">
        <v>0</v>
      </c>
      <c r="M93" s="90">
        <v>19632.810000000001</v>
      </c>
      <c r="N93" s="90">
        <v>19632.810000000001</v>
      </c>
      <c r="O93" s="90">
        <v>0</v>
      </c>
      <c r="P93" s="89" t="s">
        <v>932</v>
      </c>
      <c r="Q93" s="87" t="s">
        <v>1353</v>
      </c>
      <c r="R93" s="92" t="s">
        <v>1354</v>
      </c>
      <c r="S93" s="87" t="s">
        <v>776</v>
      </c>
    </row>
    <row r="94" spans="1:19">
      <c r="A94" s="87" t="s">
        <v>1082</v>
      </c>
      <c r="B94" s="87" t="s">
        <v>1153</v>
      </c>
      <c r="C94" s="87" t="s">
        <v>1154</v>
      </c>
      <c r="D94" s="87" t="s">
        <v>771</v>
      </c>
      <c r="E94" s="87" t="s">
        <v>772</v>
      </c>
      <c r="F94" s="87" t="s">
        <v>1352</v>
      </c>
      <c r="G94" s="88">
        <v>45320</v>
      </c>
      <c r="H94" s="89" t="s">
        <v>774</v>
      </c>
      <c r="I94" s="90">
        <v>864174</v>
      </c>
      <c r="J94" s="90">
        <v>33559.26</v>
      </c>
      <c r="K94" s="91">
        <v>18</v>
      </c>
      <c r="L94" s="90">
        <v>0</v>
      </c>
      <c r="M94" s="90">
        <v>3020.37</v>
      </c>
      <c r="N94" s="90">
        <v>3020.37</v>
      </c>
      <c r="O94" s="90">
        <v>0</v>
      </c>
      <c r="P94" s="89" t="s">
        <v>932</v>
      </c>
      <c r="Q94" s="87" t="s">
        <v>1353</v>
      </c>
      <c r="R94" s="92" t="s">
        <v>1354</v>
      </c>
      <c r="S94" s="87" t="s">
        <v>776</v>
      </c>
    </row>
    <row r="95" spans="1:19">
      <c r="A95" s="87" t="s">
        <v>1082</v>
      </c>
      <c r="B95" s="87" t="s">
        <v>1355</v>
      </c>
      <c r="C95" s="87" t="s">
        <v>1356</v>
      </c>
      <c r="D95" s="87" t="s">
        <v>1357</v>
      </c>
      <c r="E95" s="87" t="s">
        <v>772</v>
      </c>
      <c r="F95" s="87" t="s">
        <v>1358</v>
      </c>
      <c r="G95" s="88">
        <v>45320</v>
      </c>
      <c r="H95" s="89" t="s">
        <v>774</v>
      </c>
      <c r="I95" s="90">
        <v>64800</v>
      </c>
      <c r="J95" s="90">
        <v>61714.28</v>
      </c>
      <c r="K95" s="91">
        <v>5</v>
      </c>
      <c r="L95" s="90">
        <v>3085.72</v>
      </c>
      <c r="M95" s="90">
        <v>0</v>
      </c>
      <c r="N95" s="90">
        <v>0</v>
      </c>
      <c r="O95" s="90">
        <v>0</v>
      </c>
      <c r="P95" s="89" t="s">
        <v>932</v>
      </c>
      <c r="Q95" s="87" t="s">
        <v>1359</v>
      </c>
      <c r="R95" s="92" t="s">
        <v>1354</v>
      </c>
      <c r="S95" s="87" t="s">
        <v>776</v>
      </c>
    </row>
    <row r="96" spans="1:19">
      <c r="A96" s="87" t="s">
        <v>1082</v>
      </c>
      <c r="B96" s="87" t="s">
        <v>1289</v>
      </c>
      <c r="C96" s="87" t="s">
        <v>1290</v>
      </c>
      <c r="D96" s="87" t="s">
        <v>771</v>
      </c>
      <c r="E96" s="87" t="s">
        <v>772</v>
      </c>
      <c r="F96" s="87" t="s">
        <v>1360</v>
      </c>
      <c r="G96" s="88">
        <v>45321</v>
      </c>
      <c r="H96" s="89" t="s">
        <v>774</v>
      </c>
      <c r="I96" s="90">
        <v>56256</v>
      </c>
      <c r="J96" s="90">
        <v>53577.120000000003</v>
      </c>
      <c r="K96" s="91">
        <v>5</v>
      </c>
      <c r="L96" s="90">
        <v>0</v>
      </c>
      <c r="M96" s="90">
        <v>1339.44</v>
      </c>
      <c r="N96" s="90">
        <v>1339.44</v>
      </c>
      <c r="O96" s="90">
        <v>0</v>
      </c>
      <c r="P96" s="89" t="s">
        <v>932</v>
      </c>
      <c r="Q96" s="87" t="s">
        <v>1361</v>
      </c>
      <c r="R96" s="92" t="s">
        <v>1337</v>
      </c>
      <c r="S96" s="87" t="s">
        <v>776</v>
      </c>
    </row>
    <row r="97" spans="1:19">
      <c r="A97" s="87" t="s">
        <v>1082</v>
      </c>
      <c r="B97" s="87" t="s">
        <v>1362</v>
      </c>
      <c r="C97" s="87" t="s">
        <v>1363</v>
      </c>
      <c r="D97" s="87" t="s">
        <v>771</v>
      </c>
      <c r="E97" s="87" t="s">
        <v>772</v>
      </c>
      <c r="F97" s="87" t="s">
        <v>1364</v>
      </c>
      <c r="G97" s="88">
        <v>45321</v>
      </c>
      <c r="H97" s="89" t="s">
        <v>774</v>
      </c>
      <c r="I97" s="90">
        <v>92359</v>
      </c>
      <c r="J97" s="90">
        <v>87961.36</v>
      </c>
      <c r="K97" s="91">
        <v>5</v>
      </c>
      <c r="L97" s="90">
        <v>0</v>
      </c>
      <c r="M97" s="90">
        <v>2199.06</v>
      </c>
      <c r="N97" s="90">
        <v>2199.06</v>
      </c>
      <c r="O97" s="90">
        <v>0</v>
      </c>
      <c r="P97" s="89" t="s">
        <v>932</v>
      </c>
      <c r="Q97" s="87" t="s">
        <v>1365</v>
      </c>
      <c r="R97" s="92" t="s">
        <v>1337</v>
      </c>
      <c r="S97" s="87" t="s">
        <v>776</v>
      </c>
    </row>
    <row r="98" spans="1:19">
      <c r="A98" s="87" t="s">
        <v>1082</v>
      </c>
      <c r="B98" s="87" t="s">
        <v>1125</v>
      </c>
      <c r="C98" s="87" t="s">
        <v>1126</v>
      </c>
      <c r="D98" s="87" t="s">
        <v>771</v>
      </c>
      <c r="E98" s="87" t="s">
        <v>772</v>
      </c>
      <c r="F98" s="87" t="s">
        <v>1366</v>
      </c>
      <c r="G98" s="88">
        <v>45321</v>
      </c>
      <c r="H98" s="89" t="s">
        <v>774</v>
      </c>
      <c r="I98" s="90">
        <v>18432</v>
      </c>
      <c r="J98" s="90">
        <v>17554.259999999998</v>
      </c>
      <c r="K98" s="91">
        <v>5</v>
      </c>
      <c r="L98" s="90">
        <v>0</v>
      </c>
      <c r="M98" s="90">
        <v>438.88</v>
      </c>
      <c r="N98" s="90">
        <v>438.88</v>
      </c>
      <c r="O98" s="90">
        <v>0</v>
      </c>
      <c r="P98" s="89" t="s">
        <v>932</v>
      </c>
      <c r="Q98" s="87" t="s">
        <v>1367</v>
      </c>
      <c r="R98" s="92" t="s">
        <v>1337</v>
      </c>
      <c r="S98" s="87" t="s">
        <v>776</v>
      </c>
    </row>
    <row r="99" spans="1:19">
      <c r="A99" s="87" t="s">
        <v>1082</v>
      </c>
      <c r="B99" s="87" t="s">
        <v>1133</v>
      </c>
      <c r="C99" s="87" t="s">
        <v>1134</v>
      </c>
      <c r="D99" s="87" t="s">
        <v>771</v>
      </c>
      <c r="E99" s="87" t="s">
        <v>772</v>
      </c>
      <c r="F99" s="87" t="s">
        <v>1368</v>
      </c>
      <c r="G99" s="88">
        <v>45321</v>
      </c>
      <c r="H99" s="89" t="s">
        <v>774</v>
      </c>
      <c r="I99" s="90">
        <v>138776</v>
      </c>
      <c r="J99" s="90">
        <v>132167.18</v>
      </c>
      <c r="K99" s="91">
        <v>5</v>
      </c>
      <c r="L99" s="90">
        <v>0</v>
      </c>
      <c r="M99" s="90">
        <v>3304.41</v>
      </c>
      <c r="N99" s="90">
        <v>3304.41</v>
      </c>
      <c r="O99" s="90">
        <v>0</v>
      </c>
      <c r="P99" s="89" t="s">
        <v>932</v>
      </c>
      <c r="Q99" s="87" t="s">
        <v>1369</v>
      </c>
      <c r="R99" s="92" t="s">
        <v>1337</v>
      </c>
      <c r="S99" s="87" t="s">
        <v>776</v>
      </c>
    </row>
    <row r="100" spans="1:19">
      <c r="A100" s="87" t="s">
        <v>1082</v>
      </c>
      <c r="B100" s="87" t="s">
        <v>1141</v>
      </c>
      <c r="C100" s="87" t="s">
        <v>1142</v>
      </c>
      <c r="D100" s="87" t="s">
        <v>771</v>
      </c>
      <c r="E100" s="87" t="s">
        <v>772</v>
      </c>
      <c r="F100" s="87" t="s">
        <v>1370</v>
      </c>
      <c r="G100" s="88">
        <v>45321</v>
      </c>
      <c r="H100" s="89" t="s">
        <v>774</v>
      </c>
      <c r="I100" s="90">
        <v>52933</v>
      </c>
      <c r="J100" s="90">
        <v>50411.98</v>
      </c>
      <c r="K100" s="91">
        <v>5</v>
      </c>
      <c r="L100" s="90">
        <v>0</v>
      </c>
      <c r="M100" s="90">
        <v>1260.4100000000001</v>
      </c>
      <c r="N100" s="90">
        <v>1260.4100000000001</v>
      </c>
      <c r="O100" s="90">
        <v>0</v>
      </c>
      <c r="P100" s="89" t="s">
        <v>932</v>
      </c>
      <c r="Q100" s="87" t="s">
        <v>1371</v>
      </c>
      <c r="R100" s="92" t="s">
        <v>1337</v>
      </c>
      <c r="S100" s="87" t="s">
        <v>776</v>
      </c>
    </row>
    <row r="101" spans="1:19">
      <c r="A101" s="87" t="s">
        <v>1082</v>
      </c>
      <c r="B101" s="87" t="s">
        <v>1137</v>
      </c>
      <c r="C101" s="87" t="s">
        <v>1138</v>
      </c>
      <c r="D101" s="87" t="s">
        <v>771</v>
      </c>
      <c r="E101" s="87" t="s">
        <v>772</v>
      </c>
      <c r="F101" s="87" t="s">
        <v>1372</v>
      </c>
      <c r="G101" s="88">
        <v>45321</v>
      </c>
      <c r="H101" s="89" t="s">
        <v>774</v>
      </c>
      <c r="I101" s="90">
        <v>37842</v>
      </c>
      <c r="J101" s="90">
        <v>36040</v>
      </c>
      <c r="K101" s="91">
        <v>5</v>
      </c>
      <c r="L101" s="90">
        <v>0</v>
      </c>
      <c r="M101" s="90">
        <v>901.01</v>
      </c>
      <c r="N101" s="90">
        <v>901.01</v>
      </c>
      <c r="O101" s="90">
        <v>0</v>
      </c>
      <c r="P101" s="89" t="s">
        <v>932</v>
      </c>
      <c r="Q101" s="87" t="s">
        <v>1373</v>
      </c>
      <c r="R101" s="92" t="s">
        <v>1337</v>
      </c>
      <c r="S101" s="87" t="s">
        <v>776</v>
      </c>
    </row>
    <row r="102" spans="1:19">
      <c r="A102" s="87" t="s">
        <v>1374</v>
      </c>
      <c r="B102" s="87" t="s">
        <v>1375</v>
      </c>
      <c r="C102" s="87" t="s">
        <v>1376</v>
      </c>
      <c r="D102" s="87" t="s">
        <v>1377</v>
      </c>
      <c r="E102" s="87" t="s">
        <v>772</v>
      </c>
      <c r="F102" s="87" t="s">
        <v>1378</v>
      </c>
      <c r="G102" s="88">
        <v>45323</v>
      </c>
      <c r="H102" s="89" t="s">
        <v>774</v>
      </c>
      <c r="I102" s="90">
        <v>316652</v>
      </c>
      <c r="J102" s="90">
        <v>301573.34999999998</v>
      </c>
      <c r="K102" s="91">
        <v>5</v>
      </c>
      <c r="L102" s="90">
        <v>15078.72</v>
      </c>
      <c r="M102" s="90">
        <v>0</v>
      </c>
      <c r="N102" s="90">
        <v>0</v>
      </c>
      <c r="O102" s="90">
        <v>0</v>
      </c>
      <c r="P102" s="89" t="s">
        <v>932</v>
      </c>
      <c r="Q102" s="87" t="s">
        <v>1379</v>
      </c>
      <c r="R102" s="92" t="s">
        <v>1380</v>
      </c>
      <c r="S102" s="87" t="s">
        <v>776</v>
      </c>
    </row>
    <row r="103" spans="1:19">
      <c r="A103" s="87" t="s">
        <v>1374</v>
      </c>
      <c r="B103" s="87" t="s">
        <v>1212</v>
      </c>
      <c r="C103" s="87" t="s">
        <v>1213</v>
      </c>
      <c r="D103" s="87" t="s">
        <v>1214</v>
      </c>
      <c r="E103" s="87" t="s">
        <v>772</v>
      </c>
      <c r="F103" s="87" t="s">
        <v>1381</v>
      </c>
      <c r="G103" s="88">
        <v>45323</v>
      </c>
      <c r="H103" s="89" t="s">
        <v>774</v>
      </c>
      <c r="I103" s="90">
        <v>291781</v>
      </c>
      <c r="J103" s="90">
        <v>277886.59999999998</v>
      </c>
      <c r="K103" s="91">
        <v>5</v>
      </c>
      <c r="L103" s="90">
        <v>13894.4</v>
      </c>
      <c r="M103" s="90">
        <v>0</v>
      </c>
      <c r="N103" s="90">
        <v>0</v>
      </c>
      <c r="O103" s="90">
        <v>0</v>
      </c>
      <c r="P103" s="89" t="s">
        <v>932</v>
      </c>
      <c r="Q103" s="87" t="s">
        <v>1382</v>
      </c>
      <c r="R103" s="92" t="s">
        <v>1380</v>
      </c>
      <c r="S103" s="87" t="s">
        <v>776</v>
      </c>
    </row>
    <row r="104" spans="1:19">
      <c r="A104" s="87" t="s">
        <v>1374</v>
      </c>
      <c r="B104" s="87" t="s">
        <v>1280</v>
      </c>
      <c r="C104" s="87" t="s">
        <v>1281</v>
      </c>
      <c r="D104" s="87" t="s">
        <v>1282</v>
      </c>
      <c r="E104" s="87" t="s">
        <v>772</v>
      </c>
      <c r="F104" s="87" t="s">
        <v>1383</v>
      </c>
      <c r="G104" s="88">
        <v>45323</v>
      </c>
      <c r="H104" s="89" t="s">
        <v>774</v>
      </c>
      <c r="I104" s="90">
        <v>202328</v>
      </c>
      <c r="J104" s="90">
        <v>192693.24</v>
      </c>
      <c r="K104" s="91">
        <v>5</v>
      </c>
      <c r="L104" s="90">
        <v>9634.76</v>
      </c>
      <c r="M104" s="90">
        <v>0</v>
      </c>
      <c r="N104" s="90">
        <v>0</v>
      </c>
      <c r="O104" s="90">
        <v>0</v>
      </c>
      <c r="P104" s="89" t="s">
        <v>932</v>
      </c>
      <c r="Q104" s="87" t="s">
        <v>1384</v>
      </c>
      <c r="R104" s="92" t="s">
        <v>1380</v>
      </c>
      <c r="S104" s="87" t="s">
        <v>776</v>
      </c>
    </row>
    <row r="105" spans="1:19">
      <c r="A105" s="87" t="s">
        <v>1374</v>
      </c>
      <c r="B105" s="87" t="s">
        <v>1157</v>
      </c>
      <c r="C105" s="87" t="s">
        <v>1158</v>
      </c>
      <c r="D105" s="87" t="s">
        <v>1159</v>
      </c>
      <c r="E105" s="87" t="s">
        <v>772</v>
      </c>
      <c r="F105" s="87" t="s">
        <v>1385</v>
      </c>
      <c r="G105" s="88">
        <v>45323</v>
      </c>
      <c r="H105" s="89" t="s">
        <v>774</v>
      </c>
      <c r="I105" s="90">
        <v>27375</v>
      </c>
      <c r="J105" s="90">
        <v>26071.42</v>
      </c>
      <c r="K105" s="91">
        <v>5</v>
      </c>
      <c r="L105" s="90">
        <v>1303.58</v>
      </c>
      <c r="M105" s="90">
        <v>0</v>
      </c>
      <c r="N105" s="90">
        <v>0</v>
      </c>
      <c r="O105" s="90">
        <v>0</v>
      </c>
      <c r="P105" s="89" t="s">
        <v>932</v>
      </c>
      <c r="Q105" s="87" t="s">
        <v>1386</v>
      </c>
      <c r="R105" s="92" t="s">
        <v>1380</v>
      </c>
      <c r="S105" s="87" t="s">
        <v>776</v>
      </c>
    </row>
    <row r="106" spans="1:19">
      <c r="A106" s="87" t="s">
        <v>1374</v>
      </c>
      <c r="B106" s="87" t="s">
        <v>1120</v>
      </c>
      <c r="C106" s="87" t="s">
        <v>1121</v>
      </c>
      <c r="D106" s="87" t="s">
        <v>1122</v>
      </c>
      <c r="E106" s="87" t="s">
        <v>772</v>
      </c>
      <c r="F106" s="87" t="s">
        <v>1387</v>
      </c>
      <c r="G106" s="88">
        <v>45323</v>
      </c>
      <c r="H106" s="89" t="s">
        <v>774</v>
      </c>
      <c r="I106" s="90">
        <v>115360</v>
      </c>
      <c r="J106" s="90">
        <v>91580.78</v>
      </c>
      <c r="K106" s="91">
        <v>5</v>
      </c>
      <c r="L106" s="90">
        <v>4579.32</v>
      </c>
      <c r="M106" s="90">
        <v>0</v>
      </c>
      <c r="N106" s="90">
        <v>0</v>
      </c>
      <c r="O106" s="90">
        <v>0</v>
      </c>
      <c r="P106" s="89" t="s">
        <v>932</v>
      </c>
      <c r="Q106" s="87" t="s">
        <v>1388</v>
      </c>
      <c r="R106" s="92" t="s">
        <v>1380</v>
      </c>
      <c r="S106" s="87" t="s">
        <v>776</v>
      </c>
    </row>
    <row r="107" spans="1:19">
      <c r="A107" s="87" t="s">
        <v>1374</v>
      </c>
      <c r="B107" s="87" t="s">
        <v>1120</v>
      </c>
      <c r="C107" s="87" t="s">
        <v>1121</v>
      </c>
      <c r="D107" s="87" t="s">
        <v>1122</v>
      </c>
      <c r="E107" s="87" t="s">
        <v>772</v>
      </c>
      <c r="F107" s="87" t="s">
        <v>1387</v>
      </c>
      <c r="G107" s="88">
        <v>45323</v>
      </c>
      <c r="H107" s="89" t="s">
        <v>774</v>
      </c>
      <c r="I107" s="90">
        <v>115360</v>
      </c>
      <c r="J107" s="90">
        <v>16271.2</v>
      </c>
      <c r="K107" s="91">
        <v>18</v>
      </c>
      <c r="L107" s="90">
        <v>2928.8</v>
      </c>
      <c r="M107" s="90">
        <v>0</v>
      </c>
      <c r="N107" s="90">
        <v>0</v>
      </c>
      <c r="O107" s="90">
        <v>0</v>
      </c>
      <c r="P107" s="89" t="s">
        <v>932</v>
      </c>
      <c r="Q107" s="87" t="s">
        <v>1388</v>
      </c>
      <c r="R107" s="92" t="s">
        <v>1380</v>
      </c>
      <c r="S107" s="87" t="s">
        <v>776</v>
      </c>
    </row>
    <row r="108" spans="1:19">
      <c r="A108" s="87" t="s">
        <v>1374</v>
      </c>
      <c r="B108" s="87" t="s">
        <v>1389</v>
      </c>
      <c r="C108" s="87" t="s">
        <v>1390</v>
      </c>
      <c r="D108" s="87" t="s">
        <v>1391</v>
      </c>
      <c r="E108" s="87" t="s">
        <v>772</v>
      </c>
      <c r="F108" s="87" t="s">
        <v>1392</v>
      </c>
      <c r="G108" s="88">
        <v>45324</v>
      </c>
      <c r="H108" s="89" t="s">
        <v>774</v>
      </c>
      <c r="I108" s="90">
        <v>151020</v>
      </c>
      <c r="J108" s="90">
        <v>143828.38</v>
      </c>
      <c r="K108" s="91">
        <v>5</v>
      </c>
      <c r="L108" s="90">
        <v>7191.62</v>
      </c>
      <c r="M108" s="90">
        <v>0</v>
      </c>
      <c r="N108" s="90">
        <v>0</v>
      </c>
      <c r="O108" s="90">
        <v>0</v>
      </c>
      <c r="P108" s="89" t="s">
        <v>932</v>
      </c>
      <c r="Q108" s="87" t="s">
        <v>1393</v>
      </c>
      <c r="R108" s="92" t="s">
        <v>1394</v>
      </c>
      <c r="S108" s="87" t="s">
        <v>776</v>
      </c>
    </row>
    <row r="109" spans="1:19">
      <c r="A109" s="87" t="s">
        <v>1374</v>
      </c>
      <c r="B109" s="87" t="s">
        <v>1289</v>
      </c>
      <c r="C109" s="87" t="s">
        <v>1290</v>
      </c>
      <c r="D109" s="87" t="s">
        <v>771</v>
      </c>
      <c r="E109" s="87" t="s">
        <v>772</v>
      </c>
      <c r="F109" s="87" t="s">
        <v>1395</v>
      </c>
      <c r="G109" s="88">
        <v>45324</v>
      </c>
      <c r="H109" s="89" t="s">
        <v>774</v>
      </c>
      <c r="I109" s="90">
        <v>15360</v>
      </c>
      <c r="J109" s="90">
        <v>14628.56</v>
      </c>
      <c r="K109" s="91">
        <v>5</v>
      </c>
      <c r="L109" s="90">
        <v>0</v>
      </c>
      <c r="M109" s="90">
        <v>365.72</v>
      </c>
      <c r="N109" s="90">
        <v>365.72</v>
      </c>
      <c r="O109" s="90">
        <v>0</v>
      </c>
      <c r="P109" s="89" t="s">
        <v>932</v>
      </c>
      <c r="Q109" s="87" t="s">
        <v>1396</v>
      </c>
      <c r="R109" s="92" t="s">
        <v>1394</v>
      </c>
      <c r="S109" s="87" t="s">
        <v>776</v>
      </c>
    </row>
    <row r="110" spans="1:19">
      <c r="A110" s="87" t="s">
        <v>1374</v>
      </c>
      <c r="B110" s="87" t="s">
        <v>1177</v>
      </c>
      <c r="C110" s="87" t="s">
        <v>1178</v>
      </c>
      <c r="D110" s="87" t="s">
        <v>1179</v>
      </c>
      <c r="E110" s="87" t="s">
        <v>772</v>
      </c>
      <c r="F110" s="87" t="s">
        <v>1397</v>
      </c>
      <c r="G110" s="88">
        <v>45324</v>
      </c>
      <c r="H110" s="89" t="s">
        <v>774</v>
      </c>
      <c r="I110" s="90">
        <v>44064</v>
      </c>
      <c r="J110" s="90">
        <v>41965.7</v>
      </c>
      <c r="K110" s="91">
        <v>5</v>
      </c>
      <c r="L110" s="90">
        <v>2098.3000000000002</v>
      </c>
      <c r="M110" s="90">
        <v>0</v>
      </c>
      <c r="N110" s="90">
        <v>0</v>
      </c>
      <c r="O110" s="90">
        <v>0</v>
      </c>
      <c r="P110" s="89" t="s">
        <v>932</v>
      </c>
      <c r="Q110" s="87" t="s">
        <v>1398</v>
      </c>
      <c r="R110" s="92" t="s">
        <v>1394</v>
      </c>
      <c r="S110" s="87" t="s">
        <v>776</v>
      </c>
    </row>
    <row r="111" spans="1:19">
      <c r="A111" s="87" t="s">
        <v>1374</v>
      </c>
      <c r="B111" s="87" t="s">
        <v>1108</v>
      </c>
      <c r="C111" s="87" t="s">
        <v>1109</v>
      </c>
      <c r="D111" s="87" t="s">
        <v>771</v>
      </c>
      <c r="E111" s="87" t="s">
        <v>772</v>
      </c>
      <c r="F111" s="87" t="s">
        <v>1399</v>
      </c>
      <c r="G111" s="88">
        <v>45324</v>
      </c>
      <c r="H111" s="89" t="s">
        <v>774</v>
      </c>
      <c r="I111" s="90">
        <v>32300</v>
      </c>
      <c r="J111" s="90">
        <v>30761.84</v>
      </c>
      <c r="K111" s="91">
        <v>5</v>
      </c>
      <c r="L111" s="90">
        <v>0</v>
      </c>
      <c r="M111" s="90">
        <v>769.08</v>
      </c>
      <c r="N111" s="90">
        <v>769.08</v>
      </c>
      <c r="O111" s="90">
        <v>0</v>
      </c>
      <c r="P111" s="89" t="s">
        <v>932</v>
      </c>
      <c r="Q111" s="87" t="s">
        <v>1400</v>
      </c>
      <c r="R111" s="92" t="s">
        <v>1394</v>
      </c>
      <c r="S111" s="87" t="s">
        <v>776</v>
      </c>
    </row>
    <row r="112" spans="1:19">
      <c r="A112" s="87" t="s">
        <v>1374</v>
      </c>
      <c r="B112" s="87" t="s">
        <v>1125</v>
      </c>
      <c r="C112" s="87" t="s">
        <v>1126</v>
      </c>
      <c r="D112" s="87" t="s">
        <v>771</v>
      </c>
      <c r="E112" s="87" t="s">
        <v>772</v>
      </c>
      <c r="F112" s="87" t="s">
        <v>1401</v>
      </c>
      <c r="G112" s="88">
        <v>45324</v>
      </c>
      <c r="H112" s="89" t="s">
        <v>774</v>
      </c>
      <c r="I112" s="90">
        <v>14976</v>
      </c>
      <c r="J112" s="90">
        <v>14262.87</v>
      </c>
      <c r="K112" s="91">
        <v>5</v>
      </c>
      <c r="L112" s="90">
        <v>0</v>
      </c>
      <c r="M112" s="90">
        <v>356.58</v>
      </c>
      <c r="N112" s="90">
        <v>356.58</v>
      </c>
      <c r="O112" s="90">
        <v>0</v>
      </c>
      <c r="P112" s="89" t="s">
        <v>932</v>
      </c>
      <c r="Q112" s="87" t="s">
        <v>1402</v>
      </c>
      <c r="R112" s="92" t="s">
        <v>1394</v>
      </c>
      <c r="S112" s="87" t="s">
        <v>776</v>
      </c>
    </row>
    <row r="113" spans="1:19">
      <c r="A113" s="87" t="s">
        <v>1374</v>
      </c>
      <c r="B113" s="87" t="s">
        <v>1133</v>
      </c>
      <c r="C113" s="87" t="s">
        <v>1134</v>
      </c>
      <c r="D113" s="87" t="s">
        <v>771</v>
      </c>
      <c r="E113" s="87" t="s">
        <v>772</v>
      </c>
      <c r="F113" s="87" t="s">
        <v>1403</v>
      </c>
      <c r="G113" s="88">
        <v>45324</v>
      </c>
      <c r="H113" s="89" t="s">
        <v>774</v>
      </c>
      <c r="I113" s="90">
        <v>52256</v>
      </c>
      <c r="J113" s="90">
        <v>49767.5</v>
      </c>
      <c r="K113" s="91">
        <v>5</v>
      </c>
      <c r="L113" s="90">
        <v>0</v>
      </c>
      <c r="M113" s="90">
        <v>1244.25</v>
      </c>
      <c r="N113" s="90">
        <v>1244.25</v>
      </c>
      <c r="O113" s="90">
        <v>0</v>
      </c>
      <c r="P113" s="89" t="s">
        <v>932</v>
      </c>
      <c r="Q113" s="87" t="s">
        <v>1404</v>
      </c>
      <c r="R113" s="92" t="s">
        <v>1394</v>
      </c>
      <c r="S113" s="87" t="s">
        <v>776</v>
      </c>
    </row>
    <row r="114" spans="1:19">
      <c r="A114" s="87" t="s">
        <v>1374</v>
      </c>
      <c r="B114" s="87" t="s">
        <v>1137</v>
      </c>
      <c r="C114" s="87" t="s">
        <v>1138</v>
      </c>
      <c r="D114" s="87" t="s">
        <v>771</v>
      </c>
      <c r="E114" s="87" t="s">
        <v>772</v>
      </c>
      <c r="F114" s="87" t="s">
        <v>1405</v>
      </c>
      <c r="G114" s="88">
        <v>45324</v>
      </c>
      <c r="H114" s="89" t="s">
        <v>774</v>
      </c>
      <c r="I114" s="90">
        <v>23375</v>
      </c>
      <c r="J114" s="90">
        <v>22261.9</v>
      </c>
      <c r="K114" s="91">
        <v>5</v>
      </c>
      <c r="L114" s="90">
        <v>0</v>
      </c>
      <c r="M114" s="90">
        <v>556.54999999999995</v>
      </c>
      <c r="N114" s="90">
        <v>556.54999999999995</v>
      </c>
      <c r="O114" s="90">
        <v>0</v>
      </c>
      <c r="P114" s="89" t="s">
        <v>932</v>
      </c>
      <c r="Q114" s="87" t="s">
        <v>1406</v>
      </c>
      <c r="R114" s="92" t="s">
        <v>1394</v>
      </c>
      <c r="S114" s="87" t="s">
        <v>776</v>
      </c>
    </row>
    <row r="115" spans="1:19">
      <c r="A115" s="87" t="s">
        <v>1374</v>
      </c>
      <c r="B115" s="87" t="s">
        <v>1141</v>
      </c>
      <c r="C115" s="87" t="s">
        <v>1142</v>
      </c>
      <c r="D115" s="87" t="s">
        <v>771</v>
      </c>
      <c r="E115" s="87" t="s">
        <v>772</v>
      </c>
      <c r="F115" s="87" t="s">
        <v>1407</v>
      </c>
      <c r="G115" s="88">
        <v>45325</v>
      </c>
      <c r="H115" s="89" t="s">
        <v>774</v>
      </c>
      <c r="I115" s="90">
        <v>6829</v>
      </c>
      <c r="J115" s="90">
        <v>6503.62</v>
      </c>
      <c r="K115" s="91">
        <v>5</v>
      </c>
      <c r="L115" s="90">
        <v>0</v>
      </c>
      <c r="M115" s="90">
        <v>162.59</v>
      </c>
      <c r="N115" s="90">
        <v>162.59</v>
      </c>
      <c r="O115" s="90">
        <v>0</v>
      </c>
      <c r="P115" s="89" t="s">
        <v>932</v>
      </c>
      <c r="Q115" s="87" t="s">
        <v>1408</v>
      </c>
      <c r="R115" s="92" t="s">
        <v>1409</v>
      </c>
      <c r="S115" s="87" t="s">
        <v>776</v>
      </c>
    </row>
    <row r="116" spans="1:19">
      <c r="A116" s="87" t="s">
        <v>1374</v>
      </c>
      <c r="B116" s="87" t="s">
        <v>1098</v>
      </c>
      <c r="C116" s="87" t="s">
        <v>1099</v>
      </c>
      <c r="D116" s="87" t="s">
        <v>1100</v>
      </c>
      <c r="E116" s="87" t="s">
        <v>772</v>
      </c>
      <c r="F116" s="87" t="s">
        <v>1410</v>
      </c>
      <c r="G116" s="88">
        <v>45327</v>
      </c>
      <c r="H116" s="89" t="s">
        <v>774</v>
      </c>
      <c r="I116" s="90">
        <v>46080</v>
      </c>
      <c r="J116" s="90">
        <v>43885.68</v>
      </c>
      <c r="K116" s="91">
        <v>5</v>
      </c>
      <c r="L116" s="90">
        <v>2194.3200000000002</v>
      </c>
      <c r="M116" s="90">
        <v>0</v>
      </c>
      <c r="N116" s="90">
        <v>0</v>
      </c>
      <c r="O116" s="90">
        <v>0</v>
      </c>
      <c r="P116" s="89" t="s">
        <v>932</v>
      </c>
      <c r="Q116" s="87" t="s">
        <v>1411</v>
      </c>
      <c r="R116" s="92" t="s">
        <v>1412</v>
      </c>
      <c r="S116" s="87" t="s">
        <v>776</v>
      </c>
    </row>
    <row r="117" spans="1:19">
      <c r="A117" s="87" t="s">
        <v>1374</v>
      </c>
      <c r="B117" s="87" t="s">
        <v>1148</v>
      </c>
      <c r="C117" s="87" t="s">
        <v>1149</v>
      </c>
      <c r="D117" s="87" t="s">
        <v>771</v>
      </c>
      <c r="E117" s="87" t="s">
        <v>772</v>
      </c>
      <c r="F117" s="87" t="s">
        <v>1413</v>
      </c>
      <c r="G117" s="88">
        <v>45327</v>
      </c>
      <c r="H117" s="89" t="s">
        <v>774</v>
      </c>
      <c r="I117" s="90">
        <v>187693</v>
      </c>
      <c r="J117" s="90">
        <v>178755.28</v>
      </c>
      <c r="K117" s="91">
        <v>5</v>
      </c>
      <c r="L117" s="90">
        <v>0</v>
      </c>
      <c r="M117" s="90">
        <v>4468.96</v>
      </c>
      <c r="N117" s="90">
        <v>4468.96</v>
      </c>
      <c r="O117" s="90">
        <v>0</v>
      </c>
      <c r="P117" s="89" t="s">
        <v>932</v>
      </c>
      <c r="Q117" s="87" t="s">
        <v>1414</v>
      </c>
      <c r="R117" s="92" t="s">
        <v>1412</v>
      </c>
      <c r="S117" s="87" t="s">
        <v>776</v>
      </c>
    </row>
    <row r="118" spans="1:19">
      <c r="A118" s="87" t="s">
        <v>1374</v>
      </c>
      <c r="B118" s="87" t="s">
        <v>1171</v>
      </c>
      <c r="C118" s="87" t="s">
        <v>1172</v>
      </c>
      <c r="D118" s="87" t="s">
        <v>771</v>
      </c>
      <c r="E118" s="87" t="s">
        <v>772</v>
      </c>
      <c r="F118" s="87" t="s">
        <v>1415</v>
      </c>
      <c r="G118" s="88">
        <v>45327</v>
      </c>
      <c r="H118" s="89" t="s">
        <v>774</v>
      </c>
      <c r="I118" s="90">
        <v>132063</v>
      </c>
      <c r="J118" s="90">
        <v>125773.72</v>
      </c>
      <c r="K118" s="91">
        <v>5</v>
      </c>
      <c r="L118" s="90">
        <v>0</v>
      </c>
      <c r="M118" s="90">
        <v>3144.4</v>
      </c>
      <c r="N118" s="90">
        <v>3144.4</v>
      </c>
      <c r="O118" s="90">
        <v>0</v>
      </c>
      <c r="P118" s="89" t="s">
        <v>932</v>
      </c>
      <c r="Q118" s="87" t="s">
        <v>1416</v>
      </c>
      <c r="R118" s="92" t="s">
        <v>1412</v>
      </c>
      <c r="S118" s="87" t="s">
        <v>776</v>
      </c>
    </row>
    <row r="119" spans="1:19">
      <c r="A119" s="87" t="s">
        <v>1374</v>
      </c>
      <c r="B119" s="87" t="s">
        <v>1289</v>
      </c>
      <c r="C119" s="87" t="s">
        <v>1290</v>
      </c>
      <c r="D119" s="87" t="s">
        <v>771</v>
      </c>
      <c r="E119" s="87" t="s">
        <v>772</v>
      </c>
      <c r="F119" s="87" t="s">
        <v>1417</v>
      </c>
      <c r="G119" s="88">
        <v>45328</v>
      </c>
      <c r="H119" s="89" t="s">
        <v>774</v>
      </c>
      <c r="I119" s="90">
        <v>15120</v>
      </c>
      <c r="J119" s="90">
        <v>14399.98</v>
      </c>
      <c r="K119" s="91">
        <v>5</v>
      </c>
      <c r="L119" s="90">
        <v>0</v>
      </c>
      <c r="M119" s="90">
        <v>360.01</v>
      </c>
      <c r="N119" s="90">
        <v>360.01</v>
      </c>
      <c r="O119" s="90">
        <v>0</v>
      </c>
      <c r="P119" s="89" t="s">
        <v>932</v>
      </c>
      <c r="Q119" s="87" t="s">
        <v>1418</v>
      </c>
      <c r="R119" s="92" t="s">
        <v>1419</v>
      </c>
      <c r="S119" s="87" t="s">
        <v>776</v>
      </c>
    </row>
    <row r="120" spans="1:19">
      <c r="A120" s="87" t="s">
        <v>1374</v>
      </c>
      <c r="B120" s="87" t="s">
        <v>1362</v>
      </c>
      <c r="C120" s="87" t="s">
        <v>1363</v>
      </c>
      <c r="D120" s="87" t="s">
        <v>771</v>
      </c>
      <c r="E120" s="87" t="s">
        <v>772</v>
      </c>
      <c r="F120" s="87" t="s">
        <v>1420</v>
      </c>
      <c r="G120" s="88">
        <v>45328</v>
      </c>
      <c r="H120" s="89" t="s">
        <v>774</v>
      </c>
      <c r="I120" s="90">
        <v>4080</v>
      </c>
      <c r="J120" s="90">
        <v>3885.72</v>
      </c>
      <c r="K120" s="91">
        <v>5</v>
      </c>
      <c r="L120" s="90">
        <v>0</v>
      </c>
      <c r="M120" s="90">
        <v>97.14</v>
      </c>
      <c r="N120" s="90">
        <v>97.14</v>
      </c>
      <c r="O120" s="90">
        <v>0</v>
      </c>
      <c r="P120" s="89" t="s">
        <v>932</v>
      </c>
      <c r="Q120" s="87" t="s">
        <v>1421</v>
      </c>
      <c r="R120" s="92" t="s">
        <v>1419</v>
      </c>
      <c r="S120" s="87" t="s">
        <v>776</v>
      </c>
    </row>
    <row r="121" spans="1:19">
      <c r="A121" s="87" t="s">
        <v>1374</v>
      </c>
      <c r="B121" s="87" t="s">
        <v>1422</v>
      </c>
      <c r="C121" s="87" t="s">
        <v>1423</v>
      </c>
      <c r="D121" s="87" t="s">
        <v>1091</v>
      </c>
      <c r="E121" s="87" t="s">
        <v>772</v>
      </c>
      <c r="F121" s="87" t="s">
        <v>1424</v>
      </c>
      <c r="G121" s="88">
        <v>45328</v>
      </c>
      <c r="H121" s="89" t="s">
        <v>774</v>
      </c>
      <c r="I121" s="90">
        <v>57006</v>
      </c>
      <c r="J121" s="90">
        <v>54291.82</v>
      </c>
      <c r="K121" s="91">
        <v>5</v>
      </c>
      <c r="L121" s="90">
        <v>2714.58</v>
      </c>
      <c r="M121" s="90">
        <v>0</v>
      </c>
      <c r="N121" s="90">
        <v>0</v>
      </c>
      <c r="O121" s="90">
        <v>0</v>
      </c>
      <c r="P121" s="89" t="s">
        <v>932</v>
      </c>
      <c r="Q121" s="87" t="s">
        <v>1425</v>
      </c>
      <c r="R121" s="92" t="s">
        <v>1419</v>
      </c>
      <c r="S121" s="87" t="s">
        <v>776</v>
      </c>
    </row>
    <row r="122" spans="1:19">
      <c r="A122" s="87" t="s">
        <v>1374</v>
      </c>
      <c r="B122" s="87" t="s">
        <v>1184</v>
      </c>
      <c r="C122" s="87" t="s">
        <v>1185</v>
      </c>
      <c r="D122" s="87" t="s">
        <v>771</v>
      </c>
      <c r="E122" s="87" t="s">
        <v>772</v>
      </c>
      <c r="F122" s="87" t="s">
        <v>1426</v>
      </c>
      <c r="G122" s="88">
        <v>45328</v>
      </c>
      <c r="H122" s="89" t="s">
        <v>774</v>
      </c>
      <c r="I122" s="90">
        <v>7296</v>
      </c>
      <c r="J122" s="90">
        <v>6948.56</v>
      </c>
      <c r="K122" s="91">
        <v>5</v>
      </c>
      <c r="L122" s="90">
        <v>0</v>
      </c>
      <c r="M122" s="90">
        <v>173.72</v>
      </c>
      <c r="N122" s="90">
        <v>173.72</v>
      </c>
      <c r="O122" s="90">
        <v>0</v>
      </c>
      <c r="P122" s="89" t="s">
        <v>932</v>
      </c>
      <c r="Q122" s="87" t="s">
        <v>1427</v>
      </c>
      <c r="R122" s="92" t="s">
        <v>1419</v>
      </c>
      <c r="S122" s="87" t="s">
        <v>776</v>
      </c>
    </row>
    <row r="123" spans="1:19">
      <c r="A123" s="87" t="s">
        <v>1374</v>
      </c>
      <c r="B123" s="87" t="s">
        <v>1184</v>
      </c>
      <c r="C123" s="87" t="s">
        <v>1185</v>
      </c>
      <c r="D123" s="87" t="s">
        <v>771</v>
      </c>
      <c r="E123" s="87" t="s">
        <v>772</v>
      </c>
      <c r="F123" s="87" t="s">
        <v>1428</v>
      </c>
      <c r="G123" s="88">
        <v>45328</v>
      </c>
      <c r="H123" s="89" t="s">
        <v>774</v>
      </c>
      <c r="I123" s="90">
        <v>148000</v>
      </c>
      <c r="J123" s="90">
        <v>140952.16</v>
      </c>
      <c r="K123" s="91">
        <v>5</v>
      </c>
      <c r="L123" s="90">
        <v>0</v>
      </c>
      <c r="M123" s="90">
        <v>3523.92</v>
      </c>
      <c r="N123" s="90">
        <v>3523.92</v>
      </c>
      <c r="O123" s="90">
        <v>0</v>
      </c>
      <c r="P123" s="89" t="s">
        <v>932</v>
      </c>
      <c r="Q123" s="87" t="s">
        <v>1429</v>
      </c>
      <c r="R123" s="92" t="s">
        <v>1419</v>
      </c>
      <c r="S123" s="87" t="s">
        <v>776</v>
      </c>
    </row>
    <row r="124" spans="1:19">
      <c r="A124" s="87" t="s">
        <v>1374</v>
      </c>
      <c r="B124" s="87" t="s">
        <v>1137</v>
      </c>
      <c r="C124" s="87" t="s">
        <v>1138</v>
      </c>
      <c r="D124" s="87" t="s">
        <v>771</v>
      </c>
      <c r="E124" s="87" t="s">
        <v>772</v>
      </c>
      <c r="F124" s="87" t="s">
        <v>1430</v>
      </c>
      <c r="G124" s="88">
        <v>45328</v>
      </c>
      <c r="H124" s="89" t="s">
        <v>774</v>
      </c>
      <c r="I124" s="90">
        <v>77129</v>
      </c>
      <c r="J124" s="90">
        <v>73456.06</v>
      </c>
      <c r="K124" s="91">
        <v>5</v>
      </c>
      <c r="L124" s="90">
        <v>0</v>
      </c>
      <c r="M124" s="90">
        <v>1836.47</v>
      </c>
      <c r="N124" s="90">
        <v>1836.47</v>
      </c>
      <c r="O124" s="90">
        <v>0</v>
      </c>
      <c r="P124" s="89" t="s">
        <v>932</v>
      </c>
      <c r="Q124" s="87" t="s">
        <v>1431</v>
      </c>
      <c r="R124" s="92" t="s">
        <v>1419</v>
      </c>
      <c r="S124" s="87" t="s">
        <v>776</v>
      </c>
    </row>
    <row r="125" spans="1:19">
      <c r="A125" s="87" t="s">
        <v>1374</v>
      </c>
      <c r="B125" s="87" t="s">
        <v>1171</v>
      </c>
      <c r="C125" s="87" t="s">
        <v>1172</v>
      </c>
      <c r="D125" s="87" t="s">
        <v>771</v>
      </c>
      <c r="E125" s="87" t="s">
        <v>772</v>
      </c>
      <c r="F125" s="87" t="s">
        <v>1432</v>
      </c>
      <c r="G125" s="88">
        <v>45330</v>
      </c>
      <c r="H125" s="89" t="s">
        <v>774</v>
      </c>
      <c r="I125" s="90">
        <v>52391</v>
      </c>
      <c r="J125" s="90">
        <v>49896</v>
      </c>
      <c r="K125" s="91">
        <v>5</v>
      </c>
      <c r="L125" s="90">
        <v>0</v>
      </c>
      <c r="M125" s="90">
        <v>1247.4000000000001</v>
      </c>
      <c r="N125" s="90">
        <v>1247.4000000000001</v>
      </c>
      <c r="O125" s="90">
        <v>0</v>
      </c>
      <c r="P125" s="89" t="s">
        <v>932</v>
      </c>
      <c r="Q125" s="87" t="s">
        <v>1433</v>
      </c>
      <c r="R125" s="92" t="s">
        <v>1434</v>
      </c>
      <c r="S125" s="87" t="s">
        <v>776</v>
      </c>
    </row>
    <row r="126" spans="1:19">
      <c r="A126" s="87" t="s">
        <v>1374</v>
      </c>
      <c r="B126" s="87" t="s">
        <v>1435</v>
      </c>
      <c r="C126" s="87" t="s">
        <v>1436</v>
      </c>
      <c r="D126" s="87" t="s">
        <v>1091</v>
      </c>
      <c r="E126" s="87" t="s">
        <v>772</v>
      </c>
      <c r="F126" s="87" t="s">
        <v>1437</v>
      </c>
      <c r="G126" s="88">
        <v>45330</v>
      </c>
      <c r="H126" s="89" t="s">
        <v>774</v>
      </c>
      <c r="I126" s="90">
        <v>30800</v>
      </c>
      <c r="J126" s="90">
        <v>29333.279999999999</v>
      </c>
      <c r="K126" s="91">
        <v>5</v>
      </c>
      <c r="L126" s="90">
        <v>1466.72</v>
      </c>
      <c r="M126" s="90">
        <v>0</v>
      </c>
      <c r="N126" s="90">
        <v>0</v>
      </c>
      <c r="O126" s="90">
        <v>0</v>
      </c>
      <c r="P126" s="89" t="s">
        <v>932</v>
      </c>
      <c r="Q126" s="87" t="s">
        <v>1438</v>
      </c>
      <c r="R126" s="92" t="s">
        <v>1434</v>
      </c>
      <c r="S126" s="87" t="s">
        <v>776</v>
      </c>
    </row>
    <row r="127" spans="1:19">
      <c r="A127" s="87" t="s">
        <v>1374</v>
      </c>
      <c r="B127" s="87" t="s">
        <v>1197</v>
      </c>
      <c r="C127" s="87" t="s">
        <v>1198</v>
      </c>
      <c r="D127" s="87" t="s">
        <v>1085</v>
      </c>
      <c r="E127" s="87" t="s">
        <v>772</v>
      </c>
      <c r="F127" s="87" t="s">
        <v>1439</v>
      </c>
      <c r="G127" s="88">
        <v>45331</v>
      </c>
      <c r="H127" s="89" t="s">
        <v>774</v>
      </c>
      <c r="I127" s="90">
        <v>61697</v>
      </c>
      <c r="J127" s="90">
        <v>58758.84</v>
      </c>
      <c r="K127" s="91">
        <v>5</v>
      </c>
      <c r="L127" s="90">
        <v>2937.96</v>
      </c>
      <c r="M127" s="90">
        <v>0</v>
      </c>
      <c r="N127" s="90">
        <v>0</v>
      </c>
      <c r="O127" s="90">
        <v>0</v>
      </c>
      <c r="P127" s="89" t="s">
        <v>932</v>
      </c>
      <c r="Q127" s="87" t="s">
        <v>1440</v>
      </c>
      <c r="R127" s="92" t="s">
        <v>1441</v>
      </c>
      <c r="S127" s="87" t="s">
        <v>776</v>
      </c>
    </row>
    <row r="128" spans="1:19">
      <c r="A128" s="87" t="s">
        <v>1374</v>
      </c>
      <c r="B128" s="87" t="s">
        <v>1285</v>
      </c>
      <c r="C128" s="87" t="s">
        <v>1286</v>
      </c>
      <c r="D128" s="87" t="s">
        <v>771</v>
      </c>
      <c r="E128" s="87" t="s">
        <v>772</v>
      </c>
      <c r="F128" s="87" t="s">
        <v>1442</v>
      </c>
      <c r="G128" s="88">
        <v>45331</v>
      </c>
      <c r="H128" s="89" t="s">
        <v>774</v>
      </c>
      <c r="I128" s="90">
        <v>32659</v>
      </c>
      <c r="J128" s="90">
        <v>31104</v>
      </c>
      <c r="K128" s="91">
        <v>5</v>
      </c>
      <c r="L128" s="90">
        <v>0</v>
      </c>
      <c r="M128" s="90">
        <v>777.6</v>
      </c>
      <c r="N128" s="90">
        <v>777.6</v>
      </c>
      <c r="O128" s="90">
        <v>0</v>
      </c>
      <c r="P128" s="89" t="s">
        <v>932</v>
      </c>
      <c r="Q128" s="87" t="s">
        <v>1443</v>
      </c>
      <c r="R128" s="92" t="s">
        <v>1441</v>
      </c>
      <c r="S128" s="87" t="s">
        <v>776</v>
      </c>
    </row>
    <row r="129" spans="1:19">
      <c r="A129" s="87" t="s">
        <v>1374</v>
      </c>
      <c r="B129" s="87" t="s">
        <v>1289</v>
      </c>
      <c r="C129" s="87" t="s">
        <v>1290</v>
      </c>
      <c r="D129" s="87" t="s">
        <v>771</v>
      </c>
      <c r="E129" s="87" t="s">
        <v>772</v>
      </c>
      <c r="F129" s="87" t="s">
        <v>1444</v>
      </c>
      <c r="G129" s="88">
        <v>45331</v>
      </c>
      <c r="H129" s="89" t="s">
        <v>774</v>
      </c>
      <c r="I129" s="90">
        <v>94752</v>
      </c>
      <c r="J129" s="90">
        <v>79268.58</v>
      </c>
      <c r="K129" s="91">
        <v>5</v>
      </c>
      <c r="L129" s="90">
        <v>0</v>
      </c>
      <c r="M129" s="90">
        <v>1981.71</v>
      </c>
      <c r="N129" s="90">
        <v>1981.71</v>
      </c>
      <c r="O129" s="90">
        <v>0</v>
      </c>
      <c r="P129" s="89" t="s">
        <v>932</v>
      </c>
      <c r="Q129" s="87" t="s">
        <v>1445</v>
      </c>
      <c r="R129" s="92" t="s">
        <v>1441</v>
      </c>
      <c r="S129" s="87" t="s">
        <v>776</v>
      </c>
    </row>
    <row r="130" spans="1:19">
      <c r="A130" s="87" t="s">
        <v>1374</v>
      </c>
      <c r="B130" s="87" t="s">
        <v>1289</v>
      </c>
      <c r="C130" s="87" t="s">
        <v>1290</v>
      </c>
      <c r="D130" s="87" t="s">
        <v>771</v>
      </c>
      <c r="E130" s="87" t="s">
        <v>772</v>
      </c>
      <c r="F130" s="87" t="s">
        <v>1444</v>
      </c>
      <c r="G130" s="88">
        <v>45331</v>
      </c>
      <c r="H130" s="89" t="s">
        <v>774</v>
      </c>
      <c r="I130" s="90">
        <v>94752</v>
      </c>
      <c r="J130" s="90">
        <v>9762.7199999999993</v>
      </c>
      <c r="K130" s="91">
        <v>18</v>
      </c>
      <c r="L130" s="90">
        <v>0</v>
      </c>
      <c r="M130" s="90">
        <v>878.64</v>
      </c>
      <c r="N130" s="90">
        <v>878.64</v>
      </c>
      <c r="O130" s="90">
        <v>0</v>
      </c>
      <c r="P130" s="89" t="s">
        <v>932</v>
      </c>
      <c r="Q130" s="87" t="s">
        <v>1445</v>
      </c>
      <c r="R130" s="92" t="s">
        <v>1441</v>
      </c>
      <c r="S130" s="87" t="s">
        <v>776</v>
      </c>
    </row>
    <row r="131" spans="1:19">
      <c r="A131" s="87" t="s">
        <v>1374</v>
      </c>
      <c r="B131" s="87" t="s">
        <v>1104</v>
      </c>
      <c r="C131" s="87" t="s">
        <v>1105</v>
      </c>
      <c r="D131" s="87" t="s">
        <v>771</v>
      </c>
      <c r="E131" s="87" t="s">
        <v>772</v>
      </c>
      <c r="F131" s="87" t="s">
        <v>1446</v>
      </c>
      <c r="G131" s="88">
        <v>45331</v>
      </c>
      <c r="H131" s="89" t="s">
        <v>774</v>
      </c>
      <c r="I131" s="90">
        <v>137069</v>
      </c>
      <c r="J131" s="90">
        <v>130541.62</v>
      </c>
      <c r="K131" s="91">
        <v>5</v>
      </c>
      <c r="L131" s="90">
        <v>0</v>
      </c>
      <c r="M131" s="90">
        <v>3263.6</v>
      </c>
      <c r="N131" s="90">
        <v>3263.6</v>
      </c>
      <c r="O131" s="90">
        <v>0</v>
      </c>
      <c r="P131" s="89" t="s">
        <v>932</v>
      </c>
      <c r="Q131" s="87" t="s">
        <v>1447</v>
      </c>
      <c r="R131" s="92" t="s">
        <v>1441</v>
      </c>
      <c r="S131" s="87" t="s">
        <v>776</v>
      </c>
    </row>
    <row r="132" spans="1:19">
      <c r="A132" s="87" t="s">
        <v>1374</v>
      </c>
      <c r="B132" s="87" t="s">
        <v>1362</v>
      </c>
      <c r="C132" s="87" t="s">
        <v>1363</v>
      </c>
      <c r="D132" s="87" t="s">
        <v>771</v>
      </c>
      <c r="E132" s="87" t="s">
        <v>772</v>
      </c>
      <c r="F132" s="87" t="s">
        <v>1448</v>
      </c>
      <c r="G132" s="88">
        <v>45331</v>
      </c>
      <c r="H132" s="89" t="s">
        <v>774</v>
      </c>
      <c r="I132" s="90">
        <v>5022</v>
      </c>
      <c r="J132" s="90">
        <v>4782.8599999999997</v>
      </c>
      <c r="K132" s="91">
        <v>5</v>
      </c>
      <c r="L132" s="90">
        <v>0</v>
      </c>
      <c r="M132" s="90">
        <v>119.57</v>
      </c>
      <c r="N132" s="90">
        <v>119.57</v>
      </c>
      <c r="O132" s="90">
        <v>0</v>
      </c>
      <c r="P132" s="89" t="s">
        <v>932</v>
      </c>
      <c r="Q132" s="87" t="s">
        <v>1449</v>
      </c>
      <c r="R132" s="92" t="s">
        <v>1441</v>
      </c>
      <c r="S132" s="87" t="s">
        <v>776</v>
      </c>
    </row>
    <row r="133" spans="1:19">
      <c r="A133" s="87" t="s">
        <v>1374</v>
      </c>
      <c r="B133" s="87" t="s">
        <v>1355</v>
      </c>
      <c r="C133" s="87" t="s">
        <v>1356</v>
      </c>
      <c r="D133" s="87" t="s">
        <v>1357</v>
      </c>
      <c r="E133" s="87" t="s">
        <v>772</v>
      </c>
      <c r="F133" s="87" t="s">
        <v>1450</v>
      </c>
      <c r="G133" s="88">
        <v>45331</v>
      </c>
      <c r="H133" s="89" t="s">
        <v>774</v>
      </c>
      <c r="I133" s="90">
        <v>413772</v>
      </c>
      <c r="J133" s="90">
        <v>394068.24</v>
      </c>
      <c r="K133" s="91">
        <v>5</v>
      </c>
      <c r="L133" s="90">
        <v>19703.900000000001</v>
      </c>
      <c r="M133" s="90">
        <v>0</v>
      </c>
      <c r="N133" s="90">
        <v>0</v>
      </c>
      <c r="O133" s="90">
        <v>0</v>
      </c>
      <c r="P133" s="89" t="s">
        <v>932</v>
      </c>
      <c r="Q133" s="87" t="s">
        <v>1451</v>
      </c>
      <c r="R133" s="92" t="s">
        <v>1441</v>
      </c>
      <c r="S133" s="87" t="s">
        <v>776</v>
      </c>
    </row>
    <row r="134" spans="1:19">
      <c r="A134" s="87" t="s">
        <v>1374</v>
      </c>
      <c r="B134" s="87" t="s">
        <v>1302</v>
      </c>
      <c r="C134" s="87" t="s">
        <v>1303</v>
      </c>
      <c r="D134" s="87" t="s">
        <v>771</v>
      </c>
      <c r="E134" s="87" t="s">
        <v>772</v>
      </c>
      <c r="F134" s="87" t="s">
        <v>1452</v>
      </c>
      <c r="G134" s="88">
        <v>45331</v>
      </c>
      <c r="H134" s="89" t="s">
        <v>774</v>
      </c>
      <c r="I134" s="90">
        <v>782447</v>
      </c>
      <c r="J134" s="90">
        <v>737781.7</v>
      </c>
      <c r="K134" s="91">
        <v>5</v>
      </c>
      <c r="L134" s="90">
        <v>0</v>
      </c>
      <c r="M134" s="90">
        <v>18444.669999999998</v>
      </c>
      <c r="N134" s="90">
        <v>18444.669999999998</v>
      </c>
      <c r="O134" s="90">
        <v>0</v>
      </c>
      <c r="P134" s="89" t="s">
        <v>932</v>
      </c>
      <c r="Q134" s="87" t="s">
        <v>1453</v>
      </c>
      <c r="R134" s="92" t="s">
        <v>1441</v>
      </c>
      <c r="S134" s="87" t="s">
        <v>776</v>
      </c>
    </row>
    <row r="135" spans="1:19">
      <c r="A135" s="87" t="s">
        <v>1374</v>
      </c>
      <c r="B135" s="87" t="s">
        <v>1302</v>
      </c>
      <c r="C135" s="87" t="s">
        <v>1303</v>
      </c>
      <c r="D135" s="87" t="s">
        <v>771</v>
      </c>
      <c r="E135" s="87" t="s">
        <v>772</v>
      </c>
      <c r="F135" s="87" t="s">
        <v>1452</v>
      </c>
      <c r="G135" s="88">
        <v>45331</v>
      </c>
      <c r="H135" s="89" t="s">
        <v>774</v>
      </c>
      <c r="I135" s="90">
        <v>782447</v>
      </c>
      <c r="J135" s="90">
        <v>6589.84</v>
      </c>
      <c r="K135" s="91">
        <v>18</v>
      </c>
      <c r="L135" s="90">
        <v>0</v>
      </c>
      <c r="M135" s="90">
        <v>593.08000000000004</v>
      </c>
      <c r="N135" s="90">
        <v>593.08000000000004</v>
      </c>
      <c r="O135" s="90">
        <v>0</v>
      </c>
      <c r="P135" s="89" t="s">
        <v>932</v>
      </c>
      <c r="Q135" s="87" t="s">
        <v>1453</v>
      </c>
      <c r="R135" s="92" t="s">
        <v>1441</v>
      </c>
      <c r="S135" s="87" t="s">
        <v>776</v>
      </c>
    </row>
    <row r="136" spans="1:19">
      <c r="A136" s="87" t="s">
        <v>1374</v>
      </c>
      <c r="B136" s="87" t="s">
        <v>1125</v>
      </c>
      <c r="C136" s="87" t="s">
        <v>1126</v>
      </c>
      <c r="D136" s="87" t="s">
        <v>771</v>
      </c>
      <c r="E136" s="87" t="s">
        <v>772</v>
      </c>
      <c r="F136" s="87" t="s">
        <v>1454</v>
      </c>
      <c r="G136" s="88">
        <v>45331</v>
      </c>
      <c r="H136" s="89" t="s">
        <v>774</v>
      </c>
      <c r="I136" s="90">
        <v>24973</v>
      </c>
      <c r="J136" s="90">
        <v>23783.58</v>
      </c>
      <c r="K136" s="91">
        <v>5</v>
      </c>
      <c r="L136" s="90">
        <v>0</v>
      </c>
      <c r="M136" s="90">
        <v>594.61</v>
      </c>
      <c r="N136" s="90">
        <v>594.61</v>
      </c>
      <c r="O136" s="90">
        <v>0</v>
      </c>
      <c r="P136" s="89" t="s">
        <v>932</v>
      </c>
      <c r="Q136" s="87" t="s">
        <v>1455</v>
      </c>
      <c r="R136" s="92" t="s">
        <v>1441</v>
      </c>
      <c r="S136" s="87" t="s">
        <v>776</v>
      </c>
    </row>
    <row r="137" spans="1:19">
      <c r="A137" s="87" t="s">
        <v>1374</v>
      </c>
      <c r="B137" s="87" t="s">
        <v>1133</v>
      </c>
      <c r="C137" s="87" t="s">
        <v>1134</v>
      </c>
      <c r="D137" s="87" t="s">
        <v>771</v>
      </c>
      <c r="E137" s="87" t="s">
        <v>772</v>
      </c>
      <c r="F137" s="87" t="s">
        <v>1456</v>
      </c>
      <c r="G137" s="88">
        <v>45331</v>
      </c>
      <c r="H137" s="89" t="s">
        <v>774</v>
      </c>
      <c r="I137" s="90">
        <v>132610</v>
      </c>
      <c r="J137" s="90">
        <v>126294.76</v>
      </c>
      <c r="K137" s="91">
        <v>5</v>
      </c>
      <c r="L137" s="90">
        <v>0</v>
      </c>
      <c r="M137" s="90">
        <v>3157.49</v>
      </c>
      <c r="N137" s="90">
        <v>3157.49</v>
      </c>
      <c r="O137" s="90">
        <v>0</v>
      </c>
      <c r="P137" s="89" t="s">
        <v>932</v>
      </c>
      <c r="Q137" s="87" t="s">
        <v>1457</v>
      </c>
      <c r="R137" s="92" t="s">
        <v>1441</v>
      </c>
      <c r="S137" s="87" t="s">
        <v>776</v>
      </c>
    </row>
    <row r="138" spans="1:19">
      <c r="A138" s="87" t="s">
        <v>1374</v>
      </c>
      <c r="B138" s="87" t="s">
        <v>1137</v>
      </c>
      <c r="C138" s="87" t="s">
        <v>1138</v>
      </c>
      <c r="D138" s="87" t="s">
        <v>771</v>
      </c>
      <c r="E138" s="87" t="s">
        <v>772</v>
      </c>
      <c r="F138" s="87" t="s">
        <v>1458</v>
      </c>
      <c r="G138" s="88">
        <v>45331</v>
      </c>
      <c r="H138" s="89" t="s">
        <v>774</v>
      </c>
      <c r="I138" s="90">
        <v>24905</v>
      </c>
      <c r="J138" s="90">
        <v>23719</v>
      </c>
      <c r="K138" s="91">
        <v>5</v>
      </c>
      <c r="L138" s="90">
        <v>0</v>
      </c>
      <c r="M138" s="90">
        <v>593</v>
      </c>
      <c r="N138" s="90">
        <v>593</v>
      </c>
      <c r="O138" s="90">
        <v>0</v>
      </c>
      <c r="P138" s="89" t="s">
        <v>932</v>
      </c>
      <c r="Q138" s="87" t="s">
        <v>1459</v>
      </c>
      <c r="R138" s="92" t="s">
        <v>1441</v>
      </c>
      <c r="S138" s="87" t="s">
        <v>776</v>
      </c>
    </row>
    <row r="139" spans="1:19">
      <c r="A139" s="87" t="s">
        <v>1374</v>
      </c>
      <c r="B139" s="87" t="s">
        <v>1083</v>
      </c>
      <c r="C139" s="87" t="s">
        <v>1084</v>
      </c>
      <c r="D139" s="87" t="s">
        <v>1085</v>
      </c>
      <c r="E139" s="87" t="s">
        <v>772</v>
      </c>
      <c r="F139" s="87" t="s">
        <v>1460</v>
      </c>
      <c r="G139" s="88">
        <v>45332</v>
      </c>
      <c r="H139" s="89" t="s">
        <v>774</v>
      </c>
      <c r="I139" s="90">
        <v>38862</v>
      </c>
      <c r="J139" s="90">
        <v>37011.440000000002</v>
      </c>
      <c r="K139" s="91">
        <v>5</v>
      </c>
      <c r="L139" s="90">
        <v>1850.58</v>
      </c>
      <c r="M139" s="90">
        <v>0</v>
      </c>
      <c r="N139" s="90">
        <v>0</v>
      </c>
      <c r="O139" s="90">
        <v>0</v>
      </c>
      <c r="P139" s="89" t="s">
        <v>932</v>
      </c>
      <c r="Q139" s="87" t="s">
        <v>1461</v>
      </c>
      <c r="R139" s="92" t="s">
        <v>1462</v>
      </c>
      <c r="S139" s="87" t="s">
        <v>776</v>
      </c>
    </row>
    <row r="140" spans="1:19">
      <c r="A140" s="87" t="s">
        <v>1374</v>
      </c>
      <c r="B140" s="87" t="s">
        <v>1171</v>
      </c>
      <c r="C140" s="87" t="s">
        <v>1172</v>
      </c>
      <c r="D140" s="87" t="s">
        <v>771</v>
      </c>
      <c r="E140" s="87" t="s">
        <v>772</v>
      </c>
      <c r="F140" s="87" t="s">
        <v>1463</v>
      </c>
      <c r="G140" s="88">
        <v>45332</v>
      </c>
      <c r="H140" s="89" t="s">
        <v>774</v>
      </c>
      <c r="I140" s="90">
        <v>64962</v>
      </c>
      <c r="J140" s="90">
        <v>61868.480000000003</v>
      </c>
      <c r="K140" s="91">
        <v>5</v>
      </c>
      <c r="L140" s="90">
        <v>0</v>
      </c>
      <c r="M140" s="90">
        <v>1546.76</v>
      </c>
      <c r="N140" s="90">
        <v>1546.76</v>
      </c>
      <c r="O140" s="90">
        <v>0</v>
      </c>
      <c r="P140" s="89" t="s">
        <v>932</v>
      </c>
      <c r="Q140" s="87" t="s">
        <v>1464</v>
      </c>
      <c r="R140" s="92" t="s">
        <v>1462</v>
      </c>
      <c r="S140" s="87" t="s">
        <v>776</v>
      </c>
    </row>
    <row r="141" spans="1:19">
      <c r="A141" s="87" t="s">
        <v>1374</v>
      </c>
      <c r="B141" s="87" t="s">
        <v>1129</v>
      </c>
      <c r="C141" s="87" t="s">
        <v>1130</v>
      </c>
      <c r="D141" s="87" t="s">
        <v>771</v>
      </c>
      <c r="E141" s="87" t="s">
        <v>772</v>
      </c>
      <c r="F141" s="87" t="s">
        <v>1465</v>
      </c>
      <c r="G141" s="88">
        <v>45332</v>
      </c>
      <c r="H141" s="89" t="s">
        <v>774</v>
      </c>
      <c r="I141" s="90">
        <v>57376</v>
      </c>
      <c r="J141" s="90">
        <v>54643.62</v>
      </c>
      <c r="K141" s="91">
        <v>5</v>
      </c>
      <c r="L141" s="90">
        <v>0</v>
      </c>
      <c r="M141" s="90">
        <v>1366.19</v>
      </c>
      <c r="N141" s="90">
        <v>1366.19</v>
      </c>
      <c r="O141" s="90">
        <v>0</v>
      </c>
      <c r="P141" s="89" t="s">
        <v>932</v>
      </c>
      <c r="Q141" s="87" t="s">
        <v>1466</v>
      </c>
      <c r="R141" s="92" t="s">
        <v>1462</v>
      </c>
      <c r="S141" s="87" t="s">
        <v>776</v>
      </c>
    </row>
    <row r="142" spans="1:19">
      <c r="A142" s="87" t="s">
        <v>1374</v>
      </c>
      <c r="B142" s="87" t="s">
        <v>1141</v>
      </c>
      <c r="C142" s="87" t="s">
        <v>1142</v>
      </c>
      <c r="D142" s="87" t="s">
        <v>771</v>
      </c>
      <c r="E142" s="87" t="s">
        <v>772</v>
      </c>
      <c r="F142" s="87" t="s">
        <v>1467</v>
      </c>
      <c r="G142" s="88">
        <v>45332</v>
      </c>
      <c r="H142" s="89" t="s">
        <v>774</v>
      </c>
      <c r="I142" s="90">
        <v>36725</v>
      </c>
      <c r="J142" s="90">
        <v>34975.919999999998</v>
      </c>
      <c r="K142" s="91">
        <v>5</v>
      </c>
      <c r="L142" s="90">
        <v>0</v>
      </c>
      <c r="M142" s="90">
        <v>874.44</v>
      </c>
      <c r="N142" s="90">
        <v>874.44</v>
      </c>
      <c r="O142" s="90">
        <v>0</v>
      </c>
      <c r="P142" s="89" t="s">
        <v>932</v>
      </c>
      <c r="Q142" s="87" t="s">
        <v>1468</v>
      </c>
      <c r="R142" s="92" t="s">
        <v>1462</v>
      </c>
      <c r="S142" s="87" t="s">
        <v>776</v>
      </c>
    </row>
    <row r="143" spans="1:19">
      <c r="A143" s="87" t="s">
        <v>1374</v>
      </c>
      <c r="B143" s="87" t="s">
        <v>1308</v>
      </c>
      <c r="C143" s="87" t="s">
        <v>1309</v>
      </c>
      <c r="D143" s="87" t="s">
        <v>771</v>
      </c>
      <c r="E143" s="87" t="s">
        <v>772</v>
      </c>
      <c r="F143" s="87" t="s">
        <v>1469</v>
      </c>
      <c r="G143" s="88">
        <v>45332</v>
      </c>
      <c r="H143" s="89" t="s">
        <v>774</v>
      </c>
      <c r="I143" s="90">
        <v>226573</v>
      </c>
      <c r="J143" s="90">
        <v>206526.78</v>
      </c>
      <c r="K143" s="91">
        <v>5</v>
      </c>
      <c r="L143" s="90">
        <v>0</v>
      </c>
      <c r="M143" s="90">
        <v>5163.21</v>
      </c>
      <c r="N143" s="90">
        <v>5163.21</v>
      </c>
      <c r="O143" s="90">
        <v>0</v>
      </c>
      <c r="P143" s="89" t="s">
        <v>932</v>
      </c>
      <c r="Q143" s="87" t="s">
        <v>1470</v>
      </c>
      <c r="R143" s="92" t="s">
        <v>1462</v>
      </c>
      <c r="S143" s="87" t="s">
        <v>776</v>
      </c>
    </row>
    <row r="144" spans="1:19">
      <c r="A144" s="87" t="s">
        <v>1374</v>
      </c>
      <c r="B144" s="87" t="s">
        <v>1308</v>
      </c>
      <c r="C144" s="87" t="s">
        <v>1309</v>
      </c>
      <c r="D144" s="87" t="s">
        <v>771</v>
      </c>
      <c r="E144" s="87" t="s">
        <v>772</v>
      </c>
      <c r="F144" s="87" t="s">
        <v>1469</v>
      </c>
      <c r="G144" s="88">
        <v>45332</v>
      </c>
      <c r="H144" s="89" t="s">
        <v>774</v>
      </c>
      <c r="I144" s="90">
        <v>226573</v>
      </c>
      <c r="J144" s="90">
        <v>8237.2999999999993</v>
      </c>
      <c r="K144" s="91">
        <v>18</v>
      </c>
      <c r="L144" s="90">
        <v>0</v>
      </c>
      <c r="M144" s="90">
        <v>741.35</v>
      </c>
      <c r="N144" s="90">
        <v>741.35</v>
      </c>
      <c r="O144" s="90">
        <v>0</v>
      </c>
      <c r="P144" s="89" t="s">
        <v>932</v>
      </c>
      <c r="Q144" s="87" t="s">
        <v>1470</v>
      </c>
      <c r="R144" s="92" t="s">
        <v>1462</v>
      </c>
      <c r="S144" s="87" t="s">
        <v>776</v>
      </c>
    </row>
    <row r="145" spans="1:19">
      <c r="A145" s="87" t="s">
        <v>1374</v>
      </c>
      <c r="B145" s="87" t="s">
        <v>1212</v>
      </c>
      <c r="C145" s="87" t="s">
        <v>1213</v>
      </c>
      <c r="D145" s="87" t="s">
        <v>1214</v>
      </c>
      <c r="E145" s="87" t="s">
        <v>772</v>
      </c>
      <c r="F145" s="87" t="s">
        <v>1471</v>
      </c>
      <c r="G145" s="88">
        <v>45334</v>
      </c>
      <c r="H145" s="89" t="s">
        <v>774</v>
      </c>
      <c r="I145" s="90">
        <v>427208</v>
      </c>
      <c r="J145" s="90">
        <v>406864.41</v>
      </c>
      <c r="K145" s="91">
        <v>5</v>
      </c>
      <c r="L145" s="90">
        <v>20343.3</v>
      </c>
      <c r="M145" s="90">
        <v>0</v>
      </c>
      <c r="N145" s="90">
        <v>0</v>
      </c>
      <c r="O145" s="90">
        <v>0</v>
      </c>
      <c r="P145" s="89" t="s">
        <v>932</v>
      </c>
      <c r="Q145" s="87" t="s">
        <v>1472</v>
      </c>
      <c r="R145" s="92" t="s">
        <v>1473</v>
      </c>
      <c r="S145" s="87" t="s">
        <v>776</v>
      </c>
    </row>
    <row r="146" spans="1:19">
      <c r="A146" s="87" t="s">
        <v>1374</v>
      </c>
      <c r="B146" s="87" t="s">
        <v>1157</v>
      </c>
      <c r="C146" s="87" t="s">
        <v>1158</v>
      </c>
      <c r="D146" s="87" t="s">
        <v>1159</v>
      </c>
      <c r="E146" s="87" t="s">
        <v>772</v>
      </c>
      <c r="F146" s="87" t="s">
        <v>1474</v>
      </c>
      <c r="G146" s="88">
        <v>45334</v>
      </c>
      <c r="H146" s="89" t="s">
        <v>774</v>
      </c>
      <c r="I146" s="90">
        <v>315681</v>
      </c>
      <c r="J146" s="90">
        <v>300648.8</v>
      </c>
      <c r="K146" s="91">
        <v>5</v>
      </c>
      <c r="L146" s="90">
        <v>15032.54</v>
      </c>
      <c r="M146" s="90">
        <v>0</v>
      </c>
      <c r="N146" s="90">
        <v>0</v>
      </c>
      <c r="O146" s="90">
        <v>0</v>
      </c>
      <c r="P146" s="89" t="s">
        <v>932</v>
      </c>
      <c r="Q146" s="87" t="s">
        <v>1475</v>
      </c>
      <c r="R146" s="92" t="s">
        <v>1473</v>
      </c>
      <c r="S146" s="87" t="s">
        <v>776</v>
      </c>
    </row>
    <row r="147" spans="1:19">
      <c r="A147" s="87" t="s">
        <v>1374</v>
      </c>
      <c r="B147" s="87" t="s">
        <v>1262</v>
      </c>
      <c r="C147" s="87" t="s">
        <v>1263</v>
      </c>
      <c r="D147" s="87" t="s">
        <v>1264</v>
      </c>
      <c r="E147" s="87" t="s">
        <v>772</v>
      </c>
      <c r="F147" s="87" t="s">
        <v>1476</v>
      </c>
      <c r="G147" s="88">
        <v>45334</v>
      </c>
      <c r="H147" s="89" t="s">
        <v>774</v>
      </c>
      <c r="I147" s="90">
        <v>1222895</v>
      </c>
      <c r="J147" s="90">
        <v>1164661.49</v>
      </c>
      <c r="K147" s="91">
        <v>5</v>
      </c>
      <c r="L147" s="90">
        <v>58233.48</v>
      </c>
      <c r="M147" s="90">
        <v>0</v>
      </c>
      <c r="N147" s="90">
        <v>0</v>
      </c>
      <c r="O147" s="90">
        <v>0</v>
      </c>
      <c r="P147" s="89" t="s">
        <v>932</v>
      </c>
      <c r="Q147" s="87" t="s">
        <v>1477</v>
      </c>
      <c r="R147" s="92" t="s">
        <v>1473</v>
      </c>
      <c r="S147" s="87" t="s">
        <v>776</v>
      </c>
    </row>
    <row r="148" spans="1:19">
      <c r="A148" s="87" t="s">
        <v>1374</v>
      </c>
      <c r="B148" s="87" t="s">
        <v>1125</v>
      </c>
      <c r="C148" s="87" t="s">
        <v>1126</v>
      </c>
      <c r="D148" s="87" t="s">
        <v>771</v>
      </c>
      <c r="E148" s="87" t="s">
        <v>772</v>
      </c>
      <c r="F148" s="87" t="s">
        <v>1478</v>
      </c>
      <c r="G148" s="88">
        <v>45335</v>
      </c>
      <c r="H148" s="89" t="s">
        <v>774</v>
      </c>
      <c r="I148" s="90">
        <v>27648</v>
      </c>
      <c r="J148" s="90">
        <v>26331.439999999999</v>
      </c>
      <c r="K148" s="91">
        <v>5</v>
      </c>
      <c r="L148" s="90">
        <v>0</v>
      </c>
      <c r="M148" s="90">
        <v>658.31</v>
      </c>
      <c r="N148" s="90">
        <v>658.31</v>
      </c>
      <c r="O148" s="90">
        <v>0</v>
      </c>
      <c r="P148" s="89" t="s">
        <v>932</v>
      </c>
      <c r="Q148" s="87" t="s">
        <v>1479</v>
      </c>
      <c r="R148" s="92" t="s">
        <v>1480</v>
      </c>
      <c r="S148" s="87" t="s">
        <v>776</v>
      </c>
    </row>
    <row r="149" spans="1:19">
      <c r="A149" s="87" t="s">
        <v>1374</v>
      </c>
      <c r="B149" s="87" t="s">
        <v>1184</v>
      </c>
      <c r="C149" s="87" t="s">
        <v>1185</v>
      </c>
      <c r="D149" s="87" t="s">
        <v>771</v>
      </c>
      <c r="E149" s="87" t="s">
        <v>772</v>
      </c>
      <c r="F149" s="87" t="s">
        <v>1481</v>
      </c>
      <c r="G149" s="88">
        <v>45335</v>
      </c>
      <c r="H149" s="89" t="s">
        <v>774</v>
      </c>
      <c r="I149" s="90">
        <v>77914</v>
      </c>
      <c r="J149" s="90">
        <v>74203.06</v>
      </c>
      <c r="K149" s="91">
        <v>5</v>
      </c>
      <c r="L149" s="90">
        <v>0</v>
      </c>
      <c r="M149" s="90">
        <v>1855.27</v>
      </c>
      <c r="N149" s="90">
        <v>1855.27</v>
      </c>
      <c r="O149" s="90">
        <v>0</v>
      </c>
      <c r="P149" s="89" t="s">
        <v>932</v>
      </c>
      <c r="Q149" s="87" t="s">
        <v>1482</v>
      </c>
      <c r="R149" s="92" t="s">
        <v>1480</v>
      </c>
      <c r="S149" s="87" t="s">
        <v>776</v>
      </c>
    </row>
    <row r="150" spans="1:19">
      <c r="A150" s="87" t="s">
        <v>1374</v>
      </c>
      <c r="B150" s="87" t="s">
        <v>1133</v>
      </c>
      <c r="C150" s="87" t="s">
        <v>1134</v>
      </c>
      <c r="D150" s="87" t="s">
        <v>771</v>
      </c>
      <c r="E150" s="87" t="s">
        <v>772</v>
      </c>
      <c r="F150" s="87" t="s">
        <v>1483</v>
      </c>
      <c r="G150" s="88">
        <v>45335</v>
      </c>
      <c r="H150" s="89" t="s">
        <v>774</v>
      </c>
      <c r="I150" s="90">
        <v>40928</v>
      </c>
      <c r="J150" s="90">
        <v>38978.980000000003</v>
      </c>
      <c r="K150" s="91">
        <v>5</v>
      </c>
      <c r="L150" s="90">
        <v>0</v>
      </c>
      <c r="M150" s="90">
        <v>974.51</v>
      </c>
      <c r="N150" s="90">
        <v>974.51</v>
      </c>
      <c r="O150" s="90">
        <v>0</v>
      </c>
      <c r="P150" s="89" t="s">
        <v>932</v>
      </c>
      <c r="Q150" s="87" t="s">
        <v>1484</v>
      </c>
      <c r="R150" s="92" t="s">
        <v>1480</v>
      </c>
      <c r="S150" s="87" t="s">
        <v>776</v>
      </c>
    </row>
    <row r="151" spans="1:19">
      <c r="A151" s="87" t="s">
        <v>1374</v>
      </c>
      <c r="B151" s="87" t="s">
        <v>1137</v>
      </c>
      <c r="C151" s="87" t="s">
        <v>1138</v>
      </c>
      <c r="D151" s="87" t="s">
        <v>771</v>
      </c>
      <c r="E151" s="87" t="s">
        <v>772</v>
      </c>
      <c r="F151" s="87" t="s">
        <v>1485</v>
      </c>
      <c r="G151" s="88">
        <v>45335</v>
      </c>
      <c r="H151" s="89" t="s">
        <v>774</v>
      </c>
      <c r="I151" s="90">
        <v>85167</v>
      </c>
      <c r="J151" s="90">
        <v>81110.8</v>
      </c>
      <c r="K151" s="91">
        <v>5</v>
      </c>
      <c r="L151" s="90">
        <v>0</v>
      </c>
      <c r="M151" s="90">
        <v>2027.9</v>
      </c>
      <c r="N151" s="90">
        <v>2027.9</v>
      </c>
      <c r="O151" s="90">
        <v>0</v>
      </c>
      <c r="P151" s="89" t="s">
        <v>932</v>
      </c>
      <c r="Q151" s="87" t="s">
        <v>1486</v>
      </c>
      <c r="R151" s="92" t="s">
        <v>1480</v>
      </c>
      <c r="S151" s="87" t="s">
        <v>776</v>
      </c>
    </row>
    <row r="152" spans="1:19">
      <c r="A152" s="87" t="s">
        <v>1374</v>
      </c>
      <c r="B152" s="87" t="s">
        <v>1153</v>
      </c>
      <c r="C152" s="87" t="s">
        <v>1154</v>
      </c>
      <c r="D152" s="87" t="s">
        <v>771</v>
      </c>
      <c r="E152" s="87" t="s">
        <v>772</v>
      </c>
      <c r="F152" s="87" t="s">
        <v>1487</v>
      </c>
      <c r="G152" s="88">
        <v>45336</v>
      </c>
      <c r="H152" s="89" t="s">
        <v>774</v>
      </c>
      <c r="I152" s="90">
        <v>103471</v>
      </c>
      <c r="J152" s="90">
        <v>98543.91</v>
      </c>
      <c r="K152" s="91">
        <v>5</v>
      </c>
      <c r="L152" s="90">
        <v>0</v>
      </c>
      <c r="M152" s="90">
        <v>2463.61</v>
      </c>
      <c r="N152" s="90">
        <v>2463.61</v>
      </c>
      <c r="O152" s="90">
        <v>0</v>
      </c>
      <c r="P152" s="89" t="s">
        <v>932</v>
      </c>
      <c r="Q152" s="87" t="s">
        <v>1488</v>
      </c>
      <c r="R152" s="92" t="s">
        <v>1489</v>
      </c>
      <c r="S152" s="87" t="s">
        <v>776</v>
      </c>
    </row>
    <row r="153" spans="1:19">
      <c r="A153" s="87" t="s">
        <v>1374</v>
      </c>
      <c r="B153" s="87" t="s">
        <v>1422</v>
      </c>
      <c r="C153" s="87" t="s">
        <v>1423</v>
      </c>
      <c r="D153" s="87" t="s">
        <v>1091</v>
      </c>
      <c r="E153" s="87" t="s">
        <v>772</v>
      </c>
      <c r="F153" s="87" t="s">
        <v>1490</v>
      </c>
      <c r="G153" s="88">
        <v>45336</v>
      </c>
      <c r="H153" s="89" t="s">
        <v>774</v>
      </c>
      <c r="I153" s="90">
        <v>18893</v>
      </c>
      <c r="J153" s="90">
        <v>17993.12</v>
      </c>
      <c r="K153" s="91">
        <v>5</v>
      </c>
      <c r="L153" s="90">
        <v>899.68</v>
      </c>
      <c r="M153" s="90">
        <v>0</v>
      </c>
      <c r="N153" s="90">
        <v>0</v>
      </c>
      <c r="O153" s="90">
        <v>0</v>
      </c>
      <c r="P153" s="89" t="s">
        <v>932</v>
      </c>
      <c r="Q153" s="87" t="s">
        <v>1491</v>
      </c>
      <c r="R153" s="92" t="s">
        <v>1489</v>
      </c>
      <c r="S153" s="87" t="s">
        <v>776</v>
      </c>
    </row>
    <row r="154" spans="1:19">
      <c r="A154" s="87" t="s">
        <v>1374</v>
      </c>
      <c r="B154" s="87" t="s">
        <v>1212</v>
      </c>
      <c r="C154" s="87" t="s">
        <v>1213</v>
      </c>
      <c r="D154" s="87" t="s">
        <v>1214</v>
      </c>
      <c r="E154" s="87" t="s">
        <v>772</v>
      </c>
      <c r="F154" s="87" t="s">
        <v>1492</v>
      </c>
      <c r="G154" s="88">
        <v>45338</v>
      </c>
      <c r="H154" s="89" t="s">
        <v>774</v>
      </c>
      <c r="I154" s="90">
        <v>333709</v>
      </c>
      <c r="J154" s="90">
        <v>317818.26</v>
      </c>
      <c r="K154" s="91">
        <v>5</v>
      </c>
      <c r="L154" s="90">
        <v>15891.02</v>
      </c>
      <c r="M154" s="90">
        <v>0</v>
      </c>
      <c r="N154" s="90">
        <v>0</v>
      </c>
      <c r="O154" s="90">
        <v>0</v>
      </c>
      <c r="P154" s="89" t="s">
        <v>932</v>
      </c>
      <c r="Q154" s="87" t="s">
        <v>1493</v>
      </c>
      <c r="R154" s="92" t="s">
        <v>1494</v>
      </c>
      <c r="S154" s="87" t="s">
        <v>776</v>
      </c>
    </row>
    <row r="155" spans="1:19">
      <c r="A155" s="87" t="s">
        <v>1374</v>
      </c>
      <c r="B155" s="87" t="s">
        <v>1285</v>
      </c>
      <c r="C155" s="87" t="s">
        <v>1286</v>
      </c>
      <c r="D155" s="87" t="s">
        <v>771</v>
      </c>
      <c r="E155" s="87" t="s">
        <v>772</v>
      </c>
      <c r="F155" s="87" t="s">
        <v>1495</v>
      </c>
      <c r="G155" s="88">
        <v>45338</v>
      </c>
      <c r="H155" s="89" t="s">
        <v>774</v>
      </c>
      <c r="I155" s="90">
        <v>49766</v>
      </c>
      <c r="J155" s="90">
        <v>47396.56</v>
      </c>
      <c r="K155" s="91">
        <v>5</v>
      </c>
      <c r="L155" s="90">
        <v>0</v>
      </c>
      <c r="M155" s="90">
        <v>1184.92</v>
      </c>
      <c r="N155" s="90">
        <v>1184.92</v>
      </c>
      <c r="O155" s="90">
        <v>0</v>
      </c>
      <c r="P155" s="89" t="s">
        <v>932</v>
      </c>
      <c r="Q155" s="87" t="s">
        <v>1496</v>
      </c>
      <c r="R155" s="92" t="s">
        <v>1494</v>
      </c>
      <c r="S155" s="87" t="s">
        <v>776</v>
      </c>
    </row>
    <row r="156" spans="1:19">
      <c r="A156" s="87" t="s">
        <v>1374</v>
      </c>
      <c r="B156" s="87" t="s">
        <v>1289</v>
      </c>
      <c r="C156" s="87" t="s">
        <v>1290</v>
      </c>
      <c r="D156" s="87" t="s">
        <v>771</v>
      </c>
      <c r="E156" s="87" t="s">
        <v>772</v>
      </c>
      <c r="F156" s="87" t="s">
        <v>1497</v>
      </c>
      <c r="G156" s="88">
        <v>45338</v>
      </c>
      <c r="H156" s="89" t="s">
        <v>774</v>
      </c>
      <c r="I156" s="90">
        <v>24576</v>
      </c>
      <c r="J156" s="90">
        <v>23405.68</v>
      </c>
      <c r="K156" s="91">
        <v>5</v>
      </c>
      <c r="L156" s="90">
        <v>0</v>
      </c>
      <c r="M156" s="90">
        <v>585.16</v>
      </c>
      <c r="N156" s="90">
        <v>585.16</v>
      </c>
      <c r="O156" s="90">
        <v>0</v>
      </c>
      <c r="P156" s="89" t="s">
        <v>932</v>
      </c>
      <c r="Q156" s="87" t="s">
        <v>1498</v>
      </c>
      <c r="R156" s="92" t="s">
        <v>1494</v>
      </c>
      <c r="S156" s="87" t="s">
        <v>776</v>
      </c>
    </row>
    <row r="157" spans="1:19">
      <c r="A157" s="87" t="s">
        <v>1374</v>
      </c>
      <c r="B157" s="87" t="s">
        <v>1104</v>
      </c>
      <c r="C157" s="87" t="s">
        <v>1105</v>
      </c>
      <c r="D157" s="87" t="s">
        <v>771</v>
      </c>
      <c r="E157" s="87" t="s">
        <v>772</v>
      </c>
      <c r="F157" s="87" t="s">
        <v>1499</v>
      </c>
      <c r="G157" s="88">
        <v>45338</v>
      </c>
      <c r="H157" s="89" t="s">
        <v>774</v>
      </c>
      <c r="I157" s="90">
        <v>27648</v>
      </c>
      <c r="J157" s="90">
        <v>26331.4</v>
      </c>
      <c r="K157" s="91">
        <v>5</v>
      </c>
      <c r="L157" s="90">
        <v>0</v>
      </c>
      <c r="M157" s="90">
        <v>658.3</v>
      </c>
      <c r="N157" s="90">
        <v>658.3</v>
      </c>
      <c r="O157" s="90">
        <v>0</v>
      </c>
      <c r="P157" s="89" t="s">
        <v>932</v>
      </c>
      <c r="Q157" s="87" t="s">
        <v>1500</v>
      </c>
      <c r="R157" s="92" t="s">
        <v>1494</v>
      </c>
      <c r="S157" s="87" t="s">
        <v>776</v>
      </c>
    </row>
    <row r="158" spans="1:19">
      <c r="A158" s="87" t="s">
        <v>1374</v>
      </c>
      <c r="B158" s="87" t="s">
        <v>1125</v>
      </c>
      <c r="C158" s="87" t="s">
        <v>1126</v>
      </c>
      <c r="D158" s="87" t="s">
        <v>771</v>
      </c>
      <c r="E158" s="87" t="s">
        <v>772</v>
      </c>
      <c r="F158" s="87" t="s">
        <v>1501</v>
      </c>
      <c r="G158" s="88">
        <v>45338</v>
      </c>
      <c r="H158" s="89" t="s">
        <v>774</v>
      </c>
      <c r="I158" s="90">
        <v>18662</v>
      </c>
      <c r="J158" s="90">
        <v>17773.599999999999</v>
      </c>
      <c r="K158" s="91">
        <v>5</v>
      </c>
      <c r="L158" s="90">
        <v>0</v>
      </c>
      <c r="M158" s="90">
        <v>444.4</v>
      </c>
      <c r="N158" s="90">
        <v>444.4</v>
      </c>
      <c r="O158" s="90">
        <v>0</v>
      </c>
      <c r="P158" s="89" t="s">
        <v>932</v>
      </c>
      <c r="Q158" s="87" t="s">
        <v>1502</v>
      </c>
      <c r="R158" s="92" t="s">
        <v>1494</v>
      </c>
      <c r="S158" s="87" t="s">
        <v>776</v>
      </c>
    </row>
    <row r="159" spans="1:19">
      <c r="A159" s="87" t="s">
        <v>1374</v>
      </c>
      <c r="B159" s="87" t="s">
        <v>1133</v>
      </c>
      <c r="C159" s="87" t="s">
        <v>1134</v>
      </c>
      <c r="D159" s="87" t="s">
        <v>771</v>
      </c>
      <c r="E159" s="87" t="s">
        <v>772</v>
      </c>
      <c r="F159" s="87" t="s">
        <v>1503</v>
      </c>
      <c r="G159" s="88">
        <v>45338</v>
      </c>
      <c r="H159" s="89" t="s">
        <v>774</v>
      </c>
      <c r="I159" s="90">
        <v>23056</v>
      </c>
      <c r="J159" s="90">
        <v>21958.06</v>
      </c>
      <c r="K159" s="91">
        <v>5</v>
      </c>
      <c r="L159" s="90">
        <v>0</v>
      </c>
      <c r="M159" s="90">
        <v>548.97</v>
      </c>
      <c r="N159" s="90">
        <v>548.97</v>
      </c>
      <c r="O159" s="90">
        <v>0</v>
      </c>
      <c r="P159" s="89" t="s">
        <v>932</v>
      </c>
      <c r="Q159" s="87" t="s">
        <v>1504</v>
      </c>
      <c r="R159" s="92" t="s">
        <v>1494</v>
      </c>
      <c r="S159" s="87" t="s">
        <v>776</v>
      </c>
    </row>
    <row r="160" spans="1:19">
      <c r="A160" s="87" t="s">
        <v>1374</v>
      </c>
      <c r="B160" s="87" t="s">
        <v>1141</v>
      </c>
      <c r="C160" s="87" t="s">
        <v>1142</v>
      </c>
      <c r="D160" s="87" t="s">
        <v>771</v>
      </c>
      <c r="E160" s="87" t="s">
        <v>772</v>
      </c>
      <c r="F160" s="87" t="s">
        <v>1505</v>
      </c>
      <c r="G160" s="88">
        <v>45338</v>
      </c>
      <c r="H160" s="89" t="s">
        <v>774</v>
      </c>
      <c r="I160" s="90">
        <v>53064</v>
      </c>
      <c r="J160" s="90">
        <v>50537.02</v>
      </c>
      <c r="K160" s="91">
        <v>5</v>
      </c>
      <c r="L160" s="90">
        <v>0</v>
      </c>
      <c r="M160" s="90">
        <v>1263.49</v>
      </c>
      <c r="N160" s="90">
        <v>1263.49</v>
      </c>
      <c r="O160" s="90">
        <v>0</v>
      </c>
      <c r="P160" s="89" t="s">
        <v>932</v>
      </c>
      <c r="Q160" s="87" t="s">
        <v>1506</v>
      </c>
      <c r="R160" s="92" t="s">
        <v>1494</v>
      </c>
      <c r="S160" s="87" t="s">
        <v>776</v>
      </c>
    </row>
    <row r="161" spans="1:19">
      <c r="A161" s="87" t="s">
        <v>1374</v>
      </c>
      <c r="B161" s="87" t="s">
        <v>1137</v>
      </c>
      <c r="C161" s="87" t="s">
        <v>1138</v>
      </c>
      <c r="D161" s="87" t="s">
        <v>771</v>
      </c>
      <c r="E161" s="87" t="s">
        <v>772</v>
      </c>
      <c r="F161" s="87" t="s">
        <v>1507</v>
      </c>
      <c r="G161" s="88">
        <v>45338</v>
      </c>
      <c r="H161" s="89" t="s">
        <v>774</v>
      </c>
      <c r="I161" s="90">
        <v>16584</v>
      </c>
      <c r="J161" s="90">
        <v>15793.78</v>
      </c>
      <c r="K161" s="91">
        <v>5</v>
      </c>
      <c r="L161" s="90">
        <v>0</v>
      </c>
      <c r="M161" s="90">
        <v>394.86</v>
      </c>
      <c r="N161" s="90">
        <v>394.86</v>
      </c>
      <c r="O161" s="90">
        <v>0</v>
      </c>
      <c r="P161" s="89" t="s">
        <v>932</v>
      </c>
      <c r="Q161" s="87" t="s">
        <v>1508</v>
      </c>
      <c r="R161" s="92" t="s">
        <v>1494</v>
      </c>
      <c r="S161" s="87" t="s">
        <v>776</v>
      </c>
    </row>
    <row r="162" spans="1:19">
      <c r="A162" s="87" t="s">
        <v>1374</v>
      </c>
      <c r="B162" s="87" t="s">
        <v>1184</v>
      </c>
      <c r="C162" s="87" t="s">
        <v>1185</v>
      </c>
      <c r="D162" s="87" t="s">
        <v>771</v>
      </c>
      <c r="E162" s="87" t="s">
        <v>772</v>
      </c>
      <c r="F162" s="87" t="s">
        <v>1509</v>
      </c>
      <c r="G162" s="88">
        <v>45339</v>
      </c>
      <c r="H162" s="89" t="s">
        <v>774</v>
      </c>
      <c r="I162" s="90">
        <v>35232</v>
      </c>
      <c r="J162" s="90">
        <v>33554.199999999997</v>
      </c>
      <c r="K162" s="91">
        <v>5</v>
      </c>
      <c r="L162" s="90">
        <v>0</v>
      </c>
      <c r="M162" s="90">
        <v>838.9</v>
      </c>
      <c r="N162" s="90">
        <v>838.9</v>
      </c>
      <c r="O162" s="90">
        <v>0</v>
      </c>
      <c r="P162" s="89" t="s">
        <v>932</v>
      </c>
      <c r="Q162" s="87" t="s">
        <v>1510</v>
      </c>
      <c r="R162" s="92" t="s">
        <v>1511</v>
      </c>
      <c r="S162" s="87" t="s">
        <v>776</v>
      </c>
    </row>
    <row r="163" spans="1:19">
      <c r="A163" s="87" t="s">
        <v>1374</v>
      </c>
      <c r="B163" s="87" t="s">
        <v>1171</v>
      </c>
      <c r="C163" s="87" t="s">
        <v>1172</v>
      </c>
      <c r="D163" s="87" t="s">
        <v>771</v>
      </c>
      <c r="E163" s="87" t="s">
        <v>772</v>
      </c>
      <c r="F163" s="87" t="s">
        <v>1512</v>
      </c>
      <c r="G163" s="88">
        <v>45341</v>
      </c>
      <c r="H163" s="89" t="s">
        <v>774</v>
      </c>
      <c r="I163" s="90">
        <v>9331</v>
      </c>
      <c r="J163" s="90">
        <v>8886.8799999999992</v>
      </c>
      <c r="K163" s="91">
        <v>5</v>
      </c>
      <c r="L163" s="90">
        <v>0</v>
      </c>
      <c r="M163" s="90">
        <v>222.18</v>
      </c>
      <c r="N163" s="90">
        <v>222.18</v>
      </c>
      <c r="O163" s="90">
        <v>0</v>
      </c>
      <c r="P163" s="89" t="s">
        <v>932</v>
      </c>
      <c r="Q163" s="87" t="s">
        <v>1513</v>
      </c>
      <c r="R163" s="92" t="s">
        <v>1511</v>
      </c>
      <c r="S163" s="87" t="s">
        <v>776</v>
      </c>
    </row>
    <row r="164" spans="1:19">
      <c r="A164" s="87" t="s">
        <v>1374</v>
      </c>
      <c r="B164" s="87" t="s">
        <v>1116</v>
      </c>
      <c r="C164" s="87" t="s">
        <v>1117</v>
      </c>
      <c r="D164" s="87" t="s">
        <v>771</v>
      </c>
      <c r="E164" s="87" t="s">
        <v>772</v>
      </c>
      <c r="F164" s="87" t="s">
        <v>1514</v>
      </c>
      <c r="G164" s="88">
        <v>45341</v>
      </c>
      <c r="H164" s="89" t="s">
        <v>774</v>
      </c>
      <c r="I164" s="90">
        <v>270280</v>
      </c>
      <c r="J164" s="90">
        <v>257409.04</v>
      </c>
      <c r="K164" s="91">
        <v>5</v>
      </c>
      <c r="L164" s="90">
        <v>0</v>
      </c>
      <c r="M164" s="90">
        <v>6435.52</v>
      </c>
      <c r="N164" s="90">
        <v>6435.52</v>
      </c>
      <c r="O164" s="90">
        <v>0</v>
      </c>
      <c r="P164" s="89" t="s">
        <v>932</v>
      </c>
      <c r="Q164" s="87" t="s">
        <v>1515</v>
      </c>
      <c r="R164" s="92" t="s">
        <v>1511</v>
      </c>
      <c r="S164" s="87" t="s">
        <v>776</v>
      </c>
    </row>
    <row r="165" spans="1:19">
      <c r="A165" s="87" t="s">
        <v>1374</v>
      </c>
      <c r="B165" s="87" t="s">
        <v>1184</v>
      </c>
      <c r="C165" s="87" t="s">
        <v>1185</v>
      </c>
      <c r="D165" s="87" t="s">
        <v>771</v>
      </c>
      <c r="E165" s="87" t="s">
        <v>772</v>
      </c>
      <c r="F165" s="87" t="s">
        <v>1516</v>
      </c>
      <c r="G165" s="88">
        <v>45341</v>
      </c>
      <c r="H165" s="89" t="s">
        <v>774</v>
      </c>
      <c r="I165" s="90">
        <v>331288</v>
      </c>
      <c r="J165" s="90">
        <v>315512.08</v>
      </c>
      <c r="K165" s="91">
        <v>5</v>
      </c>
      <c r="L165" s="90">
        <v>0</v>
      </c>
      <c r="M165" s="90">
        <v>7887.96</v>
      </c>
      <c r="N165" s="90">
        <v>7887.96</v>
      </c>
      <c r="O165" s="90">
        <v>0</v>
      </c>
      <c r="P165" s="89" t="s">
        <v>932</v>
      </c>
      <c r="Q165" s="87" t="s">
        <v>1517</v>
      </c>
      <c r="R165" s="92" t="s">
        <v>1511</v>
      </c>
      <c r="S165" s="87" t="s">
        <v>776</v>
      </c>
    </row>
    <row r="166" spans="1:19">
      <c r="A166" s="87" t="s">
        <v>1374</v>
      </c>
      <c r="B166" s="87" t="s">
        <v>1184</v>
      </c>
      <c r="C166" s="87" t="s">
        <v>1185</v>
      </c>
      <c r="D166" s="87" t="s">
        <v>771</v>
      </c>
      <c r="E166" s="87" t="s">
        <v>772</v>
      </c>
      <c r="F166" s="87" t="s">
        <v>1518</v>
      </c>
      <c r="G166" s="88">
        <v>45341</v>
      </c>
      <c r="H166" s="89" t="s">
        <v>774</v>
      </c>
      <c r="I166" s="90">
        <v>1920</v>
      </c>
      <c r="J166" s="90">
        <v>1627.12</v>
      </c>
      <c r="K166" s="91">
        <v>18</v>
      </c>
      <c r="L166" s="90">
        <v>0</v>
      </c>
      <c r="M166" s="90">
        <v>146.44</v>
      </c>
      <c r="N166" s="90">
        <v>146.44</v>
      </c>
      <c r="O166" s="90">
        <v>0</v>
      </c>
      <c r="P166" s="89" t="s">
        <v>932</v>
      </c>
      <c r="Q166" s="87" t="s">
        <v>1519</v>
      </c>
      <c r="R166" s="92" t="s">
        <v>1511</v>
      </c>
      <c r="S166" s="87" t="s">
        <v>776</v>
      </c>
    </row>
    <row r="167" spans="1:19">
      <c r="A167" s="87" t="s">
        <v>1374</v>
      </c>
      <c r="B167" s="87" t="s">
        <v>1141</v>
      </c>
      <c r="C167" s="87" t="s">
        <v>1142</v>
      </c>
      <c r="D167" s="87" t="s">
        <v>771</v>
      </c>
      <c r="E167" s="87" t="s">
        <v>772</v>
      </c>
      <c r="F167" s="87" t="s">
        <v>1520</v>
      </c>
      <c r="G167" s="88">
        <v>45341</v>
      </c>
      <c r="H167" s="89" t="s">
        <v>774</v>
      </c>
      <c r="I167" s="90">
        <v>42157</v>
      </c>
      <c r="J167" s="90">
        <v>40149.26</v>
      </c>
      <c r="K167" s="91">
        <v>5</v>
      </c>
      <c r="L167" s="90">
        <v>0</v>
      </c>
      <c r="M167" s="90">
        <v>1003.77</v>
      </c>
      <c r="N167" s="90">
        <v>1003.77</v>
      </c>
      <c r="O167" s="90">
        <v>0</v>
      </c>
      <c r="P167" s="89" t="s">
        <v>932</v>
      </c>
      <c r="Q167" s="87" t="s">
        <v>1521</v>
      </c>
      <c r="R167" s="92" t="s">
        <v>1511</v>
      </c>
      <c r="S167" s="87" t="s">
        <v>776</v>
      </c>
    </row>
    <row r="168" spans="1:19">
      <c r="A168" s="87" t="s">
        <v>1374</v>
      </c>
      <c r="B168" s="87" t="s">
        <v>1246</v>
      </c>
      <c r="C168" s="87" t="s">
        <v>1247</v>
      </c>
      <c r="D168" s="87" t="s">
        <v>1085</v>
      </c>
      <c r="E168" s="87" t="s">
        <v>772</v>
      </c>
      <c r="F168" s="87" t="s">
        <v>1522</v>
      </c>
      <c r="G168" s="88">
        <v>45342</v>
      </c>
      <c r="H168" s="89" t="s">
        <v>774</v>
      </c>
      <c r="I168" s="90">
        <v>317832</v>
      </c>
      <c r="J168" s="90">
        <v>302697</v>
      </c>
      <c r="K168" s="91">
        <v>5</v>
      </c>
      <c r="L168" s="90">
        <v>15135</v>
      </c>
      <c r="M168" s="90">
        <v>0</v>
      </c>
      <c r="N168" s="90">
        <v>0</v>
      </c>
      <c r="O168" s="90">
        <v>0</v>
      </c>
      <c r="P168" s="89" t="s">
        <v>932</v>
      </c>
      <c r="Q168" s="87" t="s">
        <v>1523</v>
      </c>
      <c r="R168" s="92" t="s">
        <v>1524</v>
      </c>
      <c r="S168" s="87" t="s">
        <v>776</v>
      </c>
    </row>
    <row r="169" spans="1:19">
      <c r="A169" s="87" t="s">
        <v>1374</v>
      </c>
      <c r="B169" s="87" t="s">
        <v>1289</v>
      </c>
      <c r="C169" s="87" t="s">
        <v>1290</v>
      </c>
      <c r="D169" s="87" t="s">
        <v>771</v>
      </c>
      <c r="E169" s="87" t="s">
        <v>772</v>
      </c>
      <c r="F169" s="87" t="s">
        <v>1525</v>
      </c>
      <c r="G169" s="88">
        <v>45342</v>
      </c>
      <c r="H169" s="89" t="s">
        <v>774</v>
      </c>
      <c r="I169" s="90">
        <v>14592</v>
      </c>
      <c r="J169" s="90">
        <v>13897.17</v>
      </c>
      <c r="K169" s="91">
        <v>5</v>
      </c>
      <c r="L169" s="90">
        <v>0</v>
      </c>
      <c r="M169" s="90">
        <v>347.43</v>
      </c>
      <c r="N169" s="90">
        <v>347.43</v>
      </c>
      <c r="O169" s="90">
        <v>0</v>
      </c>
      <c r="P169" s="89" t="s">
        <v>932</v>
      </c>
      <c r="Q169" s="87" t="s">
        <v>1526</v>
      </c>
      <c r="R169" s="92" t="s">
        <v>1524</v>
      </c>
      <c r="S169" s="87" t="s">
        <v>776</v>
      </c>
    </row>
    <row r="170" spans="1:19">
      <c r="A170" s="87" t="s">
        <v>1374</v>
      </c>
      <c r="B170" s="87" t="s">
        <v>1104</v>
      </c>
      <c r="C170" s="87" t="s">
        <v>1105</v>
      </c>
      <c r="D170" s="87" t="s">
        <v>771</v>
      </c>
      <c r="E170" s="87" t="s">
        <v>772</v>
      </c>
      <c r="F170" s="87" t="s">
        <v>1527</v>
      </c>
      <c r="G170" s="88">
        <v>45342</v>
      </c>
      <c r="H170" s="89" t="s">
        <v>774</v>
      </c>
      <c r="I170" s="90">
        <v>4608</v>
      </c>
      <c r="J170" s="90">
        <v>4388.58</v>
      </c>
      <c r="K170" s="91">
        <v>5</v>
      </c>
      <c r="L170" s="90">
        <v>0</v>
      </c>
      <c r="M170" s="90">
        <v>109.72</v>
      </c>
      <c r="N170" s="90">
        <v>109.72</v>
      </c>
      <c r="O170" s="90">
        <v>0</v>
      </c>
      <c r="P170" s="89" t="s">
        <v>932</v>
      </c>
      <c r="Q170" s="87" t="s">
        <v>1528</v>
      </c>
      <c r="R170" s="92" t="s">
        <v>1524</v>
      </c>
      <c r="S170" s="87" t="s">
        <v>776</v>
      </c>
    </row>
    <row r="171" spans="1:19">
      <c r="A171" s="87" t="s">
        <v>1374</v>
      </c>
      <c r="B171" s="87" t="s">
        <v>1125</v>
      </c>
      <c r="C171" s="87" t="s">
        <v>1126</v>
      </c>
      <c r="D171" s="87" t="s">
        <v>771</v>
      </c>
      <c r="E171" s="87" t="s">
        <v>772</v>
      </c>
      <c r="F171" s="87" t="s">
        <v>1529</v>
      </c>
      <c r="G171" s="88">
        <v>45342</v>
      </c>
      <c r="H171" s="89" t="s">
        <v>774</v>
      </c>
      <c r="I171" s="90">
        <v>4608</v>
      </c>
      <c r="J171" s="90">
        <v>4388.58</v>
      </c>
      <c r="K171" s="91">
        <v>5</v>
      </c>
      <c r="L171" s="90">
        <v>0</v>
      </c>
      <c r="M171" s="90">
        <v>109.72</v>
      </c>
      <c r="N171" s="90">
        <v>109.72</v>
      </c>
      <c r="O171" s="90">
        <v>0</v>
      </c>
      <c r="P171" s="89" t="s">
        <v>932</v>
      </c>
      <c r="Q171" s="87" t="s">
        <v>1530</v>
      </c>
      <c r="R171" s="92" t="s">
        <v>1524</v>
      </c>
      <c r="S171" s="87" t="s">
        <v>776</v>
      </c>
    </row>
    <row r="172" spans="1:19">
      <c r="A172" s="87" t="s">
        <v>1374</v>
      </c>
      <c r="B172" s="87" t="s">
        <v>1133</v>
      </c>
      <c r="C172" s="87" t="s">
        <v>1134</v>
      </c>
      <c r="D172" s="87" t="s">
        <v>771</v>
      </c>
      <c r="E172" s="87" t="s">
        <v>772</v>
      </c>
      <c r="F172" s="87" t="s">
        <v>1531</v>
      </c>
      <c r="G172" s="88">
        <v>45342</v>
      </c>
      <c r="H172" s="89" t="s">
        <v>774</v>
      </c>
      <c r="I172" s="90">
        <v>54581</v>
      </c>
      <c r="J172" s="90">
        <v>51981.56</v>
      </c>
      <c r="K172" s="91">
        <v>5</v>
      </c>
      <c r="L172" s="90">
        <v>0</v>
      </c>
      <c r="M172" s="90">
        <v>1299.6199999999999</v>
      </c>
      <c r="N172" s="90">
        <v>1299.6199999999999</v>
      </c>
      <c r="O172" s="90">
        <v>0</v>
      </c>
      <c r="P172" s="89" t="s">
        <v>932</v>
      </c>
      <c r="Q172" s="87" t="s">
        <v>1532</v>
      </c>
      <c r="R172" s="92" t="s">
        <v>1524</v>
      </c>
      <c r="S172" s="87" t="s">
        <v>776</v>
      </c>
    </row>
    <row r="173" spans="1:19">
      <c r="A173" s="87" t="s">
        <v>1374</v>
      </c>
      <c r="B173" s="87" t="s">
        <v>1137</v>
      </c>
      <c r="C173" s="87" t="s">
        <v>1138</v>
      </c>
      <c r="D173" s="87" t="s">
        <v>771</v>
      </c>
      <c r="E173" s="87" t="s">
        <v>772</v>
      </c>
      <c r="F173" s="87" t="s">
        <v>1533</v>
      </c>
      <c r="G173" s="88">
        <v>45342</v>
      </c>
      <c r="H173" s="89" t="s">
        <v>774</v>
      </c>
      <c r="I173" s="90">
        <v>65362</v>
      </c>
      <c r="J173" s="90">
        <v>62249.06</v>
      </c>
      <c r="K173" s="91">
        <v>5</v>
      </c>
      <c r="L173" s="90">
        <v>0</v>
      </c>
      <c r="M173" s="90">
        <v>1556.27</v>
      </c>
      <c r="N173" s="90">
        <v>1556.27</v>
      </c>
      <c r="O173" s="90">
        <v>0</v>
      </c>
      <c r="P173" s="89" t="s">
        <v>932</v>
      </c>
      <c r="Q173" s="87" t="s">
        <v>1534</v>
      </c>
      <c r="R173" s="92" t="s">
        <v>1524</v>
      </c>
      <c r="S173" s="87" t="s">
        <v>776</v>
      </c>
    </row>
    <row r="174" spans="1:19">
      <c r="A174" s="87" t="s">
        <v>1374</v>
      </c>
      <c r="B174" s="87" t="s">
        <v>1302</v>
      </c>
      <c r="C174" s="87" t="s">
        <v>1303</v>
      </c>
      <c r="D174" s="87" t="s">
        <v>771</v>
      </c>
      <c r="E174" s="87" t="s">
        <v>772</v>
      </c>
      <c r="F174" s="87" t="s">
        <v>1535</v>
      </c>
      <c r="G174" s="88">
        <v>45343</v>
      </c>
      <c r="H174" s="89" t="s">
        <v>774</v>
      </c>
      <c r="I174" s="90">
        <v>662386</v>
      </c>
      <c r="J174" s="90">
        <v>630843.28</v>
      </c>
      <c r="K174" s="91">
        <v>5</v>
      </c>
      <c r="L174" s="90">
        <v>0</v>
      </c>
      <c r="M174" s="90">
        <v>15771.17</v>
      </c>
      <c r="N174" s="90">
        <v>15771.17</v>
      </c>
      <c r="O174" s="90">
        <v>0</v>
      </c>
      <c r="P174" s="89" t="s">
        <v>932</v>
      </c>
      <c r="Q174" s="87" t="s">
        <v>1536</v>
      </c>
      <c r="R174" s="92" t="s">
        <v>1537</v>
      </c>
      <c r="S174" s="87" t="s">
        <v>776</v>
      </c>
    </row>
    <row r="175" spans="1:19">
      <c r="A175" s="87" t="s">
        <v>1374</v>
      </c>
      <c r="B175" s="87" t="s">
        <v>1184</v>
      </c>
      <c r="C175" s="87" t="s">
        <v>1185</v>
      </c>
      <c r="D175" s="87" t="s">
        <v>771</v>
      </c>
      <c r="E175" s="87" t="s">
        <v>772</v>
      </c>
      <c r="F175" s="87" t="s">
        <v>1538</v>
      </c>
      <c r="G175" s="88">
        <v>45343</v>
      </c>
      <c r="H175" s="89" t="s">
        <v>774</v>
      </c>
      <c r="I175" s="90">
        <v>5760</v>
      </c>
      <c r="J175" s="90">
        <v>4881.3599999999997</v>
      </c>
      <c r="K175" s="91">
        <v>18</v>
      </c>
      <c r="L175" s="90">
        <v>0</v>
      </c>
      <c r="M175" s="90">
        <v>439.32</v>
      </c>
      <c r="N175" s="90">
        <v>439.32</v>
      </c>
      <c r="O175" s="90">
        <v>0</v>
      </c>
      <c r="P175" s="89" t="s">
        <v>932</v>
      </c>
      <c r="Q175" s="87" t="s">
        <v>1539</v>
      </c>
      <c r="R175" s="92" t="s">
        <v>1537</v>
      </c>
      <c r="S175" s="87" t="s">
        <v>776</v>
      </c>
    </row>
    <row r="176" spans="1:19">
      <c r="A176" s="87" t="s">
        <v>1374</v>
      </c>
      <c r="B176" s="87" t="s">
        <v>1262</v>
      </c>
      <c r="C176" s="87" t="s">
        <v>1263</v>
      </c>
      <c r="D176" s="87" t="s">
        <v>1264</v>
      </c>
      <c r="E176" s="87" t="s">
        <v>772</v>
      </c>
      <c r="F176" s="87" t="s">
        <v>1540</v>
      </c>
      <c r="G176" s="88">
        <v>45343</v>
      </c>
      <c r="H176" s="89" t="s">
        <v>774</v>
      </c>
      <c r="I176" s="90">
        <v>1234683</v>
      </c>
      <c r="J176" s="90">
        <v>1175888.31</v>
      </c>
      <c r="K176" s="91">
        <v>5</v>
      </c>
      <c r="L176" s="90">
        <v>58794.82</v>
      </c>
      <c r="M176" s="90">
        <v>0</v>
      </c>
      <c r="N176" s="90">
        <v>0</v>
      </c>
      <c r="O176" s="90">
        <v>0</v>
      </c>
      <c r="P176" s="89" t="s">
        <v>932</v>
      </c>
      <c r="Q176" s="87" t="s">
        <v>1541</v>
      </c>
      <c r="R176" s="92" t="s">
        <v>1537</v>
      </c>
      <c r="S176" s="87" t="s">
        <v>776</v>
      </c>
    </row>
    <row r="177" spans="1:19">
      <c r="A177" s="87" t="s">
        <v>1374</v>
      </c>
      <c r="B177" s="87" t="s">
        <v>1542</v>
      </c>
      <c r="C177" s="87" t="s">
        <v>1543</v>
      </c>
      <c r="D177" s="87" t="s">
        <v>771</v>
      </c>
      <c r="E177" s="87" t="s">
        <v>772</v>
      </c>
      <c r="F177" s="87" t="s">
        <v>1544</v>
      </c>
      <c r="G177" s="88">
        <v>45345</v>
      </c>
      <c r="H177" s="89" t="s">
        <v>774</v>
      </c>
      <c r="I177" s="90">
        <v>75194</v>
      </c>
      <c r="J177" s="90">
        <v>71613.740000000005</v>
      </c>
      <c r="K177" s="91">
        <v>5</v>
      </c>
      <c r="L177" s="90">
        <v>0</v>
      </c>
      <c r="M177" s="90">
        <v>1790.33</v>
      </c>
      <c r="N177" s="90">
        <v>1790.33</v>
      </c>
      <c r="O177" s="90">
        <v>0</v>
      </c>
      <c r="P177" s="89" t="s">
        <v>932</v>
      </c>
      <c r="Q177" s="87" t="s">
        <v>1545</v>
      </c>
      <c r="R177" s="92" t="s">
        <v>1546</v>
      </c>
      <c r="S177" s="87" t="s">
        <v>776</v>
      </c>
    </row>
    <row r="178" spans="1:19">
      <c r="A178" s="87" t="s">
        <v>1374</v>
      </c>
      <c r="B178" s="87" t="s">
        <v>1547</v>
      </c>
      <c r="C178" s="87" t="s">
        <v>1548</v>
      </c>
      <c r="D178" s="87" t="s">
        <v>1549</v>
      </c>
      <c r="E178" s="87" t="s">
        <v>772</v>
      </c>
      <c r="F178" s="87" t="s">
        <v>1550</v>
      </c>
      <c r="G178" s="88">
        <v>45345</v>
      </c>
      <c r="H178" s="89" t="s">
        <v>774</v>
      </c>
      <c r="I178" s="90">
        <v>243718</v>
      </c>
      <c r="J178" s="90">
        <v>232112.46</v>
      </c>
      <c r="K178" s="91">
        <v>5</v>
      </c>
      <c r="L178" s="90">
        <v>11605.94</v>
      </c>
      <c r="M178" s="90">
        <v>0</v>
      </c>
      <c r="N178" s="90">
        <v>0</v>
      </c>
      <c r="O178" s="90">
        <v>0</v>
      </c>
      <c r="P178" s="89" t="s">
        <v>932</v>
      </c>
      <c r="Q178" s="87" t="s">
        <v>1551</v>
      </c>
      <c r="R178" s="92" t="s">
        <v>1546</v>
      </c>
      <c r="S178" s="87" t="s">
        <v>776</v>
      </c>
    </row>
    <row r="179" spans="1:19">
      <c r="A179" s="87" t="s">
        <v>1374</v>
      </c>
      <c r="B179" s="87" t="s">
        <v>1552</v>
      </c>
      <c r="C179" s="87" t="s">
        <v>1553</v>
      </c>
      <c r="D179" s="87" t="s">
        <v>771</v>
      </c>
      <c r="E179" s="87" t="s">
        <v>772</v>
      </c>
      <c r="F179" s="87" t="s">
        <v>1554</v>
      </c>
      <c r="G179" s="88">
        <v>45345</v>
      </c>
      <c r="H179" s="89" t="s">
        <v>774</v>
      </c>
      <c r="I179" s="90">
        <v>25696</v>
      </c>
      <c r="J179" s="90">
        <v>24472.34</v>
      </c>
      <c r="K179" s="91">
        <v>5</v>
      </c>
      <c r="L179" s="90">
        <v>0</v>
      </c>
      <c r="M179" s="90">
        <v>611.83000000000004</v>
      </c>
      <c r="N179" s="90">
        <v>611.83000000000004</v>
      </c>
      <c r="O179" s="90">
        <v>0</v>
      </c>
      <c r="P179" s="89" t="s">
        <v>932</v>
      </c>
      <c r="Q179" s="87" t="s">
        <v>1555</v>
      </c>
      <c r="R179" s="92" t="s">
        <v>1546</v>
      </c>
      <c r="S179" s="87" t="s">
        <v>776</v>
      </c>
    </row>
    <row r="180" spans="1:19">
      <c r="A180" s="87" t="s">
        <v>1374</v>
      </c>
      <c r="B180" s="87" t="s">
        <v>1108</v>
      </c>
      <c r="C180" s="87" t="s">
        <v>1109</v>
      </c>
      <c r="D180" s="87" t="s">
        <v>771</v>
      </c>
      <c r="E180" s="87" t="s">
        <v>772</v>
      </c>
      <c r="F180" s="87" t="s">
        <v>1556</v>
      </c>
      <c r="G180" s="88">
        <v>45345</v>
      </c>
      <c r="H180" s="89" t="s">
        <v>774</v>
      </c>
      <c r="I180" s="90">
        <v>50150</v>
      </c>
      <c r="J180" s="90">
        <v>47761.82</v>
      </c>
      <c r="K180" s="91">
        <v>5</v>
      </c>
      <c r="L180" s="90">
        <v>0</v>
      </c>
      <c r="M180" s="90">
        <v>1194.0899999999999</v>
      </c>
      <c r="N180" s="90">
        <v>1194.0899999999999</v>
      </c>
      <c r="O180" s="90">
        <v>0</v>
      </c>
      <c r="P180" s="89" t="s">
        <v>932</v>
      </c>
      <c r="Q180" s="87" t="s">
        <v>1557</v>
      </c>
      <c r="R180" s="92" t="s">
        <v>1546</v>
      </c>
      <c r="S180" s="87" t="s">
        <v>776</v>
      </c>
    </row>
    <row r="181" spans="1:19">
      <c r="A181" s="87" t="s">
        <v>1374</v>
      </c>
      <c r="B181" s="87" t="s">
        <v>1218</v>
      </c>
      <c r="C181" s="87" t="s">
        <v>1219</v>
      </c>
      <c r="D181" s="87" t="s">
        <v>771</v>
      </c>
      <c r="E181" s="87" t="s">
        <v>772</v>
      </c>
      <c r="F181" s="87" t="s">
        <v>1558</v>
      </c>
      <c r="G181" s="88">
        <v>45345</v>
      </c>
      <c r="H181" s="89" t="s">
        <v>774</v>
      </c>
      <c r="I181" s="90">
        <v>19512</v>
      </c>
      <c r="J181" s="90">
        <v>18582.86</v>
      </c>
      <c r="K181" s="91">
        <v>5</v>
      </c>
      <c r="L181" s="90">
        <v>0</v>
      </c>
      <c r="M181" s="90">
        <v>464.57</v>
      </c>
      <c r="N181" s="90">
        <v>464.57</v>
      </c>
      <c r="O181" s="90">
        <v>0</v>
      </c>
      <c r="P181" s="89" t="s">
        <v>932</v>
      </c>
      <c r="Q181" s="87" t="s">
        <v>1559</v>
      </c>
      <c r="R181" s="92" t="s">
        <v>1546</v>
      </c>
      <c r="S181" s="87" t="s">
        <v>776</v>
      </c>
    </row>
    <row r="182" spans="1:19">
      <c r="A182" s="87" t="s">
        <v>1374</v>
      </c>
      <c r="B182" s="87" t="s">
        <v>1133</v>
      </c>
      <c r="C182" s="87" t="s">
        <v>1134</v>
      </c>
      <c r="D182" s="87" t="s">
        <v>771</v>
      </c>
      <c r="E182" s="87" t="s">
        <v>772</v>
      </c>
      <c r="F182" s="87" t="s">
        <v>1560</v>
      </c>
      <c r="G182" s="88">
        <v>45345</v>
      </c>
      <c r="H182" s="89" t="s">
        <v>774</v>
      </c>
      <c r="I182" s="90">
        <v>49224</v>
      </c>
      <c r="J182" s="90">
        <v>46879.92</v>
      </c>
      <c r="K182" s="91">
        <v>5</v>
      </c>
      <c r="L182" s="90">
        <v>0</v>
      </c>
      <c r="M182" s="90">
        <v>1172.04</v>
      </c>
      <c r="N182" s="90">
        <v>1172.04</v>
      </c>
      <c r="O182" s="90">
        <v>0</v>
      </c>
      <c r="P182" s="89" t="s">
        <v>932</v>
      </c>
      <c r="Q182" s="87" t="s">
        <v>1561</v>
      </c>
      <c r="R182" s="92" t="s">
        <v>1546</v>
      </c>
      <c r="S182" s="87" t="s">
        <v>776</v>
      </c>
    </row>
    <row r="183" spans="1:19">
      <c r="A183" s="87" t="s">
        <v>1374</v>
      </c>
      <c r="B183" s="87" t="s">
        <v>1137</v>
      </c>
      <c r="C183" s="87" t="s">
        <v>1138</v>
      </c>
      <c r="D183" s="87" t="s">
        <v>771</v>
      </c>
      <c r="E183" s="87" t="s">
        <v>772</v>
      </c>
      <c r="F183" s="87" t="s">
        <v>1562</v>
      </c>
      <c r="G183" s="88">
        <v>45345</v>
      </c>
      <c r="H183" s="89" t="s">
        <v>774</v>
      </c>
      <c r="I183" s="90">
        <v>20783</v>
      </c>
      <c r="J183" s="90">
        <v>15907.12</v>
      </c>
      <c r="K183" s="91">
        <v>5</v>
      </c>
      <c r="L183" s="90">
        <v>0</v>
      </c>
      <c r="M183" s="90">
        <v>397.69</v>
      </c>
      <c r="N183" s="90">
        <v>397.69</v>
      </c>
      <c r="O183" s="90">
        <v>0</v>
      </c>
      <c r="P183" s="89" t="s">
        <v>932</v>
      </c>
      <c r="Q183" s="87" t="s">
        <v>1563</v>
      </c>
      <c r="R183" s="92" t="s">
        <v>1546</v>
      </c>
      <c r="S183" s="87" t="s">
        <v>776</v>
      </c>
    </row>
    <row r="184" spans="1:19">
      <c r="A184" s="87" t="s">
        <v>1374</v>
      </c>
      <c r="B184" s="87" t="s">
        <v>1137</v>
      </c>
      <c r="C184" s="87" t="s">
        <v>1138</v>
      </c>
      <c r="D184" s="87" t="s">
        <v>771</v>
      </c>
      <c r="E184" s="87" t="s">
        <v>772</v>
      </c>
      <c r="F184" s="87" t="s">
        <v>1562</v>
      </c>
      <c r="G184" s="88">
        <v>45345</v>
      </c>
      <c r="H184" s="89" t="s">
        <v>774</v>
      </c>
      <c r="I184" s="90">
        <v>20783</v>
      </c>
      <c r="J184" s="90">
        <v>3457.6</v>
      </c>
      <c r="K184" s="91">
        <v>18</v>
      </c>
      <c r="L184" s="90">
        <v>0</v>
      </c>
      <c r="M184" s="90">
        <v>311.2</v>
      </c>
      <c r="N184" s="90">
        <v>311.2</v>
      </c>
      <c r="O184" s="90">
        <v>0</v>
      </c>
      <c r="P184" s="89" t="s">
        <v>932</v>
      </c>
      <c r="Q184" s="87" t="s">
        <v>1563</v>
      </c>
      <c r="R184" s="92" t="s">
        <v>1546</v>
      </c>
      <c r="S184" s="87" t="s">
        <v>776</v>
      </c>
    </row>
    <row r="185" spans="1:19">
      <c r="A185" s="87" t="s">
        <v>1374</v>
      </c>
      <c r="B185" s="87" t="s">
        <v>1212</v>
      </c>
      <c r="C185" s="87" t="s">
        <v>1213</v>
      </c>
      <c r="D185" s="87" t="s">
        <v>1214</v>
      </c>
      <c r="E185" s="87" t="s">
        <v>772</v>
      </c>
      <c r="F185" s="87" t="s">
        <v>1564</v>
      </c>
      <c r="G185" s="88">
        <v>45346</v>
      </c>
      <c r="H185" s="89" t="s">
        <v>774</v>
      </c>
      <c r="I185" s="90">
        <v>647574</v>
      </c>
      <c r="J185" s="90">
        <v>616737.25</v>
      </c>
      <c r="K185" s="91">
        <v>5</v>
      </c>
      <c r="L185" s="90">
        <v>30837.1</v>
      </c>
      <c r="M185" s="90">
        <v>0</v>
      </c>
      <c r="N185" s="90">
        <v>0</v>
      </c>
      <c r="O185" s="90">
        <v>0</v>
      </c>
      <c r="P185" s="89" t="s">
        <v>932</v>
      </c>
      <c r="Q185" s="87" t="s">
        <v>1565</v>
      </c>
      <c r="R185" s="92" t="s">
        <v>1566</v>
      </c>
      <c r="S185" s="87" t="s">
        <v>776</v>
      </c>
    </row>
    <row r="186" spans="1:19">
      <c r="A186" s="87" t="s">
        <v>1374</v>
      </c>
      <c r="B186" s="87" t="s">
        <v>1137</v>
      </c>
      <c r="C186" s="87" t="s">
        <v>1138</v>
      </c>
      <c r="D186" s="87" t="s">
        <v>771</v>
      </c>
      <c r="E186" s="87" t="s">
        <v>772</v>
      </c>
      <c r="F186" s="87" t="s">
        <v>1567</v>
      </c>
      <c r="G186" s="88">
        <v>45346</v>
      </c>
      <c r="H186" s="89" t="s">
        <v>774</v>
      </c>
      <c r="I186" s="90">
        <v>7038</v>
      </c>
      <c r="J186" s="90">
        <v>6702.88</v>
      </c>
      <c r="K186" s="91">
        <v>5</v>
      </c>
      <c r="L186" s="90">
        <v>0</v>
      </c>
      <c r="M186" s="90">
        <v>167.57</v>
      </c>
      <c r="N186" s="90">
        <v>167.57</v>
      </c>
      <c r="O186" s="90">
        <v>0</v>
      </c>
      <c r="P186" s="89" t="s">
        <v>932</v>
      </c>
      <c r="Q186" s="87" t="s">
        <v>1568</v>
      </c>
      <c r="R186" s="92" t="s">
        <v>1566</v>
      </c>
      <c r="S186" s="87" t="s">
        <v>776</v>
      </c>
    </row>
    <row r="187" spans="1:19">
      <c r="A187" s="87" t="s">
        <v>1374</v>
      </c>
      <c r="B187" s="87" t="s">
        <v>1569</v>
      </c>
      <c r="C187" s="87" t="s">
        <v>1570</v>
      </c>
      <c r="D187" s="87" t="s">
        <v>771</v>
      </c>
      <c r="E187" s="87" t="s">
        <v>772</v>
      </c>
      <c r="F187" s="87" t="s">
        <v>1571</v>
      </c>
      <c r="G187" s="88">
        <v>45348</v>
      </c>
      <c r="H187" s="89" t="s">
        <v>774</v>
      </c>
      <c r="I187" s="90">
        <v>157803</v>
      </c>
      <c r="J187" s="90">
        <v>150288.16</v>
      </c>
      <c r="K187" s="91">
        <v>5</v>
      </c>
      <c r="L187" s="90">
        <v>0</v>
      </c>
      <c r="M187" s="90">
        <v>3757.38</v>
      </c>
      <c r="N187" s="90">
        <v>3757.38</v>
      </c>
      <c r="O187" s="90">
        <v>0</v>
      </c>
      <c r="P187" s="89" t="s">
        <v>932</v>
      </c>
      <c r="Q187" s="87" t="s">
        <v>1572</v>
      </c>
      <c r="R187" s="92" t="s">
        <v>1573</v>
      </c>
      <c r="S187" s="87" t="s">
        <v>776</v>
      </c>
    </row>
    <row r="188" spans="1:19">
      <c r="A188" s="87" t="s">
        <v>1374</v>
      </c>
      <c r="B188" s="87" t="s">
        <v>1153</v>
      </c>
      <c r="C188" s="87" t="s">
        <v>1154</v>
      </c>
      <c r="D188" s="87" t="s">
        <v>771</v>
      </c>
      <c r="E188" s="87" t="s">
        <v>772</v>
      </c>
      <c r="F188" s="87" t="s">
        <v>1574</v>
      </c>
      <c r="G188" s="88">
        <v>45349</v>
      </c>
      <c r="H188" s="89" t="s">
        <v>774</v>
      </c>
      <c r="I188" s="90">
        <v>43202</v>
      </c>
      <c r="J188" s="90">
        <v>41144.86</v>
      </c>
      <c r="K188" s="91">
        <v>5</v>
      </c>
      <c r="L188" s="90">
        <v>0</v>
      </c>
      <c r="M188" s="90">
        <v>1028.6199999999999</v>
      </c>
      <c r="N188" s="90">
        <v>1028.6199999999999</v>
      </c>
      <c r="O188" s="90">
        <v>0</v>
      </c>
      <c r="P188" s="89" t="s">
        <v>932</v>
      </c>
      <c r="Q188" s="87" t="s">
        <v>1575</v>
      </c>
      <c r="R188" s="92" t="s">
        <v>1576</v>
      </c>
      <c r="S188" s="87" t="s">
        <v>776</v>
      </c>
    </row>
    <row r="189" spans="1:19">
      <c r="A189" s="87" t="s">
        <v>1374</v>
      </c>
      <c r="B189" s="87" t="s">
        <v>1362</v>
      </c>
      <c r="C189" s="87" t="s">
        <v>1363</v>
      </c>
      <c r="D189" s="87" t="s">
        <v>771</v>
      </c>
      <c r="E189" s="87" t="s">
        <v>772</v>
      </c>
      <c r="F189" s="87" t="s">
        <v>1577</v>
      </c>
      <c r="G189" s="88">
        <v>45349</v>
      </c>
      <c r="H189" s="89" t="s">
        <v>774</v>
      </c>
      <c r="I189" s="90">
        <v>28551</v>
      </c>
      <c r="J189" s="90">
        <v>27191.3</v>
      </c>
      <c r="K189" s="91">
        <v>5</v>
      </c>
      <c r="L189" s="90">
        <v>0</v>
      </c>
      <c r="M189" s="90">
        <v>679.79</v>
      </c>
      <c r="N189" s="90">
        <v>679.79</v>
      </c>
      <c r="O189" s="90">
        <v>0</v>
      </c>
      <c r="P189" s="89" t="s">
        <v>932</v>
      </c>
      <c r="Q189" s="87" t="s">
        <v>1578</v>
      </c>
      <c r="R189" s="92" t="s">
        <v>1576</v>
      </c>
      <c r="S189" s="87" t="s">
        <v>776</v>
      </c>
    </row>
    <row r="190" spans="1:19">
      <c r="A190" s="87" t="s">
        <v>1374</v>
      </c>
      <c r="B190" s="87" t="s">
        <v>1157</v>
      </c>
      <c r="C190" s="87" t="s">
        <v>1158</v>
      </c>
      <c r="D190" s="87" t="s">
        <v>1159</v>
      </c>
      <c r="E190" s="87" t="s">
        <v>772</v>
      </c>
      <c r="F190" s="87" t="s">
        <v>1579</v>
      </c>
      <c r="G190" s="88">
        <v>45349</v>
      </c>
      <c r="H190" s="89" t="s">
        <v>774</v>
      </c>
      <c r="I190" s="90">
        <v>241017</v>
      </c>
      <c r="J190" s="90">
        <v>229539.86</v>
      </c>
      <c r="K190" s="91">
        <v>5</v>
      </c>
      <c r="L190" s="90">
        <v>11477.04</v>
      </c>
      <c r="M190" s="90">
        <v>0</v>
      </c>
      <c r="N190" s="90">
        <v>0</v>
      </c>
      <c r="O190" s="90">
        <v>0</v>
      </c>
      <c r="P190" s="89" t="s">
        <v>932</v>
      </c>
      <c r="Q190" s="87" t="s">
        <v>1580</v>
      </c>
      <c r="R190" s="92" t="s">
        <v>1576</v>
      </c>
      <c r="S190" s="87" t="s">
        <v>776</v>
      </c>
    </row>
    <row r="191" spans="1:19">
      <c r="A191" s="87" t="s">
        <v>1374</v>
      </c>
      <c r="B191" s="87" t="s">
        <v>1302</v>
      </c>
      <c r="C191" s="87" t="s">
        <v>1303</v>
      </c>
      <c r="D191" s="87" t="s">
        <v>771</v>
      </c>
      <c r="E191" s="87" t="s">
        <v>772</v>
      </c>
      <c r="F191" s="87" t="s">
        <v>1581</v>
      </c>
      <c r="G191" s="88">
        <v>45349</v>
      </c>
      <c r="H191" s="89" t="s">
        <v>774</v>
      </c>
      <c r="I191" s="90">
        <v>6075</v>
      </c>
      <c r="J191" s="90">
        <v>5785.7</v>
      </c>
      <c r="K191" s="91">
        <v>5</v>
      </c>
      <c r="L191" s="90">
        <v>0</v>
      </c>
      <c r="M191" s="90">
        <v>144.65</v>
      </c>
      <c r="N191" s="90">
        <v>144.65</v>
      </c>
      <c r="O191" s="90">
        <v>0</v>
      </c>
      <c r="P191" s="89" t="s">
        <v>932</v>
      </c>
      <c r="Q191" s="87" t="s">
        <v>1582</v>
      </c>
      <c r="R191" s="92" t="s">
        <v>1576</v>
      </c>
      <c r="S191" s="87" t="s">
        <v>776</v>
      </c>
    </row>
    <row r="192" spans="1:19">
      <c r="A192" s="87" t="s">
        <v>1374</v>
      </c>
      <c r="B192" s="87" t="s">
        <v>1133</v>
      </c>
      <c r="C192" s="87" t="s">
        <v>1134</v>
      </c>
      <c r="D192" s="87" t="s">
        <v>771</v>
      </c>
      <c r="E192" s="87" t="s">
        <v>772</v>
      </c>
      <c r="F192" s="87" t="s">
        <v>1583</v>
      </c>
      <c r="G192" s="88">
        <v>45349</v>
      </c>
      <c r="H192" s="89" t="s">
        <v>774</v>
      </c>
      <c r="I192" s="90">
        <v>47115</v>
      </c>
      <c r="J192" s="90">
        <v>44871.519999999997</v>
      </c>
      <c r="K192" s="91">
        <v>5</v>
      </c>
      <c r="L192" s="90">
        <v>0</v>
      </c>
      <c r="M192" s="90">
        <v>1121.8399999999999</v>
      </c>
      <c r="N192" s="90">
        <v>1121.8399999999999</v>
      </c>
      <c r="O192" s="90">
        <v>0</v>
      </c>
      <c r="P192" s="89" t="s">
        <v>932</v>
      </c>
      <c r="Q192" s="87" t="s">
        <v>1584</v>
      </c>
      <c r="R192" s="92" t="s">
        <v>1576</v>
      </c>
      <c r="S192" s="87" t="s">
        <v>776</v>
      </c>
    </row>
    <row r="193" spans="1:19">
      <c r="A193" s="87" t="s">
        <v>1374</v>
      </c>
      <c r="B193" s="87" t="s">
        <v>1585</v>
      </c>
      <c r="C193" s="87" t="s">
        <v>1586</v>
      </c>
      <c r="D193" s="87" t="s">
        <v>1587</v>
      </c>
      <c r="E193" s="87" t="s">
        <v>772</v>
      </c>
      <c r="F193" s="87" t="s">
        <v>1588</v>
      </c>
      <c r="G193" s="88">
        <v>45351</v>
      </c>
      <c r="H193" s="89" t="s">
        <v>774</v>
      </c>
      <c r="I193" s="90">
        <v>48382</v>
      </c>
      <c r="J193" s="90">
        <v>46078</v>
      </c>
      <c r="K193" s="91">
        <v>5</v>
      </c>
      <c r="L193" s="90">
        <v>2304</v>
      </c>
      <c r="M193" s="90">
        <v>0</v>
      </c>
      <c r="N193" s="90">
        <v>0</v>
      </c>
      <c r="O193" s="90">
        <v>0</v>
      </c>
      <c r="P193" s="89" t="s">
        <v>932</v>
      </c>
      <c r="Q193" s="87" t="s">
        <v>1589</v>
      </c>
      <c r="R193" s="92" t="s">
        <v>1590</v>
      </c>
      <c r="S193" s="87" t="s">
        <v>776</v>
      </c>
    </row>
    <row r="194" spans="1:19">
      <c r="A194" s="87" t="s">
        <v>1374</v>
      </c>
      <c r="B194" s="87" t="s">
        <v>1197</v>
      </c>
      <c r="C194" s="87" t="s">
        <v>1198</v>
      </c>
      <c r="D194" s="87" t="s">
        <v>1085</v>
      </c>
      <c r="E194" s="87" t="s">
        <v>772</v>
      </c>
      <c r="F194" s="87" t="s">
        <v>1591</v>
      </c>
      <c r="G194" s="88">
        <v>45351</v>
      </c>
      <c r="H194" s="89" t="s">
        <v>774</v>
      </c>
      <c r="I194" s="90">
        <v>42509</v>
      </c>
      <c r="J194" s="90">
        <v>40484.559999999998</v>
      </c>
      <c r="K194" s="91">
        <v>5</v>
      </c>
      <c r="L194" s="90">
        <v>2024.24</v>
      </c>
      <c r="M194" s="90">
        <v>0</v>
      </c>
      <c r="N194" s="90">
        <v>0</v>
      </c>
      <c r="O194" s="90">
        <v>0</v>
      </c>
      <c r="P194" s="89" t="s">
        <v>932</v>
      </c>
      <c r="Q194" s="87" t="s">
        <v>1592</v>
      </c>
      <c r="R194" s="92" t="s">
        <v>1590</v>
      </c>
      <c r="S194" s="87" t="s">
        <v>776</v>
      </c>
    </row>
    <row r="195" spans="1:19">
      <c r="A195" s="87" t="s">
        <v>1374</v>
      </c>
      <c r="B195" s="87" t="s">
        <v>1569</v>
      </c>
      <c r="C195" s="87" t="s">
        <v>1570</v>
      </c>
      <c r="D195" s="87" t="s">
        <v>771</v>
      </c>
      <c r="E195" s="87" t="s">
        <v>772</v>
      </c>
      <c r="F195" s="87" t="s">
        <v>1593</v>
      </c>
      <c r="G195" s="88">
        <v>45351</v>
      </c>
      <c r="H195" s="89" t="s">
        <v>774</v>
      </c>
      <c r="I195" s="90">
        <v>16330</v>
      </c>
      <c r="J195" s="90">
        <v>15552</v>
      </c>
      <c r="K195" s="91">
        <v>5</v>
      </c>
      <c r="L195" s="90">
        <v>0</v>
      </c>
      <c r="M195" s="90">
        <v>388.81</v>
      </c>
      <c r="N195" s="90">
        <v>388.81</v>
      </c>
      <c r="O195" s="90">
        <v>0</v>
      </c>
      <c r="P195" s="89" t="s">
        <v>932</v>
      </c>
      <c r="Q195" s="87" t="s">
        <v>1594</v>
      </c>
      <c r="R195" s="92" t="s">
        <v>1590</v>
      </c>
      <c r="S195" s="87" t="s">
        <v>776</v>
      </c>
    </row>
    <row r="196" spans="1:19">
      <c r="A196" s="87" t="s">
        <v>1374</v>
      </c>
      <c r="B196" s="87" t="s">
        <v>1171</v>
      </c>
      <c r="C196" s="87" t="s">
        <v>1172</v>
      </c>
      <c r="D196" s="87" t="s">
        <v>771</v>
      </c>
      <c r="E196" s="87" t="s">
        <v>772</v>
      </c>
      <c r="F196" s="87" t="s">
        <v>1595</v>
      </c>
      <c r="G196" s="88">
        <v>45351</v>
      </c>
      <c r="H196" s="89" t="s">
        <v>774</v>
      </c>
      <c r="I196" s="90">
        <v>145560</v>
      </c>
      <c r="J196" s="90">
        <v>138628.72</v>
      </c>
      <c r="K196" s="91">
        <v>5</v>
      </c>
      <c r="L196" s="90">
        <v>0</v>
      </c>
      <c r="M196" s="90">
        <v>3465.76</v>
      </c>
      <c r="N196" s="90">
        <v>3465.76</v>
      </c>
      <c r="O196" s="90">
        <v>0</v>
      </c>
      <c r="P196" s="89" t="s">
        <v>932</v>
      </c>
      <c r="Q196" s="87" t="s">
        <v>1596</v>
      </c>
      <c r="R196" s="92" t="s">
        <v>1590</v>
      </c>
      <c r="S196" s="87" t="s">
        <v>776</v>
      </c>
    </row>
    <row r="197" spans="1:19">
      <c r="A197" s="87" t="s">
        <v>1374</v>
      </c>
      <c r="B197" s="87" t="s">
        <v>1157</v>
      </c>
      <c r="C197" s="87" t="s">
        <v>1158</v>
      </c>
      <c r="D197" s="87" t="s">
        <v>1159</v>
      </c>
      <c r="E197" s="87" t="s">
        <v>772</v>
      </c>
      <c r="F197" s="87" t="s">
        <v>1597</v>
      </c>
      <c r="G197" s="88">
        <v>45351</v>
      </c>
      <c r="H197" s="89" t="s">
        <v>774</v>
      </c>
      <c r="I197" s="90">
        <v>76212</v>
      </c>
      <c r="J197" s="90">
        <v>72582.759999999995</v>
      </c>
      <c r="K197" s="91">
        <v>5</v>
      </c>
      <c r="L197" s="90">
        <v>3629.24</v>
      </c>
      <c r="M197" s="90">
        <v>0</v>
      </c>
      <c r="N197" s="90">
        <v>0</v>
      </c>
      <c r="O197" s="90">
        <v>0</v>
      </c>
      <c r="P197" s="89" t="s">
        <v>932</v>
      </c>
      <c r="Q197" s="87" t="s">
        <v>1598</v>
      </c>
      <c r="R197" s="92" t="s">
        <v>1590</v>
      </c>
      <c r="S197" s="87" t="s">
        <v>776</v>
      </c>
    </row>
    <row r="198" spans="1:19">
      <c r="A198" s="87" t="s">
        <v>1374</v>
      </c>
      <c r="B198" s="87" t="s">
        <v>1120</v>
      </c>
      <c r="C198" s="87" t="s">
        <v>1121</v>
      </c>
      <c r="D198" s="87" t="s">
        <v>1122</v>
      </c>
      <c r="E198" s="87" t="s">
        <v>772</v>
      </c>
      <c r="F198" s="87" t="s">
        <v>1599</v>
      </c>
      <c r="G198" s="88">
        <v>45351</v>
      </c>
      <c r="H198" s="89" t="s">
        <v>774</v>
      </c>
      <c r="I198" s="90">
        <v>209075</v>
      </c>
      <c r="J198" s="90">
        <v>171690.44</v>
      </c>
      <c r="K198" s="91">
        <v>5</v>
      </c>
      <c r="L198" s="90">
        <v>8584.8799999999992</v>
      </c>
      <c r="M198" s="90">
        <v>0</v>
      </c>
      <c r="N198" s="90">
        <v>0</v>
      </c>
      <c r="O198" s="90">
        <v>0</v>
      </c>
      <c r="P198" s="89" t="s">
        <v>932</v>
      </c>
      <c r="Q198" s="87" t="s">
        <v>1600</v>
      </c>
      <c r="R198" s="92" t="s">
        <v>1590</v>
      </c>
      <c r="S198" s="87" t="s">
        <v>776</v>
      </c>
    </row>
    <row r="199" spans="1:19">
      <c r="A199" s="87" t="s">
        <v>1374</v>
      </c>
      <c r="B199" s="87" t="s">
        <v>1120</v>
      </c>
      <c r="C199" s="87" t="s">
        <v>1121</v>
      </c>
      <c r="D199" s="87" t="s">
        <v>1122</v>
      </c>
      <c r="E199" s="87" t="s">
        <v>772</v>
      </c>
      <c r="F199" s="87" t="s">
        <v>1599</v>
      </c>
      <c r="G199" s="88">
        <v>45351</v>
      </c>
      <c r="H199" s="89" t="s">
        <v>774</v>
      </c>
      <c r="I199" s="90">
        <v>209075</v>
      </c>
      <c r="J199" s="90">
        <v>24406.74</v>
      </c>
      <c r="K199" s="91">
        <v>18</v>
      </c>
      <c r="L199" s="90">
        <v>4393.26</v>
      </c>
      <c r="M199" s="90">
        <v>0</v>
      </c>
      <c r="N199" s="90">
        <v>0</v>
      </c>
      <c r="O199" s="90">
        <v>0</v>
      </c>
      <c r="P199" s="89" t="s">
        <v>932</v>
      </c>
      <c r="Q199" s="87" t="s">
        <v>1600</v>
      </c>
      <c r="R199" s="92" t="s">
        <v>1590</v>
      </c>
      <c r="S199" s="87" t="s">
        <v>776</v>
      </c>
    </row>
    <row r="200" spans="1:19">
      <c r="A200" s="87" t="s">
        <v>1374</v>
      </c>
      <c r="B200" s="87" t="s">
        <v>1137</v>
      </c>
      <c r="C200" s="87" t="s">
        <v>1138</v>
      </c>
      <c r="D200" s="87" t="s">
        <v>771</v>
      </c>
      <c r="E200" s="87" t="s">
        <v>772</v>
      </c>
      <c r="F200" s="87" t="s">
        <v>1601</v>
      </c>
      <c r="G200" s="88">
        <v>45351</v>
      </c>
      <c r="H200" s="89" t="s">
        <v>774</v>
      </c>
      <c r="I200" s="90">
        <v>70275</v>
      </c>
      <c r="J200" s="90">
        <v>59156.7</v>
      </c>
      <c r="K200" s="91">
        <v>5</v>
      </c>
      <c r="L200" s="90">
        <v>0</v>
      </c>
      <c r="M200" s="90">
        <v>1478.95</v>
      </c>
      <c r="N200" s="90">
        <v>1478.95</v>
      </c>
      <c r="O200" s="90">
        <v>0</v>
      </c>
      <c r="P200" s="89" t="s">
        <v>932</v>
      </c>
      <c r="Q200" s="87" t="s">
        <v>1602</v>
      </c>
      <c r="R200" s="92" t="s">
        <v>1590</v>
      </c>
      <c r="S200" s="87" t="s">
        <v>776</v>
      </c>
    </row>
    <row r="201" spans="1:19">
      <c r="A201" s="87" t="s">
        <v>1374</v>
      </c>
      <c r="B201" s="87" t="s">
        <v>1137</v>
      </c>
      <c r="C201" s="87" t="s">
        <v>1138</v>
      </c>
      <c r="D201" s="87" t="s">
        <v>771</v>
      </c>
      <c r="E201" s="87" t="s">
        <v>772</v>
      </c>
      <c r="F201" s="87" t="s">
        <v>1601</v>
      </c>
      <c r="G201" s="88">
        <v>45351</v>
      </c>
      <c r="H201" s="89" t="s">
        <v>774</v>
      </c>
      <c r="I201" s="90">
        <v>70275</v>
      </c>
      <c r="J201" s="90">
        <v>6915.2</v>
      </c>
      <c r="K201" s="91">
        <v>18</v>
      </c>
      <c r="L201" s="90">
        <v>0</v>
      </c>
      <c r="M201" s="90">
        <v>622.4</v>
      </c>
      <c r="N201" s="90">
        <v>622.4</v>
      </c>
      <c r="O201" s="90">
        <v>0</v>
      </c>
      <c r="P201" s="89" t="s">
        <v>932</v>
      </c>
      <c r="Q201" s="87" t="s">
        <v>1602</v>
      </c>
      <c r="R201" s="92" t="s">
        <v>1590</v>
      </c>
      <c r="S201" s="87" t="s">
        <v>776</v>
      </c>
    </row>
    <row r="202" spans="1:19">
      <c r="A202" s="87" t="s">
        <v>1603</v>
      </c>
      <c r="B202" s="87" t="s">
        <v>1289</v>
      </c>
      <c r="C202" s="87" t="s">
        <v>1290</v>
      </c>
      <c r="D202" s="87" t="s">
        <v>771</v>
      </c>
      <c r="E202" s="87" t="s">
        <v>772</v>
      </c>
      <c r="F202" s="87" t="s">
        <v>1604</v>
      </c>
      <c r="G202" s="88">
        <v>45352</v>
      </c>
      <c r="H202" s="89" t="s">
        <v>774</v>
      </c>
      <c r="I202" s="90">
        <v>66042</v>
      </c>
      <c r="J202" s="90">
        <v>53753.82</v>
      </c>
      <c r="K202" s="91">
        <v>5</v>
      </c>
      <c r="L202" s="90">
        <v>0</v>
      </c>
      <c r="M202" s="90">
        <v>1343.89</v>
      </c>
      <c r="N202" s="90">
        <v>1343.89</v>
      </c>
      <c r="O202" s="90">
        <v>0</v>
      </c>
      <c r="P202" s="89" t="s">
        <v>932</v>
      </c>
      <c r="Q202" s="87" t="s">
        <v>1605</v>
      </c>
      <c r="R202" s="92" t="s">
        <v>1606</v>
      </c>
      <c r="S202" s="87" t="s">
        <v>776</v>
      </c>
    </row>
    <row r="203" spans="1:19">
      <c r="A203" s="87" t="s">
        <v>1603</v>
      </c>
      <c r="B203" s="87" t="s">
        <v>1289</v>
      </c>
      <c r="C203" s="87" t="s">
        <v>1290</v>
      </c>
      <c r="D203" s="87" t="s">
        <v>771</v>
      </c>
      <c r="E203" s="87" t="s">
        <v>772</v>
      </c>
      <c r="F203" s="87" t="s">
        <v>1604</v>
      </c>
      <c r="G203" s="88">
        <v>45352</v>
      </c>
      <c r="H203" s="89" t="s">
        <v>774</v>
      </c>
      <c r="I203" s="90">
        <v>66042</v>
      </c>
      <c r="J203" s="90">
        <v>8135.54</v>
      </c>
      <c r="K203" s="91">
        <v>18</v>
      </c>
      <c r="L203" s="90">
        <v>0</v>
      </c>
      <c r="M203" s="90">
        <v>732.23</v>
      </c>
      <c r="N203" s="90">
        <v>732.23</v>
      </c>
      <c r="O203" s="90">
        <v>0</v>
      </c>
      <c r="P203" s="89" t="s">
        <v>932</v>
      </c>
      <c r="Q203" s="87" t="s">
        <v>1605</v>
      </c>
      <c r="R203" s="92" t="s">
        <v>1606</v>
      </c>
      <c r="S203" s="87" t="s">
        <v>776</v>
      </c>
    </row>
    <row r="204" spans="1:19">
      <c r="A204" s="87" t="s">
        <v>1603</v>
      </c>
      <c r="B204" s="87" t="s">
        <v>1104</v>
      </c>
      <c r="C204" s="87" t="s">
        <v>1105</v>
      </c>
      <c r="D204" s="87" t="s">
        <v>771</v>
      </c>
      <c r="E204" s="87" t="s">
        <v>772</v>
      </c>
      <c r="F204" s="87" t="s">
        <v>1607</v>
      </c>
      <c r="G204" s="88">
        <v>45352</v>
      </c>
      <c r="H204" s="89" t="s">
        <v>774</v>
      </c>
      <c r="I204" s="90">
        <v>14746</v>
      </c>
      <c r="J204" s="90">
        <v>14043.4</v>
      </c>
      <c r="K204" s="91">
        <v>5</v>
      </c>
      <c r="L204" s="90">
        <v>0</v>
      </c>
      <c r="M204" s="90">
        <v>351.1</v>
      </c>
      <c r="N204" s="90">
        <v>351.1</v>
      </c>
      <c r="O204" s="90">
        <v>0</v>
      </c>
      <c r="P204" s="89" t="s">
        <v>932</v>
      </c>
      <c r="Q204" s="87" t="s">
        <v>1608</v>
      </c>
      <c r="R204" s="92" t="s">
        <v>1606</v>
      </c>
      <c r="S204" s="87" t="s">
        <v>776</v>
      </c>
    </row>
    <row r="205" spans="1:19">
      <c r="A205" s="87" t="s">
        <v>1603</v>
      </c>
      <c r="B205" s="87" t="s">
        <v>1083</v>
      </c>
      <c r="C205" s="87" t="s">
        <v>1084</v>
      </c>
      <c r="D205" s="87" t="s">
        <v>1085</v>
      </c>
      <c r="E205" s="87" t="s">
        <v>772</v>
      </c>
      <c r="F205" s="87" t="s">
        <v>1609</v>
      </c>
      <c r="G205" s="88">
        <v>45355</v>
      </c>
      <c r="H205" s="89" t="s">
        <v>774</v>
      </c>
      <c r="I205" s="90">
        <v>36006</v>
      </c>
      <c r="J205" s="90">
        <v>34291.379999999997</v>
      </c>
      <c r="K205" s="91">
        <v>5</v>
      </c>
      <c r="L205" s="90">
        <v>1714.64</v>
      </c>
      <c r="M205" s="90">
        <v>0</v>
      </c>
      <c r="N205" s="90">
        <v>0</v>
      </c>
      <c r="O205" s="90">
        <v>0</v>
      </c>
      <c r="P205" s="89" t="s">
        <v>932</v>
      </c>
      <c r="Q205" s="87" t="s">
        <v>1610</v>
      </c>
      <c r="R205" s="92" t="s">
        <v>1611</v>
      </c>
      <c r="S205" s="87" t="s">
        <v>776</v>
      </c>
    </row>
    <row r="206" spans="1:19">
      <c r="A206" s="87" t="s">
        <v>1603</v>
      </c>
      <c r="B206" s="87" t="s">
        <v>1177</v>
      </c>
      <c r="C206" s="87" t="s">
        <v>1178</v>
      </c>
      <c r="D206" s="87" t="s">
        <v>1179</v>
      </c>
      <c r="E206" s="87" t="s">
        <v>772</v>
      </c>
      <c r="F206" s="87" t="s">
        <v>1612</v>
      </c>
      <c r="G206" s="88">
        <v>45355</v>
      </c>
      <c r="H206" s="89" t="s">
        <v>774</v>
      </c>
      <c r="I206" s="90">
        <v>44064</v>
      </c>
      <c r="J206" s="90">
        <v>41965.7</v>
      </c>
      <c r="K206" s="91">
        <v>5</v>
      </c>
      <c r="L206" s="90">
        <v>2098.3000000000002</v>
      </c>
      <c r="M206" s="90">
        <v>0</v>
      </c>
      <c r="N206" s="90">
        <v>0</v>
      </c>
      <c r="O206" s="90">
        <v>0</v>
      </c>
      <c r="P206" s="89" t="s">
        <v>932</v>
      </c>
      <c r="Q206" s="87" t="s">
        <v>1613</v>
      </c>
      <c r="R206" s="92" t="s">
        <v>1611</v>
      </c>
      <c r="S206" s="87" t="s">
        <v>776</v>
      </c>
    </row>
    <row r="207" spans="1:19">
      <c r="A207" s="87" t="s">
        <v>1603</v>
      </c>
      <c r="B207" s="87" t="s">
        <v>1289</v>
      </c>
      <c r="C207" s="87" t="s">
        <v>1290</v>
      </c>
      <c r="D207" s="87" t="s">
        <v>771</v>
      </c>
      <c r="E207" s="87" t="s">
        <v>772</v>
      </c>
      <c r="F207" s="87" t="s">
        <v>1614</v>
      </c>
      <c r="G207" s="88">
        <v>45356</v>
      </c>
      <c r="H207" s="89" t="s">
        <v>774</v>
      </c>
      <c r="I207" s="90">
        <v>42240</v>
      </c>
      <c r="J207" s="90">
        <v>40228.559999999998</v>
      </c>
      <c r="K207" s="91">
        <v>5</v>
      </c>
      <c r="L207" s="90">
        <v>0</v>
      </c>
      <c r="M207" s="90">
        <v>1005.72</v>
      </c>
      <c r="N207" s="90">
        <v>1005.72</v>
      </c>
      <c r="O207" s="90">
        <v>0</v>
      </c>
      <c r="P207" s="89" t="s">
        <v>932</v>
      </c>
      <c r="Q207" s="87" t="s">
        <v>1615</v>
      </c>
      <c r="R207" s="92" t="s">
        <v>1616</v>
      </c>
      <c r="S207" s="87" t="s">
        <v>776</v>
      </c>
    </row>
    <row r="208" spans="1:19">
      <c r="A208" s="87" t="s">
        <v>1603</v>
      </c>
      <c r="B208" s="87" t="s">
        <v>1617</v>
      </c>
      <c r="C208" s="87" t="s">
        <v>1618</v>
      </c>
      <c r="D208" s="87" t="s">
        <v>1091</v>
      </c>
      <c r="E208" s="87" t="s">
        <v>772</v>
      </c>
      <c r="F208" s="87" t="s">
        <v>1619</v>
      </c>
      <c r="G208" s="88">
        <v>45356</v>
      </c>
      <c r="H208" s="89" t="s">
        <v>774</v>
      </c>
      <c r="I208" s="90">
        <v>20400</v>
      </c>
      <c r="J208" s="90">
        <v>19428.52</v>
      </c>
      <c r="K208" s="91">
        <v>5</v>
      </c>
      <c r="L208" s="90">
        <v>971.48</v>
      </c>
      <c r="M208" s="90">
        <v>0</v>
      </c>
      <c r="N208" s="90">
        <v>0</v>
      </c>
      <c r="O208" s="90">
        <v>0</v>
      </c>
      <c r="P208" s="89" t="s">
        <v>932</v>
      </c>
      <c r="Q208" s="87" t="s">
        <v>1620</v>
      </c>
      <c r="R208" s="92" t="s">
        <v>1616</v>
      </c>
      <c r="S208" s="87" t="s">
        <v>776</v>
      </c>
    </row>
    <row r="209" spans="1:19">
      <c r="A209" s="87" t="s">
        <v>1603</v>
      </c>
      <c r="B209" s="87" t="s">
        <v>1133</v>
      </c>
      <c r="C209" s="87" t="s">
        <v>1134</v>
      </c>
      <c r="D209" s="87" t="s">
        <v>771</v>
      </c>
      <c r="E209" s="87" t="s">
        <v>772</v>
      </c>
      <c r="F209" s="87" t="s">
        <v>1621</v>
      </c>
      <c r="G209" s="88">
        <v>45356</v>
      </c>
      <c r="H209" s="89" t="s">
        <v>774</v>
      </c>
      <c r="I209" s="90">
        <v>94037</v>
      </c>
      <c r="J209" s="90">
        <v>86511.06</v>
      </c>
      <c r="K209" s="91">
        <v>5</v>
      </c>
      <c r="L209" s="90">
        <v>0</v>
      </c>
      <c r="M209" s="90">
        <v>2162.89</v>
      </c>
      <c r="N209" s="90">
        <v>2162.89</v>
      </c>
      <c r="O209" s="90">
        <v>0</v>
      </c>
      <c r="P209" s="89" t="s">
        <v>932</v>
      </c>
      <c r="Q209" s="87" t="s">
        <v>1622</v>
      </c>
      <c r="R209" s="92" t="s">
        <v>1616</v>
      </c>
      <c r="S209" s="87" t="s">
        <v>776</v>
      </c>
    </row>
    <row r="210" spans="1:19">
      <c r="A210" s="87" t="s">
        <v>1603</v>
      </c>
      <c r="B210" s="87" t="s">
        <v>1133</v>
      </c>
      <c r="C210" s="87" t="s">
        <v>1134</v>
      </c>
      <c r="D210" s="87" t="s">
        <v>771</v>
      </c>
      <c r="E210" s="87" t="s">
        <v>772</v>
      </c>
      <c r="F210" s="87" t="s">
        <v>1621</v>
      </c>
      <c r="G210" s="88">
        <v>45356</v>
      </c>
      <c r="H210" s="89" t="s">
        <v>774</v>
      </c>
      <c r="I210" s="90">
        <v>94037</v>
      </c>
      <c r="J210" s="90">
        <v>2711.84</v>
      </c>
      <c r="K210" s="91">
        <v>18</v>
      </c>
      <c r="L210" s="90">
        <v>0</v>
      </c>
      <c r="M210" s="90">
        <v>244.08</v>
      </c>
      <c r="N210" s="90">
        <v>244.08</v>
      </c>
      <c r="O210" s="90">
        <v>0</v>
      </c>
      <c r="P210" s="89" t="s">
        <v>932</v>
      </c>
      <c r="Q210" s="87" t="s">
        <v>1622</v>
      </c>
      <c r="R210" s="92" t="s">
        <v>1616</v>
      </c>
      <c r="S210" s="87" t="s">
        <v>776</v>
      </c>
    </row>
    <row r="211" spans="1:19">
      <c r="A211" s="87" t="s">
        <v>1603</v>
      </c>
      <c r="B211" s="87" t="s">
        <v>1137</v>
      </c>
      <c r="C211" s="87" t="s">
        <v>1138</v>
      </c>
      <c r="D211" s="87" t="s">
        <v>771</v>
      </c>
      <c r="E211" s="87" t="s">
        <v>772</v>
      </c>
      <c r="F211" s="87" t="s">
        <v>1623</v>
      </c>
      <c r="G211" s="88">
        <v>45356</v>
      </c>
      <c r="H211" s="89" t="s">
        <v>774</v>
      </c>
      <c r="I211" s="90">
        <v>50830</v>
      </c>
      <c r="J211" s="90">
        <v>48409.38</v>
      </c>
      <c r="K211" s="91">
        <v>5</v>
      </c>
      <c r="L211" s="90">
        <v>0</v>
      </c>
      <c r="M211" s="90">
        <v>1210.31</v>
      </c>
      <c r="N211" s="90">
        <v>1210.31</v>
      </c>
      <c r="O211" s="90">
        <v>0</v>
      </c>
      <c r="P211" s="89" t="s">
        <v>932</v>
      </c>
      <c r="Q211" s="87" t="s">
        <v>1624</v>
      </c>
      <c r="R211" s="92" t="s">
        <v>1616</v>
      </c>
      <c r="S211" s="87" t="s">
        <v>776</v>
      </c>
    </row>
    <row r="212" spans="1:19">
      <c r="A212" s="87" t="s">
        <v>1603</v>
      </c>
      <c r="B212" s="87" t="s">
        <v>1153</v>
      </c>
      <c r="C212" s="87" t="s">
        <v>1154</v>
      </c>
      <c r="D212" s="87" t="s">
        <v>771</v>
      </c>
      <c r="E212" s="87" t="s">
        <v>772</v>
      </c>
      <c r="F212" s="87" t="s">
        <v>1625</v>
      </c>
      <c r="G212" s="88">
        <v>45357</v>
      </c>
      <c r="H212" s="89" t="s">
        <v>774</v>
      </c>
      <c r="I212" s="90">
        <v>773754</v>
      </c>
      <c r="J212" s="90">
        <v>736908.5</v>
      </c>
      <c r="K212" s="91">
        <v>5</v>
      </c>
      <c r="L212" s="90">
        <v>0</v>
      </c>
      <c r="M212" s="90">
        <v>18422.73</v>
      </c>
      <c r="N212" s="90">
        <v>18422.73</v>
      </c>
      <c r="O212" s="90">
        <v>0</v>
      </c>
      <c r="P212" s="89" t="s">
        <v>932</v>
      </c>
      <c r="Q212" s="87" t="s">
        <v>1626</v>
      </c>
      <c r="R212" s="92" t="s">
        <v>1627</v>
      </c>
      <c r="S212" s="87" t="s">
        <v>776</v>
      </c>
    </row>
    <row r="213" spans="1:19">
      <c r="A213" s="87" t="s">
        <v>1603</v>
      </c>
      <c r="B213" s="87" t="s">
        <v>1212</v>
      </c>
      <c r="C213" s="87" t="s">
        <v>1213</v>
      </c>
      <c r="D213" s="87" t="s">
        <v>1214</v>
      </c>
      <c r="E213" s="87" t="s">
        <v>772</v>
      </c>
      <c r="F213" s="87" t="s">
        <v>1628</v>
      </c>
      <c r="G213" s="88">
        <v>45358</v>
      </c>
      <c r="H213" s="89" t="s">
        <v>774</v>
      </c>
      <c r="I213" s="90">
        <v>328442</v>
      </c>
      <c r="J213" s="90">
        <v>312801.38</v>
      </c>
      <c r="K213" s="91">
        <v>5</v>
      </c>
      <c r="L213" s="90">
        <v>15640.22</v>
      </c>
      <c r="M213" s="90">
        <v>0</v>
      </c>
      <c r="N213" s="90">
        <v>0</v>
      </c>
      <c r="O213" s="90">
        <v>0</v>
      </c>
      <c r="P213" s="89" t="s">
        <v>932</v>
      </c>
      <c r="Q213" s="87" t="s">
        <v>1629</v>
      </c>
      <c r="R213" s="92" t="s">
        <v>1630</v>
      </c>
      <c r="S213" s="87" t="s">
        <v>776</v>
      </c>
    </row>
    <row r="214" spans="1:19">
      <c r="A214" s="87" t="s">
        <v>1603</v>
      </c>
      <c r="B214" s="87" t="s">
        <v>1129</v>
      </c>
      <c r="C214" s="87" t="s">
        <v>1130</v>
      </c>
      <c r="D214" s="87" t="s">
        <v>771</v>
      </c>
      <c r="E214" s="87" t="s">
        <v>772</v>
      </c>
      <c r="F214" s="87" t="s">
        <v>1631</v>
      </c>
      <c r="G214" s="88">
        <v>45358</v>
      </c>
      <c r="H214" s="89" t="s">
        <v>774</v>
      </c>
      <c r="I214" s="90">
        <v>148912</v>
      </c>
      <c r="J214" s="90">
        <v>141820.72</v>
      </c>
      <c r="K214" s="91">
        <v>5</v>
      </c>
      <c r="L214" s="90">
        <v>0</v>
      </c>
      <c r="M214" s="90">
        <v>3545.64</v>
      </c>
      <c r="N214" s="90">
        <v>3545.64</v>
      </c>
      <c r="O214" s="90">
        <v>0</v>
      </c>
      <c r="P214" s="89" t="s">
        <v>932</v>
      </c>
      <c r="Q214" s="87" t="s">
        <v>1632</v>
      </c>
      <c r="R214" s="92" t="s">
        <v>1633</v>
      </c>
      <c r="S214" s="87" t="s">
        <v>776</v>
      </c>
    </row>
    <row r="215" spans="1:19">
      <c r="A215" s="87" t="s">
        <v>1603</v>
      </c>
      <c r="B215" s="87" t="s">
        <v>1141</v>
      </c>
      <c r="C215" s="87" t="s">
        <v>1142</v>
      </c>
      <c r="D215" s="87" t="s">
        <v>771</v>
      </c>
      <c r="E215" s="87" t="s">
        <v>772</v>
      </c>
      <c r="F215" s="87" t="s">
        <v>1634</v>
      </c>
      <c r="G215" s="88">
        <v>45358</v>
      </c>
      <c r="H215" s="89" t="s">
        <v>774</v>
      </c>
      <c r="I215" s="90">
        <v>53085</v>
      </c>
      <c r="J215" s="90">
        <v>47813.96</v>
      </c>
      <c r="K215" s="91">
        <v>5</v>
      </c>
      <c r="L215" s="90">
        <v>0</v>
      </c>
      <c r="M215" s="90">
        <v>1195.42</v>
      </c>
      <c r="N215" s="90">
        <v>1195.42</v>
      </c>
      <c r="O215" s="90">
        <v>0</v>
      </c>
      <c r="P215" s="89" t="s">
        <v>932</v>
      </c>
      <c r="Q215" s="87" t="s">
        <v>1635</v>
      </c>
      <c r="R215" s="92" t="s">
        <v>1633</v>
      </c>
      <c r="S215" s="87" t="s">
        <v>776</v>
      </c>
    </row>
    <row r="216" spans="1:19">
      <c r="A216" s="87" t="s">
        <v>1603</v>
      </c>
      <c r="B216" s="87" t="s">
        <v>1141</v>
      </c>
      <c r="C216" s="87" t="s">
        <v>1142</v>
      </c>
      <c r="D216" s="87" t="s">
        <v>771</v>
      </c>
      <c r="E216" s="87" t="s">
        <v>772</v>
      </c>
      <c r="F216" s="87" t="s">
        <v>1634</v>
      </c>
      <c r="G216" s="88">
        <v>45358</v>
      </c>
      <c r="H216" s="89" t="s">
        <v>774</v>
      </c>
      <c r="I216" s="90">
        <v>53085</v>
      </c>
      <c r="J216" s="90">
        <v>2440.62</v>
      </c>
      <c r="K216" s="91">
        <v>18</v>
      </c>
      <c r="L216" s="90">
        <v>0</v>
      </c>
      <c r="M216" s="90">
        <v>219.69</v>
      </c>
      <c r="N216" s="90">
        <v>219.69</v>
      </c>
      <c r="O216" s="90">
        <v>0</v>
      </c>
      <c r="P216" s="89" t="s">
        <v>932</v>
      </c>
      <c r="Q216" s="87" t="s">
        <v>1635</v>
      </c>
      <c r="R216" s="92" t="s">
        <v>1633</v>
      </c>
      <c r="S216" s="87" t="s">
        <v>776</v>
      </c>
    </row>
    <row r="217" spans="1:19">
      <c r="A217" s="87" t="s">
        <v>1603</v>
      </c>
      <c r="B217" s="87" t="s">
        <v>1285</v>
      </c>
      <c r="C217" s="87" t="s">
        <v>1286</v>
      </c>
      <c r="D217" s="87" t="s">
        <v>771</v>
      </c>
      <c r="E217" s="87" t="s">
        <v>772</v>
      </c>
      <c r="F217" s="87" t="s">
        <v>1636</v>
      </c>
      <c r="G217" s="88">
        <v>45359</v>
      </c>
      <c r="H217" s="89" t="s">
        <v>774</v>
      </c>
      <c r="I217" s="90">
        <v>133579</v>
      </c>
      <c r="J217" s="90">
        <v>127217.76</v>
      </c>
      <c r="K217" s="91">
        <v>5</v>
      </c>
      <c r="L217" s="90">
        <v>0</v>
      </c>
      <c r="M217" s="90">
        <v>3180.49</v>
      </c>
      <c r="N217" s="90">
        <v>3180.49</v>
      </c>
      <c r="O217" s="90">
        <v>0</v>
      </c>
      <c r="P217" s="89" t="s">
        <v>932</v>
      </c>
      <c r="Q217" s="87" t="s">
        <v>1637</v>
      </c>
      <c r="R217" s="92" t="s">
        <v>1633</v>
      </c>
      <c r="S217" s="87" t="s">
        <v>776</v>
      </c>
    </row>
    <row r="218" spans="1:19">
      <c r="A218" s="87" t="s">
        <v>1603</v>
      </c>
      <c r="B218" s="87" t="s">
        <v>1104</v>
      </c>
      <c r="C218" s="87" t="s">
        <v>1105</v>
      </c>
      <c r="D218" s="87" t="s">
        <v>771</v>
      </c>
      <c r="E218" s="87" t="s">
        <v>772</v>
      </c>
      <c r="F218" s="87" t="s">
        <v>1638</v>
      </c>
      <c r="G218" s="88">
        <v>45359</v>
      </c>
      <c r="H218" s="89" t="s">
        <v>774</v>
      </c>
      <c r="I218" s="90">
        <v>105997</v>
      </c>
      <c r="J218" s="90">
        <v>100949.3</v>
      </c>
      <c r="K218" s="91">
        <v>5</v>
      </c>
      <c r="L218" s="90">
        <v>0</v>
      </c>
      <c r="M218" s="90">
        <v>2523.75</v>
      </c>
      <c r="N218" s="90">
        <v>2523.75</v>
      </c>
      <c r="O218" s="90">
        <v>0</v>
      </c>
      <c r="P218" s="89" t="s">
        <v>932</v>
      </c>
      <c r="Q218" s="87" t="s">
        <v>1639</v>
      </c>
      <c r="R218" s="92" t="s">
        <v>1633</v>
      </c>
      <c r="S218" s="87" t="s">
        <v>776</v>
      </c>
    </row>
    <row r="219" spans="1:19">
      <c r="A219" s="87" t="s">
        <v>1603</v>
      </c>
      <c r="B219" s="87" t="s">
        <v>1157</v>
      </c>
      <c r="C219" s="87" t="s">
        <v>1158</v>
      </c>
      <c r="D219" s="87" t="s">
        <v>1159</v>
      </c>
      <c r="E219" s="87" t="s">
        <v>772</v>
      </c>
      <c r="F219" s="87" t="s">
        <v>1640</v>
      </c>
      <c r="G219" s="88">
        <v>45359</v>
      </c>
      <c r="H219" s="89" t="s">
        <v>774</v>
      </c>
      <c r="I219" s="90">
        <v>63072</v>
      </c>
      <c r="J219" s="90">
        <v>60068.5</v>
      </c>
      <c r="K219" s="91">
        <v>5</v>
      </c>
      <c r="L219" s="90">
        <v>3003.5</v>
      </c>
      <c r="M219" s="90">
        <v>0</v>
      </c>
      <c r="N219" s="90">
        <v>0</v>
      </c>
      <c r="O219" s="90">
        <v>0</v>
      </c>
      <c r="P219" s="89" t="s">
        <v>932</v>
      </c>
      <c r="Q219" s="87" t="s">
        <v>1641</v>
      </c>
      <c r="R219" s="92" t="s">
        <v>1633</v>
      </c>
      <c r="S219" s="87" t="s">
        <v>776</v>
      </c>
    </row>
    <row r="220" spans="1:19">
      <c r="A220" s="87" t="s">
        <v>1603</v>
      </c>
      <c r="B220" s="87" t="s">
        <v>1157</v>
      </c>
      <c r="C220" s="87" t="s">
        <v>1158</v>
      </c>
      <c r="D220" s="87" t="s">
        <v>1159</v>
      </c>
      <c r="E220" s="87" t="s">
        <v>772</v>
      </c>
      <c r="F220" s="87" t="s">
        <v>1642</v>
      </c>
      <c r="G220" s="88">
        <v>45359</v>
      </c>
      <c r="H220" s="89" t="s">
        <v>774</v>
      </c>
      <c r="I220" s="90">
        <v>22426</v>
      </c>
      <c r="J220" s="90">
        <v>21357.7</v>
      </c>
      <c r="K220" s="91">
        <v>5</v>
      </c>
      <c r="L220" s="90">
        <v>1067.9000000000001</v>
      </c>
      <c r="M220" s="90">
        <v>0</v>
      </c>
      <c r="N220" s="90">
        <v>0</v>
      </c>
      <c r="O220" s="90">
        <v>0</v>
      </c>
      <c r="P220" s="89" t="s">
        <v>932</v>
      </c>
      <c r="Q220" s="87" t="s">
        <v>1643</v>
      </c>
      <c r="R220" s="92" t="s">
        <v>1633</v>
      </c>
      <c r="S220" s="87" t="s">
        <v>776</v>
      </c>
    </row>
    <row r="221" spans="1:19">
      <c r="A221" s="87" t="s">
        <v>1603</v>
      </c>
      <c r="B221" s="87" t="s">
        <v>1302</v>
      </c>
      <c r="C221" s="87" t="s">
        <v>1303</v>
      </c>
      <c r="D221" s="87" t="s">
        <v>771</v>
      </c>
      <c r="E221" s="87" t="s">
        <v>772</v>
      </c>
      <c r="F221" s="87" t="s">
        <v>1644</v>
      </c>
      <c r="G221" s="88">
        <v>45359</v>
      </c>
      <c r="H221" s="89" t="s">
        <v>774</v>
      </c>
      <c r="I221" s="90">
        <v>251106</v>
      </c>
      <c r="J221" s="90">
        <v>239148.92</v>
      </c>
      <c r="K221" s="91">
        <v>5</v>
      </c>
      <c r="L221" s="90">
        <v>0</v>
      </c>
      <c r="M221" s="90">
        <v>5978.78</v>
      </c>
      <c r="N221" s="90">
        <v>5978.78</v>
      </c>
      <c r="O221" s="90">
        <v>0</v>
      </c>
      <c r="P221" s="89" t="s">
        <v>932</v>
      </c>
      <c r="Q221" s="87" t="s">
        <v>1645</v>
      </c>
      <c r="R221" s="92" t="s">
        <v>1633</v>
      </c>
      <c r="S221" s="87" t="s">
        <v>776</v>
      </c>
    </row>
    <row r="222" spans="1:19">
      <c r="A222" s="87" t="s">
        <v>1603</v>
      </c>
      <c r="B222" s="87" t="s">
        <v>1125</v>
      </c>
      <c r="C222" s="87" t="s">
        <v>1126</v>
      </c>
      <c r="D222" s="87" t="s">
        <v>771</v>
      </c>
      <c r="E222" s="87" t="s">
        <v>772</v>
      </c>
      <c r="F222" s="87" t="s">
        <v>1646</v>
      </c>
      <c r="G222" s="88">
        <v>45359</v>
      </c>
      <c r="H222" s="89" t="s">
        <v>774</v>
      </c>
      <c r="I222" s="90">
        <v>34560</v>
      </c>
      <c r="J222" s="90">
        <v>32914.300000000003</v>
      </c>
      <c r="K222" s="91">
        <v>5</v>
      </c>
      <c r="L222" s="90">
        <v>0</v>
      </c>
      <c r="M222" s="90">
        <v>822.89</v>
      </c>
      <c r="N222" s="90">
        <v>822.89</v>
      </c>
      <c r="O222" s="90">
        <v>0</v>
      </c>
      <c r="P222" s="89" t="s">
        <v>932</v>
      </c>
      <c r="Q222" s="87" t="s">
        <v>1647</v>
      </c>
      <c r="R222" s="92" t="s">
        <v>1633</v>
      </c>
      <c r="S222" s="87" t="s">
        <v>776</v>
      </c>
    </row>
    <row r="223" spans="1:19">
      <c r="A223" s="87" t="s">
        <v>1603</v>
      </c>
      <c r="B223" s="87" t="s">
        <v>1184</v>
      </c>
      <c r="C223" s="87" t="s">
        <v>1185</v>
      </c>
      <c r="D223" s="87" t="s">
        <v>771</v>
      </c>
      <c r="E223" s="87" t="s">
        <v>772</v>
      </c>
      <c r="F223" s="87" t="s">
        <v>1648</v>
      </c>
      <c r="G223" s="88">
        <v>45359</v>
      </c>
      <c r="H223" s="89" t="s">
        <v>774</v>
      </c>
      <c r="I223" s="90">
        <v>298150</v>
      </c>
      <c r="J223" s="90">
        <v>283952.24</v>
      </c>
      <c r="K223" s="91">
        <v>5</v>
      </c>
      <c r="L223" s="90">
        <v>0</v>
      </c>
      <c r="M223" s="90">
        <v>7099.08</v>
      </c>
      <c r="N223" s="90">
        <v>7099.08</v>
      </c>
      <c r="O223" s="90">
        <v>0</v>
      </c>
      <c r="P223" s="89" t="s">
        <v>932</v>
      </c>
      <c r="Q223" s="87" t="s">
        <v>1649</v>
      </c>
      <c r="R223" s="92" t="s">
        <v>1633</v>
      </c>
      <c r="S223" s="87" t="s">
        <v>776</v>
      </c>
    </row>
    <row r="224" spans="1:19">
      <c r="A224" s="87" t="s">
        <v>1603</v>
      </c>
      <c r="B224" s="87" t="s">
        <v>1137</v>
      </c>
      <c r="C224" s="87" t="s">
        <v>1138</v>
      </c>
      <c r="D224" s="87" t="s">
        <v>771</v>
      </c>
      <c r="E224" s="87" t="s">
        <v>772</v>
      </c>
      <c r="F224" s="87" t="s">
        <v>1650</v>
      </c>
      <c r="G224" s="88">
        <v>45359</v>
      </c>
      <c r="H224" s="89" t="s">
        <v>774</v>
      </c>
      <c r="I224" s="90">
        <v>40015</v>
      </c>
      <c r="J224" s="90">
        <v>38109.019999999997</v>
      </c>
      <c r="K224" s="91">
        <v>5</v>
      </c>
      <c r="L224" s="90">
        <v>0</v>
      </c>
      <c r="M224" s="90">
        <v>952.79</v>
      </c>
      <c r="N224" s="90">
        <v>952.79</v>
      </c>
      <c r="O224" s="90">
        <v>0</v>
      </c>
      <c r="P224" s="89" t="s">
        <v>932</v>
      </c>
      <c r="Q224" s="87" t="s">
        <v>1651</v>
      </c>
      <c r="R224" s="92" t="s">
        <v>1633</v>
      </c>
      <c r="S224" s="87" t="s">
        <v>776</v>
      </c>
    </row>
    <row r="225" spans="1:19">
      <c r="A225" s="87" t="s">
        <v>1603</v>
      </c>
      <c r="B225" s="87" t="s">
        <v>1280</v>
      </c>
      <c r="C225" s="87" t="s">
        <v>1281</v>
      </c>
      <c r="D225" s="87" t="s">
        <v>1282</v>
      </c>
      <c r="E225" s="87" t="s">
        <v>772</v>
      </c>
      <c r="F225" s="87" t="s">
        <v>1652</v>
      </c>
      <c r="G225" s="88">
        <v>45360</v>
      </c>
      <c r="H225" s="89" t="s">
        <v>774</v>
      </c>
      <c r="I225" s="90">
        <v>1293242</v>
      </c>
      <c r="J225" s="90">
        <v>1231658.79</v>
      </c>
      <c r="K225" s="91">
        <v>5</v>
      </c>
      <c r="L225" s="90">
        <v>61583.1</v>
      </c>
      <c r="M225" s="90">
        <v>0</v>
      </c>
      <c r="N225" s="90">
        <v>0</v>
      </c>
      <c r="O225" s="90">
        <v>0</v>
      </c>
      <c r="P225" s="89" t="s">
        <v>932</v>
      </c>
      <c r="Q225" s="87" t="s">
        <v>1653</v>
      </c>
      <c r="R225" s="92" t="s">
        <v>1654</v>
      </c>
      <c r="S225" s="87" t="s">
        <v>776</v>
      </c>
    </row>
    <row r="226" spans="1:19">
      <c r="A226" s="87" t="s">
        <v>1603</v>
      </c>
      <c r="B226" s="87" t="s">
        <v>1375</v>
      </c>
      <c r="C226" s="87" t="s">
        <v>1376</v>
      </c>
      <c r="D226" s="87" t="s">
        <v>1377</v>
      </c>
      <c r="E226" s="87" t="s">
        <v>772</v>
      </c>
      <c r="F226" s="87" t="s">
        <v>1655</v>
      </c>
      <c r="G226" s="88">
        <v>45363</v>
      </c>
      <c r="H226" s="89" t="s">
        <v>774</v>
      </c>
      <c r="I226" s="90">
        <v>374993</v>
      </c>
      <c r="J226" s="90">
        <v>357136.08</v>
      </c>
      <c r="K226" s="91">
        <v>5</v>
      </c>
      <c r="L226" s="90">
        <v>17856.900000000001</v>
      </c>
      <c r="M226" s="90">
        <v>0</v>
      </c>
      <c r="N226" s="90">
        <v>0</v>
      </c>
      <c r="O226" s="90">
        <v>0</v>
      </c>
      <c r="P226" s="89" t="s">
        <v>932</v>
      </c>
      <c r="Q226" s="87" t="s">
        <v>1656</v>
      </c>
      <c r="R226" s="92" t="s">
        <v>1657</v>
      </c>
      <c r="S226" s="87" t="s">
        <v>776</v>
      </c>
    </row>
    <row r="227" spans="1:19">
      <c r="A227" s="87" t="s">
        <v>1603</v>
      </c>
      <c r="B227" s="87" t="s">
        <v>1435</v>
      </c>
      <c r="C227" s="87" t="s">
        <v>1436</v>
      </c>
      <c r="D227" s="87" t="s">
        <v>1091</v>
      </c>
      <c r="E227" s="87" t="s">
        <v>772</v>
      </c>
      <c r="F227" s="87" t="s">
        <v>1658</v>
      </c>
      <c r="G227" s="88">
        <v>45363</v>
      </c>
      <c r="H227" s="89" t="s">
        <v>774</v>
      </c>
      <c r="I227" s="90">
        <v>56467</v>
      </c>
      <c r="J227" s="90">
        <v>44635.4</v>
      </c>
      <c r="K227" s="91">
        <v>5</v>
      </c>
      <c r="L227" s="90">
        <v>2231.84</v>
      </c>
      <c r="M227" s="90">
        <v>0</v>
      </c>
      <c r="N227" s="90">
        <v>0</v>
      </c>
      <c r="O227" s="90">
        <v>0</v>
      </c>
      <c r="P227" s="89" t="s">
        <v>932</v>
      </c>
      <c r="Q227" s="87" t="s">
        <v>1659</v>
      </c>
      <c r="R227" s="92" t="s">
        <v>1657</v>
      </c>
      <c r="S227" s="87" t="s">
        <v>776</v>
      </c>
    </row>
    <row r="228" spans="1:19">
      <c r="A228" s="87" t="s">
        <v>1603</v>
      </c>
      <c r="B228" s="87" t="s">
        <v>1435</v>
      </c>
      <c r="C228" s="87" t="s">
        <v>1436</v>
      </c>
      <c r="D228" s="87" t="s">
        <v>1091</v>
      </c>
      <c r="E228" s="87" t="s">
        <v>772</v>
      </c>
      <c r="F228" s="87" t="s">
        <v>1658</v>
      </c>
      <c r="G228" s="88">
        <v>45363</v>
      </c>
      <c r="H228" s="89" t="s">
        <v>774</v>
      </c>
      <c r="I228" s="90">
        <v>56467</v>
      </c>
      <c r="J228" s="90">
        <v>8135.54</v>
      </c>
      <c r="K228" s="91">
        <v>18</v>
      </c>
      <c r="L228" s="90">
        <v>1464.46</v>
      </c>
      <c r="M228" s="90">
        <v>0</v>
      </c>
      <c r="N228" s="90">
        <v>0</v>
      </c>
      <c r="O228" s="90">
        <v>0</v>
      </c>
      <c r="P228" s="89" t="s">
        <v>932</v>
      </c>
      <c r="Q228" s="87" t="s">
        <v>1659</v>
      </c>
      <c r="R228" s="92" t="s">
        <v>1657</v>
      </c>
      <c r="S228" s="87" t="s">
        <v>776</v>
      </c>
    </row>
    <row r="229" spans="1:19">
      <c r="A229" s="87" t="s">
        <v>1603</v>
      </c>
      <c r="B229" s="87" t="s">
        <v>1289</v>
      </c>
      <c r="C229" s="87" t="s">
        <v>1290</v>
      </c>
      <c r="D229" s="87" t="s">
        <v>771</v>
      </c>
      <c r="E229" s="87" t="s">
        <v>772</v>
      </c>
      <c r="F229" s="87" t="s">
        <v>1660</v>
      </c>
      <c r="G229" s="88">
        <v>45363</v>
      </c>
      <c r="H229" s="89" t="s">
        <v>774</v>
      </c>
      <c r="I229" s="90">
        <v>9216</v>
      </c>
      <c r="J229" s="90">
        <v>8777.14</v>
      </c>
      <c r="K229" s="91">
        <v>5</v>
      </c>
      <c r="L229" s="90">
        <v>0</v>
      </c>
      <c r="M229" s="90">
        <v>219.43</v>
      </c>
      <c r="N229" s="90">
        <v>219.43</v>
      </c>
      <c r="O229" s="90">
        <v>0</v>
      </c>
      <c r="P229" s="89" t="s">
        <v>932</v>
      </c>
      <c r="Q229" s="87" t="s">
        <v>1661</v>
      </c>
      <c r="R229" s="92" t="s">
        <v>1657</v>
      </c>
      <c r="S229" s="87" t="s">
        <v>776</v>
      </c>
    </row>
    <row r="230" spans="1:19">
      <c r="A230" s="87" t="s">
        <v>1603</v>
      </c>
      <c r="B230" s="87" t="s">
        <v>1104</v>
      </c>
      <c r="C230" s="87" t="s">
        <v>1105</v>
      </c>
      <c r="D230" s="87" t="s">
        <v>771</v>
      </c>
      <c r="E230" s="87" t="s">
        <v>772</v>
      </c>
      <c r="F230" s="87" t="s">
        <v>1662</v>
      </c>
      <c r="G230" s="88">
        <v>45363</v>
      </c>
      <c r="H230" s="89" t="s">
        <v>774</v>
      </c>
      <c r="I230" s="90">
        <v>3686</v>
      </c>
      <c r="J230" s="90">
        <v>3510.8</v>
      </c>
      <c r="K230" s="91">
        <v>5</v>
      </c>
      <c r="L230" s="90">
        <v>0</v>
      </c>
      <c r="M230" s="90">
        <v>87.8</v>
      </c>
      <c r="N230" s="90">
        <v>87.8</v>
      </c>
      <c r="O230" s="90">
        <v>0</v>
      </c>
      <c r="P230" s="89" t="s">
        <v>932</v>
      </c>
      <c r="Q230" s="87" t="s">
        <v>1663</v>
      </c>
      <c r="R230" s="92" t="s">
        <v>1657</v>
      </c>
      <c r="S230" s="87" t="s">
        <v>776</v>
      </c>
    </row>
    <row r="231" spans="1:19">
      <c r="A231" s="87" t="s">
        <v>1603</v>
      </c>
      <c r="B231" s="87" t="s">
        <v>1108</v>
      </c>
      <c r="C231" s="87" t="s">
        <v>1109</v>
      </c>
      <c r="D231" s="87" t="s">
        <v>771</v>
      </c>
      <c r="E231" s="87" t="s">
        <v>772</v>
      </c>
      <c r="F231" s="87" t="s">
        <v>1664</v>
      </c>
      <c r="G231" s="88">
        <v>45363</v>
      </c>
      <c r="H231" s="89" t="s">
        <v>774</v>
      </c>
      <c r="I231" s="90">
        <v>48450</v>
      </c>
      <c r="J231" s="90">
        <v>46142.74</v>
      </c>
      <c r="K231" s="91">
        <v>5</v>
      </c>
      <c r="L231" s="90">
        <v>0</v>
      </c>
      <c r="M231" s="90">
        <v>1153.6300000000001</v>
      </c>
      <c r="N231" s="90">
        <v>1153.6300000000001</v>
      </c>
      <c r="O231" s="90">
        <v>0</v>
      </c>
      <c r="P231" s="89" t="s">
        <v>932</v>
      </c>
      <c r="Q231" s="87" t="s">
        <v>1665</v>
      </c>
      <c r="R231" s="92" t="s">
        <v>1657</v>
      </c>
      <c r="S231" s="87" t="s">
        <v>776</v>
      </c>
    </row>
    <row r="232" spans="1:19">
      <c r="A232" s="87" t="s">
        <v>1603</v>
      </c>
      <c r="B232" s="87" t="s">
        <v>1218</v>
      </c>
      <c r="C232" s="87" t="s">
        <v>1219</v>
      </c>
      <c r="D232" s="87" t="s">
        <v>771</v>
      </c>
      <c r="E232" s="87" t="s">
        <v>772</v>
      </c>
      <c r="F232" s="87" t="s">
        <v>1666</v>
      </c>
      <c r="G232" s="88">
        <v>45363</v>
      </c>
      <c r="H232" s="89" t="s">
        <v>774</v>
      </c>
      <c r="I232" s="90">
        <v>12312</v>
      </c>
      <c r="J232" s="90">
        <v>11725.7</v>
      </c>
      <c r="K232" s="91">
        <v>5</v>
      </c>
      <c r="L232" s="90">
        <v>0</v>
      </c>
      <c r="M232" s="90">
        <v>293.14999999999998</v>
      </c>
      <c r="N232" s="90">
        <v>293.14999999999998</v>
      </c>
      <c r="O232" s="90">
        <v>0</v>
      </c>
      <c r="P232" s="89" t="s">
        <v>932</v>
      </c>
      <c r="Q232" s="87" t="s">
        <v>1667</v>
      </c>
      <c r="R232" s="92" t="s">
        <v>1657</v>
      </c>
      <c r="S232" s="87" t="s">
        <v>776</v>
      </c>
    </row>
    <row r="233" spans="1:19">
      <c r="A233" s="87" t="s">
        <v>1603</v>
      </c>
      <c r="B233" s="87" t="s">
        <v>1125</v>
      </c>
      <c r="C233" s="87" t="s">
        <v>1126</v>
      </c>
      <c r="D233" s="87" t="s">
        <v>771</v>
      </c>
      <c r="E233" s="87" t="s">
        <v>772</v>
      </c>
      <c r="F233" s="87" t="s">
        <v>1668</v>
      </c>
      <c r="G233" s="88">
        <v>45363</v>
      </c>
      <c r="H233" s="89" t="s">
        <v>774</v>
      </c>
      <c r="I233" s="90">
        <v>26880</v>
      </c>
      <c r="J233" s="90">
        <v>25600</v>
      </c>
      <c r="K233" s="91">
        <v>5</v>
      </c>
      <c r="L233" s="90">
        <v>0</v>
      </c>
      <c r="M233" s="90">
        <v>640.01</v>
      </c>
      <c r="N233" s="90">
        <v>640.01</v>
      </c>
      <c r="O233" s="90">
        <v>0</v>
      </c>
      <c r="P233" s="89" t="s">
        <v>932</v>
      </c>
      <c r="Q233" s="87" t="s">
        <v>1669</v>
      </c>
      <c r="R233" s="92" t="s">
        <v>1657</v>
      </c>
      <c r="S233" s="87" t="s">
        <v>776</v>
      </c>
    </row>
    <row r="234" spans="1:19">
      <c r="A234" s="87" t="s">
        <v>1603</v>
      </c>
      <c r="B234" s="87" t="s">
        <v>1133</v>
      </c>
      <c r="C234" s="87" t="s">
        <v>1134</v>
      </c>
      <c r="D234" s="87" t="s">
        <v>771</v>
      </c>
      <c r="E234" s="87" t="s">
        <v>772</v>
      </c>
      <c r="F234" s="87" t="s">
        <v>1670</v>
      </c>
      <c r="G234" s="88">
        <v>45363</v>
      </c>
      <c r="H234" s="89" t="s">
        <v>774</v>
      </c>
      <c r="I234" s="90">
        <v>97498</v>
      </c>
      <c r="J234" s="90">
        <v>92854.68</v>
      </c>
      <c r="K234" s="91">
        <v>5</v>
      </c>
      <c r="L234" s="90">
        <v>0</v>
      </c>
      <c r="M234" s="90">
        <v>2321.46</v>
      </c>
      <c r="N234" s="90">
        <v>2321.46</v>
      </c>
      <c r="O234" s="90">
        <v>0</v>
      </c>
      <c r="P234" s="89" t="s">
        <v>932</v>
      </c>
      <c r="Q234" s="87" t="s">
        <v>1671</v>
      </c>
      <c r="R234" s="92" t="s">
        <v>1657</v>
      </c>
      <c r="S234" s="87" t="s">
        <v>776</v>
      </c>
    </row>
    <row r="235" spans="1:19">
      <c r="A235" s="87" t="s">
        <v>1603</v>
      </c>
      <c r="B235" s="87" t="s">
        <v>1212</v>
      </c>
      <c r="C235" s="87" t="s">
        <v>1213</v>
      </c>
      <c r="D235" s="87" t="s">
        <v>1214</v>
      </c>
      <c r="E235" s="87" t="s">
        <v>772</v>
      </c>
      <c r="F235" s="87" t="s">
        <v>1672</v>
      </c>
      <c r="G235" s="88">
        <v>45364</v>
      </c>
      <c r="H235" s="89" t="s">
        <v>774</v>
      </c>
      <c r="I235" s="90">
        <v>754294</v>
      </c>
      <c r="J235" s="90">
        <v>718375.46</v>
      </c>
      <c r="K235" s="91">
        <v>5</v>
      </c>
      <c r="L235" s="90">
        <v>35918.94</v>
      </c>
      <c r="M235" s="90">
        <v>0</v>
      </c>
      <c r="N235" s="90">
        <v>0</v>
      </c>
      <c r="O235" s="90">
        <v>0</v>
      </c>
      <c r="P235" s="89" t="s">
        <v>932</v>
      </c>
      <c r="Q235" s="87" t="s">
        <v>1673</v>
      </c>
      <c r="R235" s="92" t="s">
        <v>1674</v>
      </c>
      <c r="S235" s="87" t="s">
        <v>776</v>
      </c>
    </row>
    <row r="236" spans="1:19">
      <c r="A236" s="87" t="s">
        <v>1603</v>
      </c>
      <c r="B236" s="87" t="s">
        <v>1184</v>
      </c>
      <c r="C236" s="87" t="s">
        <v>1185</v>
      </c>
      <c r="D236" s="87" t="s">
        <v>771</v>
      </c>
      <c r="E236" s="87" t="s">
        <v>772</v>
      </c>
      <c r="F236" s="87" t="s">
        <v>1675</v>
      </c>
      <c r="G236" s="88">
        <v>45364</v>
      </c>
      <c r="H236" s="89" t="s">
        <v>774</v>
      </c>
      <c r="I236" s="90">
        <v>211576</v>
      </c>
      <c r="J236" s="90">
        <v>201500.74</v>
      </c>
      <c r="K236" s="91">
        <v>5</v>
      </c>
      <c r="L236" s="90">
        <v>0</v>
      </c>
      <c r="M236" s="90">
        <v>5037.72</v>
      </c>
      <c r="N236" s="90">
        <v>5037.72</v>
      </c>
      <c r="O236" s="90">
        <v>0</v>
      </c>
      <c r="P236" s="89" t="s">
        <v>932</v>
      </c>
      <c r="Q236" s="87" t="s">
        <v>1676</v>
      </c>
      <c r="R236" s="92" t="s">
        <v>1674</v>
      </c>
      <c r="S236" s="87" t="s">
        <v>776</v>
      </c>
    </row>
    <row r="237" spans="1:19">
      <c r="A237" s="87" t="s">
        <v>1603</v>
      </c>
      <c r="B237" s="87" t="s">
        <v>1141</v>
      </c>
      <c r="C237" s="87" t="s">
        <v>1142</v>
      </c>
      <c r="D237" s="87" t="s">
        <v>771</v>
      </c>
      <c r="E237" s="87" t="s">
        <v>772</v>
      </c>
      <c r="F237" s="87" t="s">
        <v>1677</v>
      </c>
      <c r="G237" s="88">
        <v>45364</v>
      </c>
      <c r="H237" s="89" t="s">
        <v>774</v>
      </c>
      <c r="I237" s="90">
        <v>77256</v>
      </c>
      <c r="J237" s="90">
        <v>73577.039999999994</v>
      </c>
      <c r="K237" s="91">
        <v>5</v>
      </c>
      <c r="L237" s="90">
        <v>0</v>
      </c>
      <c r="M237" s="90">
        <v>1839.49</v>
      </c>
      <c r="N237" s="90">
        <v>1839.49</v>
      </c>
      <c r="O237" s="90">
        <v>0</v>
      </c>
      <c r="P237" s="89" t="s">
        <v>932</v>
      </c>
      <c r="Q237" s="87" t="s">
        <v>1678</v>
      </c>
      <c r="R237" s="92" t="s">
        <v>1674</v>
      </c>
      <c r="S237" s="87" t="s">
        <v>776</v>
      </c>
    </row>
    <row r="238" spans="1:19">
      <c r="A238" s="87" t="s">
        <v>1603</v>
      </c>
      <c r="B238" s="87" t="s">
        <v>1235</v>
      </c>
      <c r="C238" s="87" t="s">
        <v>1236</v>
      </c>
      <c r="D238" s="87" t="s">
        <v>771</v>
      </c>
      <c r="E238" s="87" t="s">
        <v>772</v>
      </c>
      <c r="F238" s="87" t="s">
        <v>1679</v>
      </c>
      <c r="G238" s="88">
        <v>45365</v>
      </c>
      <c r="H238" s="89" t="s">
        <v>774</v>
      </c>
      <c r="I238" s="90">
        <v>20160</v>
      </c>
      <c r="J238" s="90">
        <v>19199.96</v>
      </c>
      <c r="K238" s="91">
        <v>5</v>
      </c>
      <c r="L238" s="90">
        <v>0</v>
      </c>
      <c r="M238" s="90">
        <v>480.02</v>
      </c>
      <c r="N238" s="90">
        <v>480.02</v>
      </c>
      <c r="O238" s="90">
        <v>0</v>
      </c>
      <c r="P238" s="89" t="s">
        <v>932</v>
      </c>
      <c r="Q238" s="87" t="s">
        <v>1680</v>
      </c>
      <c r="R238" s="92" t="s">
        <v>1681</v>
      </c>
      <c r="S238" s="87" t="s">
        <v>776</v>
      </c>
    </row>
    <row r="239" spans="1:19">
      <c r="A239" s="87" t="s">
        <v>1603</v>
      </c>
      <c r="B239" s="87" t="s">
        <v>1362</v>
      </c>
      <c r="C239" s="87" t="s">
        <v>1363</v>
      </c>
      <c r="D239" s="87" t="s">
        <v>771</v>
      </c>
      <c r="E239" s="87" t="s">
        <v>772</v>
      </c>
      <c r="F239" s="87" t="s">
        <v>1682</v>
      </c>
      <c r="G239" s="88">
        <v>45365</v>
      </c>
      <c r="H239" s="89" t="s">
        <v>774</v>
      </c>
      <c r="I239" s="90">
        <v>67003</v>
      </c>
      <c r="J239" s="90">
        <v>63812.58</v>
      </c>
      <c r="K239" s="91">
        <v>5</v>
      </c>
      <c r="L239" s="90">
        <v>0</v>
      </c>
      <c r="M239" s="90">
        <v>1595.35</v>
      </c>
      <c r="N239" s="90">
        <v>1595.35</v>
      </c>
      <c r="O239" s="90">
        <v>0</v>
      </c>
      <c r="P239" s="89" t="s">
        <v>932</v>
      </c>
      <c r="Q239" s="87" t="s">
        <v>1683</v>
      </c>
      <c r="R239" s="92" t="s">
        <v>1681</v>
      </c>
      <c r="S239" s="87" t="s">
        <v>776</v>
      </c>
    </row>
    <row r="240" spans="1:19">
      <c r="A240" s="87" t="s">
        <v>1603</v>
      </c>
      <c r="B240" s="87" t="s">
        <v>1184</v>
      </c>
      <c r="C240" s="87" t="s">
        <v>1185</v>
      </c>
      <c r="D240" s="87" t="s">
        <v>771</v>
      </c>
      <c r="E240" s="87" t="s">
        <v>772</v>
      </c>
      <c r="F240" s="87" t="s">
        <v>1684</v>
      </c>
      <c r="G240" s="88">
        <v>45365</v>
      </c>
      <c r="H240" s="89" t="s">
        <v>774</v>
      </c>
      <c r="I240" s="90">
        <v>11565</v>
      </c>
      <c r="J240" s="90">
        <v>11014.06</v>
      </c>
      <c r="K240" s="91">
        <v>5</v>
      </c>
      <c r="L240" s="90">
        <v>0</v>
      </c>
      <c r="M240" s="90">
        <v>275.37</v>
      </c>
      <c r="N240" s="90">
        <v>275.37</v>
      </c>
      <c r="O240" s="90">
        <v>0</v>
      </c>
      <c r="P240" s="89" t="s">
        <v>932</v>
      </c>
      <c r="Q240" s="87" t="s">
        <v>1685</v>
      </c>
      <c r="R240" s="92" t="s">
        <v>1681</v>
      </c>
      <c r="S240" s="87" t="s">
        <v>776</v>
      </c>
    </row>
    <row r="241" spans="1:19">
      <c r="A241" s="87" t="s">
        <v>1603</v>
      </c>
      <c r="B241" s="87" t="s">
        <v>1137</v>
      </c>
      <c r="C241" s="87" t="s">
        <v>1138</v>
      </c>
      <c r="D241" s="87" t="s">
        <v>771</v>
      </c>
      <c r="E241" s="87" t="s">
        <v>772</v>
      </c>
      <c r="F241" s="87" t="s">
        <v>1686</v>
      </c>
      <c r="G241" s="88">
        <v>45365</v>
      </c>
      <c r="H241" s="89" t="s">
        <v>774</v>
      </c>
      <c r="I241" s="90">
        <v>16524</v>
      </c>
      <c r="J241" s="90">
        <v>15737.14</v>
      </c>
      <c r="K241" s="91">
        <v>5</v>
      </c>
      <c r="L241" s="90">
        <v>0</v>
      </c>
      <c r="M241" s="90">
        <v>393.43</v>
      </c>
      <c r="N241" s="90">
        <v>393.43</v>
      </c>
      <c r="O241" s="90">
        <v>0</v>
      </c>
      <c r="P241" s="89" t="s">
        <v>932</v>
      </c>
      <c r="Q241" s="87" t="s">
        <v>1687</v>
      </c>
      <c r="R241" s="92" t="s">
        <v>1681</v>
      </c>
      <c r="S241" s="87" t="s">
        <v>776</v>
      </c>
    </row>
    <row r="242" spans="1:19">
      <c r="A242" s="87" t="s">
        <v>1603</v>
      </c>
      <c r="B242" s="87" t="s">
        <v>1262</v>
      </c>
      <c r="C242" s="87" t="s">
        <v>1263</v>
      </c>
      <c r="D242" s="87" t="s">
        <v>1264</v>
      </c>
      <c r="E242" s="87" t="s">
        <v>772</v>
      </c>
      <c r="F242" s="87" t="s">
        <v>1688</v>
      </c>
      <c r="G242" s="88">
        <v>45369</v>
      </c>
      <c r="H242" s="89" t="s">
        <v>774</v>
      </c>
      <c r="I242" s="90">
        <v>1857985</v>
      </c>
      <c r="J242" s="90">
        <v>1761509.15</v>
      </c>
      <c r="K242" s="91">
        <v>5</v>
      </c>
      <c r="L242" s="90">
        <v>88075.8</v>
      </c>
      <c r="M242" s="90">
        <v>0</v>
      </c>
      <c r="N242" s="90">
        <v>0</v>
      </c>
      <c r="O242" s="90">
        <v>0</v>
      </c>
      <c r="P242" s="89" t="s">
        <v>932</v>
      </c>
      <c r="Q242" s="87" t="s">
        <v>1689</v>
      </c>
      <c r="R242" s="92" t="s">
        <v>1690</v>
      </c>
      <c r="S242" s="87" t="s">
        <v>776</v>
      </c>
    </row>
    <row r="243" spans="1:19">
      <c r="A243" s="87" t="s">
        <v>1603</v>
      </c>
      <c r="B243" s="87" t="s">
        <v>1262</v>
      </c>
      <c r="C243" s="87" t="s">
        <v>1263</v>
      </c>
      <c r="D243" s="87" t="s">
        <v>1264</v>
      </c>
      <c r="E243" s="87" t="s">
        <v>772</v>
      </c>
      <c r="F243" s="87" t="s">
        <v>1688</v>
      </c>
      <c r="G243" s="88">
        <v>45369</v>
      </c>
      <c r="H243" s="89" t="s">
        <v>774</v>
      </c>
      <c r="I243" s="90">
        <v>1857985</v>
      </c>
      <c r="J243" s="90">
        <v>7118.64</v>
      </c>
      <c r="K243" s="91">
        <v>18</v>
      </c>
      <c r="L243" s="90">
        <v>1281.3599999999999</v>
      </c>
      <c r="M243" s="90">
        <v>0</v>
      </c>
      <c r="N243" s="90">
        <v>0</v>
      </c>
      <c r="O243" s="90">
        <v>0</v>
      </c>
      <c r="P243" s="89" t="s">
        <v>932</v>
      </c>
      <c r="Q243" s="87" t="s">
        <v>1689</v>
      </c>
      <c r="R243" s="92" t="s">
        <v>1690</v>
      </c>
      <c r="S243" s="87" t="s">
        <v>776</v>
      </c>
    </row>
    <row r="244" spans="1:19">
      <c r="A244" s="87" t="s">
        <v>1603</v>
      </c>
      <c r="B244" s="87" t="s">
        <v>1218</v>
      </c>
      <c r="C244" s="87" t="s">
        <v>1219</v>
      </c>
      <c r="D244" s="87" t="s">
        <v>771</v>
      </c>
      <c r="E244" s="87" t="s">
        <v>772</v>
      </c>
      <c r="F244" s="87" t="s">
        <v>1691</v>
      </c>
      <c r="G244" s="88">
        <v>45370</v>
      </c>
      <c r="H244" s="89" t="s">
        <v>774</v>
      </c>
      <c r="I244" s="90">
        <v>12312</v>
      </c>
      <c r="J244" s="90">
        <v>11725.7</v>
      </c>
      <c r="K244" s="91">
        <v>5</v>
      </c>
      <c r="L244" s="90">
        <v>0</v>
      </c>
      <c r="M244" s="90">
        <v>293.14999999999998</v>
      </c>
      <c r="N244" s="90">
        <v>293.14999999999998</v>
      </c>
      <c r="O244" s="90">
        <v>0</v>
      </c>
      <c r="P244" s="89" t="s">
        <v>932</v>
      </c>
      <c r="Q244" s="87" t="s">
        <v>1692</v>
      </c>
      <c r="R244" s="92" t="s">
        <v>1693</v>
      </c>
      <c r="S244" s="87" t="s">
        <v>776</v>
      </c>
    </row>
    <row r="245" spans="1:19">
      <c r="A245" s="87" t="s">
        <v>1603</v>
      </c>
      <c r="B245" s="87" t="s">
        <v>1133</v>
      </c>
      <c r="C245" s="87" t="s">
        <v>1134</v>
      </c>
      <c r="D245" s="87" t="s">
        <v>771</v>
      </c>
      <c r="E245" s="87" t="s">
        <v>772</v>
      </c>
      <c r="F245" s="87" t="s">
        <v>1694</v>
      </c>
      <c r="G245" s="88">
        <v>45370</v>
      </c>
      <c r="H245" s="89" t="s">
        <v>774</v>
      </c>
      <c r="I245" s="90">
        <v>40299</v>
      </c>
      <c r="J245" s="90">
        <v>38380.14</v>
      </c>
      <c r="K245" s="91">
        <v>5</v>
      </c>
      <c r="L245" s="90">
        <v>0</v>
      </c>
      <c r="M245" s="90">
        <v>959.54</v>
      </c>
      <c r="N245" s="90">
        <v>959.54</v>
      </c>
      <c r="O245" s="90">
        <v>0</v>
      </c>
      <c r="P245" s="89" t="s">
        <v>932</v>
      </c>
      <c r="Q245" s="87" t="s">
        <v>1695</v>
      </c>
      <c r="R245" s="92" t="s">
        <v>1693</v>
      </c>
      <c r="S245" s="87" t="s">
        <v>776</v>
      </c>
    </row>
    <row r="246" spans="1:19">
      <c r="A246" s="87" t="s">
        <v>1603</v>
      </c>
      <c r="B246" s="87" t="s">
        <v>1137</v>
      </c>
      <c r="C246" s="87" t="s">
        <v>1138</v>
      </c>
      <c r="D246" s="87" t="s">
        <v>771</v>
      </c>
      <c r="E246" s="87" t="s">
        <v>772</v>
      </c>
      <c r="F246" s="87" t="s">
        <v>1696</v>
      </c>
      <c r="G246" s="88">
        <v>45370</v>
      </c>
      <c r="H246" s="89" t="s">
        <v>774</v>
      </c>
      <c r="I246" s="90">
        <v>54696</v>
      </c>
      <c r="J246" s="90">
        <v>52091.14</v>
      </c>
      <c r="K246" s="91">
        <v>5</v>
      </c>
      <c r="L246" s="90">
        <v>0</v>
      </c>
      <c r="M246" s="90">
        <v>1302.33</v>
      </c>
      <c r="N246" s="90">
        <v>1302.33</v>
      </c>
      <c r="O246" s="90">
        <v>0</v>
      </c>
      <c r="P246" s="89" t="s">
        <v>932</v>
      </c>
      <c r="Q246" s="87" t="s">
        <v>1697</v>
      </c>
      <c r="R246" s="92" t="s">
        <v>1693</v>
      </c>
      <c r="S246" s="87" t="s">
        <v>776</v>
      </c>
    </row>
    <row r="247" spans="1:19">
      <c r="A247" s="87" t="s">
        <v>1603</v>
      </c>
      <c r="B247" s="87" t="s">
        <v>1148</v>
      </c>
      <c r="C247" s="87" t="s">
        <v>1149</v>
      </c>
      <c r="D247" s="87" t="s">
        <v>771</v>
      </c>
      <c r="E247" s="87" t="s">
        <v>772</v>
      </c>
      <c r="F247" s="87" t="s">
        <v>1698</v>
      </c>
      <c r="G247" s="88">
        <v>45371</v>
      </c>
      <c r="H247" s="89" t="s">
        <v>774</v>
      </c>
      <c r="I247" s="90">
        <v>55469</v>
      </c>
      <c r="J247" s="90">
        <v>52827.360000000001</v>
      </c>
      <c r="K247" s="91">
        <v>5</v>
      </c>
      <c r="L247" s="90">
        <v>0</v>
      </c>
      <c r="M247" s="90">
        <v>1320.72</v>
      </c>
      <c r="N247" s="90">
        <v>1320.72</v>
      </c>
      <c r="O247" s="90">
        <v>0</v>
      </c>
      <c r="P247" s="89" t="s">
        <v>932</v>
      </c>
      <c r="Q247" s="87" t="s">
        <v>1699</v>
      </c>
      <c r="R247" s="92" t="s">
        <v>1700</v>
      </c>
      <c r="S247" s="87" t="s">
        <v>776</v>
      </c>
    </row>
    <row r="248" spans="1:19">
      <c r="A248" s="87" t="s">
        <v>1603</v>
      </c>
      <c r="B248" s="87" t="s">
        <v>1212</v>
      </c>
      <c r="C248" s="87" t="s">
        <v>1213</v>
      </c>
      <c r="D248" s="87" t="s">
        <v>1214</v>
      </c>
      <c r="E248" s="87" t="s">
        <v>772</v>
      </c>
      <c r="F248" s="87" t="s">
        <v>1701</v>
      </c>
      <c r="G248" s="88">
        <v>45371</v>
      </c>
      <c r="H248" s="89" t="s">
        <v>774</v>
      </c>
      <c r="I248" s="90">
        <v>360912</v>
      </c>
      <c r="J248" s="90">
        <v>343725.64</v>
      </c>
      <c r="K248" s="91">
        <v>5</v>
      </c>
      <c r="L248" s="90">
        <v>17186.5</v>
      </c>
      <c r="M248" s="90">
        <v>0</v>
      </c>
      <c r="N248" s="90">
        <v>0</v>
      </c>
      <c r="O248" s="90">
        <v>0</v>
      </c>
      <c r="P248" s="89" t="s">
        <v>932</v>
      </c>
      <c r="Q248" s="87" t="s">
        <v>1702</v>
      </c>
      <c r="R248" s="92" t="s">
        <v>1700</v>
      </c>
      <c r="S248" s="87" t="s">
        <v>776</v>
      </c>
    </row>
    <row r="249" spans="1:19">
      <c r="A249" s="87" t="s">
        <v>1603</v>
      </c>
      <c r="B249" s="87" t="s">
        <v>1157</v>
      </c>
      <c r="C249" s="87" t="s">
        <v>1158</v>
      </c>
      <c r="D249" s="87" t="s">
        <v>1159</v>
      </c>
      <c r="E249" s="87" t="s">
        <v>772</v>
      </c>
      <c r="F249" s="87" t="s">
        <v>1703</v>
      </c>
      <c r="G249" s="88">
        <v>45371</v>
      </c>
      <c r="H249" s="89" t="s">
        <v>774</v>
      </c>
      <c r="I249" s="90">
        <v>182267</v>
      </c>
      <c r="J249" s="90">
        <v>173587.16</v>
      </c>
      <c r="K249" s="91">
        <v>5</v>
      </c>
      <c r="L249" s="90">
        <v>8679.42</v>
      </c>
      <c r="M249" s="90">
        <v>0</v>
      </c>
      <c r="N249" s="90">
        <v>0</v>
      </c>
      <c r="O249" s="90">
        <v>0</v>
      </c>
      <c r="P249" s="89" t="s">
        <v>932</v>
      </c>
      <c r="Q249" s="87" t="s">
        <v>1704</v>
      </c>
      <c r="R249" s="92" t="s">
        <v>1700</v>
      </c>
      <c r="S249" s="87" t="s">
        <v>776</v>
      </c>
    </row>
    <row r="250" spans="1:19">
      <c r="A250" s="87" t="s">
        <v>1603</v>
      </c>
      <c r="B250" s="87" t="s">
        <v>1302</v>
      </c>
      <c r="C250" s="87" t="s">
        <v>1303</v>
      </c>
      <c r="D250" s="87" t="s">
        <v>771</v>
      </c>
      <c r="E250" s="87" t="s">
        <v>772</v>
      </c>
      <c r="F250" s="87" t="s">
        <v>1705</v>
      </c>
      <c r="G250" s="88">
        <v>45371</v>
      </c>
      <c r="H250" s="89" t="s">
        <v>774</v>
      </c>
      <c r="I250" s="90">
        <v>552044</v>
      </c>
      <c r="J250" s="90">
        <v>525756.14</v>
      </c>
      <c r="K250" s="91">
        <v>5</v>
      </c>
      <c r="L250" s="90">
        <v>0</v>
      </c>
      <c r="M250" s="90">
        <v>13144.01</v>
      </c>
      <c r="N250" s="90">
        <v>13144.01</v>
      </c>
      <c r="O250" s="90">
        <v>0</v>
      </c>
      <c r="P250" s="89" t="s">
        <v>932</v>
      </c>
      <c r="Q250" s="87" t="s">
        <v>1706</v>
      </c>
      <c r="R250" s="92" t="s">
        <v>1700</v>
      </c>
      <c r="S250" s="87" t="s">
        <v>776</v>
      </c>
    </row>
    <row r="251" spans="1:19">
      <c r="A251" s="87" t="s">
        <v>1603</v>
      </c>
      <c r="B251" s="87" t="s">
        <v>1308</v>
      </c>
      <c r="C251" s="87" t="s">
        <v>1309</v>
      </c>
      <c r="D251" s="87" t="s">
        <v>771</v>
      </c>
      <c r="E251" s="87" t="s">
        <v>772</v>
      </c>
      <c r="F251" s="87" t="s">
        <v>1707</v>
      </c>
      <c r="G251" s="88">
        <v>45371</v>
      </c>
      <c r="H251" s="89" t="s">
        <v>774</v>
      </c>
      <c r="I251" s="90">
        <v>103097</v>
      </c>
      <c r="J251" s="90">
        <v>98187.4</v>
      </c>
      <c r="K251" s="91">
        <v>5</v>
      </c>
      <c r="L251" s="90">
        <v>0</v>
      </c>
      <c r="M251" s="90">
        <v>2454.71</v>
      </c>
      <c r="N251" s="90">
        <v>2454.71</v>
      </c>
      <c r="O251" s="90">
        <v>0</v>
      </c>
      <c r="P251" s="89" t="s">
        <v>932</v>
      </c>
      <c r="Q251" s="87" t="s">
        <v>1708</v>
      </c>
      <c r="R251" s="92" t="s">
        <v>1700</v>
      </c>
      <c r="S251" s="87" t="s">
        <v>776</v>
      </c>
    </row>
    <row r="252" spans="1:19">
      <c r="A252" s="87" t="s">
        <v>1603</v>
      </c>
      <c r="B252" s="87" t="s">
        <v>1375</v>
      </c>
      <c r="C252" s="87" t="s">
        <v>1376</v>
      </c>
      <c r="D252" s="87" t="s">
        <v>1377</v>
      </c>
      <c r="E252" s="87" t="s">
        <v>772</v>
      </c>
      <c r="F252" s="87" t="s">
        <v>1709</v>
      </c>
      <c r="G252" s="88">
        <v>45373</v>
      </c>
      <c r="H252" s="89" t="s">
        <v>774</v>
      </c>
      <c r="I252" s="90">
        <v>246316</v>
      </c>
      <c r="J252" s="90">
        <v>234586.76</v>
      </c>
      <c r="K252" s="91">
        <v>5</v>
      </c>
      <c r="L252" s="90">
        <v>11729.38</v>
      </c>
      <c r="M252" s="90">
        <v>0</v>
      </c>
      <c r="N252" s="90">
        <v>0</v>
      </c>
      <c r="O252" s="90">
        <v>0</v>
      </c>
      <c r="P252" s="89" t="s">
        <v>932</v>
      </c>
      <c r="Q252" s="87" t="s">
        <v>1710</v>
      </c>
      <c r="R252" s="92" t="s">
        <v>1711</v>
      </c>
      <c r="S252" s="87" t="s">
        <v>776</v>
      </c>
    </row>
    <row r="253" spans="1:19">
      <c r="A253" s="87" t="s">
        <v>1603</v>
      </c>
      <c r="B253" s="87" t="s">
        <v>1552</v>
      </c>
      <c r="C253" s="87" t="s">
        <v>1553</v>
      </c>
      <c r="D253" s="87" t="s">
        <v>771</v>
      </c>
      <c r="E253" s="87" t="s">
        <v>772</v>
      </c>
      <c r="F253" s="87" t="s">
        <v>1712</v>
      </c>
      <c r="G253" s="88">
        <v>45373</v>
      </c>
      <c r="H253" s="89" t="s">
        <v>774</v>
      </c>
      <c r="I253" s="90">
        <v>9680</v>
      </c>
      <c r="J253" s="90">
        <v>9219.0400000000009</v>
      </c>
      <c r="K253" s="91">
        <v>5</v>
      </c>
      <c r="L253" s="90">
        <v>0</v>
      </c>
      <c r="M253" s="90">
        <v>230.48</v>
      </c>
      <c r="N253" s="90">
        <v>230.48</v>
      </c>
      <c r="O253" s="90">
        <v>0</v>
      </c>
      <c r="P253" s="89" t="s">
        <v>932</v>
      </c>
      <c r="Q253" s="87" t="s">
        <v>1713</v>
      </c>
      <c r="R253" s="92" t="s">
        <v>1711</v>
      </c>
      <c r="S253" s="87" t="s">
        <v>776</v>
      </c>
    </row>
    <row r="254" spans="1:19">
      <c r="A254" s="87" t="s">
        <v>1603</v>
      </c>
      <c r="B254" s="87" t="s">
        <v>1362</v>
      </c>
      <c r="C254" s="87" t="s">
        <v>1363</v>
      </c>
      <c r="D254" s="87" t="s">
        <v>771</v>
      </c>
      <c r="E254" s="87" t="s">
        <v>772</v>
      </c>
      <c r="F254" s="87" t="s">
        <v>1714</v>
      </c>
      <c r="G254" s="88">
        <v>45373</v>
      </c>
      <c r="H254" s="89" t="s">
        <v>774</v>
      </c>
      <c r="I254" s="90">
        <v>30326</v>
      </c>
      <c r="J254" s="90">
        <v>28882.14</v>
      </c>
      <c r="K254" s="91">
        <v>5</v>
      </c>
      <c r="L254" s="90">
        <v>0</v>
      </c>
      <c r="M254" s="90">
        <v>722.13</v>
      </c>
      <c r="N254" s="90">
        <v>722.13</v>
      </c>
      <c r="O254" s="90">
        <v>0</v>
      </c>
      <c r="P254" s="89" t="s">
        <v>932</v>
      </c>
      <c r="Q254" s="87" t="s">
        <v>1715</v>
      </c>
      <c r="R254" s="92" t="s">
        <v>1711</v>
      </c>
      <c r="S254" s="87" t="s">
        <v>776</v>
      </c>
    </row>
    <row r="255" spans="1:19">
      <c r="A255" s="87" t="s">
        <v>1603</v>
      </c>
      <c r="B255" s="87" t="s">
        <v>1262</v>
      </c>
      <c r="C255" s="87" t="s">
        <v>1263</v>
      </c>
      <c r="D255" s="87" t="s">
        <v>1264</v>
      </c>
      <c r="E255" s="87" t="s">
        <v>772</v>
      </c>
      <c r="F255" s="87" t="s">
        <v>1716</v>
      </c>
      <c r="G255" s="88">
        <v>45373</v>
      </c>
      <c r="H255" s="89" t="s">
        <v>774</v>
      </c>
      <c r="I255" s="90">
        <v>377155</v>
      </c>
      <c r="J255" s="90">
        <v>359194.66</v>
      </c>
      <c r="K255" s="91">
        <v>5</v>
      </c>
      <c r="L255" s="90">
        <v>17959.86</v>
      </c>
      <c r="M255" s="90">
        <v>0</v>
      </c>
      <c r="N255" s="90">
        <v>0</v>
      </c>
      <c r="O255" s="90">
        <v>0</v>
      </c>
      <c r="P255" s="89" t="s">
        <v>932</v>
      </c>
      <c r="Q255" s="87" t="s">
        <v>1717</v>
      </c>
      <c r="R255" s="92" t="s">
        <v>1711</v>
      </c>
      <c r="S255" s="87" t="s">
        <v>776</v>
      </c>
    </row>
    <row r="256" spans="1:19">
      <c r="A256" s="87" t="s">
        <v>1603</v>
      </c>
      <c r="B256" s="87" t="s">
        <v>1308</v>
      </c>
      <c r="C256" s="87" t="s">
        <v>1309</v>
      </c>
      <c r="D256" s="87" t="s">
        <v>771</v>
      </c>
      <c r="E256" s="87" t="s">
        <v>772</v>
      </c>
      <c r="F256" s="87" t="s">
        <v>1718</v>
      </c>
      <c r="G256" s="88">
        <v>45373</v>
      </c>
      <c r="H256" s="89" t="s">
        <v>774</v>
      </c>
      <c r="I256" s="90">
        <v>25110</v>
      </c>
      <c r="J256" s="90">
        <v>23914.28</v>
      </c>
      <c r="K256" s="91">
        <v>5</v>
      </c>
      <c r="L256" s="90">
        <v>0</v>
      </c>
      <c r="M256" s="90">
        <v>597.86</v>
      </c>
      <c r="N256" s="90">
        <v>597.86</v>
      </c>
      <c r="O256" s="90">
        <v>0</v>
      </c>
      <c r="P256" s="89" t="s">
        <v>932</v>
      </c>
      <c r="Q256" s="87" t="s">
        <v>1719</v>
      </c>
      <c r="R256" s="92" t="s">
        <v>1711</v>
      </c>
      <c r="S256" s="87" t="s">
        <v>776</v>
      </c>
    </row>
    <row r="257" spans="1:19">
      <c r="A257" s="87" t="s">
        <v>1603</v>
      </c>
      <c r="B257" s="87" t="s">
        <v>1137</v>
      </c>
      <c r="C257" s="87" t="s">
        <v>1138</v>
      </c>
      <c r="D257" s="87" t="s">
        <v>771</v>
      </c>
      <c r="E257" s="87" t="s">
        <v>772</v>
      </c>
      <c r="F257" s="87" t="s">
        <v>1720</v>
      </c>
      <c r="G257" s="88">
        <v>45373</v>
      </c>
      <c r="H257" s="89" t="s">
        <v>774</v>
      </c>
      <c r="I257" s="90">
        <v>34680</v>
      </c>
      <c r="J257" s="90">
        <v>33028.54</v>
      </c>
      <c r="K257" s="91">
        <v>5</v>
      </c>
      <c r="L257" s="90">
        <v>0</v>
      </c>
      <c r="M257" s="90">
        <v>825.73</v>
      </c>
      <c r="N257" s="90">
        <v>825.73</v>
      </c>
      <c r="O257" s="90">
        <v>0</v>
      </c>
      <c r="P257" s="89" t="s">
        <v>932</v>
      </c>
      <c r="Q257" s="87" t="s">
        <v>1721</v>
      </c>
      <c r="R257" s="92" t="s">
        <v>1711</v>
      </c>
      <c r="S257" s="87" t="s">
        <v>776</v>
      </c>
    </row>
    <row r="258" spans="1:19">
      <c r="A258" s="87" t="s">
        <v>1603</v>
      </c>
      <c r="B258" s="87" t="s">
        <v>1133</v>
      </c>
      <c r="C258" s="87" t="s">
        <v>1134</v>
      </c>
      <c r="D258" s="87" t="s">
        <v>771</v>
      </c>
      <c r="E258" s="87" t="s">
        <v>772</v>
      </c>
      <c r="F258" s="87" t="s">
        <v>1722</v>
      </c>
      <c r="G258" s="88">
        <v>45374</v>
      </c>
      <c r="H258" s="89" t="s">
        <v>774</v>
      </c>
      <c r="I258" s="90">
        <v>39893</v>
      </c>
      <c r="J258" s="90">
        <v>37993.040000000001</v>
      </c>
      <c r="K258" s="91">
        <v>5</v>
      </c>
      <c r="L258" s="90">
        <v>0</v>
      </c>
      <c r="M258" s="90">
        <v>949.88</v>
      </c>
      <c r="N258" s="90">
        <v>949.88</v>
      </c>
      <c r="O258" s="90">
        <v>0</v>
      </c>
      <c r="P258" s="89" t="s">
        <v>932</v>
      </c>
      <c r="Q258" s="87" t="s">
        <v>1723</v>
      </c>
      <c r="R258" s="92" t="s">
        <v>1724</v>
      </c>
      <c r="S258" s="87" t="s">
        <v>776</v>
      </c>
    </row>
    <row r="259" spans="1:19">
      <c r="A259" s="87" t="s">
        <v>1603</v>
      </c>
      <c r="B259" s="87" t="s">
        <v>1141</v>
      </c>
      <c r="C259" s="87" t="s">
        <v>1142</v>
      </c>
      <c r="D259" s="87" t="s">
        <v>771</v>
      </c>
      <c r="E259" s="87" t="s">
        <v>772</v>
      </c>
      <c r="F259" s="87" t="s">
        <v>1725</v>
      </c>
      <c r="G259" s="88">
        <v>45374</v>
      </c>
      <c r="H259" s="89" t="s">
        <v>774</v>
      </c>
      <c r="I259" s="90">
        <v>5248</v>
      </c>
      <c r="J259" s="90">
        <v>4998.08</v>
      </c>
      <c r="K259" s="91">
        <v>5</v>
      </c>
      <c r="L259" s="90">
        <v>0</v>
      </c>
      <c r="M259" s="90">
        <v>124.96</v>
      </c>
      <c r="N259" s="90">
        <v>124.96</v>
      </c>
      <c r="O259" s="90">
        <v>0</v>
      </c>
      <c r="P259" s="89" t="s">
        <v>932</v>
      </c>
      <c r="Q259" s="87" t="s">
        <v>1726</v>
      </c>
      <c r="R259" s="92" t="s">
        <v>1724</v>
      </c>
      <c r="S259" s="87" t="s">
        <v>776</v>
      </c>
    </row>
    <row r="260" spans="1:19">
      <c r="A260" s="87" t="s">
        <v>1603</v>
      </c>
      <c r="B260" s="87" t="s">
        <v>1104</v>
      </c>
      <c r="C260" s="87" t="s">
        <v>1105</v>
      </c>
      <c r="D260" s="87" t="s">
        <v>771</v>
      </c>
      <c r="E260" s="87" t="s">
        <v>772</v>
      </c>
      <c r="F260" s="87" t="s">
        <v>1727</v>
      </c>
      <c r="G260" s="88">
        <v>45377</v>
      </c>
      <c r="H260" s="89" t="s">
        <v>774</v>
      </c>
      <c r="I260" s="90">
        <v>19072</v>
      </c>
      <c r="J260" s="90">
        <v>18163.8</v>
      </c>
      <c r="K260" s="91">
        <v>5</v>
      </c>
      <c r="L260" s="90">
        <v>0</v>
      </c>
      <c r="M260" s="90">
        <v>454.1</v>
      </c>
      <c r="N260" s="90">
        <v>454.1</v>
      </c>
      <c r="O260" s="90">
        <v>0</v>
      </c>
      <c r="P260" s="89" t="s">
        <v>932</v>
      </c>
      <c r="Q260" s="87" t="s">
        <v>1728</v>
      </c>
      <c r="R260" s="92" t="s">
        <v>1729</v>
      </c>
      <c r="S260" s="87" t="s">
        <v>776</v>
      </c>
    </row>
    <row r="261" spans="1:19">
      <c r="A261" s="87" t="s">
        <v>1603</v>
      </c>
      <c r="B261" s="87" t="s">
        <v>1730</v>
      </c>
      <c r="C261" s="87" t="s">
        <v>1731</v>
      </c>
      <c r="D261" s="87" t="s">
        <v>771</v>
      </c>
      <c r="E261" s="87" t="s">
        <v>772</v>
      </c>
      <c r="F261" s="87" t="s">
        <v>1732</v>
      </c>
      <c r="G261" s="88">
        <v>45377</v>
      </c>
      <c r="H261" s="89" t="s">
        <v>774</v>
      </c>
      <c r="I261" s="90">
        <v>42084</v>
      </c>
      <c r="J261" s="90">
        <v>40079.919999999998</v>
      </c>
      <c r="K261" s="91">
        <v>5</v>
      </c>
      <c r="L261" s="90">
        <v>0</v>
      </c>
      <c r="M261" s="90">
        <v>1002.05</v>
      </c>
      <c r="N261" s="90">
        <v>1002.05</v>
      </c>
      <c r="O261" s="90">
        <v>0</v>
      </c>
      <c r="P261" s="89" t="s">
        <v>932</v>
      </c>
      <c r="Q261" s="87" t="s">
        <v>1733</v>
      </c>
      <c r="R261" s="92" t="s">
        <v>1729</v>
      </c>
      <c r="S261" s="87" t="s">
        <v>776</v>
      </c>
    </row>
    <row r="262" spans="1:19">
      <c r="A262" s="87" t="s">
        <v>1603</v>
      </c>
      <c r="B262" s="87" t="s">
        <v>1734</v>
      </c>
      <c r="C262" s="87" t="s">
        <v>1735</v>
      </c>
      <c r="D262" s="87" t="s">
        <v>771</v>
      </c>
      <c r="E262" s="87" t="s">
        <v>772</v>
      </c>
      <c r="F262" s="87" t="s">
        <v>1736</v>
      </c>
      <c r="G262" s="88">
        <v>45380</v>
      </c>
      <c r="H262" s="89" t="s">
        <v>774</v>
      </c>
      <c r="I262" s="90">
        <v>20275</v>
      </c>
      <c r="J262" s="90">
        <v>19309.759999999998</v>
      </c>
      <c r="K262" s="91">
        <v>5</v>
      </c>
      <c r="L262" s="90">
        <v>0</v>
      </c>
      <c r="M262" s="90">
        <v>482.76</v>
      </c>
      <c r="N262" s="90">
        <v>482.76</v>
      </c>
      <c r="O262" s="90">
        <v>0</v>
      </c>
      <c r="P262" s="89" t="s">
        <v>932</v>
      </c>
      <c r="Q262" s="87" t="s">
        <v>1737</v>
      </c>
      <c r="R262" s="92" t="s">
        <v>1738</v>
      </c>
      <c r="S262" s="87" t="s">
        <v>776</v>
      </c>
    </row>
    <row r="263" spans="1:19">
      <c r="A263" s="87" t="s">
        <v>1603</v>
      </c>
      <c r="B263" s="87" t="s">
        <v>1133</v>
      </c>
      <c r="C263" s="87" t="s">
        <v>1134</v>
      </c>
      <c r="D263" s="87" t="s">
        <v>771</v>
      </c>
      <c r="E263" s="87" t="s">
        <v>772</v>
      </c>
      <c r="F263" s="87" t="s">
        <v>1739</v>
      </c>
      <c r="G263" s="88">
        <v>45380</v>
      </c>
      <c r="H263" s="89" t="s">
        <v>774</v>
      </c>
      <c r="I263" s="90">
        <v>55122</v>
      </c>
      <c r="J263" s="90">
        <v>52496.66</v>
      </c>
      <c r="K263" s="91">
        <v>5</v>
      </c>
      <c r="L263" s="90">
        <v>0</v>
      </c>
      <c r="M263" s="90">
        <v>1312.47</v>
      </c>
      <c r="N263" s="90">
        <v>1312.47</v>
      </c>
      <c r="O263" s="90">
        <v>0</v>
      </c>
      <c r="P263" s="89" t="s">
        <v>932</v>
      </c>
      <c r="Q263" s="87" t="s">
        <v>1740</v>
      </c>
      <c r="R263" s="92" t="s">
        <v>1738</v>
      </c>
      <c r="S263" s="87" t="s">
        <v>776</v>
      </c>
    </row>
    <row r="264" spans="1:19" s="99" customFormat="1">
      <c r="A264" s="93"/>
      <c r="B264" s="93"/>
      <c r="C264" s="93"/>
      <c r="D264" s="93"/>
      <c r="E264" s="93"/>
      <c r="F264" s="93"/>
      <c r="G264" s="94"/>
      <c r="H264" s="95"/>
      <c r="I264" s="96" t="s">
        <v>1741</v>
      </c>
      <c r="J264" s="96">
        <f>SUM(J9:J263)</f>
        <v>33320989.639999975</v>
      </c>
      <c r="K264" s="97"/>
      <c r="L264" s="96">
        <f>SUM(L9:L263)</f>
        <v>970340.71999999974</v>
      </c>
      <c r="M264" s="96">
        <f t="shared" ref="M264:O264" si="0">SUM(M9:M263)</f>
        <v>360943.53999999992</v>
      </c>
      <c r="N264" s="96">
        <f t="shared" si="0"/>
        <v>360943.53999999992</v>
      </c>
      <c r="O264" s="96">
        <f t="shared" si="0"/>
        <v>0</v>
      </c>
      <c r="P264" s="95"/>
      <c r="Q264" s="93"/>
      <c r="R264" s="98"/>
      <c r="S264" s="93"/>
    </row>
    <row r="265" spans="1:19">
      <c r="I265" s="100" t="s">
        <v>1742</v>
      </c>
      <c r="J265" s="80">
        <f>[1]B2CS!D14</f>
        <v>122154.32</v>
      </c>
      <c r="L265" s="80">
        <f>[1]B2CS!F14</f>
        <v>3500.3500000000004</v>
      </c>
      <c r="M265" s="80">
        <f>[1]B2CS!G14</f>
        <v>1303.68</v>
      </c>
      <c r="N265" s="80">
        <f>[1]B2CS!H14</f>
        <v>1303.68</v>
      </c>
      <c r="O265" s="80">
        <f>[1]B2CS!I14</f>
        <v>0</v>
      </c>
    </row>
    <row r="266" spans="1:19">
      <c r="I266" s="100" t="s">
        <v>1743</v>
      </c>
      <c r="J266" s="80">
        <f>[1]CDNR!K15</f>
        <v>39161.899999999994</v>
      </c>
      <c r="L266" s="80">
        <f>[1]CDNR!M15</f>
        <v>1889.52</v>
      </c>
      <c r="M266" s="80">
        <f>[1]CDNR!N15</f>
        <v>34.29</v>
      </c>
      <c r="N266" s="80">
        <f>[1]CDNR!O15</f>
        <v>34.29</v>
      </c>
      <c r="O266" s="80">
        <f>[1]CDNR!P15</f>
        <v>0</v>
      </c>
    </row>
    <row r="267" spans="1:19" s="99" customFormat="1">
      <c r="A267" s="93"/>
      <c r="B267" s="93"/>
      <c r="C267" s="93"/>
      <c r="D267" s="93"/>
      <c r="E267" s="93"/>
      <c r="F267" s="93"/>
      <c r="G267" s="94"/>
      <c r="H267" s="95"/>
      <c r="I267" s="96"/>
      <c r="J267" s="96">
        <f>J264+J265-J266</f>
        <v>33403982.059999976</v>
      </c>
      <c r="K267" s="97"/>
      <c r="L267" s="96">
        <f>L264+L265-L266</f>
        <v>971951.5499999997</v>
      </c>
      <c r="M267" s="96">
        <f>M264+M265-M266</f>
        <v>362212.92999999993</v>
      </c>
      <c r="N267" s="96">
        <f>N264+N265-N266</f>
        <v>362212.92999999993</v>
      </c>
      <c r="O267" s="96">
        <f>O264+O265-O266</f>
        <v>0</v>
      </c>
      <c r="P267" s="95"/>
      <c r="Q267" s="93"/>
      <c r="R267" s="98"/>
      <c r="S267" s="93"/>
    </row>
    <row r="268" spans="1:19" s="99" customFormat="1">
      <c r="A268" s="93"/>
      <c r="B268" s="93"/>
      <c r="C268" s="93"/>
      <c r="D268" s="93"/>
      <c r="E268" s="93"/>
      <c r="F268" s="93"/>
      <c r="G268" s="94"/>
      <c r="H268" s="95"/>
      <c r="I268" s="96"/>
      <c r="J268" s="96"/>
      <c r="K268" s="97"/>
      <c r="L268" s="96"/>
      <c r="M268" s="96"/>
      <c r="N268" s="96"/>
      <c r="O268" s="96"/>
      <c r="P268" s="95"/>
      <c r="Q268" s="93"/>
      <c r="R268" s="98"/>
      <c r="S268" s="93"/>
    </row>
    <row r="269" spans="1:19">
      <c r="I269" s="100" t="s">
        <v>1744</v>
      </c>
      <c r="J269" s="80">
        <f>[1]EXP!I13</f>
        <v>9100691.7899999991</v>
      </c>
    </row>
    <row r="270" spans="1:19">
      <c r="A270" s="87"/>
      <c r="B270" s="87"/>
      <c r="C270" s="87"/>
      <c r="D270" s="87"/>
      <c r="E270" s="87"/>
      <c r="F270" s="87"/>
      <c r="G270" s="88"/>
      <c r="H270" s="89"/>
      <c r="I270" s="104" t="s">
        <v>1745</v>
      </c>
      <c r="J270" s="90">
        <f>SUMIF($K$9:$K$263,"18",J9:J263)</f>
        <v>201186.02000000002</v>
      </c>
      <c r="K270" s="91"/>
      <c r="L270" s="90">
        <f>SUMIF($K$9:$K$263,"18",L9:L263)</f>
        <v>16145.220000000001</v>
      </c>
      <c r="M270" s="90">
        <f>SUMIF($K$9:$K$263,"18",M9:M263)</f>
        <v>10034.379999999999</v>
      </c>
      <c r="N270" s="90">
        <f>SUMIF($K$9:$K$263,"18",N9:N263)</f>
        <v>10034.379999999999</v>
      </c>
      <c r="O270" s="90">
        <f>SUMIF($K$9:$K$263,"18",O9:O263)</f>
        <v>0</v>
      </c>
      <c r="P270" s="89"/>
      <c r="Q270" s="87"/>
      <c r="R270" s="92"/>
      <c r="S270" s="87"/>
    </row>
    <row r="272" spans="1:19">
      <c r="I272" s="100" t="s">
        <v>1746</v>
      </c>
      <c r="J272" s="80">
        <f>J267-J270</f>
        <v>33202796.039999977</v>
      </c>
      <c r="L272" s="80">
        <f t="shared" ref="L272:O272" si="1">L267-L270</f>
        <v>955806.32999999973</v>
      </c>
      <c r="M272" s="80">
        <f t="shared" si="1"/>
        <v>352178.54999999993</v>
      </c>
      <c r="N272" s="80">
        <f t="shared" si="1"/>
        <v>352178.54999999993</v>
      </c>
      <c r="O272" s="80">
        <f t="shared" si="1"/>
        <v>0</v>
      </c>
    </row>
    <row r="274" spans="2:14">
      <c r="J274" s="80">
        <f>J267+J269</f>
        <v>42504673.849999979</v>
      </c>
    </row>
    <row r="277" spans="2:14">
      <c r="B277" s="101"/>
      <c r="C277" s="102">
        <f>C284*C287/C285-C286</f>
        <v>1194096.6357131461</v>
      </c>
      <c r="L277" s="80">
        <f>ANNEXURE!K593</f>
        <v>1318662.68</v>
      </c>
      <c r="M277" s="80">
        <f>ANNEXURE!I593</f>
        <v>1167614.0929999992</v>
      </c>
      <c r="N277" s="80">
        <f>ANNEXURE!J593</f>
        <v>1167614.0929999992</v>
      </c>
    </row>
    <row r="278" spans="2:14">
      <c r="B278" s="101" t="s">
        <v>1747</v>
      </c>
      <c r="C278" s="103">
        <f>((C284)*C287/C285)-(C286*(C287/(C288+C287)))</f>
        <v>2052640.8744686139</v>
      </c>
    </row>
    <row r="279" spans="2:14">
      <c r="B279" s="101" t="s">
        <v>1748</v>
      </c>
      <c r="C279" s="101"/>
      <c r="L279" s="80">
        <f>L272-L277</f>
        <v>-362856.35000000021</v>
      </c>
      <c r="M279" s="80">
        <f t="shared" ref="M279:N279" si="2">M272-M277</f>
        <v>-815435.54299999925</v>
      </c>
      <c r="N279" s="80">
        <f t="shared" si="2"/>
        <v>-815435.54299999925</v>
      </c>
    </row>
    <row r="280" spans="2:14">
      <c r="B280" s="101" t="s">
        <v>1749</v>
      </c>
      <c r="C280" s="101"/>
    </row>
    <row r="281" spans="2:14">
      <c r="B281" s="101" t="s">
        <v>1750</v>
      </c>
      <c r="C281" s="101"/>
    </row>
    <row r="282" spans="2:14">
      <c r="B282" s="101" t="s">
        <v>1751</v>
      </c>
      <c r="C282" s="101"/>
    </row>
    <row r="283" spans="2:14">
      <c r="B283" s="101"/>
      <c r="C283" s="101"/>
    </row>
    <row r="284" spans="2:14">
      <c r="B284" s="101" t="s">
        <v>1752</v>
      </c>
      <c r="C284" s="104">
        <f>J272</f>
        <v>33202796.039999977</v>
      </c>
    </row>
    <row r="285" spans="2:14">
      <c r="B285" s="101" t="s">
        <v>1753</v>
      </c>
      <c r="C285" s="104">
        <f>J274</f>
        <v>42504673.849999979</v>
      </c>
    </row>
    <row r="286" spans="2:14">
      <c r="B286" s="101" t="s">
        <v>1754</v>
      </c>
      <c r="C286" s="104">
        <f>L272+M272+N272</f>
        <v>1660163.4299999997</v>
      </c>
    </row>
    <row r="287" spans="2:14">
      <c r="B287" s="101" t="s">
        <v>1074</v>
      </c>
      <c r="C287" s="104">
        <f>ANNEXURE!$N$587</f>
        <v>3653890.8659999962</v>
      </c>
    </row>
    <row r="288" spans="2:14">
      <c r="B288" s="101" t="s">
        <v>1755</v>
      </c>
      <c r="C288" s="104">
        <f>ANNEXURE!$I$593+ANNEXURE!$J$593+ANNEXURE!$K$593+ANNEXURE!$I$591+ANNEXURE!$J$591+ANNEXURE!$K$591</f>
        <v>3913363.0859999983</v>
      </c>
    </row>
    <row r="289" spans="2:3">
      <c r="B289" s="101" t="s">
        <v>1756</v>
      </c>
      <c r="C289" s="104">
        <f>ANNEXURE!$I$591+ANNEXURE!$J$591+ANNEXURE!$K$591+ANNEXURE!$I$592+ANNEXURE!$J$592+ANNEXURE!$K$592</f>
        <v>492449.0442</v>
      </c>
    </row>
  </sheetData>
  <autoFilter ref="A8:S263" xr:uid="{00000000-0009-0000-0000-000005000000}"/>
  <mergeCells count="10">
    <mergeCell ref="A5:B5"/>
    <mergeCell ref="C5:E5"/>
    <mergeCell ref="A6:E6"/>
    <mergeCell ref="A1:S1"/>
    <mergeCell ref="A2:B2"/>
    <mergeCell ref="C2:E2"/>
    <mergeCell ref="A3:B3"/>
    <mergeCell ref="C3:E3"/>
    <mergeCell ref="A4:B4"/>
    <mergeCell ref="C4:E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O14"/>
  <sheetViews>
    <sheetView workbookViewId="0">
      <selection activeCell="D7" sqref="D1:H1048576"/>
    </sheetView>
  </sheetViews>
  <sheetFormatPr defaultRowHeight="15"/>
  <cols>
    <col min="1" max="2" width="18" style="108" customWidth="1"/>
    <col min="3" max="3" width="25" style="108" customWidth="1"/>
    <col min="4" max="4" width="15" style="80" customWidth="1"/>
    <col min="5" max="5" width="12" style="81" customWidth="1"/>
    <col min="6" max="9" width="15" style="80" customWidth="1"/>
    <col min="10" max="16384" width="9.140625" style="106"/>
  </cols>
  <sheetData>
    <row r="1" spans="1:15" s="105" customFormat="1" ht="25.15" customHeight="1" thickBot="1">
      <c r="A1" s="178" t="s">
        <v>1757</v>
      </c>
      <c r="B1" s="179"/>
      <c r="C1" s="179"/>
      <c r="D1" s="180"/>
      <c r="E1" s="180"/>
      <c r="F1" s="180"/>
      <c r="G1" s="180"/>
      <c r="H1" s="180"/>
      <c r="I1" s="180"/>
      <c r="J1" s="181"/>
      <c r="K1" s="181"/>
      <c r="L1" s="181"/>
      <c r="M1" s="181"/>
      <c r="N1" s="181"/>
      <c r="O1" s="182"/>
    </row>
    <row r="2" spans="1:15" ht="19.899999999999999" customHeight="1" thickBot="1">
      <c r="A2" s="173" t="s">
        <v>1050</v>
      </c>
      <c r="B2" s="174"/>
      <c r="C2" s="173" t="s">
        <v>1049</v>
      </c>
      <c r="D2" s="175"/>
      <c r="E2" s="176"/>
    </row>
    <row r="3" spans="1:15" ht="19.899999999999999" customHeight="1" thickBot="1">
      <c r="A3" s="173" t="s">
        <v>1048</v>
      </c>
      <c r="B3" s="174"/>
      <c r="C3" s="173" t="s">
        <v>1047</v>
      </c>
      <c r="D3" s="175"/>
      <c r="E3" s="176"/>
    </row>
    <row r="4" spans="1:15" ht="19.899999999999999" customHeight="1" thickBot="1">
      <c r="A4" s="183" t="s">
        <v>1046</v>
      </c>
      <c r="B4" s="184"/>
      <c r="C4" s="173" t="s">
        <v>1045</v>
      </c>
      <c r="D4" s="175"/>
      <c r="E4" s="176"/>
    </row>
    <row r="5" spans="1:15" ht="19.899999999999999" customHeight="1" thickBot="1">
      <c r="A5" s="173" t="s">
        <v>776</v>
      </c>
      <c r="B5" s="174"/>
      <c r="C5" s="173" t="s">
        <v>776</v>
      </c>
      <c r="D5" s="175"/>
      <c r="E5" s="176"/>
    </row>
    <row r="6" spans="1:15" ht="19.899999999999999" customHeight="1" thickBot="1">
      <c r="A6" s="173" t="s">
        <v>1758</v>
      </c>
      <c r="B6" s="177"/>
      <c r="C6" s="177"/>
      <c r="D6" s="175"/>
      <c r="E6" s="176"/>
    </row>
    <row r="8" spans="1:15">
      <c r="A8" s="107" t="s">
        <v>1077</v>
      </c>
      <c r="B8" s="107" t="s">
        <v>1759</v>
      </c>
      <c r="C8" s="107" t="s">
        <v>757</v>
      </c>
      <c r="D8" s="86" t="s">
        <v>763</v>
      </c>
      <c r="E8" s="86" t="s">
        <v>764</v>
      </c>
      <c r="F8" s="86" t="s">
        <v>765</v>
      </c>
      <c r="G8" s="86" t="s">
        <v>766</v>
      </c>
      <c r="H8" s="86" t="s">
        <v>767</v>
      </c>
      <c r="I8" s="86" t="s">
        <v>8</v>
      </c>
    </row>
    <row r="9" spans="1:15">
      <c r="A9" s="108" t="s">
        <v>1082</v>
      </c>
      <c r="B9" s="108" t="s">
        <v>1760</v>
      </c>
      <c r="C9" s="108" t="s">
        <v>771</v>
      </c>
      <c r="D9" s="80">
        <v>9428.56</v>
      </c>
      <c r="E9" s="81">
        <v>5</v>
      </c>
      <c r="F9" s="80">
        <v>0</v>
      </c>
      <c r="G9" s="80">
        <v>235.71</v>
      </c>
      <c r="H9" s="80">
        <v>235.71</v>
      </c>
      <c r="I9" s="80">
        <v>0</v>
      </c>
    </row>
    <row r="10" spans="1:15">
      <c r="A10" s="108" t="s">
        <v>1082</v>
      </c>
      <c r="B10" s="108" t="s">
        <v>1760</v>
      </c>
      <c r="C10" s="108" t="s">
        <v>1091</v>
      </c>
      <c r="D10" s="80">
        <v>46142.92</v>
      </c>
      <c r="E10" s="81">
        <v>5</v>
      </c>
      <c r="F10" s="80">
        <v>2307.15</v>
      </c>
      <c r="G10" s="80">
        <v>0</v>
      </c>
      <c r="H10" s="80">
        <v>0</v>
      </c>
      <c r="I10" s="80">
        <v>0</v>
      </c>
    </row>
    <row r="11" spans="1:15">
      <c r="A11" s="108" t="s">
        <v>1082</v>
      </c>
      <c r="B11" s="108" t="s">
        <v>1760</v>
      </c>
      <c r="C11" s="108" t="s">
        <v>1085</v>
      </c>
      <c r="D11" s="80">
        <v>14344.72</v>
      </c>
      <c r="E11" s="81">
        <v>5</v>
      </c>
      <c r="F11" s="80">
        <v>717.24</v>
      </c>
      <c r="G11" s="80">
        <v>0</v>
      </c>
      <c r="H11" s="80">
        <v>0</v>
      </c>
      <c r="I11" s="80">
        <v>0</v>
      </c>
    </row>
    <row r="12" spans="1:15">
      <c r="A12" s="108" t="s">
        <v>1374</v>
      </c>
      <c r="B12" s="108" t="s">
        <v>1761</v>
      </c>
      <c r="C12" s="108" t="s">
        <v>1179</v>
      </c>
      <c r="D12" s="80">
        <v>9519.2199999999993</v>
      </c>
      <c r="E12" s="81">
        <v>5</v>
      </c>
      <c r="F12" s="80">
        <v>475.96</v>
      </c>
      <c r="G12" s="80">
        <v>0</v>
      </c>
      <c r="H12" s="80">
        <v>0</v>
      </c>
      <c r="I12" s="80">
        <v>0</v>
      </c>
    </row>
    <row r="13" spans="1:15">
      <c r="A13" s="108" t="s">
        <v>1603</v>
      </c>
      <c r="B13" s="108" t="s">
        <v>1762</v>
      </c>
      <c r="C13" s="108" t="s">
        <v>771</v>
      </c>
      <c r="D13" s="80">
        <v>42718.9</v>
      </c>
      <c r="E13" s="81">
        <v>5</v>
      </c>
      <c r="F13" s="80">
        <v>0</v>
      </c>
      <c r="G13" s="80">
        <v>1067.97</v>
      </c>
      <c r="H13" s="80">
        <v>1067.97</v>
      </c>
      <c r="I13" s="80">
        <v>0</v>
      </c>
    </row>
    <row r="14" spans="1:15" s="110" customFormat="1">
      <c r="A14" s="109"/>
      <c r="B14" s="109"/>
      <c r="C14" s="109"/>
      <c r="D14" s="96">
        <f>SUM(D9:D13)</f>
        <v>122154.32</v>
      </c>
      <c r="E14" s="97"/>
      <c r="F14" s="96">
        <f>SUM(F9:F13)</f>
        <v>3500.3500000000004</v>
      </c>
      <c r="G14" s="96">
        <f>SUM(G9:G13)</f>
        <v>1303.68</v>
      </c>
      <c r="H14" s="96">
        <f>SUM(H9:H13)</f>
        <v>1303.68</v>
      </c>
      <c r="I14" s="96">
        <f>SUM(I9:I13)</f>
        <v>0</v>
      </c>
    </row>
  </sheetData>
  <mergeCells count="10">
    <mergeCell ref="A5:B5"/>
    <mergeCell ref="C5:E5"/>
    <mergeCell ref="A6:E6"/>
    <mergeCell ref="A1:O1"/>
    <mergeCell ref="A2:B2"/>
    <mergeCell ref="C2:E2"/>
    <mergeCell ref="A3:B3"/>
    <mergeCell ref="C3:E3"/>
    <mergeCell ref="A4:B4"/>
    <mergeCell ref="C4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T15"/>
  <sheetViews>
    <sheetView topLeftCell="E2" workbookViewId="0">
      <selection activeCell="K11" sqref="K11"/>
    </sheetView>
  </sheetViews>
  <sheetFormatPr defaultRowHeight="15"/>
  <cols>
    <col min="1" max="1" width="18" style="108" customWidth="1"/>
    <col min="2" max="2" width="50" style="108" customWidth="1"/>
    <col min="3" max="3" width="20" style="108" customWidth="1"/>
    <col min="4" max="4" width="25" style="108" customWidth="1"/>
    <col min="5" max="6" width="20" style="108" customWidth="1"/>
    <col min="7" max="7" width="15" style="111" customWidth="1"/>
    <col min="8" max="8" width="20" style="108" customWidth="1"/>
    <col min="9" max="9" width="12" style="108" customWidth="1"/>
    <col min="10" max="11" width="15" style="124" customWidth="1"/>
    <col min="12" max="12" width="12" style="125" customWidth="1"/>
    <col min="13" max="16" width="15" style="124" customWidth="1"/>
    <col min="17" max="17" width="15" style="112" customWidth="1"/>
    <col min="18" max="18" width="25" style="108" customWidth="1"/>
    <col min="19" max="19" width="15" style="113" customWidth="1"/>
    <col min="20" max="20" width="25" style="108" customWidth="1"/>
    <col min="21" max="16384" width="9.140625" style="106"/>
  </cols>
  <sheetData>
    <row r="1" spans="1:20" s="105" customFormat="1" ht="25.15" customHeight="1" thickBot="1">
      <c r="A1" s="178" t="s">
        <v>1763</v>
      </c>
      <c r="B1" s="179"/>
      <c r="C1" s="179"/>
      <c r="D1" s="179"/>
      <c r="E1" s="179"/>
      <c r="F1" s="179"/>
      <c r="G1" s="185"/>
      <c r="H1" s="179"/>
      <c r="I1" s="179"/>
      <c r="J1" s="180"/>
      <c r="K1" s="180"/>
      <c r="L1" s="180"/>
      <c r="M1" s="180"/>
      <c r="N1" s="180"/>
      <c r="O1" s="180"/>
      <c r="P1" s="180"/>
      <c r="Q1" s="179"/>
      <c r="R1" s="179"/>
      <c r="S1" s="185"/>
      <c r="T1" s="186"/>
    </row>
    <row r="2" spans="1:20" ht="19.899999999999999" customHeight="1" thickBot="1">
      <c r="A2" s="173" t="s">
        <v>1050</v>
      </c>
      <c r="B2" s="174"/>
      <c r="C2" s="173" t="s">
        <v>1049</v>
      </c>
      <c r="D2" s="177"/>
      <c r="E2" s="174"/>
    </row>
    <row r="3" spans="1:20" ht="19.899999999999999" customHeight="1" thickBot="1">
      <c r="A3" s="173" t="s">
        <v>1048</v>
      </c>
      <c r="B3" s="174"/>
      <c r="C3" s="173" t="s">
        <v>1047</v>
      </c>
      <c r="D3" s="177"/>
      <c r="E3" s="174"/>
    </row>
    <row r="4" spans="1:20" ht="19.899999999999999" customHeight="1" thickBot="1">
      <c r="A4" s="183" t="s">
        <v>1046</v>
      </c>
      <c r="B4" s="184"/>
      <c r="C4" s="173" t="s">
        <v>1045</v>
      </c>
      <c r="D4" s="177"/>
      <c r="E4" s="174"/>
    </row>
    <row r="5" spans="1:20" ht="19.899999999999999" customHeight="1" thickBot="1">
      <c r="A5" s="173" t="s">
        <v>776</v>
      </c>
      <c r="B5" s="174"/>
      <c r="C5" s="173" t="s">
        <v>776</v>
      </c>
      <c r="D5" s="177"/>
      <c r="E5" s="174"/>
    </row>
    <row r="6" spans="1:20" ht="19.899999999999999" customHeight="1" thickBot="1">
      <c r="A6" s="173" t="s">
        <v>1758</v>
      </c>
      <c r="B6" s="177"/>
      <c r="C6" s="177"/>
      <c r="D6" s="177"/>
      <c r="E6" s="174"/>
    </row>
    <row r="8" spans="1:20" ht="30">
      <c r="A8" s="107" t="s">
        <v>1077</v>
      </c>
      <c r="B8" s="107" t="s">
        <v>1078</v>
      </c>
      <c r="C8" s="107" t="s">
        <v>1079</v>
      </c>
      <c r="D8" s="107" t="s">
        <v>757</v>
      </c>
      <c r="E8" s="107" t="s">
        <v>1060</v>
      </c>
      <c r="F8" s="107" t="s">
        <v>1059</v>
      </c>
      <c r="G8" s="114" t="s">
        <v>1058</v>
      </c>
      <c r="H8" s="107" t="s">
        <v>758</v>
      </c>
      <c r="I8" s="107" t="s">
        <v>761</v>
      </c>
      <c r="J8" s="126" t="s">
        <v>762</v>
      </c>
      <c r="K8" s="126" t="s">
        <v>763</v>
      </c>
      <c r="L8" s="126" t="s">
        <v>764</v>
      </c>
      <c r="M8" s="126" t="s">
        <v>765</v>
      </c>
      <c r="N8" s="126" t="s">
        <v>766</v>
      </c>
      <c r="O8" s="126" t="s">
        <v>767</v>
      </c>
      <c r="P8" s="126" t="s">
        <v>8</v>
      </c>
      <c r="Q8" s="107" t="s">
        <v>1039</v>
      </c>
      <c r="R8" s="107" t="s">
        <v>1038</v>
      </c>
      <c r="S8" s="114" t="s">
        <v>1080</v>
      </c>
      <c r="T8" s="107" t="s">
        <v>1081</v>
      </c>
    </row>
    <row r="9" spans="1:20">
      <c r="A9" s="101" t="s">
        <v>1082</v>
      </c>
      <c r="B9" s="101" t="s">
        <v>1262</v>
      </c>
      <c r="C9" s="101" t="s">
        <v>1263</v>
      </c>
      <c r="D9" s="101" t="s">
        <v>1264</v>
      </c>
      <c r="E9" s="101" t="s">
        <v>1053</v>
      </c>
      <c r="F9" s="101" t="s">
        <v>1764</v>
      </c>
      <c r="G9" s="115">
        <v>45304</v>
      </c>
      <c r="H9" s="101" t="s">
        <v>772</v>
      </c>
      <c r="I9" s="101" t="s">
        <v>774</v>
      </c>
      <c r="J9" s="129">
        <v>3360</v>
      </c>
      <c r="K9" s="129">
        <v>3200</v>
      </c>
      <c r="L9" s="128">
        <v>5</v>
      </c>
      <c r="M9" s="129">
        <v>160</v>
      </c>
      <c r="N9" s="129">
        <v>0</v>
      </c>
      <c r="O9" s="129">
        <v>0</v>
      </c>
      <c r="P9" s="129">
        <v>0</v>
      </c>
      <c r="Q9" s="116" t="s">
        <v>932</v>
      </c>
      <c r="R9" s="101" t="s">
        <v>1765</v>
      </c>
      <c r="S9" s="117" t="s">
        <v>1257</v>
      </c>
      <c r="T9" s="101" t="s">
        <v>776</v>
      </c>
    </row>
    <row r="10" spans="1:20">
      <c r="A10" s="101" t="s">
        <v>1082</v>
      </c>
      <c r="B10" s="101" t="s">
        <v>1262</v>
      </c>
      <c r="C10" s="101" t="s">
        <v>1263</v>
      </c>
      <c r="D10" s="101" t="s">
        <v>1264</v>
      </c>
      <c r="E10" s="101" t="s">
        <v>1053</v>
      </c>
      <c r="F10" s="101" t="s">
        <v>1766</v>
      </c>
      <c r="G10" s="115">
        <v>45304</v>
      </c>
      <c r="H10" s="101" t="s">
        <v>772</v>
      </c>
      <c r="I10" s="101" t="s">
        <v>774</v>
      </c>
      <c r="J10" s="129">
        <v>3360</v>
      </c>
      <c r="K10" s="129">
        <v>3200</v>
      </c>
      <c r="L10" s="128">
        <v>5</v>
      </c>
      <c r="M10" s="129">
        <v>160</v>
      </c>
      <c r="N10" s="129">
        <v>0</v>
      </c>
      <c r="O10" s="129">
        <v>0</v>
      </c>
      <c r="P10" s="129">
        <v>0</v>
      </c>
      <c r="Q10" s="116" t="s">
        <v>932</v>
      </c>
      <c r="R10" s="101" t="s">
        <v>1767</v>
      </c>
      <c r="S10" s="117" t="s">
        <v>1257</v>
      </c>
      <c r="T10" s="101" t="s">
        <v>776</v>
      </c>
    </row>
    <row r="11" spans="1:20">
      <c r="A11" s="101" t="s">
        <v>1082</v>
      </c>
      <c r="B11" s="101" t="s">
        <v>1141</v>
      </c>
      <c r="C11" s="101" t="s">
        <v>1142</v>
      </c>
      <c r="D11" s="101" t="s">
        <v>771</v>
      </c>
      <c r="E11" s="101" t="s">
        <v>1053</v>
      </c>
      <c r="F11" s="101" t="s">
        <v>1768</v>
      </c>
      <c r="G11" s="115">
        <v>45306</v>
      </c>
      <c r="H11" s="101" t="s">
        <v>772</v>
      </c>
      <c r="I11" s="101" t="s">
        <v>774</v>
      </c>
      <c r="J11" s="129">
        <v>1440</v>
      </c>
      <c r="K11" s="129">
        <v>1371.42</v>
      </c>
      <c r="L11" s="128">
        <v>5</v>
      </c>
      <c r="M11" s="129">
        <v>0</v>
      </c>
      <c r="N11" s="129">
        <v>34.29</v>
      </c>
      <c r="O11" s="129">
        <v>34.29</v>
      </c>
      <c r="P11" s="129">
        <v>0</v>
      </c>
      <c r="Q11" s="116" t="s">
        <v>932</v>
      </c>
      <c r="R11" s="101" t="s">
        <v>1769</v>
      </c>
      <c r="S11" s="117" t="s">
        <v>1270</v>
      </c>
      <c r="T11" s="101" t="s">
        <v>776</v>
      </c>
    </row>
    <row r="12" spans="1:20">
      <c r="A12" s="101" t="s">
        <v>1603</v>
      </c>
      <c r="B12" s="101" t="s">
        <v>1280</v>
      </c>
      <c r="C12" s="101" t="s">
        <v>1281</v>
      </c>
      <c r="D12" s="101" t="s">
        <v>1282</v>
      </c>
      <c r="E12" s="101" t="s">
        <v>1053</v>
      </c>
      <c r="F12" s="101" t="s">
        <v>1770</v>
      </c>
      <c r="G12" s="115">
        <v>45371</v>
      </c>
      <c r="H12" s="101" t="s">
        <v>772</v>
      </c>
      <c r="I12" s="101" t="s">
        <v>774</v>
      </c>
      <c r="J12" s="129">
        <v>8640</v>
      </c>
      <c r="K12" s="129">
        <v>8228.56</v>
      </c>
      <c r="L12" s="128">
        <v>5</v>
      </c>
      <c r="M12" s="129">
        <v>411.44</v>
      </c>
      <c r="N12" s="129">
        <v>0</v>
      </c>
      <c r="O12" s="129">
        <v>0</v>
      </c>
      <c r="P12" s="129">
        <v>0</v>
      </c>
      <c r="Q12" s="116" t="s">
        <v>932</v>
      </c>
      <c r="R12" s="101" t="s">
        <v>1771</v>
      </c>
      <c r="S12" s="117" t="s">
        <v>1700</v>
      </c>
      <c r="T12" s="101" t="s">
        <v>776</v>
      </c>
    </row>
    <row r="13" spans="1:20">
      <c r="A13" s="101" t="s">
        <v>1603</v>
      </c>
      <c r="B13" s="101" t="s">
        <v>1280</v>
      </c>
      <c r="C13" s="101" t="s">
        <v>1281</v>
      </c>
      <c r="D13" s="101" t="s">
        <v>1282</v>
      </c>
      <c r="E13" s="101" t="s">
        <v>1053</v>
      </c>
      <c r="F13" s="101" t="s">
        <v>1772</v>
      </c>
      <c r="G13" s="115">
        <v>45371</v>
      </c>
      <c r="H13" s="101" t="s">
        <v>772</v>
      </c>
      <c r="I13" s="101" t="s">
        <v>774</v>
      </c>
      <c r="J13" s="129">
        <v>11520</v>
      </c>
      <c r="K13" s="129">
        <v>10971.44</v>
      </c>
      <c r="L13" s="128">
        <v>5</v>
      </c>
      <c r="M13" s="129">
        <v>548.55999999999995</v>
      </c>
      <c r="N13" s="129">
        <v>0</v>
      </c>
      <c r="O13" s="129">
        <v>0</v>
      </c>
      <c r="P13" s="129">
        <v>0</v>
      </c>
      <c r="Q13" s="116" t="s">
        <v>932</v>
      </c>
      <c r="R13" s="101" t="s">
        <v>1773</v>
      </c>
      <c r="S13" s="117" t="s">
        <v>1700</v>
      </c>
      <c r="T13" s="101" t="s">
        <v>776</v>
      </c>
    </row>
    <row r="14" spans="1:20">
      <c r="A14" s="101" t="s">
        <v>1603</v>
      </c>
      <c r="B14" s="101" t="s">
        <v>1098</v>
      </c>
      <c r="C14" s="101" t="s">
        <v>1099</v>
      </c>
      <c r="D14" s="101" t="s">
        <v>1100</v>
      </c>
      <c r="E14" s="101" t="s">
        <v>1053</v>
      </c>
      <c r="F14" s="101" t="s">
        <v>1774</v>
      </c>
      <c r="G14" s="115">
        <v>45372</v>
      </c>
      <c r="H14" s="101" t="s">
        <v>772</v>
      </c>
      <c r="I14" s="101" t="s">
        <v>774</v>
      </c>
      <c r="J14" s="129">
        <v>12800</v>
      </c>
      <c r="K14" s="129">
        <v>12190.48</v>
      </c>
      <c r="L14" s="128">
        <v>5</v>
      </c>
      <c r="M14" s="129">
        <v>609.52</v>
      </c>
      <c r="N14" s="129">
        <v>0</v>
      </c>
      <c r="O14" s="129">
        <v>0</v>
      </c>
      <c r="P14" s="129">
        <v>0</v>
      </c>
      <c r="Q14" s="116" t="s">
        <v>932</v>
      </c>
      <c r="R14" s="101" t="s">
        <v>1775</v>
      </c>
      <c r="S14" s="117" t="s">
        <v>1776</v>
      </c>
      <c r="T14" s="101" t="s">
        <v>776</v>
      </c>
    </row>
    <row r="15" spans="1:20" s="110" customFormat="1">
      <c r="A15" s="109"/>
      <c r="B15" s="109"/>
      <c r="C15" s="109"/>
      <c r="D15" s="109"/>
      <c r="E15" s="109"/>
      <c r="F15" s="109"/>
      <c r="G15" s="118"/>
      <c r="H15" s="109"/>
      <c r="I15" s="109"/>
      <c r="J15" s="130"/>
      <c r="K15" s="130">
        <f>SUM(K9:K14)</f>
        <v>39161.899999999994</v>
      </c>
      <c r="L15" s="131"/>
      <c r="M15" s="130">
        <f>SUM(M9:M14)</f>
        <v>1889.52</v>
      </c>
      <c r="N15" s="130">
        <f t="shared" ref="N15:P15" si="0">SUM(N9:N14)</f>
        <v>34.29</v>
      </c>
      <c r="O15" s="130">
        <f t="shared" si="0"/>
        <v>34.29</v>
      </c>
      <c r="P15" s="130">
        <f t="shared" si="0"/>
        <v>0</v>
      </c>
      <c r="Q15" s="119"/>
      <c r="R15" s="109"/>
      <c r="S15" s="120"/>
      <c r="T15" s="109"/>
    </row>
  </sheetData>
  <autoFilter ref="A8:T14" xr:uid="{00000000-0009-0000-0000-000007000000}"/>
  <mergeCells count="10">
    <mergeCell ref="A5:B5"/>
    <mergeCell ref="C5:E5"/>
    <mergeCell ref="A6:E6"/>
    <mergeCell ref="A1:T1"/>
    <mergeCell ref="A2:B2"/>
    <mergeCell ref="C2:E2"/>
    <mergeCell ref="A3:B3"/>
    <mergeCell ref="C3:E3"/>
    <mergeCell ref="A4:B4"/>
    <mergeCell ref="C4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O13"/>
  <sheetViews>
    <sheetView workbookViewId="0">
      <selection activeCell="I13" sqref="I13"/>
    </sheetView>
  </sheetViews>
  <sheetFormatPr defaultRowHeight="15"/>
  <cols>
    <col min="1" max="1" width="14" style="108" bestFit="1" customWidth="1"/>
    <col min="2" max="2" width="23" style="108" bestFit="1" customWidth="1"/>
    <col min="3" max="3" width="16" style="108" bestFit="1" customWidth="1"/>
    <col min="4" max="4" width="12" style="111" bestFit="1" customWidth="1"/>
    <col min="5" max="5" width="15.140625" style="108" bestFit="1" customWidth="1"/>
    <col min="6" max="6" width="16.7109375" style="111" bestFit="1" customWidth="1"/>
    <col min="7" max="7" width="23.7109375" style="108" bestFit="1" customWidth="1"/>
    <col min="8" max="8" width="13.140625" style="124" bestFit="1" customWidth="1"/>
    <col min="9" max="9" width="13.5703125" style="124" bestFit="1" customWidth="1"/>
    <col min="10" max="10" width="8.42578125" style="125" bestFit="1" customWidth="1"/>
    <col min="11" max="12" width="5" style="124" bestFit="1" customWidth="1"/>
    <col min="13" max="13" width="4.140625" style="124" bestFit="1" customWidth="1"/>
    <col min="14" max="14" width="13.140625" style="113" bestFit="1" customWidth="1"/>
    <col min="15" max="15" width="15.140625" style="112" bestFit="1" customWidth="1"/>
    <col min="16" max="16384" width="9.140625" style="106"/>
  </cols>
  <sheetData>
    <row r="1" spans="1:15" s="105" customFormat="1" ht="25.15" customHeight="1" thickBot="1">
      <c r="A1" s="178" t="s">
        <v>1777</v>
      </c>
      <c r="B1" s="179"/>
      <c r="C1" s="179"/>
      <c r="D1" s="185"/>
      <c r="E1" s="179"/>
      <c r="F1" s="185"/>
      <c r="G1" s="179"/>
      <c r="H1" s="180"/>
      <c r="I1" s="180"/>
      <c r="J1" s="180"/>
      <c r="K1" s="180"/>
      <c r="L1" s="188"/>
      <c r="M1" s="123"/>
      <c r="N1" s="122"/>
      <c r="O1" s="121"/>
    </row>
    <row r="2" spans="1:15" ht="19.899999999999999" customHeight="1" thickBot="1">
      <c r="A2" s="173" t="s">
        <v>1050</v>
      </c>
      <c r="B2" s="174"/>
      <c r="C2" s="173" t="s">
        <v>1049</v>
      </c>
      <c r="D2" s="187"/>
      <c r="E2" s="174"/>
    </row>
    <row r="3" spans="1:15" ht="19.899999999999999" customHeight="1" thickBot="1">
      <c r="A3" s="173" t="s">
        <v>1048</v>
      </c>
      <c r="B3" s="174"/>
      <c r="C3" s="173" t="s">
        <v>1047</v>
      </c>
      <c r="D3" s="187"/>
      <c r="E3" s="174"/>
    </row>
    <row r="4" spans="1:15" ht="19.899999999999999" customHeight="1" thickBot="1">
      <c r="A4" s="183" t="s">
        <v>1046</v>
      </c>
      <c r="B4" s="184"/>
      <c r="C4" s="173" t="s">
        <v>1045</v>
      </c>
      <c r="D4" s="187"/>
      <c r="E4" s="174"/>
    </row>
    <row r="5" spans="1:15" ht="19.899999999999999" customHeight="1" thickBot="1">
      <c r="A5" s="173" t="s">
        <v>776</v>
      </c>
      <c r="B5" s="174"/>
      <c r="C5" s="173" t="s">
        <v>776</v>
      </c>
      <c r="D5" s="187"/>
      <c r="E5" s="174"/>
    </row>
    <row r="6" spans="1:15" ht="19.899999999999999" customHeight="1" thickBot="1">
      <c r="A6" s="173" t="s">
        <v>1758</v>
      </c>
      <c r="B6" s="177"/>
      <c r="C6" s="177"/>
      <c r="D6" s="187"/>
      <c r="E6" s="174"/>
    </row>
    <row r="8" spans="1:15" ht="30">
      <c r="A8" s="107" t="s">
        <v>1077</v>
      </c>
      <c r="B8" s="107" t="s">
        <v>1778</v>
      </c>
      <c r="C8" s="107" t="s">
        <v>759</v>
      </c>
      <c r="D8" s="114" t="s">
        <v>760</v>
      </c>
      <c r="E8" s="107" t="s">
        <v>1779</v>
      </c>
      <c r="F8" s="114" t="s">
        <v>1780</v>
      </c>
      <c r="G8" s="107" t="s">
        <v>1067</v>
      </c>
      <c r="H8" s="126" t="s">
        <v>762</v>
      </c>
      <c r="I8" s="126" t="s">
        <v>763</v>
      </c>
      <c r="J8" s="126" t="s">
        <v>764</v>
      </c>
      <c r="K8" s="126" t="s">
        <v>765</v>
      </c>
      <c r="L8" s="126" t="s">
        <v>8</v>
      </c>
      <c r="M8" s="126" t="s">
        <v>1038</v>
      </c>
      <c r="N8" s="114" t="s">
        <v>1080</v>
      </c>
      <c r="O8" s="107" t="s">
        <v>1081</v>
      </c>
    </row>
    <row r="9" spans="1:15">
      <c r="A9" s="101" t="s">
        <v>1374</v>
      </c>
      <c r="B9" s="101" t="s">
        <v>1781</v>
      </c>
      <c r="C9" s="101" t="s">
        <v>1782</v>
      </c>
      <c r="D9" s="115">
        <v>45246</v>
      </c>
      <c r="E9" s="101" t="s">
        <v>1783</v>
      </c>
      <c r="F9" s="115" t="s">
        <v>1784</v>
      </c>
      <c r="G9" s="101" t="s">
        <v>1785</v>
      </c>
      <c r="H9" s="127">
        <v>324230.82</v>
      </c>
      <c r="I9" s="127">
        <v>324230.82</v>
      </c>
      <c r="J9" s="128">
        <v>0</v>
      </c>
      <c r="K9" s="127">
        <v>0</v>
      </c>
      <c r="L9" s="127">
        <v>0</v>
      </c>
      <c r="M9" s="127" t="s">
        <v>776</v>
      </c>
      <c r="N9" s="117" t="s">
        <v>776</v>
      </c>
      <c r="O9" s="116" t="s">
        <v>776</v>
      </c>
    </row>
    <row r="10" spans="1:15">
      <c r="A10" s="101" t="s">
        <v>1374</v>
      </c>
      <c r="B10" s="101" t="s">
        <v>1781</v>
      </c>
      <c r="C10" s="101" t="s">
        <v>1786</v>
      </c>
      <c r="D10" s="115">
        <v>45258</v>
      </c>
      <c r="E10" s="101" t="s">
        <v>1787</v>
      </c>
      <c r="F10" s="115" t="s">
        <v>1788</v>
      </c>
      <c r="G10" s="101" t="s">
        <v>1785</v>
      </c>
      <c r="H10" s="127">
        <v>3011419.05</v>
      </c>
      <c r="I10" s="127">
        <v>3011419.05</v>
      </c>
      <c r="J10" s="128">
        <v>0</v>
      </c>
      <c r="K10" s="127">
        <v>0</v>
      </c>
      <c r="L10" s="127">
        <v>0</v>
      </c>
      <c r="M10" s="127" t="s">
        <v>776</v>
      </c>
      <c r="N10" s="117" t="s">
        <v>776</v>
      </c>
      <c r="O10" s="116" t="s">
        <v>776</v>
      </c>
    </row>
    <row r="11" spans="1:15">
      <c r="A11" s="101" t="s">
        <v>1374</v>
      </c>
      <c r="B11" s="101" t="s">
        <v>1781</v>
      </c>
      <c r="C11" s="101" t="s">
        <v>1789</v>
      </c>
      <c r="D11" s="115">
        <v>45281</v>
      </c>
      <c r="E11" s="101" t="s">
        <v>1790</v>
      </c>
      <c r="F11" s="115" t="s">
        <v>1791</v>
      </c>
      <c r="G11" s="101" t="s">
        <v>1785</v>
      </c>
      <c r="H11" s="127">
        <v>2840734.54</v>
      </c>
      <c r="I11" s="127">
        <v>2840734.54</v>
      </c>
      <c r="J11" s="128">
        <v>0</v>
      </c>
      <c r="K11" s="127">
        <v>0</v>
      </c>
      <c r="L11" s="127">
        <v>0</v>
      </c>
      <c r="M11" s="127" t="s">
        <v>776</v>
      </c>
      <c r="N11" s="117" t="s">
        <v>776</v>
      </c>
      <c r="O11" s="116" t="s">
        <v>776</v>
      </c>
    </row>
    <row r="12" spans="1:15">
      <c r="A12" s="101" t="s">
        <v>1374</v>
      </c>
      <c r="B12" s="101" t="s">
        <v>1781</v>
      </c>
      <c r="C12" s="101" t="s">
        <v>1792</v>
      </c>
      <c r="D12" s="115">
        <v>45300</v>
      </c>
      <c r="E12" s="101" t="s">
        <v>1793</v>
      </c>
      <c r="F12" s="115" t="s">
        <v>1217</v>
      </c>
      <c r="G12" s="101" t="s">
        <v>1785</v>
      </c>
      <c r="H12" s="127">
        <v>2924307.38</v>
      </c>
      <c r="I12" s="127">
        <v>2924307.38</v>
      </c>
      <c r="J12" s="128">
        <v>0</v>
      </c>
      <c r="K12" s="127">
        <v>0</v>
      </c>
      <c r="L12" s="127">
        <v>0</v>
      </c>
      <c r="M12" s="127" t="s">
        <v>776</v>
      </c>
      <c r="N12" s="117" t="s">
        <v>776</v>
      </c>
      <c r="O12" s="116" t="s">
        <v>776</v>
      </c>
    </row>
    <row r="13" spans="1:15">
      <c r="I13" s="130">
        <f>SUM(I9:I12)</f>
        <v>9100691.7899999991</v>
      </c>
    </row>
  </sheetData>
  <mergeCells count="10">
    <mergeCell ref="A5:B5"/>
    <mergeCell ref="C5:E5"/>
    <mergeCell ref="A6:E6"/>
    <mergeCell ref="A1:L1"/>
    <mergeCell ref="A2:B2"/>
    <mergeCell ref="C2:E2"/>
    <mergeCell ref="A3:B3"/>
    <mergeCell ref="C3:E3"/>
    <mergeCell ref="A4:B4"/>
    <mergeCell ref="C4:E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ANNEXURE</vt:lpstr>
      <vt:lpstr>WORKING</vt:lpstr>
      <vt:lpstr>PUR B2B</vt:lpstr>
      <vt:lpstr>PUR CDNR</vt:lpstr>
      <vt:lpstr>PUR IMPG</vt:lpstr>
      <vt:lpstr>SALE B2B</vt:lpstr>
      <vt:lpstr>B2CS</vt:lpstr>
      <vt:lpstr>CDNR</vt:lpstr>
      <vt:lpstr>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N-Com</dc:creator>
  <cp:lastModifiedBy>jashan chandani</cp:lastModifiedBy>
  <dcterms:created xsi:type="dcterms:W3CDTF">2024-04-15T08:15:21Z</dcterms:created>
  <dcterms:modified xsi:type="dcterms:W3CDTF">2025-02-03T11:43:39Z</dcterms:modified>
</cp:coreProperties>
</file>