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azachk/repos/pha2/results/tables/"/>
    </mc:Choice>
  </mc:AlternateContent>
  <xr:revisionPtr revIDLastSave="0" documentId="13_ncr:1_{67EFF1FA-DA40-1446-B630-0C8256C0B399}" xr6:coauthVersionLast="40" xr6:coauthVersionMax="40" xr10:uidLastSave="{00000000-0000-0000-0000-000000000000}"/>
  <bookViews>
    <workbookView xWindow="0" yWindow="460" windowWidth="28800" windowHeight="17540" xr2:uid="{2B090D4D-12BC-FD41-AE50-A2DB45FAEF48}"/>
  </bookViews>
  <sheets>
    <sheet name="best" sheetId="1" r:id="rId1"/>
    <sheet name="best_rd2" sheetId="10" r:id="rId2"/>
    <sheet name="sic_rd2" sheetId="12" r:id="rId3"/>
    <sheet name="gap" sheetId="6" r:id="rId4"/>
    <sheet name="gap_rd2" sheetId="11" r:id="rId5"/>
    <sheet name="lpc_gap" sheetId="9" r:id="rId6"/>
    <sheet name="points" sheetId="2" r:id="rId7"/>
    <sheet name="NumPointsVsNumRays" sheetId="3" r:id="rId8"/>
    <sheet name="active_cuts" sheetId="5" r:id="rId9"/>
    <sheet name="1round_cutselection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2" i="11" l="1"/>
  <c r="Z21" i="11"/>
  <c r="AB21" i="11" s="1"/>
  <c r="E36" i="7" l="1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K123" i="2" l="1"/>
  <c r="K122" i="2"/>
  <c r="K121" i="2"/>
  <c r="K120" i="2"/>
  <c r="L118" i="2"/>
  <c r="K118" i="2"/>
  <c r="L117" i="2"/>
  <c r="K117" i="2"/>
  <c r="L116" i="2"/>
  <c r="K116" i="2"/>
  <c r="L115" i="2"/>
  <c r="K115" i="2"/>
  <c r="L114" i="2"/>
  <c r="K114" i="2"/>
  <c r="L113" i="2"/>
  <c r="K113" i="2"/>
  <c r="L112" i="2"/>
  <c r="K112" i="2"/>
  <c r="L111" i="2"/>
  <c r="K111" i="2"/>
  <c r="L110" i="2"/>
  <c r="K110" i="2"/>
  <c r="L109" i="2"/>
  <c r="K109" i="2"/>
  <c r="L108" i="2"/>
  <c r="K108" i="2"/>
  <c r="L107" i="2"/>
  <c r="K107" i="2"/>
  <c r="L106" i="2"/>
  <c r="K106" i="2"/>
  <c r="L105" i="2"/>
  <c r="K105" i="2"/>
  <c r="L104" i="2"/>
  <c r="K104" i="2"/>
  <c r="L103" i="2"/>
  <c r="K103" i="2"/>
  <c r="L102" i="2"/>
  <c r="K102" i="2"/>
  <c r="L101" i="2"/>
  <c r="K101" i="2"/>
  <c r="L100" i="2"/>
  <c r="K100" i="2"/>
  <c r="L99" i="2"/>
  <c r="K99" i="2"/>
  <c r="L98" i="2"/>
  <c r="K98" i="2"/>
  <c r="L97" i="2"/>
  <c r="K97" i="2"/>
  <c r="L96" i="2"/>
  <c r="K96" i="2"/>
  <c r="L95" i="2"/>
  <c r="K95" i="2"/>
  <c r="L94" i="2"/>
  <c r="K94" i="2"/>
  <c r="L93" i="2"/>
  <c r="K93" i="2"/>
  <c r="L92" i="2"/>
  <c r="K92" i="2"/>
  <c r="L91" i="2"/>
  <c r="K91" i="2"/>
  <c r="L90" i="2"/>
  <c r="K90" i="2"/>
  <c r="L89" i="2"/>
  <c r="K89" i="2"/>
  <c r="J81" i="2"/>
  <c r="J80" i="2"/>
  <c r="J79" i="2"/>
  <c r="J78" i="2"/>
  <c r="J77" i="2"/>
  <c r="L77" i="2" s="1"/>
  <c r="J76" i="2"/>
  <c r="J75" i="2"/>
  <c r="L75" i="2" s="1"/>
  <c r="J74" i="2"/>
  <c r="L74" i="2" s="1"/>
  <c r="J73" i="2"/>
  <c r="J72" i="2"/>
  <c r="J71" i="2"/>
  <c r="J70" i="2"/>
  <c r="J69" i="2"/>
  <c r="J68" i="2"/>
  <c r="J67" i="2"/>
  <c r="L67" i="2" s="1"/>
  <c r="J66" i="2"/>
  <c r="L66" i="2" s="1"/>
  <c r="J65" i="2"/>
  <c r="J64" i="2"/>
  <c r="J63" i="2"/>
  <c r="J62" i="2"/>
  <c r="L62" i="2" s="1"/>
  <c r="J61" i="2"/>
  <c r="J60" i="2"/>
  <c r="J59" i="2"/>
  <c r="L59" i="2" s="1"/>
  <c r="J58" i="2"/>
  <c r="L58" i="2" s="1"/>
  <c r="J57" i="2"/>
  <c r="J56" i="2"/>
  <c r="J55" i="2"/>
  <c r="J54" i="2"/>
  <c r="L54" i="2" s="1"/>
  <c r="J53" i="2"/>
  <c r="J52" i="2"/>
  <c r="J51" i="2"/>
  <c r="L51" i="2" s="1"/>
  <c r="J50" i="2"/>
  <c r="L50" i="2" s="1"/>
  <c r="J49" i="2"/>
  <c r="J48" i="2"/>
  <c r="J47" i="2"/>
  <c r="J46" i="2"/>
  <c r="L46" i="2" s="1"/>
  <c r="J45" i="2"/>
  <c r="J44" i="2"/>
  <c r="J43" i="2"/>
  <c r="L43" i="2" s="1"/>
  <c r="J42" i="2"/>
  <c r="L42" i="2" s="1"/>
  <c r="K87" i="2"/>
  <c r="K86" i="2"/>
  <c r="K85" i="2"/>
  <c r="K84" i="2"/>
  <c r="L81" i="2"/>
  <c r="K81" i="2"/>
  <c r="L80" i="2"/>
  <c r="K80" i="2"/>
  <c r="L79" i="2"/>
  <c r="K79" i="2"/>
  <c r="L78" i="2"/>
  <c r="K78" i="2"/>
  <c r="K77" i="2"/>
  <c r="L76" i="2"/>
  <c r="K76" i="2"/>
  <c r="K75" i="2"/>
  <c r="K74" i="2"/>
  <c r="L73" i="2"/>
  <c r="K73" i="2"/>
  <c r="L72" i="2"/>
  <c r="K72" i="2"/>
  <c r="L71" i="2"/>
  <c r="K71" i="2"/>
  <c r="L70" i="2"/>
  <c r="K70" i="2"/>
  <c r="L69" i="2"/>
  <c r="K69" i="2"/>
  <c r="L68" i="2"/>
  <c r="K68" i="2"/>
  <c r="K67" i="2"/>
  <c r="K66" i="2"/>
  <c r="L65" i="2"/>
  <c r="K65" i="2"/>
  <c r="L64" i="2"/>
  <c r="K64" i="2"/>
  <c r="L63" i="2"/>
  <c r="K63" i="2"/>
  <c r="K62" i="2"/>
  <c r="L61" i="2"/>
  <c r="K61" i="2"/>
  <c r="L60" i="2"/>
  <c r="K60" i="2"/>
  <c r="K59" i="2"/>
  <c r="K58" i="2"/>
  <c r="L57" i="2"/>
  <c r="K57" i="2"/>
  <c r="L56" i="2"/>
  <c r="K56" i="2"/>
  <c r="L55" i="2"/>
  <c r="K55" i="2"/>
  <c r="K54" i="2"/>
  <c r="L53" i="2"/>
  <c r="K53" i="2"/>
  <c r="L52" i="2"/>
  <c r="K52" i="2"/>
  <c r="K51" i="2"/>
  <c r="K50" i="2"/>
  <c r="L49" i="2"/>
  <c r="K49" i="2"/>
  <c r="L48" i="2"/>
  <c r="K48" i="2"/>
  <c r="L47" i="2"/>
  <c r="K47" i="2"/>
  <c r="K46" i="2"/>
  <c r="L45" i="2"/>
  <c r="K45" i="2"/>
  <c r="L44" i="2"/>
  <c r="K44" i="2"/>
  <c r="K43" i="2"/>
  <c r="K42" i="2"/>
  <c r="K40" i="2"/>
  <c r="K39" i="2"/>
  <c r="K38" i="2"/>
  <c r="K37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J2" i="7" l="1"/>
  <c r="K2" i="7"/>
  <c r="B118" i="2" l="1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N2" i="11" l="1"/>
  <c r="Y2" i="2" l="1"/>
  <c r="AO2" i="2"/>
  <c r="AN2" i="2"/>
  <c r="AM2" i="2"/>
  <c r="AL2" i="2"/>
  <c r="J2" i="2"/>
  <c r="BU2" i="2"/>
  <c r="B45" i="6"/>
  <c r="B44" i="6"/>
  <c r="B43" i="6"/>
  <c r="B42" i="6"/>
  <c r="B41" i="6"/>
  <c r="B40" i="6"/>
  <c r="B39" i="6"/>
  <c r="AL103" i="2" l="1"/>
  <c r="AL113" i="2"/>
  <c r="AL97" i="2"/>
  <c r="AL108" i="2"/>
  <c r="AL94" i="2"/>
  <c r="AL92" i="2"/>
  <c r="AL93" i="2"/>
  <c r="AL101" i="2"/>
  <c r="AL99" i="2"/>
  <c r="AL95" i="2"/>
  <c r="AL106" i="2"/>
  <c r="AL98" i="2"/>
  <c r="AL91" i="2"/>
  <c r="AL104" i="2"/>
  <c r="AL105" i="2"/>
  <c r="AL116" i="2"/>
  <c r="AL96" i="2"/>
  <c r="AL114" i="2"/>
  <c r="AL102" i="2"/>
  <c r="AL118" i="2"/>
  <c r="AL107" i="2"/>
  <c r="AL117" i="2"/>
  <c r="AL112" i="2"/>
  <c r="AL89" i="2"/>
  <c r="AL110" i="2"/>
  <c r="AL115" i="2"/>
  <c r="AL90" i="2"/>
  <c r="AL100" i="2"/>
  <c r="AL109" i="2"/>
  <c r="AL111" i="2"/>
  <c r="AM109" i="2"/>
  <c r="AM89" i="2"/>
  <c r="AM99" i="2"/>
  <c r="AM94" i="2"/>
  <c r="AM101" i="2"/>
  <c r="AM105" i="2"/>
  <c r="AM93" i="2"/>
  <c r="AM92" i="2"/>
  <c r="AM108" i="2"/>
  <c r="AM97" i="2"/>
  <c r="AM118" i="2"/>
  <c r="AM98" i="2"/>
  <c r="AM91" i="2"/>
  <c r="AM96" i="2"/>
  <c r="AM115" i="2"/>
  <c r="AM106" i="2"/>
  <c r="AM116" i="2"/>
  <c r="AM90" i="2"/>
  <c r="AM110" i="2"/>
  <c r="AM95" i="2"/>
  <c r="AM112" i="2"/>
  <c r="AM117" i="2"/>
  <c r="AM113" i="2"/>
  <c r="AM102" i="2"/>
  <c r="AM104" i="2"/>
  <c r="AM107" i="2"/>
  <c r="AM111" i="2"/>
  <c r="AM100" i="2"/>
  <c r="AM103" i="2"/>
  <c r="AM114" i="2"/>
  <c r="AN105" i="2"/>
  <c r="AN111" i="2"/>
  <c r="AN95" i="2"/>
  <c r="AN94" i="2"/>
  <c r="AN100" i="2"/>
  <c r="AN89" i="2"/>
  <c r="AN102" i="2"/>
  <c r="AN98" i="2"/>
  <c r="AN97" i="2"/>
  <c r="AN109" i="2"/>
  <c r="AN99" i="2"/>
  <c r="AN96" i="2"/>
  <c r="AN91" i="2"/>
  <c r="AN101" i="2"/>
  <c r="AN92" i="2"/>
  <c r="AN90" i="2"/>
  <c r="AN108" i="2"/>
  <c r="AN113" i="2"/>
  <c r="AN117" i="2"/>
  <c r="AN116" i="2"/>
  <c r="AN93" i="2"/>
  <c r="AN103" i="2"/>
  <c r="AN106" i="2"/>
  <c r="AN118" i="2"/>
  <c r="AN115" i="2"/>
  <c r="AN110" i="2"/>
  <c r="AN112" i="2"/>
  <c r="AN114" i="2"/>
  <c r="AN104" i="2"/>
  <c r="AN107" i="2"/>
  <c r="Y115" i="2"/>
  <c r="Y100" i="2"/>
  <c r="Y113" i="2"/>
  <c r="Y103" i="2"/>
  <c r="Y108" i="2"/>
  <c r="Y101" i="2"/>
  <c r="Y97" i="2"/>
  <c r="Y111" i="2"/>
  <c r="Y94" i="2"/>
  <c r="Y98" i="2"/>
  <c r="Y112" i="2"/>
  <c r="Y89" i="2"/>
  <c r="Y99" i="2"/>
  <c r="Y105" i="2"/>
  <c r="Y96" i="2"/>
  <c r="Y102" i="2"/>
  <c r="Y110" i="2"/>
  <c r="Y90" i="2"/>
  <c r="Y95" i="2"/>
  <c r="Y106" i="2"/>
  <c r="Y93" i="2"/>
  <c r="Y116" i="2"/>
  <c r="Y92" i="2"/>
  <c r="Y114" i="2"/>
  <c r="Y107" i="2"/>
  <c r="Y91" i="2"/>
  <c r="Y104" i="2"/>
  <c r="Y117" i="2"/>
  <c r="Y118" i="2"/>
  <c r="Y109" i="2"/>
  <c r="AO105" i="2"/>
  <c r="AO107" i="2"/>
  <c r="AO95" i="2"/>
  <c r="AO100" i="2"/>
  <c r="AO115" i="2"/>
  <c r="AO103" i="2"/>
  <c r="AO113" i="2"/>
  <c r="AO98" i="2"/>
  <c r="AO93" i="2"/>
  <c r="AO99" i="2"/>
  <c r="AO104" i="2"/>
  <c r="AO92" i="2"/>
  <c r="AO101" i="2"/>
  <c r="AO97" i="2"/>
  <c r="AO91" i="2"/>
  <c r="AO89" i="2"/>
  <c r="AO102" i="2"/>
  <c r="AO116" i="2"/>
  <c r="AO114" i="2"/>
  <c r="AO117" i="2"/>
  <c r="AO111" i="2"/>
  <c r="AO118" i="2"/>
  <c r="AO112" i="2"/>
  <c r="AO110" i="2"/>
  <c r="AO96" i="2"/>
  <c r="AO109" i="2"/>
  <c r="AO94" i="2"/>
  <c r="AO108" i="2"/>
  <c r="AO90" i="2"/>
  <c r="AO106" i="2"/>
  <c r="BU113" i="2"/>
  <c r="BU100" i="2"/>
  <c r="BU106" i="2"/>
  <c r="BU90" i="2"/>
  <c r="BU116" i="2"/>
  <c r="BU93" i="2"/>
  <c r="BU92" i="2"/>
  <c r="BU97" i="2"/>
  <c r="BU94" i="2"/>
  <c r="BU110" i="2"/>
  <c r="BU89" i="2"/>
  <c r="BU95" i="2"/>
  <c r="BU107" i="2"/>
  <c r="BU111" i="2"/>
  <c r="BU115" i="2"/>
  <c r="BU101" i="2"/>
  <c r="BU105" i="2"/>
  <c r="BU103" i="2"/>
  <c r="BU112" i="2"/>
  <c r="BU104" i="2"/>
  <c r="BU118" i="2"/>
  <c r="BU108" i="2"/>
  <c r="BU96" i="2"/>
  <c r="BU91" i="2"/>
  <c r="BU98" i="2"/>
  <c r="BU109" i="2"/>
  <c r="BU117" i="2"/>
  <c r="BU99" i="2"/>
  <c r="BU114" i="2"/>
  <c r="BU102" i="2"/>
  <c r="J104" i="2"/>
  <c r="J108" i="2"/>
  <c r="J90" i="2"/>
  <c r="J115" i="2"/>
  <c r="J94" i="2"/>
  <c r="J89" i="2"/>
  <c r="J97" i="2"/>
  <c r="J106" i="2"/>
  <c r="J101" i="2"/>
  <c r="J95" i="2"/>
  <c r="J98" i="2"/>
  <c r="J100" i="2"/>
  <c r="J111" i="2"/>
  <c r="J118" i="2"/>
  <c r="J92" i="2"/>
  <c r="J91" i="2"/>
  <c r="J116" i="2"/>
  <c r="J102" i="2"/>
  <c r="J96" i="2"/>
  <c r="J105" i="2"/>
  <c r="J93" i="2"/>
  <c r="J99" i="2"/>
  <c r="J117" i="2"/>
  <c r="J114" i="2"/>
  <c r="J110" i="2"/>
  <c r="J109" i="2"/>
  <c r="J103" i="2"/>
  <c r="J113" i="2"/>
  <c r="J112" i="2"/>
  <c r="J107" i="2"/>
  <c r="AC2" i="11"/>
  <c r="AC21" i="11" s="1"/>
  <c r="AA2" i="11"/>
  <c r="AA21" i="11" s="1"/>
  <c r="Z37" i="11"/>
  <c r="AB37" i="11" s="1"/>
  <c r="Z36" i="11"/>
  <c r="AB36" i="11" s="1"/>
  <c r="Z35" i="11"/>
  <c r="AB35" i="11" s="1"/>
  <c r="Z34" i="11"/>
  <c r="AB34" i="11" s="1"/>
  <c r="Z33" i="11"/>
  <c r="AB33" i="11" s="1"/>
  <c r="Z32" i="11"/>
  <c r="AB32" i="11" s="1"/>
  <c r="Z31" i="11"/>
  <c r="AB31" i="11" s="1"/>
  <c r="Z30" i="11"/>
  <c r="AB30" i="11" s="1"/>
  <c r="Z29" i="11"/>
  <c r="AB29" i="11" s="1"/>
  <c r="Z28" i="11"/>
  <c r="AB28" i="11" s="1"/>
  <c r="Z27" i="11"/>
  <c r="AB27" i="11" s="1"/>
  <c r="Z26" i="11"/>
  <c r="AB26" i="11" s="1"/>
  <c r="Z25" i="11"/>
  <c r="AB25" i="11" s="1"/>
  <c r="Z24" i="11"/>
  <c r="AB24" i="11" s="1"/>
  <c r="Z23" i="11"/>
  <c r="Z22" i="11"/>
  <c r="AB22" i="11" s="1"/>
  <c r="Z20" i="11"/>
  <c r="AB20" i="11" s="1"/>
  <c r="Z19" i="11"/>
  <c r="AB19" i="11" s="1"/>
  <c r="Z18" i="11"/>
  <c r="AB18" i="11" s="1"/>
  <c r="Z17" i="11"/>
  <c r="AB17" i="11" s="1"/>
  <c r="Z16" i="11"/>
  <c r="AB16" i="11" s="1"/>
  <c r="Z15" i="11"/>
  <c r="Z14" i="11"/>
  <c r="AB14" i="11" s="1"/>
  <c r="Z13" i="11"/>
  <c r="AB13" i="11" s="1"/>
  <c r="Z12" i="11"/>
  <c r="AB12" i="11" s="1"/>
  <c r="Z11" i="11"/>
  <c r="AB11" i="11" s="1"/>
  <c r="Z10" i="11"/>
  <c r="AB10" i="11" s="1"/>
  <c r="Z9" i="11"/>
  <c r="AB9" i="11" s="1"/>
  <c r="Z8" i="11"/>
  <c r="AB8" i="11" s="1"/>
  <c r="Z7" i="11"/>
  <c r="AB7" i="11" s="1"/>
  <c r="Z6" i="11"/>
  <c r="AB6" i="11" s="1"/>
  <c r="Z5" i="11"/>
  <c r="AB5" i="11" s="1"/>
  <c r="X2" i="11"/>
  <c r="W2" i="11"/>
  <c r="V2" i="11"/>
  <c r="U2" i="11"/>
  <c r="AC23" i="11" l="1"/>
  <c r="AB23" i="11"/>
  <c r="AC15" i="11"/>
  <c r="AB15" i="11"/>
  <c r="AA17" i="11"/>
  <c r="AA9" i="11"/>
  <c r="AA7" i="11"/>
  <c r="AA8" i="11"/>
  <c r="AC7" i="11"/>
  <c r="AC19" i="11"/>
  <c r="AC20" i="11"/>
  <c r="AC29" i="11"/>
  <c r="AC37" i="11"/>
  <c r="AC28" i="11"/>
  <c r="AC5" i="11"/>
  <c r="AC22" i="11"/>
  <c r="AC30" i="11"/>
  <c r="AA30" i="11"/>
  <c r="AC12" i="11"/>
  <c r="AC13" i="11"/>
  <c r="AC6" i="11"/>
  <c r="AA15" i="11"/>
  <c r="AA23" i="11"/>
  <c r="AA31" i="11"/>
  <c r="AC31" i="11"/>
  <c r="AC27" i="11"/>
  <c r="AC36" i="11"/>
  <c r="AC14" i="11"/>
  <c r="AA16" i="11"/>
  <c r="AA24" i="11"/>
  <c r="AA32" i="11"/>
  <c r="AC35" i="11"/>
  <c r="AC9" i="11"/>
  <c r="AC17" i="11"/>
  <c r="AC25" i="11"/>
  <c r="AC33" i="11"/>
  <c r="AA25" i="11"/>
  <c r="AC11" i="11"/>
  <c r="AC10" i="11"/>
  <c r="AC18" i="11"/>
  <c r="AC26" i="11"/>
  <c r="AC34" i="11"/>
  <c r="AA33" i="11"/>
  <c r="AA10" i="11"/>
  <c r="AA18" i="11"/>
  <c r="AA26" i="11"/>
  <c r="AA34" i="11"/>
  <c r="AC8" i="11"/>
  <c r="AC16" i="11"/>
  <c r="AC24" i="11"/>
  <c r="AC32" i="11"/>
  <c r="AA11" i="11"/>
  <c r="AA19" i="11"/>
  <c r="AA27" i="11"/>
  <c r="AA35" i="11"/>
  <c r="AA12" i="11"/>
  <c r="AA20" i="11"/>
  <c r="AA28" i="11"/>
  <c r="AA36" i="11"/>
  <c r="AA5" i="11"/>
  <c r="AA38" i="11" s="1"/>
  <c r="AA13" i="11"/>
  <c r="AA29" i="11"/>
  <c r="AA37" i="11"/>
  <c r="AA14" i="11"/>
  <c r="AA6" i="11"/>
  <c r="AA22" i="11"/>
  <c r="F2" i="9"/>
  <c r="BV2" i="2"/>
  <c r="B35" i="2"/>
  <c r="Y35" i="2" s="1"/>
  <c r="BZ2" i="2"/>
  <c r="BY2" i="2"/>
  <c r="BX2" i="2"/>
  <c r="BW2" i="2"/>
  <c r="B34" i="2"/>
  <c r="Y34" i="2" s="1"/>
  <c r="B33" i="2"/>
  <c r="Y33" i="2" s="1"/>
  <c r="B32" i="2"/>
  <c r="Y32" i="2" s="1"/>
  <c r="B31" i="2"/>
  <c r="Y31" i="2" s="1"/>
  <c r="B30" i="2"/>
  <c r="Y30" i="2" s="1"/>
  <c r="B29" i="2"/>
  <c r="Y29" i="2" s="1"/>
  <c r="B28" i="2"/>
  <c r="Y28" i="2" s="1"/>
  <c r="B27" i="2"/>
  <c r="Y27" i="2" s="1"/>
  <c r="B26" i="2"/>
  <c r="Y26" i="2" s="1"/>
  <c r="B25" i="2"/>
  <c r="Y25" i="2" s="1"/>
  <c r="B24" i="2"/>
  <c r="Y24" i="2" s="1"/>
  <c r="B23" i="2"/>
  <c r="Y23" i="2" s="1"/>
  <c r="B22" i="2"/>
  <c r="Y22" i="2" s="1"/>
  <c r="B21" i="2"/>
  <c r="Y21" i="2" s="1"/>
  <c r="B20" i="2"/>
  <c r="Y20" i="2" s="1"/>
  <c r="B19" i="2"/>
  <c r="Y19" i="2" s="1"/>
  <c r="B18" i="2"/>
  <c r="Y18" i="2" s="1"/>
  <c r="B17" i="2"/>
  <c r="Y17" i="2" s="1"/>
  <c r="B16" i="2"/>
  <c r="Y16" i="2" s="1"/>
  <c r="B15" i="2"/>
  <c r="Y15" i="2" s="1"/>
  <c r="B14" i="2"/>
  <c r="Y14" i="2" s="1"/>
  <c r="B13" i="2"/>
  <c r="Y13" i="2" s="1"/>
  <c r="B12" i="2"/>
  <c r="Y12" i="2" s="1"/>
  <c r="B11" i="2"/>
  <c r="Y11" i="2" s="1"/>
  <c r="B10" i="2"/>
  <c r="Y10" i="2" s="1"/>
  <c r="B9" i="2"/>
  <c r="Y9" i="2" s="1"/>
  <c r="B8" i="2"/>
  <c r="Y8" i="2" s="1"/>
  <c r="B7" i="2"/>
  <c r="Y7" i="2" s="1"/>
  <c r="B6" i="2"/>
  <c r="Y6" i="2" s="1"/>
  <c r="B5" i="2"/>
  <c r="Y5" i="2" s="1"/>
  <c r="B4" i="2"/>
  <c r="Y4" i="2" s="1"/>
  <c r="B3" i="2"/>
  <c r="Y3" i="2" s="1"/>
  <c r="G2" i="11"/>
  <c r="B37" i="11"/>
  <c r="N37" i="11" s="1"/>
  <c r="F2" i="11"/>
  <c r="D2" i="11"/>
  <c r="E2" i="11"/>
  <c r="B36" i="11"/>
  <c r="N36" i="11" s="1"/>
  <c r="B35" i="11"/>
  <c r="B34" i="11"/>
  <c r="N34" i="11" s="1"/>
  <c r="B33" i="11"/>
  <c r="N33" i="11" s="1"/>
  <c r="B32" i="11"/>
  <c r="N32" i="11" s="1"/>
  <c r="B31" i="11"/>
  <c r="B30" i="11"/>
  <c r="N30" i="11" s="1"/>
  <c r="B29" i="11"/>
  <c r="B28" i="11"/>
  <c r="N28" i="11" s="1"/>
  <c r="B27" i="11"/>
  <c r="N27" i="11" s="1"/>
  <c r="B26" i="11"/>
  <c r="N26" i="11" s="1"/>
  <c r="B25" i="11"/>
  <c r="N25" i="11" s="1"/>
  <c r="B24" i="11"/>
  <c r="B23" i="11"/>
  <c r="N23" i="11" s="1"/>
  <c r="B22" i="11"/>
  <c r="N22" i="11" s="1"/>
  <c r="B21" i="11"/>
  <c r="N21" i="11" s="1"/>
  <c r="B20" i="11"/>
  <c r="N20" i="11" s="1"/>
  <c r="B19" i="11"/>
  <c r="B18" i="11"/>
  <c r="N18" i="11" s="1"/>
  <c r="B17" i="11"/>
  <c r="N17" i="11" s="1"/>
  <c r="B16" i="11"/>
  <c r="B15" i="11"/>
  <c r="N15" i="11" s="1"/>
  <c r="B14" i="11"/>
  <c r="N14" i="11" s="1"/>
  <c r="B13" i="11"/>
  <c r="N13" i="11" s="1"/>
  <c r="B12" i="11"/>
  <c r="N12" i="11" s="1"/>
  <c r="B11" i="11"/>
  <c r="N11" i="11" s="1"/>
  <c r="B10" i="11"/>
  <c r="B9" i="11"/>
  <c r="N9" i="11" s="1"/>
  <c r="B8" i="11"/>
  <c r="N8" i="11" s="1"/>
  <c r="B7" i="11"/>
  <c r="N7" i="11" s="1"/>
  <c r="B6" i="11"/>
  <c r="N6" i="11" s="1"/>
  <c r="B5" i="11"/>
  <c r="O2" i="11"/>
  <c r="M2" i="11"/>
  <c r="L2" i="11"/>
  <c r="P2" i="11"/>
  <c r="Q2" i="11"/>
  <c r="K2" i="11"/>
  <c r="J2" i="11"/>
  <c r="B3" i="9"/>
  <c r="E2" i="9"/>
  <c r="B4" i="9"/>
  <c r="F4" i="9" s="1"/>
  <c r="B5" i="9"/>
  <c r="B6" i="9"/>
  <c r="B7" i="9"/>
  <c r="B8" i="9"/>
  <c r="B9" i="9"/>
  <c r="B10" i="9"/>
  <c r="B11" i="9"/>
  <c r="F11" i="9" s="1"/>
  <c r="B12" i="9"/>
  <c r="B13" i="9"/>
  <c r="B14" i="9"/>
  <c r="B15" i="9"/>
  <c r="F15" i="9" s="1"/>
  <c r="B16" i="9"/>
  <c r="F16" i="9" s="1"/>
  <c r="B17" i="9"/>
  <c r="B18" i="9"/>
  <c r="B19" i="9"/>
  <c r="F19" i="9" s="1"/>
  <c r="D21" i="9"/>
  <c r="X45" i="6"/>
  <c r="X44" i="6"/>
  <c r="X43" i="6"/>
  <c r="X42" i="6"/>
  <c r="X39" i="6"/>
  <c r="B37" i="6"/>
  <c r="K2" i="6"/>
  <c r="B36" i="6"/>
  <c r="B35" i="6"/>
  <c r="B28" i="6"/>
  <c r="B25" i="6"/>
  <c r="B23" i="6"/>
  <c r="B22" i="6"/>
  <c r="B20" i="6"/>
  <c r="B17" i="6"/>
  <c r="B16" i="6"/>
  <c r="B15" i="6"/>
  <c r="B13" i="6"/>
  <c r="B12" i="6"/>
  <c r="B11" i="6"/>
  <c r="B9" i="6"/>
  <c r="B8" i="6"/>
  <c r="B5" i="6"/>
  <c r="BN2" i="2"/>
  <c r="BE2" i="2"/>
  <c r="BP2" i="2"/>
  <c r="BO2" i="2"/>
  <c r="BG2" i="2"/>
  <c r="BF2" i="2"/>
  <c r="H2" i="7"/>
  <c r="D2" i="2"/>
  <c r="C2" i="2"/>
  <c r="P2" i="6"/>
  <c r="O2" i="6"/>
  <c r="N2" i="6"/>
  <c r="M2" i="6"/>
  <c r="J2" i="6"/>
  <c r="I2" i="6"/>
  <c r="H2" i="6"/>
  <c r="G2" i="6"/>
  <c r="F2" i="6"/>
  <c r="E2" i="6"/>
  <c r="D2" i="6"/>
  <c r="B34" i="6"/>
  <c r="B33" i="6"/>
  <c r="B32" i="6"/>
  <c r="B31" i="6"/>
  <c r="B30" i="6"/>
  <c r="B29" i="6"/>
  <c r="B27" i="6"/>
  <c r="B26" i="6"/>
  <c r="B24" i="6"/>
  <c r="B21" i="6"/>
  <c r="B19" i="6"/>
  <c r="B18" i="6"/>
  <c r="B14" i="6"/>
  <c r="B10" i="6"/>
  <c r="F10" i="6" s="1"/>
  <c r="B7" i="6"/>
  <c r="B6" i="6"/>
  <c r="B35" i="7"/>
  <c r="J35" i="7" s="1"/>
  <c r="B34" i="7"/>
  <c r="J34" i="7" s="1"/>
  <c r="B33" i="7"/>
  <c r="J33" i="7" s="1"/>
  <c r="B32" i="7"/>
  <c r="J32" i="7" s="1"/>
  <c r="B31" i="7"/>
  <c r="J31" i="7" s="1"/>
  <c r="B30" i="7"/>
  <c r="J30" i="7" s="1"/>
  <c r="B29" i="7"/>
  <c r="J29" i="7" s="1"/>
  <c r="B28" i="7"/>
  <c r="J28" i="7" s="1"/>
  <c r="B27" i="7"/>
  <c r="J27" i="7" s="1"/>
  <c r="B26" i="7"/>
  <c r="J26" i="7" s="1"/>
  <c r="B25" i="7"/>
  <c r="J25" i="7" s="1"/>
  <c r="B24" i="7"/>
  <c r="J24" i="7" s="1"/>
  <c r="B23" i="7"/>
  <c r="J23" i="7" s="1"/>
  <c r="B22" i="7"/>
  <c r="J22" i="7" s="1"/>
  <c r="B21" i="7"/>
  <c r="J21" i="7" s="1"/>
  <c r="B20" i="7"/>
  <c r="J20" i="7" s="1"/>
  <c r="B19" i="7"/>
  <c r="J19" i="7" s="1"/>
  <c r="B18" i="7"/>
  <c r="J18" i="7" s="1"/>
  <c r="B17" i="7"/>
  <c r="J17" i="7" s="1"/>
  <c r="B16" i="7"/>
  <c r="J16" i="7" s="1"/>
  <c r="B15" i="7"/>
  <c r="J15" i="7" s="1"/>
  <c r="B14" i="7"/>
  <c r="J14" i="7" s="1"/>
  <c r="B13" i="7"/>
  <c r="J13" i="7" s="1"/>
  <c r="B12" i="7"/>
  <c r="J12" i="7" s="1"/>
  <c r="B11" i="7"/>
  <c r="J11" i="7" s="1"/>
  <c r="B10" i="7"/>
  <c r="J10" i="7" s="1"/>
  <c r="B9" i="7"/>
  <c r="J9" i="7" s="1"/>
  <c r="B8" i="7"/>
  <c r="J8" i="7" s="1"/>
  <c r="B7" i="7"/>
  <c r="J7" i="7" s="1"/>
  <c r="B6" i="7"/>
  <c r="J6" i="7" s="1"/>
  <c r="B5" i="7"/>
  <c r="J5" i="7" s="1"/>
  <c r="B4" i="7"/>
  <c r="J4" i="7" s="1"/>
  <c r="C2" i="7"/>
  <c r="F2" i="7"/>
  <c r="B3" i="7"/>
  <c r="J3" i="7" s="1"/>
  <c r="D2" i="7"/>
  <c r="K51" i="6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S2" i="5"/>
  <c r="S32" i="5" s="1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R3" i="5"/>
  <c r="R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P31" i="5"/>
  <c r="P30" i="5"/>
  <c r="P29" i="5"/>
  <c r="P28" i="5"/>
  <c r="T28" i="5" s="1"/>
  <c r="P27" i="5"/>
  <c r="P26" i="5"/>
  <c r="P25" i="5"/>
  <c r="T25" i="5" s="1"/>
  <c r="P24" i="5"/>
  <c r="P23" i="5"/>
  <c r="P22" i="5"/>
  <c r="P21" i="5"/>
  <c r="P20" i="5"/>
  <c r="T20" i="5" s="1"/>
  <c r="P19" i="5"/>
  <c r="P18" i="5"/>
  <c r="P17" i="5"/>
  <c r="T17" i="5" s="1"/>
  <c r="P16" i="5"/>
  <c r="P15" i="5"/>
  <c r="P14" i="5"/>
  <c r="P13" i="5"/>
  <c r="P12" i="5"/>
  <c r="T12" i="5" s="1"/>
  <c r="P11" i="5"/>
  <c r="P10" i="5"/>
  <c r="P9" i="5"/>
  <c r="T9" i="5" s="1"/>
  <c r="P8" i="5"/>
  <c r="P7" i="5"/>
  <c r="P6" i="5"/>
  <c r="P5" i="5"/>
  <c r="P4" i="5"/>
  <c r="T4" i="5" s="1"/>
  <c r="P3" i="5"/>
  <c r="P2" i="5"/>
  <c r="Q2" i="2"/>
  <c r="AG2" i="2"/>
  <c r="AJ2" i="2"/>
  <c r="AI2" i="2"/>
  <c r="AH2" i="2"/>
  <c r="D2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D12" i="3" s="1"/>
  <c r="B11" i="3"/>
  <c r="B10" i="3"/>
  <c r="B9" i="3"/>
  <c r="B8" i="3"/>
  <c r="B7" i="3"/>
  <c r="B6" i="3"/>
  <c r="B5" i="3"/>
  <c r="B4" i="3"/>
  <c r="AB2" i="2"/>
  <c r="AA2" i="2"/>
  <c r="Z2" i="2"/>
  <c r="T2" i="2"/>
  <c r="S2" i="2"/>
  <c r="R2" i="2"/>
  <c r="I2" i="2"/>
  <c r="G2" i="2"/>
  <c r="F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N16" i="11" l="1"/>
  <c r="F16" i="11"/>
  <c r="F13" i="9"/>
  <c r="F8" i="9"/>
  <c r="J31" i="11"/>
  <c r="F17" i="9"/>
  <c r="T2" i="5"/>
  <c r="T10" i="5"/>
  <c r="T18" i="5"/>
  <c r="T26" i="5"/>
  <c r="P32" i="5"/>
  <c r="T11" i="5"/>
  <c r="T19" i="5"/>
  <c r="T27" i="5"/>
  <c r="T5" i="5"/>
  <c r="T13" i="5"/>
  <c r="T21" i="5"/>
  <c r="T29" i="5"/>
  <c r="T6" i="5"/>
  <c r="T14" i="5"/>
  <c r="T22" i="5"/>
  <c r="T30" i="5"/>
  <c r="R32" i="5"/>
  <c r="T7" i="5"/>
  <c r="T15" i="5"/>
  <c r="T23" i="5"/>
  <c r="T31" i="5"/>
  <c r="T8" i="5"/>
  <c r="T16" i="5"/>
  <c r="T24" i="5"/>
  <c r="Q32" i="5"/>
  <c r="H10" i="7"/>
  <c r="K10" i="7"/>
  <c r="L10" i="7" s="1"/>
  <c r="H18" i="7"/>
  <c r="K18" i="7"/>
  <c r="L18" i="7" s="1"/>
  <c r="H26" i="7"/>
  <c r="K26" i="7"/>
  <c r="L26" i="7" s="1"/>
  <c r="H34" i="7"/>
  <c r="K34" i="7"/>
  <c r="L34" i="7" s="1"/>
  <c r="H25" i="7"/>
  <c r="K25" i="7"/>
  <c r="L25" i="7" s="1"/>
  <c r="H11" i="7"/>
  <c r="K11" i="7"/>
  <c r="L11" i="7" s="1"/>
  <c r="H19" i="7"/>
  <c r="K19" i="7"/>
  <c r="L19" i="7" s="1"/>
  <c r="H27" i="7"/>
  <c r="K27" i="7"/>
  <c r="L27" i="7" s="1"/>
  <c r="H35" i="7"/>
  <c r="K35" i="7"/>
  <c r="L35" i="7" s="1"/>
  <c r="H17" i="7"/>
  <c r="K17" i="7"/>
  <c r="L17" i="7" s="1"/>
  <c r="H4" i="7"/>
  <c r="K4" i="7"/>
  <c r="L4" i="7" s="1"/>
  <c r="H12" i="7"/>
  <c r="K12" i="7"/>
  <c r="L12" i="7" s="1"/>
  <c r="H20" i="7"/>
  <c r="K20" i="7"/>
  <c r="L20" i="7" s="1"/>
  <c r="H28" i="7"/>
  <c r="K28" i="7"/>
  <c r="L28" i="7" s="1"/>
  <c r="H5" i="7"/>
  <c r="K5" i="7"/>
  <c r="L5" i="7" s="1"/>
  <c r="H13" i="7"/>
  <c r="K13" i="7"/>
  <c r="L13" i="7" s="1"/>
  <c r="H21" i="7"/>
  <c r="K21" i="7"/>
  <c r="L21" i="7" s="1"/>
  <c r="H29" i="7"/>
  <c r="K29" i="7"/>
  <c r="L29" i="7" s="1"/>
  <c r="H3" i="7"/>
  <c r="K3" i="7"/>
  <c r="L3" i="7" s="1"/>
  <c r="H6" i="7"/>
  <c r="K6" i="7"/>
  <c r="L6" i="7" s="1"/>
  <c r="H14" i="7"/>
  <c r="K14" i="7"/>
  <c r="L14" i="7" s="1"/>
  <c r="H22" i="7"/>
  <c r="K22" i="7"/>
  <c r="L22" i="7" s="1"/>
  <c r="H30" i="7"/>
  <c r="K30" i="7"/>
  <c r="L30" i="7" s="1"/>
  <c r="H33" i="7"/>
  <c r="K33" i="7"/>
  <c r="L33" i="7" s="1"/>
  <c r="H7" i="7"/>
  <c r="K7" i="7"/>
  <c r="L7" i="7" s="1"/>
  <c r="H15" i="7"/>
  <c r="K15" i="7"/>
  <c r="L15" i="7" s="1"/>
  <c r="H23" i="7"/>
  <c r="K23" i="7"/>
  <c r="L23" i="7" s="1"/>
  <c r="H31" i="7"/>
  <c r="K31" i="7"/>
  <c r="L31" i="7" s="1"/>
  <c r="H9" i="7"/>
  <c r="K9" i="7"/>
  <c r="L9" i="7" s="1"/>
  <c r="H8" i="7"/>
  <c r="K8" i="7"/>
  <c r="L8" i="7" s="1"/>
  <c r="H16" i="7"/>
  <c r="K16" i="7"/>
  <c r="L16" i="7" s="1"/>
  <c r="H24" i="7"/>
  <c r="K24" i="7"/>
  <c r="L24" i="7" s="1"/>
  <c r="H32" i="7"/>
  <c r="K32" i="7"/>
  <c r="L32" i="7" s="1"/>
  <c r="D4" i="3"/>
  <c r="D36" i="3"/>
  <c r="D20" i="3"/>
  <c r="D28" i="3"/>
  <c r="BE24" i="2"/>
  <c r="S35" i="2"/>
  <c r="D16" i="3"/>
  <c r="D24" i="3"/>
  <c r="D8" i="3"/>
  <c r="D32" i="3"/>
  <c r="D40" i="3"/>
  <c r="D11" i="3"/>
  <c r="M6" i="6"/>
  <c r="T63" i="2"/>
  <c r="BE33" i="2"/>
  <c r="I22" i="2"/>
  <c r="D19" i="3"/>
  <c r="D27" i="3"/>
  <c r="D35" i="3"/>
  <c r="F7" i="6"/>
  <c r="F14" i="6"/>
  <c r="D43" i="3"/>
  <c r="C30" i="2"/>
  <c r="C105" i="2"/>
  <c r="C103" i="2"/>
  <c r="C115" i="2"/>
  <c r="C100" i="2"/>
  <c r="C113" i="2"/>
  <c r="C94" i="2"/>
  <c r="C95" i="2"/>
  <c r="C97" i="2"/>
  <c r="C104" i="2"/>
  <c r="C101" i="2"/>
  <c r="C91" i="2"/>
  <c r="C99" i="2"/>
  <c r="C92" i="2"/>
  <c r="C89" i="2"/>
  <c r="C102" i="2"/>
  <c r="C107" i="2"/>
  <c r="C96" i="2"/>
  <c r="C117" i="2"/>
  <c r="C114" i="2"/>
  <c r="C116" i="2"/>
  <c r="C110" i="2"/>
  <c r="C98" i="2"/>
  <c r="C93" i="2"/>
  <c r="C111" i="2"/>
  <c r="C118" i="2"/>
  <c r="C112" i="2"/>
  <c r="C109" i="2"/>
  <c r="C108" i="2"/>
  <c r="C90" i="2"/>
  <c r="C106" i="2"/>
  <c r="F30" i="2"/>
  <c r="F115" i="2"/>
  <c r="F113" i="2"/>
  <c r="F116" i="2"/>
  <c r="F106" i="2"/>
  <c r="F95" i="2"/>
  <c r="F103" i="2"/>
  <c r="F108" i="2"/>
  <c r="F92" i="2"/>
  <c r="F89" i="2"/>
  <c r="F90" i="2"/>
  <c r="F96" i="2"/>
  <c r="F107" i="2"/>
  <c r="F94" i="2"/>
  <c r="F105" i="2"/>
  <c r="F101" i="2"/>
  <c r="F91" i="2"/>
  <c r="F93" i="2"/>
  <c r="F97" i="2"/>
  <c r="F110" i="2"/>
  <c r="F111" i="2"/>
  <c r="F114" i="2"/>
  <c r="F104" i="2"/>
  <c r="F118" i="2"/>
  <c r="F100" i="2"/>
  <c r="F117" i="2"/>
  <c r="F98" i="2"/>
  <c r="F112" i="2"/>
  <c r="F102" i="2"/>
  <c r="F99" i="2"/>
  <c r="F109" i="2"/>
  <c r="AB25" i="2"/>
  <c r="AB112" i="2"/>
  <c r="AB113" i="2"/>
  <c r="AB108" i="2"/>
  <c r="AB103" i="2"/>
  <c r="AB99" i="2"/>
  <c r="AB106" i="2"/>
  <c r="AB92" i="2"/>
  <c r="AB94" i="2"/>
  <c r="AB89" i="2"/>
  <c r="AB93" i="2"/>
  <c r="AE93" i="2" s="1"/>
  <c r="AB95" i="2"/>
  <c r="AB98" i="2"/>
  <c r="AB101" i="2"/>
  <c r="AB100" i="2"/>
  <c r="AB91" i="2"/>
  <c r="AB116" i="2"/>
  <c r="AB90" i="2"/>
  <c r="AB97" i="2"/>
  <c r="AB118" i="2"/>
  <c r="AB117" i="2"/>
  <c r="AB107" i="2"/>
  <c r="AE107" i="2" s="1"/>
  <c r="AB111" i="2"/>
  <c r="AB115" i="2"/>
  <c r="AB114" i="2"/>
  <c r="AB104" i="2"/>
  <c r="AB109" i="2"/>
  <c r="AB102" i="2"/>
  <c r="AB110" i="2"/>
  <c r="AE110" i="2" s="1"/>
  <c r="AB105" i="2"/>
  <c r="AB96" i="2"/>
  <c r="BG32" i="2"/>
  <c r="BG95" i="2"/>
  <c r="BG113" i="2"/>
  <c r="BG103" i="2"/>
  <c r="BG100" i="2"/>
  <c r="BG115" i="2"/>
  <c r="BG99" i="2"/>
  <c r="BG117" i="2"/>
  <c r="BG96" i="2"/>
  <c r="BG94" i="2"/>
  <c r="BG101" i="2"/>
  <c r="BG116" i="2"/>
  <c r="BG98" i="2"/>
  <c r="BG93" i="2"/>
  <c r="BG105" i="2"/>
  <c r="BG89" i="2"/>
  <c r="BG106" i="2"/>
  <c r="BG110" i="2"/>
  <c r="BG91" i="2"/>
  <c r="BG97" i="2"/>
  <c r="BG92" i="2"/>
  <c r="BG90" i="2"/>
  <c r="BG112" i="2"/>
  <c r="BG109" i="2"/>
  <c r="BG111" i="2"/>
  <c r="BG114" i="2"/>
  <c r="BG118" i="2"/>
  <c r="BG107" i="2"/>
  <c r="BG102" i="2"/>
  <c r="BG104" i="2"/>
  <c r="BG108" i="2"/>
  <c r="BV113" i="2"/>
  <c r="BV108" i="2"/>
  <c r="BV103" i="2"/>
  <c r="BV90" i="2"/>
  <c r="BV95" i="2"/>
  <c r="BV91" i="2"/>
  <c r="BV112" i="2"/>
  <c r="BV97" i="2"/>
  <c r="BV105" i="2"/>
  <c r="BV92" i="2"/>
  <c r="BV100" i="2"/>
  <c r="BV114" i="2"/>
  <c r="BV99" i="2"/>
  <c r="BV101" i="2"/>
  <c r="BV104" i="2"/>
  <c r="BV116" i="2"/>
  <c r="BV118" i="2"/>
  <c r="BV106" i="2"/>
  <c r="BV102" i="2"/>
  <c r="BV96" i="2"/>
  <c r="BV93" i="2"/>
  <c r="BV111" i="2"/>
  <c r="BV107" i="2"/>
  <c r="BV117" i="2"/>
  <c r="BV94" i="2"/>
  <c r="BV110" i="2"/>
  <c r="BV89" i="2"/>
  <c r="BV115" i="2"/>
  <c r="BV109" i="2"/>
  <c r="BV98" i="2"/>
  <c r="BN15" i="2"/>
  <c r="BR15" i="2" s="1"/>
  <c r="BN112" i="2"/>
  <c r="BN113" i="2"/>
  <c r="BN91" i="2"/>
  <c r="BN108" i="2"/>
  <c r="BN90" i="2"/>
  <c r="BN103" i="2"/>
  <c r="BN106" i="2"/>
  <c r="BN94" i="2"/>
  <c r="BN93" i="2"/>
  <c r="BN102" i="2"/>
  <c r="BN100" i="2"/>
  <c r="BN101" i="2"/>
  <c r="BN116" i="2"/>
  <c r="BN105" i="2"/>
  <c r="BN97" i="2"/>
  <c r="BN95" i="2"/>
  <c r="BN98" i="2"/>
  <c r="BN92" i="2"/>
  <c r="BN99" i="2"/>
  <c r="BN109" i="2"/>
  <c r="BN96" i="2"/>
  <c r="BN107" i="2"/>
  <c r="BN117" i="2"/>
  <c r="BN114" i="2"/>
  <c r="BN118" i="2"/>
  <c r="BN111" i="2"/>
  <c r="BN110" i="2"/>
  <c r="BN89" i="2"/>
  <c r="BN104" i="2"/>
  <c r="BN115" i="2"/>
  <c r="T24" i="2"/>
  <c r="T89" i="2"/>
  <c r="T96" i="2"/>
  <c r="T91" i="2"/>
  <c r="T105" i="2"/>
  <c r="T106" i="2"/>
  <c r="T97" i="2"/>
  <c r="T104" i="2"/>
  <c r="T116" i="2"/>
  <c r="T118" i="2"/>
  <c r="T102" i="2"/>
  <c r="W102" i="2" s="1"/>
  <c r="T100" i="2"/>
  <c r="T95" i="2"/>
  <c r="T99" i="2"/>
  <c r="T94" i="2"/>
  <c r="T92" i="2"/>
  <c r="T98" i="2"/>
  <c r="W98" i="2" s="1"/>
  <c r="T90" i="2"/>
  <c r="T115" i="2"/>
  <c r="T108" i="2"/>
  <c r="T93" i="2"/>
  <c r="T101" i="2"/>
  <c r="W101" i="2" s="1"/>
  <c r="T114" i="2"/>
  <c r="T117" i="2"/>
  <c r="W117" i="2" s="1"/>
  <c r="T113" i="2"/>
  <c r="W113" i="2" s="1"/>
  <c r="T112" i="2"/>
  <c r="W112" i="2" s="1"/>
  <c r="T110" i="2"/>
  <c r="T111" i="2"/>
  <c r="T103" i="2"/>
  <c r="W103" i="2" s="1"/>
  <c r="T109" i="2"/>
  <c r="T107" i="2"/>
  <c r="G32" i="2"/>
  <c r="G113" i="2"/>
  <c r="G107" i="2"/>
  <c r="G97" i="2"/>
  <c r="G90" i="2"/>
  <c r="G108" i="2"/>
  <c r="G91" i="2"/>
  <c r="G109" i="2"/>
  <c r="G105" i="2"/>
  <c r="G101" i="2"/>
  <c r="G102" i="2"/>
  <c r="G96" i="2"/>
  <c r="G95" i="2"/>
  <c r="G100" i="2"/>
  <c r="G106" i="2"/>
  <c r="G116" i="2"/>
  <c r="G94" i="2"/>
  <c r="G115" i="2"/>
  <c r="G99" i="2"/>
  <c r="G110" i="2"/>
  <c r="G103" i="2"/>
  <c r="G92" i="2"/>
  <c r="G93" i="2"/>
  <c r="G118" i="2"/>
  <c r="G98" i="2"/>
  <c r="G104" i="2"/>
  <c r="G114" i="2"/>
  <c r="G117" i="2"/>
  <c r="G111" i="2"/>
  <c r="G89" i="2"/>
  <c r="G112" i="2"/>
  <c r="BO32" i="2"/>
  <c r="BO115" i="2"/>
  <c r="BO89" i="2"/>
  <c r="BO94" i="2"/>
  <c r="BO91" i="2"/>
  <c r="BO97" i="2"/>
  <c r="BO108" i="2"/>
  <c r="BO102" i="2"/>
  <c r="BO101" i="2"/>
  <c r="BO112" i="2"/>
  <c r="BO109" i="2"/>
  <c r="BO93" i="2"/>
  <c r="BO90" i="2"/>
  <c r="BO116" i="2"/>
  <c r="BO99" i="2"/>
  <c r="BO104" i="2"/>
  <c r="BO98" i="2"/>
  <c r="BO100" i="2"/>
  <c r="BO106" i="2"/>
  <c r="BO118" i="2"/>
  <c r="BO96" i="2"/>
  <c r="BO92" i="2"/>
  <c r="BO111" i="2"/>
  <c r="BO103" i="2"/>
  <c r="BO113" i="2"/>
  <c r="BO107" i="2"/>
  <c r="BO95" i="2"/>
  <c r="BO117" i="2"/>
  <c r="BO105" i="2"/>
  <c r="BO114" i="2"/>
  <c r="BO110" i="2"/>
  <c r="BX94" i="2"/>
  <c r="BX113" i="2"/>
  <c r="BX108" i="2"/>
  <c r="BX103" i="2"/>
  <c r="BX99" i="2"/>
  <c r="BX90" i="2"/>
  <c r="BX91" i="2"/>
  <c r="BX89" i="2"/>
  <c r="BX104" i="2"/>
  <c r="BX100" i="2"/>
  <c r="BX111" i="2"/>
  <c r="BX102" i="2"/>
  <c r="BX96" i="2"/>
  <c r="BX105" i="2"/>
  <c r="BX95" i="2"/>
  <c r="BX92" i="2"/>
  <c r="CC92" i="2" s="1"/>
  <c r="BX101" i="2"/>
  <c r="BX97" i="2"/>
  <c r="BX93" i="2"/>
  <c r="CC93" i="2" s="1"/>
  <c r="BX106" i="2"/>
  <c r="BX116" i="2"/>
  <c r="BX109" i="2"/>
  <c r="BX107" i="2"/>
  <c r="BX115" i="2"/>
  <c r="BX98" i="2"/>
  <c r="BX112" i="2"/>
  <c r="BX110" i="2"/>
  <c r="BX118" i="2"/>
  <c r="BX117" i="2"/>
  <c r="BX114" i="2"/>
  <c r="I30" i="2"/>
  <c r="I113" i="2"/>
  <c r="I103" i="2"/>
  <c r="I108" i="2"/>
  <c r="I95" i="2"/>
  <c r="I97" i="2"/>
  <c r="I93" i="2"/>
  <c r="I104" i="2"/>
  <c r="I101" i="2"/>
  <c r="I112" i="2"/>
  <c r="I94" i="2"/>
  <c r="I105" i="2"/>
  <c r="I89" i="2"/>
  <c r="I99" i="2"/>
  <c r="I98" i="2"/>
  <c r="I92" i="2"/>
  <c r="I96" i="2"/>
  <c r="I90" i="2"/>
  <c r="I91" i="2"/>
  <c r="I116" i="2"/>
  <c r="I106" i="2"/>
  <c r="I102" i="2"/>
  <c r="I100" i="2"/>
  <c r="I110" i="2"/>
  <c r="I115" i="2"/>
  <c r="I118" i="2"/>
  <c r="I107" i="2"/>
  <c r="I117" i="2"/>
  <c r="I109" i="2"/>
  <c r="I111" i="2"/>
  <c r="I114" i="2"/>
  <c r="AH31" i="2"/>
  <c r="AH115" i="2"/>
  <c r="AH113" i="2"/>
  <c r="AH108" i="2"/>
  <c r="AH100" i="2"/>
  <c r="AH90" i="2"/>
  <c r="AH107" i="2"/>
  <c r="AH116" i="2"/>
  <c r="AH101" i="2"/>
  <c r="AH94" i="2"/>
  <c r="AH99" i="2"/>
  <c r="AH110" i="2"/>
  <c r="AH97" i="2"/>
  <c r="AH98" i="2"/>
  <c r="AH89" i="2"/>
  <c r="AH95" i="2"/>
  <c r="AH96" i="2"/>
  <c r="AH92" i="2"/>
  <c r="AH93" i="2"/>
  <c r="AH106" i="2"/>
  <c r="AH103" i="2"/>
  <c r="AH102" i="2"/>
  <c r="AH104" i="2"/>
  <c r="AH111" i="2"/>
  <c r="AH91" i="2"/>
  <c r="AH105" i="2"/>
  <c r="AH117" i="2"/>
  <c r="AH112" i="2"/>
  <c r="AH109" i="2"/>
  <c r="AH114" i="2"/>
  <c r="AH118" i="2"/>
  <c r="BP31" i="2"/>
  <c r="BP100" i="2"/>
  <c r="BP104" i="2"/>
  <c r="BP102" i="2"/>
  <c r="BP90" i="2"/>
  <c r="BP105" i="2"/>
  <c r="BP99" i="2"/>
  <c r="BP92" i="2"/>
  <c r="BP109" i="2"/>
  <c r="BP94" i="2"/>
  <c r="BP110" i="2"/>
  <c r="BP98" i="2"/>
  <c r="BP89" i="2"/>
  <c r="BP107" i="2"/>
  <c r="BP91" i="2"/>
  <c r="BP96" i="2"/>
  <c r="BP97" i="2"/>
  <c r="BP116" i="2"/>
  <c r="BP113" i="2"/>
  <c r="BP118" i="2"/>
  <c r="BP117" i="2"/>
  <c r="BP93" i="2"/>
  <c r="BP114" i="2"/>
  <c r="BP103" i="2"/>
  <c r="BP106" i="2"/>
  <c r="BP115" i="2"/>
  <c r="BP101" i="2"/>
  <c r="BP95" i="2"/>
  <c r="BP111" i="2"/>
  <c r="BP112" i="2"/>
  <c r="BP108" i="2"/>
  <c r="AJ35" i="2"/>
  <c r="AJ106" i="2"/>
  <c r="AJ93" i="2"/>
  <c r="AJ96" i="2"/>
  <c r="AJ91" i="2"/>
  <c r="AJ100" i="2"/>
  <c r="AJ118" i="2"/>
  <c r="AJ98" i="2"/>
  <c r="AJ103" i="2"/>
  <c r="AJ113" i="2"/>
  <c r="AJ104" i="2"/>
  <c r="AJ102" i="2"/>
  <c r="AJ116" i="2"/>
  <c r="AJ90" i="2"/>
  <c r="AJ101" i="2"/>
  <c r="AJ108" i="2"/>
  <c r="AJ105" i="2"/>
  <c r="AJ99" i="2"/>
  <c r="AJ97" i="2"/>
  <c r="AJ110" i="2"/>
  <c r="AJ111" i="2"/>
  <c r="AJ92" i="2"/>
  <c r="AJ109" i="2"/>
  <c r="AJ95" i="2"/>
  <c r="AJ112" i="2"/>
  <c r="AJ114" i="2"/>
  <c r="AJ94" i="2"/>
  <c r="AJ107" i="2"/>
  <c r="AJ115" i="2"/>
  <c r="AJ89" i="2"/>
  <c r="AJ117" i="2"/>
  <c r="AG35" i="2"/>
  <c r="AG100" i="2"/>
  <c r="AG90" i="2"/>
  <c r="AG95" i="2"/>
  <c r="AG97" i="2"/>
  <c r="AG98" i="2"/>
  <c r="AG117" i="2"/>
  <c r="AG92" i="2"/>
  <c r="AG96" i="2"/>
  <c r="AG103" i="2"/>
  <c r="AG110" i="2"/>
  <c r="AG116" i="2"/>
  <c r="AG107" i="2"/>
  <c r="AG99" i="2"/>
  <c r="AG106" i="2"/>
  <c r="AG105" i="2"/>
  <c r="AG93" i="2"/>
  <c r="AG113" i="2"/>
  <c r="AG89" i="2"/>
  <c r="AG94" i="2"/>
  <c r="AG101" i="2"/>
  <c r="AG91" i="2"/>
  <c r="AG112" i="2"/>
  <c r="AG111" i="2"/>
  <c r="AG109" i="2"/>
  <c r="AG108" i="2"/>
  <c r="AG118" i="2"/>
  <c r="AG102" i="2"/>
  <c r="AG114" i="2"/>
  <c r="AG115" i="2"/>
  <c r="AG104" i="2"/>
  <c r="R32" i="2"/>
  <c r="R113" i="2"/>
  <c r="R108" i="2"/>
  <c r="R114" i="2"/>
  <c r="R107" i="2"/>
  <c r="U107" i="2" s="1"/>
  <c r="R98" i="2"/>
  <c r="R95" i="2"/>
  <c r="R90" i="2"/>
  <c r="R118" i="2"/>
  <c r="R91" i="2"/>
  <c r="R99" i="2"/>
  <c r="R93" i="2"/>
  <c r="R116" i="2"/>
  <c r="R105" i="2"/>
  <c r="R89" i="2"/>
  <c r="R106" i="2"/>
  <c r="R103" i="2"/>
  <c r="R92" i="2"/>
  <c r="R102" i="2"/>
  <c r="R97" i="2"/>
  <c r="R109" i="2"/>
  <c r="R111" i="2"/>
  <c r="R101" i="2"/>
  <c r="R104" i="2"/>
  <c r="R94" i="2"/>
  <c r="R115" i="2"/>
  <c r="U115" i="2" s="1"/>
  <c r="R100" i="2"/>
  <c r="R110" i="2"/>
  <c r="U110" i="2" s="1"/>
  <c r="R96" i="2"/>
  <c r="R112" i="2"/>
  <c r="R117" i="2"/>
  <c r="AI5" i="2"/>
  <c r="AI115" i="2"/>
  <c r="AI113" i="2"/>
  <c r="AI108" i="2"/>
  <c r="AI103" i="2"/>
  <c r="AI100" i="2"/>
  <c r="AI97" i="2"/>
  <c r="AI95" i="2"/>
  <c r="AI90" i="2"/>
  <c r="AI116" i="2"/>
  <c r="AI110" i="2"/>
  <c r="AI106" i="2"/>
  <c r="AI105" i="2"/>
  <c r="AI101" i="2"/>
  <c r="AI112" i="2"/>
  <c r="AI107" i="2"/>
  <c r="AI92" i="2"/>
  <c r="AI91" i="2"/>
  <c r="AI99" i="2"/>
  <c r="AI96" i="2"/>
  <c r="AI109" i="2"/>
  <c r="AI93" i="2"/>
  <c r="AI94" i="2"/>
  <c r="AI89" i="2"/>
  <c r="AI102" i="2"/>
  <c r="AI118" i="2"/>
  <c r="AI98" i="2"/>
  <c r="AI104" i="2"/>
  <c r="AI111" i="2"/>
  <c r="AI114" i="2"/>
  <c r="AI117" i="2"/>
  <c r="BE32" i="2"/>
  <c r="BI32" i="2" s="1"/>
  <c r="BE104" i="2"/>
  <c r="BE108" i="2"/>
  <c r="BE97" i="2"/>
  <c r="BE96" i="2"/>
  <c r="BE94" i="2"/>
  <c r="BE91" i="2"/>
  <c r="BE89" i="2"/>
  <c r="BE118" i="2"/>
  <c r="BE116" i="2"/>
  <c r="BE92" i="2"/>
  <c r="BE90" i="2"/>
  <c r="BE101" i="2"/>
  <c r="BE93" i="2"/>
  <c r="BE115" i="2"/>
  <c r="BE109" i="2"/>
  <c r="BE106" i="2"/>
  <c r="BE99" i="2"/>
  <c r="BE95" i="2"/>
  <c r="BE98" i="2"/>
  <c r="BE105" i="2"/>
  <c r="BE111" i="2"/>
  <c r="BE100" i="2"/>
  <c r="BE102" i="2"/>
  <c r="BE113" i="2"/>
  <c r="BE117" i="2"/>
  <c r="BE112" i="2"/>
  <c r="BE107" i="2"/>
  <c r="BE114" i="2"/>
  <c r="BE103" i="2"/>
  <c r="BE110" i="2"/>
  <c r="BW100" i="2"/>
  <c r="BW97" i="2"/>
  <c r="BW91" i="2"/>
  <c r="BW90" i="2"/>
  <c r="CB90" i="2" s="1"/>
  <c r="BW116" i="2"/>
  <c r="BW107" i="2"/>
  <c r="BW95" i="2"/>
  <c r="BW96" i="2"/>
  <c r="BW101" i="2"/>
  <c r="BW105" i="2"/>
  <c r="BW102" i="2"/>
  <c r="CB102" i="2" s="1"/>
  <c r="BW98" i="2"/>
  <c r="BW103" i="2"/>
  <c r="BW113" i="2"/>
  <c r="BW104" i="2"/>
  <c r="CB104" i="2" s="1"/>
  <c r="BW118" i="2"/>
  <c r="BW93" i="2"/>
  <c r="BW108" i="2"/>
  <c r="BW92" i="2"/>
  <c r="BW99" i="2"/>
  <c r="BW106" i="2"/>
  <c r="BW94" i="2"/>
  <c r="BW117" i="2"/>
  <c r="BW115" i="2"/>
  <c r="BW112" i="2"/>
  <c r="BW109" i="2"/>
  <c r="BW114" i="2"/>
  <c r="BW110" i="2"/>
  <c r="BW111" i="2"/>
  <c r="BW89" i="2"/>
  <c r="S31" i="2"/>
  <c r="S108" i="2"/>
  <c r="S103" i="2"/>
  <c r="S94" i="2"/>
  <c r="V94" i="2" s="1"/>
  <c r="S91" i="2"/>
  <c r="S97" i="2"/>
  <c r="S105" i="2"/>
  <c r="S113" i="2"/>
  <c r="V113" i="2" s="1"/>
  <c r="S95" i="2"/>
  <c r="S92" i="2"/>
  <c r="S102" i="2"/>
  <c r="S101" i="2"/>
  <c r="S98" i="2"/>
  <c r="S90" i="2"/>
  <c r="S99" i="2"/>
  <c r="S100" i="2"/>
  <c r="S93" i="2"/>
  <c r="S106" i="2"/>
  <c r="V106" i="2" s="1"/>
  <c r="S116" i="2"/>
  <c r="S114" i="2"/>
  <c r="V114" i="2" s="1"/>
  <c r="S117" i="2"/>
  <c r="S89" i="2"/>
  <c r="S104" i="2"/>
  <c r="S107" i="2"/>
  <c r="S115" i="2"/>
  <c r="S111" i="2"/>
  <c r="V111" i="2" s="1"/>
  <c r="S96" i="2"/>
  <c r="S109" i="2"/>
  <c r="V109" i="2" s="1"/>
  <c r="S112" i="2"/>
  <c r="S110" i="2"/>
  <c r="S118" i="2"/>
  <c r="D25" i="2"/>
  <c r="D107" i="2"/>
  <c r="D109" i="2"/>
  <c r="D99" i="2"/>
  <c r="D95" i="2"/>
  <c r="D103" i="2"/>
  <c r="D102" i="2"/>
  <c r="AW102" i="2" s="1"/>
  <c r="D117" i="2"/>
  <c r="D92" i="2"/>
  <c r="D90" i="2"/>
  <c r="D89" i="2"/>
  <c r="D96" i="2"/>
  <c r="D104" i="2"/>
  <c r="D113" i="2"/>
  <c r="D97" i="2"/>
  <c r="D106" i="2"/>
  <c r="D116" i="2"/>
  <c r="D110" i="2"/>
  <c r="D108" i="2"/>
  <c r="D118" i="2"/>
  <c r="D105" i="2"/>
  <c r="D94" i="2"/>
  <c r="AW94" i="2" s="1"/>
  <c r="D93" i="2"/>
  <c r="AW93" i="2" s="1"/>
  <c r="D111" i="2"/>
  <c r="AW111" i="2" s="1"/>
  <c r="D115" i="2"/>
  <c r="D112" i="2"/>
  <c r="AW112" i="2" s="1"/>
  <c r="D91" i="2"/>
  <c r="AW91" i="2" s="1"/>
  <c r="D114" i="2"/>
  <c r="D101" i="2"/>
  <c r="D100" i="2"/>
  <c r="D98" i="2"/>
  <c r="BY109" i="2"/>
  <c r="BY115" i="2"/>
  <c r="BY90" i="2"/>
  <c r="BY89" i="2"/>
  <c r="BY91" i="2"/>
  <c r="BY116" i="2"/>
  <c r="BY108" i="2"/>
  <c r="BY94" i="2"/>
  <c r="BY106" i="2"/>
  <c r="BY93" i="2"/>
  <c r="BY96" i="2"/>
  <c r="BY105" i="2"/>
  <c r="BY101" i="2"/>
  <c r="BY92" i="2"/>
  <c r="CD92" i="2" s="1"/>
  <c r="BY98" i="2"/>
  <c r="BY97" i="2"/>
  <c r="BY99" i="2"/>
  <c r="CD99" i="2" s="1"/>
  <c r="BY103" i="2"/>
  <c r="BY118" i="2"/>
  <c r="BY107" i="2"/>
  <c r="BY113" i="2"/>
  <c r="CD113" i="2" s="1"/>
  <c r="BY102" i="2"/>
  <c r="BY95" i="2"/>
  <c r="BY114" i="2"/>
  <c r="CD114" i="2" s="1"/>
  <c r="BY100" i="2"/>
  <c r="BY110" i="2"/>
  <c r="BY117" i="2"/>
  <c r="BY112" i="2"/>
  <c r="BY104" i="2"/>
  <c r="BY111" i="2"/>
  <c r="S9" i="2"/>
  <c r="Z35" i="2"/>
  <c r="Z109" i="2"/>
  <c r="Z95" i="2"/>
  <c r="Z102" i="2"/>
  <c r="Z100" i="2"/>
  <c r="Z99" i="2"/>
  <c r="AC99" i="2" s="1"/>
  <c r="Z97" i="2"/>
  <c r="Z104" i="2"/>
  <c r="Z108" i="2"/>
  <c r="Z101" i="2"/>
  <c r="Z90" i="2"/>
  <c r="Z93" i="2"/>
  <c r="Z92" i="2"/>
  <c r="Z106" i="2"/>
  <c r="Z116" i="2"/>
  <c r="Z115" i="2"/>
  <c r="Z105" i="2"/>
  <c r="Z89" i="2"/>
  <c r="AC89" i="2" s="1"/>
  <c r="Z103" i="2"/>
  <c r="Z113" i="2"/>
  <c r="Z91" i="2"/>
  <c r="Z110" i="2"/>
  <c r="Z118" i="2"/>
  <c r="Z98" i="2"/>
  <c r="Z111" i="2"/>
  <c r="Z96" i="2"/>
  <c r="Z117" i="2"/>
  <c r="Z112" i="2"/>
  <c r="AC112" i="2" s="1"/>
  <c r="Z114" i="2"/>
  <c r="Z107" i="2"/>
  <c r="Z94" i="2"/>
  <c r="AC94" i="2" s="1"/>
  <c r="Q35" i="2"/>
  <c r="Q113" i="2"/>
  <c r="Q107" i="2"/>
  <c r="Q90" i="2"/>
  <c r="Q115" i="2"/>
  <c r="Q102" i="2"/>
  <c r="Q91" i="2"/>
  <c r="Q109" i="2"/>
  <c r="Q105" i="2"/>
  <c r="Q106" i="2"/>
  <c r="Q101" i="2"/>
  <c r="Q96" i="2"/>
  <c r="Q89" i="2"/>
  <c r="Q98" i="2"/>
  <c r="Q112" i="2"/>
  <c r="Q99" i="2"/>
  <c r="Q103" i="2"/>
  <c r="Q111" i="2"/>
  <c r="Q104" i="2"/>
  <c r="Q95" i="2"/>
  <c r="Q116" i="2"/>
  <c r="Q92" i="2"/>
  <c r="Q97" i="2"/>
  <c r="Q93" i="2"/>
  <c r="Q108" i="2"/>
  <c r="Q114" i="2"/>
  <c r="Q110" i="2"/>
  <c r="Q118" i="2"/>
  <c r="Q117" i="2"/>
  <c r="Q94" i="2"/>
  <c r="Q100" i="2"/>
  <c r="BE25" i="2"/>
  <c r="BZ107" i="2"/>
  <c r="BZ92" i="2"/>
  <c r="BZ113" i="2"/>
  <c r="BZ96" i="2"/>
  <c r="BZ89" i="2"/>
  <c r="BZ98" i="2"/>
  <c r="BZ90" i="2"/>
  <c r="BZ102" i="2"/>
  <c r="BZ105" i="2"/>
  <c r="BZ109" i="2"/>
  <c r="BZ99" i="2"/>
  <c r="CE99" i="2" s="1"/>
  <c r="BZ104" i="2"/>
  <c r="BZ115" i="2"/>
  <c r="BZ95" i="2"/>
  <c r="BZ103" i="2"/>
  <c r="BZ94" i="2"/>
  <c r="CE94" i="2" s="1"/>
  <c r="BZ114" i="2"/>
  <c r="BZ97" i="2"/>
  <c r="BZ110" i="2"/>
  <c r="BZ116" i="2"/>
  <c r="BZ91" i="2"/>
  <c r="BZ111" i="2"/>
  <c r="BZ93" i="2"/>
  <c r="BZ112" i="2"/>
  <c r="BZ106" i="2"/>
  <c r="BZ118" i="2"/>
  <c r="BZ117" i="2"/>
  <c r="BZ108" i="2"/>
  <c r="BZ101" i="2"/>
  <c r="BZ100" i="2"/>
  <c r="AA33" i="2"/>
  <c r="AA100" i="2"/>
  <c r="AA98" i="2"/>
  <c r="AA113" i="2"/>
  <c r="AA108" i="2"/>
  <c r="AA103" i="2"/>
  <c r="AA97" i="2"/>
  <c r="AA91" i="2"/>
  <c r="AA90" i="2"/>
  <c r="AA95" i="2"/>
  <c r="AD95" i="2" s="1"/>
  <c r="AA93" i="2"/>
  <c r="AA105" i="2"/>
  <c r="AA111" i="2"/>
  <c r="AA104" i="2"/>
  <c r="AA118" i="2"/>
  <c r="AA99" i="2"/>
  <c r="AA92" i="2"/>
  <c r="AA102" i="2"/>
  <c r="AA106" i="2"/>
  <c r="AA116" i="2"/>
  <c r="AA107" i="2"/>
  <c r="AA110" i="2"/>
  <c r="AA94" i="2"/>
  <c r="AA112" i="2"/>
  <c r="AA114" i="2"/>
  <c r="AD114" i="2" s="1"/>
  <c r="AA115" i="2"/>
  <c r="AA89" i="2"/>
  <c r="AA101" i="2"/>
  <c r="AA96" i="2"/>
  <c r="AA109" i="2"/>
  <c r="AA117" i="2"/>
  <c r="BE9" i="2"/>
  <c r="BF32" i="2"/>
  <c r="BF109" i="2"/>
  <c r="BF107" i="2"/>
  <c r="BF92" i="2"/>
  <c r="BF90" i="2"/>
  <c r="BH90" i="2" s="1"/>
  <c r="BF93" i="2"/>
  <c r="BF95" i="2"/>
  <c r="BF112" i="2"/>
  <c r="BF94" i="2"/>
  <c r="BF99" i="2"/>
  <c r="BF101" i="2"/>
  <c r="BF89" i="2"/>
  <c r="BF102" i="2"/>
  <c r="BF100" i="2"/>
  <c r="BF98" i="2"/>
  <c r="BF110" i="2"/>
  <c r="BF96" i="2"/>
  <c r="BF91" i="2"/>
  <c r="BF105" i="2"/>
  <c r="BF97" i="2"/>
  <c r="BF116" i="2"/>
  <c r="BF113" i="2"/>
  <c r="BF115" i="2"/>
  <c r="BF108" i="2"/>
  <c r="BF117" i="2"/>
  <c r="BF103" i="2"/>
  <c r="BF106" i="2"/>
  <c r="BF118" i="2"/>
  <c r="BF111" i="2"/>
  <c r="BF114" i="2"/>
  <c r="BF104" i="2"/>
  <c r="F21" i="6"/>
  <c r="X5" i="11"/>
  <c r="N5" i="11"/>
  <c r="W29" i="11"/>
  <c r="N29" i="11"/>
  <c r="F16" i="7"/>
  <c r="F24" i="7"/>
  <c r="C32" i="7"/>
  <c r="M45" i="6"/>
  <c r="M39" i="6"/>
  <c r="M40" i="6"/>
  <c r="M41" i="6"/>
  <c r="M43" i="6"/>
  <c r="M44" i="6"/>
  <c r="M42" i="6"/>
  <c r="T3" i="5"/>
  <c r="D5" i="3"/>
  <c r="D13" i="3"/>
  <c r="D21" i="3"/>
  <c r="D29" i="3"/>
  <c r="N43" i="6"/>
  <c r="N41" i="6"/>
  <c r="N39" i="6"/>
  <c r="N42" i="6"/>
  <c r="N44" i="6"/>
  <c r="N40" i="6"/>
  <c r="N45" i="6"/>
  <c r="F31" i="11"/>
  <c r="N31" i="11"/>
  <c r="O44" i="6"/>
  <c r="O39" i="6"/>
  <c r="O42" i="6"/>
  <c r="O40" i="6"/>
  <c r="O43" i="6"/>
  <c r="O45" i="6"/>
  <c r="O41" i="6"/>
  <c r="V24" i="11"/>
  <c r="N24" i="11"/>
  <c r="R20" i="2"/>
  <c r="D7" i="3"/>
  <c r="D15" i="3"/>
  <c r="D23" i="3"/>
  <c r="D31" i="3"/>
  <c r="P39" i="6"/>
  <c r="P42" i="6"/>
  <c r="P45" i="6"/>
  <c r="P40" i="6"/>
  <c r="P43" i="6"/>
  <c r="P41" i="6"/>
  <c r="P44" i="6"/>
  <c r="E10" i="11"/>
  <c r="N10" i="11"/>
  <c r="R24" i="2"/>
  <c r="U19" i="11"/>
  <c r="N19" i="11"/>
  <c r="U35" i="11"/>
  <c r="N35" i="11"/>
  <c r="R5" i="2"/>
  <c r="D10" i="3"/>
  <c r="D18" i="3"/>
  <c r="D26" i="3"/>
  <c r="D34" i="3"/>
  <c r="D42" i="3"/>
  <c r="P19" i="6"/>
  <c r="K7" i="11"/>
  <c r="L20" i="11"/>
  <c r="K9" i="11"/>
  <c r="F25" i="11"/>
  <c r="K18" i="11"/>
  <c r="L26" i="11"/>
  <c r="L34" i="11"/>
  <c r="F11" i="11"/>
  <c r="G17" i="11"/>
  <c r="G28" i="11"/>
  <c r="M36" i="11"/>
  <c r="M22" i="11"/>
  <c r="M30" i="11"/>
  <c r="P15" i="11"/>
  <c r="P23" i="11"/>
  <c r="F8" i="11"/>
  <c r="P32" i="11"/>
  <c r="Q37" i="11"/>
  <c r="BO24" i="2"/>
  <c r="BO30" i="2"/>
  <c r="AB31" i="2"/>
  <c r="G23" i="2"/>
  <c r="F31" i="2"/>
  <c r="BF17" i="2"/>
  <c r="AO3" i="2"/>
  <c r="AN3" i="2"/>
  <c r="AM3" i="2"/>
  <c r="AL3" i="2"/>
  <c r="J11" i="2"/>
  <c r="AO11" i="2"/>
  <c r="AN11" i="2"/>
  <c r="AM11" i="2"/>
  <c r="AL11" i="2"/>
  <c r="AO19" i="2"/>
  <c r="AN19" i="2"/>
  <c r="AM19" i="2"/>
  <c r="AL19" i="2"/>
  <c r="AO27" i="2"/>
  <c r="AN27" i="2"/>
  <c r="AM27" i="2"/>
  <c r="AL27" i="2"/>
  <c r="AO46" i="2"/>
  <c r="AM46" i="2"/>
  <c r="AN46" i="2"/>
  <c r="AL46" i="2"/>
  <c r="S23" i="2"/>
  <c r="BP56" i="2"/>
  <c r="AM56" i="2"/>
  <c r="AO56" i="2"/>
  <c r="AN56" i="2"/>
  <c r="AL56" i="2"/>
  <c r="AO64" i="2"/>
  <c r="AM64" i="2"/>
  <c r="AN64" i="2"/>
  <c r="AL64" i="2"/>
  <c r="AO49" i="2"/>
  <c r="AN49" i="2"/>
  <c r="AM49" i="2"/>
  <c r="AL49" i="2"/>
  <c r="AO57" i="2"/>
  <c r="AN57" i="2"/>
  <c r="AM57" i="2"/>
  <c r="AL57" i="2"/>
  <c r="AO65" i="2"/>
  <c r="AN65" i="2"/>
  <c r="AM65" i="2"/>
  <c r="AL65" i="2"/>
  <c r="AO73" i="2"/>
  <c r="AN73" i="2"/>
  <c r="AM73" i="2"/>
  <c r="AL73" i="2"/>
  <c r="AO81" i="2"/>
  <c r="AN81" i="2"/>
  <c r="AM81" i="2"/>
  <c r="AL81" i="2"/>
  <c r="BP24" i="2"/>
  <c r="AN4" i="2"/>
  <c r="AO4" i="2"/>
  <c r="AM4" i="2"/>
  <c r="AL4" i="2"/>
  <c r="AN12" i="2"/>
  <c r="AO12" i="2"/>
  <c r="AM12" i="2"/>
  <c r="AL12" i="2"/>
  <c r="AN20" i="2"/>
  <c r="AO20" i="2"/>
  <c r="AM20" i="2"/>
  <c r="AL20" i="2"/>
  <c r="AO28" i="2"/>
  <c r="AM28" i="2"/>
  <c r="AN28" i="2"/>
  <c r="AL28" i="2"/>
  <c r="BF54" i="2"/>
  <c r="AM54" i="2"/>
  <c r="AO54" i="2"/>
  <c r="AN54" i="2"/>
  <c r="AL54" i="2"/>
  <c r="BF71" i="2"/>
  <c r="AO71" i="2"/>
  <c r="AN71" i="2"/>
  <c r="AM71" i="2"/>
  <c r="AL71" i="2"/>
  <c r="J34" i="2"/>
  <c r="AN34" i="2"/>
  <c r="AM34" i="2"/>
  <c r="AO34" i="2"/>
  <c r="AL34" i="2"/>
  <c r="BE48" i="2"/>
  <c r="AM48" i="2"/>
  <c r="AN48" i="2"/>
  <c r="AO48" i="2"/>
  <c r="AL48" i="2"/>
  <c r="AO72" i="2"/>
  <c r="AN72" i="2"/>
  <c r="AM72" i="2"/>
  <c r="AL72" i="2"/>
  <c r="F42" i="2"/>
  <c r="AM42" i="2"/>
  <c r="AO42" i="2"/>
  <c r="AN42" i="2"/>
  <c r="AL42" i="2"/>
  <c r="AO66" i="2"/>
  <c r="AM66" i="2"/>
  <c r="AN66" i="2"/>
  <c r="AL66" i="2"/>
  <c r="AM74" i="2"/>
  <c r="AO74" i="2"/>
  <c r="AN74" i="2"/>
  <c r="AL74" i="2"/>
  <c r="AO5" i="2"/>
  <c r="AN5" i="2"/>
  <c r="AM5" i="2"/>
  <c r="AL5" i="2"/>
  <c r="AO13" i="2"/>
  <c r="AN13" i="2"/>
  <c r="AM13" i="2"/>
  <c r="AL13" i="2"/>
  <c r="AO21" i="2"/>
  <c r="AN21" i="2"/>
  <c r="AM21" i="2"/>
  <c r="AL21" i="2"/>
  <c r="AO29" i="2"/>
  <c r="AN29" i="2"/>
  <c r="AM29" i="2"/>
  <c r="AL29" i="2"/>
  <c r="AM62" i="2"/>
  <c r="AO62" i="2"/>
  <c r="AN62" i="2"/>
  <c r="AL62" i="2"/>
  <c r="AO63" i="2"/>
  <c r="AN63" i="2"/>
  <c r="AM63" i="2"/>
  <c r="AL63" i="2"/>
  <c r="BP79" i="2"/>
  <c r="AO79" i="2"/>
  <c r="AN79" i="2"/>
  <c r="AM79" i="2"/>
  <c r="AL79" i="2"/>
  <c r="J26" i="2"/>
  <c r="AO26" i="2"/>
  <c r="AN26" i="2"/>
  <c r="AM26" i="2"/>
  <c r="AL26" i="2"/>
  <c r="S30" i="2"/>
  <c r="AM50" i="2"/>
  <c r="AO50" i="2"/>
  <c r="AN50" i="2"/>
  <c r="AL50" i="2"/>
  <c r="Z5" i="2"/>
  <c r="AO43" i="2"/>
  <c r="AN43" i="2"/>
  <c r="AM43" i="2"/>
  <c r="AL43" i="2"/>
  <c r="AO51" i="2"/>
  <c r="AN51" i="2"/>
  <c r="AM51" i="2"/>
  <c r="AL51" i="2"/>
  <c r="AO59" i="2"/>
  <c r="AN59" i="2"/>
  <c r="AM59" i="2"/>
  <c r="AL59" i="2"/>
  <c r="AO67" i="2"/>
  <c r="AN67" i="2"/>
  <c r="AM67" i="2"/>
  <c r="AL67" i="2"/>
  <c r="AO75" i="2"/>
  <c r="AN75" i="2"/>
  <c r="AM75" i="2"/>
  <c r="AL75" i="2"/>
  <c r="BP17" i="2"/>
  <c r="BP30" i="2"/>
  <c r="AN6" i="2"/>
  <c r="AO6" i="2"/>
  <c r="AL6" i="2"/>
  <c r="AM6" i="2"/>
  <c r="AO14" i="2"/>
  <c r="AN14" i="2"/>
  <c r="AM14" i="2"/>
  <c r="AL14" i="2"/>
  <c r="AO22" i="2"/>
  <c r="AN22" i="2"/>
  <c r="AM22" i="2"/>
  <c r="AL22" i="2"/>
  <c r="AM30" i="2"/>
  <c r="AN30" i="2"/>
  <c r="AO30" i="2"/>
  <c r="AL30" i="2"/>
  <c r="AO78" i="2"/>
  <c r="AM78" i="2"/>
  <c r="AN78" i="2"/>
  <c r="AL78" i="2"/>
  <c r="AO47" i="2"/>
  <c r="AN47" i="2"/>
  <c r="AM47" i="2"/>
  <c r="AL47" i="2"/>
  <c r="J10" i="2"/>
  <c r="AO10" i="2"/>
  <c r="AN10" i="2"/>
  <c r="AM10" i="2"/>
  <c r="AL10" i="2"/>
  <c r="BG80" i="2"/>
  <c r="AM80" i="2"/>
  <c r="AO80" i="2"/>
  <c r="AN80" i="2"/>
  <c r="AL80" i="2"/>
  <c r="S32" i="2"/>
  <c r="AO58" i="2"/>
  <c r="AM58" i="2"/>
  <c r="AN58" i="2"/>
  <c r="AL58" i="2"/>
  <c r="Z25" i="2"/>
  <c r="AO44" i="2"/>
  <c r="AM44" i="2"/>
  <c r="AN44" i="2"/>
  <c r="AL44" i="2"/>
  <c r="I52" i="2"/>
  <c r="AO52" i="2"/>
  <c r="AM52" i="2"/>
  <c r="AN52" i="2"/>
  <c r="AL52" i="2"/>
  <c r="AM60" i="2"/>
  <c r="AO60" i="2"/>
  <c r="AN60" i="2"/>
  <c r="AL60" i="2"/>
  <c r="AM68" i="2"/>
  <c r="AN68" i="2"/>
  <c r="AO68" i="2"/>
  <c r="AL68" i="2"/>
  <c r="AN76" i="2"/>
  <c r="AM76" i="2"/>
  <c r="AO76" i="2"/>
  <c r="AL76" i="2"/>
  <c r="Q32" i="2"/>
  <c r="AO7" i="2"/>
  <c r="AN7" i="2"/>
  <c r="AM7" i="2"/>
  <c r="AL7" i="2"/>
  <c r="AO15" i="2"/>
  <c r="AN15" i="2"/>
  <c r="AM15" i="2"/>
  <c r="AL15" i="2"/>
  <c r="AO23" i="2"/>
  <c r="AN23" i="2"/>
  <c r="AM23" i="2"/>
  <c r="AL23" i="2"/>
  <c r="AO31" i="2"/>
  <c r="AN31" i="2"/>
  <c r="AM31" i="2"/>
  <c r="AL31" i="2"/>
  <c r="AO35" i="2"/>
  <c r="AN35" i="2"/>
  <c r="AM35" i="2"/>
  <c r="AL35" i="2"/>
  <c r="Q70" i="2"/>
  <c r="AO70" i="2"/>
  <c r="AM70" i="2"/>
  <c r="AN70" i="2"/>
  <c r="AL70" i="2"/>
  <c r="AO55" i="2"/>
  <c r="AN55" i="2"/>
  <c r="AM55" i="2"/>
  <c r="AL55" i="2"/>
  <c r="J18" i="2"/>
  <c r="AN18" i="2"/>
  <c r="AO18" i="2"/>
  <c r="AM18" i="2"/>
  <c r="AL18" i="2"/>
  <c r="T32" i="2"/>
  <c r="AO45" i="2"/>
  <c r="AN45" i="2"/>
  <c r="AM45" i="2"/>
  <c r="AL45" i="2"/>
  <c r="AO53" i="2"/>
  <c r="AN53" i="2"/>
  <c r="AM53" i="2"/>
  <c r="AL53" i="2"/>
  <c r="AO61" i="2"/>
  <c r="AN61" i="2"/>
  <c r="AM61" i="2"/>
  <c r="AL61" i="2"/>
  <c r="AO69" i="2"/>
  <c r="AN69" i="2"/>
  <c r="AM69" i="2"/>
  <c r="AL69" i="2"/>
  <c r="AO77" i="2"/>
  <c r="AN77" i="2"/>
  <c r="AM77" i="2"/>
  <c r="AL77" i="2"/>
  <c r="AO8" i="2"/>
  <c r="AN8" i="2"/>
  <c r="AM8" i="2"/>
  <c r="AL8" i="2"/>
  <c r="AN16" i="2"/>
  <c r="AO16" i="2"/>
  <c r="AL16" i="2"/>
  <c r="AM16" i="2"/>
  <c r="J24" i="2"/>
  <c r="AN24" i="2"/>
  <c r="AO24" i="2"/>
  <c r="AL24" i="2"/>
  <c r="AM24" i="2"/>
  <c r="J32" i="2"/>
  <c r="AM32" i="2"/>
  <c r="AN32" i="2"/>
  <c r="AO32" i="2"/>
  <c r="AL32" i="2"/>
  <c r="BP32" i="2"/>
  <c r="AO9" i="2"/>
  <c r="AN9" i="2"/>
  <c r="AM9" i="2"/>
  <c r="AL9" i="2"/>
  <c r="AO17" i="2"/>
  <c r="AN17" i="2"/>
  <c r="AM17" i="2"/>
  <c r="AL17" i="2"/>
  <c r="J25" i="2"/>
  <c r="AO25" i="2"/>
  <c r="AN25" i="2"/>
  <c r="AM25" i="2"/>
  <c r="AL25" i="2"/>
  <c r="AO33" i="2"/>
  <c r="AN33" i="2"/>
  <c r="AM33" i="2"/>
  <c r="AL33" i="2"/>
  <c r="Z32" i="2"/>
  <c r="BF25" i="2"/>
  <c r="Z29" i="2"/>
  <c r="Z33" i="2"/>
  <c r="Z24" i="2"/>
  <c r="Z30" i="2"/>
  <c r="BO5" i="2"/>
  <c r="Z23" i="2"/>
  <c r="I35" i="2"/>
  <c r="Z15" i="2"/>
  <c r="Z31" i="2"/>
  <c r="I15" i="2"/>
  <c r="BG47" i="2"/>
  <c r="BG55" i="2"/>
  <c r="BG63" i="2"/>
  <c r="G30" i="2"/>
  <c r="G35" i="2"/>
  <c r="Q24" i="2"/>
  <c r="BO25" i="2"/>
  <c r="G9" i="2"/>
  <c r="G25" i="2"/>
  <c r="G31" i="2"/>
  <c r="G24" i="2"/>
  <c r="G58" i="2"/>
  <c r="BU19" i="2"/>
  <c r="J19" i="2"/>
  <c r="BU27" i="2"/>
  <c r="J27" i="2"/>
  <c r="F23" i="2"/>
  <c r="AG43" i="2"/>
  <c r="AB51" i="2"/>
  <c r="AG59" i="2"/>
  <c r="AG67" i="2"/>
  <c r="AG75" i="2"/>
  <c r="BG35" i="2"/>
  <c r="BP16" i="2"/>
  <c r="BU4" i="2"/>
  <c r="J4" i="2"/>
  <c r="BU12" i="2"/>
  <c r="J12" i="2"/>
  <c r="BU20" i="2"/>
  <c r="J20" i="2"/>
  <c r="BU28" i="2"/>
  <c r="J28" i="2"/>
  <c r="AA30" i="2"/>
  <c r="AD30" i="2" s="1"/>
  <c r="F24" i="2"/>
  <c r="AG68" i="2"/>
  <c r="BU5" i="2"/>
  <c r="J5" i="2"/>
  <c r="BU13" i="2"/>
  <c r="J13" i="2"/>
  <c r="BU21" i="2"/>
  <c r="J21" i="2"/>
  <c r="BU29" i="2"/>
  <c r="J29" i="2"/>
  <c r="AA15" i="2"/>
  <c r="AB35" i="2"/>
  <c r="F9" i="2"/>
  <c r="BU6" i="2"/>
  <c r="J6" i="2"/>
  <c r="BU14" i="2"/>
  <c r="J14" i="2"/>
  <c r="BU22" i="2"/>
  <c r="J22" i="2"/>
  <c r="BU30" i="2"/>
  <c r="J30" i="2"/>
  <c r="AA25" i="2"/>
  <c r="AB32" i="2"/>
  <c r="F4" i="2"/>
  <c r="AJ46" i="2"/>
  <c r="AB62" i="2"/>
  <c r="AG15" i="2"/>
  <c r="BU7" i="2"/>
  <c r="J7" i="2"/>
  <c r="BU15" i="2"/>
  <c r="J15" i="2"/>
  <c r="BU23" i="2"/>
  <c r="J23" i="2"/>
  <c r="BU31" i="2"/>
  <c r="J31" i="2"/>
  <c r="BU35" i="2"/>
  <c r="J35" i="2"/>
  <c r="AB23" i="2"/>
  <c r="F32" i="2"/>
  <c r="BF24" i="2"/>
  <c r="BH24" i="2" s="1"/>
  <c r="BU8" i="2"/>
  <c r="J8" i="2"/>
  <c r="BU16" i="2"/>
  <c r="J16" i="2"/>
  <c r="AB15" i="2"/>
  <c r="BU3" i="2"/>
  <c r="J3" i="2"/>
  <c r="AB30" i="2"/>
  <c r="AE30" i="2" s="1"/>
  <c r="F35" i="2"/>
  <c r="BP25" i="2"/>
  <c r="BG24" i="2"/>
  <c r="BI24" i="2" s="1"/>
  <c r="BU9" i="2"/>
  <c r="J9" i="2"/>
  <c r="BU17" i="2"/>
  <c r="J17" i="2"/>
  <c r="BU33" i="2"/>
  <c r="J33" i="2"/>
  <c r="AG10" i="2"/>
  <c r="BU10" i="2"/>
  <c r="BV18" i="2"/>
  <c r="BU18" i="2"/>
  <c r="BV26" i="2"/>
  <c r="BU26" i="2"/>
  <c r="BV34" i="2"/>
  <c r="BU34" i="2"/>
  <c r="BZ11" i="2"/>
  <c r="BU11" i="2"/>
  <c r="AG32" i="2"/>
  <c r="AJ25" i="2"/>
  <c r="AJ24" i="2"/>
  <c r="BV24" i="2"/>
  <c r="BU24" i="2"/>
  <c r="BV32" i="2"/>
  <c r="BU32" i="2"/>
  <c r="Q31" i="2"/>
  <c r="BZ25" i="2"/>
  <c r="BU25" i="2"/>
  <c r="R35" i="2"/>
  <c r="I24" i="2"/>
  <c r="R78" i="2"/>
  <c r="R31" i="2"/>
  <c r="I25" i="2"/>
  <c r="AI31" i="2"/>
  <c r="AH15" i="2"/>
  <c r="D32" i="2"/>
  <c r="R23" i="2"/>
  <c r="I23" i="2"/>
  <c r="AH32" i="2"/>
  <c r="AU32" i="2" s="1"/>
  <c r="BK32" i="2" s="1"/>
  <c r="D24" i="2"/>
  <c r="R30" i="2"/>
  <c r="I31" i="2"/>
  <c r="AH49" i="2"/>
  <c r="AG25" i="2"/>
  <c r="AH35" i="2"/>
  <c r="D35" i="2"/>
  <c r="R25" i="2"/>
  <c r="I32" i="2"/>
  <c r="AG24" i="2"/>
  <c r="AH30" i="2"/>
  <c r="AG31" i="2"/>
  <c r="AH24" i="2"/>
  <c r="F3" i="9"/>
  <c r="F9" i="9"/>
  <c r="F7" i="9"/>
  <c r="F12" i="9"/>
  <c r="E12" i="9"/>
  <c r="G12" i="9" s="1"/>
  <c r="K17" i="6"/>
  <c r="X17" i="6" s="1"/>
  <c r="H26" i="6"/>
  <c r="K8" i="6"/>
  <c r="X8" i="6" s="1"/>
  <c r="K37" i="6"/>
  <c r="X37" i="6" s="1"/>
  <c r="K11" i="6"/>
  <c r="X11" i="6" s="1"/>
  <c r="K23" i="6"/>
  <c r="X23" i="6" s="1"/>
  <c r="AH63" i="2"/>
  <c r="T23" i="2"/>
  <c r="BE79" i="2"/>
  <c r="F18" i="7"/>
  <c r="C35" i="2"/>
  <c r="T25" i="2"/>
  <c r="T66" i="2"/>
  <c r="AA74" i="2"/>
  <c r="AI24" i="2"/>
  <c r="C11" i="7"/>
  <c r="D19" i="7"/>
  <c r="D27" i="7"/>
  <c r="C35" i="7"/>
  <c r="C32" i="2"/>
  <c r="I9" i="6"/>
  <c r="N22" i="6"/>
  <c r="AJ3" i="2"/>
  <c r="AI19" i="2"/>
  <c r="BF27" i="2"/>
  <c r="D10" i="7"/>
  <c r="AA35" i="2"/>
  <c r="T30" i="2"/>
  <c r="AA50" i="2"/>
  <c r="AA31" i="2"/>
  <c r="S24" i="2"/>
  <c r="V24" i="2" s="1"/>
  <c r="AI32" i="2"/>
  <c r="AJ31" i="2"/>
  <c r="C4" i="7"/>
  <c r="F12" i="7"/>
  <c r="C20" i="7"/>
  <c r="C28" i="7"/>
  <c r="C33" i="2"/>
  <c r="J34" i="6"/>
  <c r="BN4" i="2"/>
  <c r="BR4" i="2" s="1"/>
  <c r="R12" i="2"/>
  <c r="AG20" i="2"/>
  <c r="R28" i="2"/>
  <c r="C5" i="2"/>
  <c r="BN32" i="2"/>
  <c r="BR32" i="2" s="1"/>
  <c r="F34" i="7"/>
  <c r="T16" i="2"/>
  <c r="F16" i="2"/>
  <c r="AA9" i="2"/>
  <c r="T9" i="2"/>
  <c r="AB24" i="2"/>
  <c r="F44" i="2"/>
  <c r="AA60" i="2"/>
  <c r="AI76" i="2"/>
  <c r="D37" i="3"/>
  <c r="AI35" i="2"/>
  <c r="AG16" i="2"/>
  <c r="AJ32" i="2"/>
  <c r="D5" i="7"/>
  <c r="D13" i="7"/>
  <c r="F21" i="7"/>
  <c r="C29" i="7"/>
  <c r="C25" i="2"/>
  <c r="G12" i="6"/>
  <c r="D25" i="6"/>
  <c r="K20" i="11"/>
  <c r="BW13" i="2"/>
  <c r="BE29" i="2"/>
  <c r="T31" i="2"/>
  <c r="D26" i="7"/>
  <c r="AA32" i="2"/>
  <c r="AA24" i="2"/>
  <c r="AA20" i="2"/>
  <c r="S25" i="2"/>
  <c r="F25" i="2"/>
  <c r="S52" i="2"/>
  <c r="F76" i="2"/>
  <c r="AA23" i="2"/>
  <c r="AD23" i="2" s="1"/>
  <c r="T15" i="2"/>
  <c r="F33" i="2"/>
  <c r="F45" i="2"/>
  <c r="AB53" i="2"/>
  <c r="G61" i="2"/>
  <c r="I69" i="2"/>
  <c r="Z77" i="2"/>
  <c r="D6" i="3"/>
  <c r="D14" i="3"/>
  <c r="D22" i="3"/>
  <c r="D30" i="3"/>
  <c r="D38" i="3"/>
  <c r="Q25" i="2"/>
  <c r="AI16" i="2"/>
  <c r="AG30" i="2"/>
  <c r="AJ30" i="2"/>
  <c r="AH25" i="2"/>
  <c r="F22" i="7"/>
  <c r="C24" i="2"/>
  <c r="BG25" i="2"/>
  <c r="BN24" i="2"/>
  <c r="BQ24" i="2" s="1"/>
  <c r="G27" i="6"/>
  <c r="I28" i="6"/>
  <c r="Q20" i="11"/>
  <c r="BW6" i="2"/>
  <c r="BW14" i="2"/>
  <c r="BO22" i="2"/>
  <c r="BV30" i="2"/>
  <c r="T33" i="2"/>
  <c r="D39" i="3"/>
  <c r="Q16" i="2"/>
  <c r="AI25" i="2"/>
  <c r="AG23" i="2"/>
  <c r="AJ15" i="2"/>
  <c r="D23" i="7"/>
  <c r="C15" i="2"/>
  <c r="BN25" i="2"/>
  <c r="BQ25" i="2" s="1"/>
  <c r="H29" i="6"/>
  <c r="M15" i="6"/>
  <c r="H35" i="6"/>
  <c r="J6" i="11"/>
  <c r="G7" i="2"/>
  <c r="BX15" i="2"/>
  <c r="BX23" i="2"/>
  <c r="BY31" i="2"/>
  <c r="BX35" i="2"/>
  <c r="R8" i="2"/>
  <c r="R16" i="2"/>
  <c r="AB55" i="2"/>
  <c r="T35" i="2"/>
  <c r="BN64" i="2"/>
  <c r="C72" i="2"/>
  <c r="D9" i="3"/>
  <c r="D17" i="3"/>
  <c r="D25" i="3"/>
  <c r="D33" i="3"/>
  <c r="D41" i="3"/>
  <c r="D9" i="7"/>
  <c r="C17" i="7"/>
  <c r="F25" i="7"/>
  <c r="F33" i="7"/>
  <c r="M5" i="6"/>
  <c r="L31" i="11"/>
  <c r="BW17" i="2"/>
  <c r="AG33" i="2"/>
  <c r="BF79" i="2"/>
  <c r="F20" i="6"/>
  <c r="K20" i="6"/>
  <c r="X20" i="6" s="1"/>
  <c r="Z71" i="2"/>
  <c r="AA63" i="2"/>
  <c r="H34" i="6"/>
  <c r="I80" i="2"/>
  <c r="BO15" i="2"/>
  <c r="BP15" i="2"/>
  <c r="D31" i="2"/>
  <c r="BN35" i="2"/>
  <c r="BP35" i="2"/>
  <c r="BE31" i="2"/>
  <c r="AG72" i="2"/>
  <c r="G56" i="2"/>
  <c r="Z48" i="2"/>
  <c r="AI30" i="2"/>
  <c r="AJ22" i="2"/>
  <c r="G77" i="2"/>
  <c r="AH80" i="2"/>
  <c r="Q30" i="2"/>
  <c r="T61" i="2"/>
  <c r="Q11" i="2"/>
  <c r="AG77" i="2"/>
  <c r="P25" i="11"/>
  <c r="Q26" i="11"/>
  <c r="BE26" i="2"/>
  <c r="R52" i="2"/>
  <c r="AH11" i="2"/>
  <c r="J14" i="6"/>
  <c r="AG44" i="2"/>
  <c r="M20" i="11"/>
  <c r="AG60" i="2"/>
  <c r="S18" i="2"/>
  <c r="T77" i="2"/>
  <c r="O14" i="6"/>
  <c r="BG26" i="2"/>
  <c r="Z11" i="2"/>
  <c r="I27" i="2"/>
  <c r="AG79" i="2"/>
  <c r="G79" i="2"/>
  <c r="S55" i="2"/>
  <c r="R77" i="2"/>
  <c r="AB20" i="2"/>
  <c r="F26" i="2"/>
  <c r="F3" i="2"/>
  <c r="BG71" i="2"/>
  <c r="Q4" i="2"/>
  <c r="AI20" i="2"/>
  <c r="AJ18" i="2"/>
  <c r="AJ11" i="2"/>
  <c r="AH10" i="2"/>
  <c r="E14" i="6"/>
  <c r="D17" i="6"/>
  <c r="BO10" i="2"/>
  <c r="I77" i="2"/>
  <c r="R18" i="2"/>
  <c r="I26" i="2"/>
  <c r="AB45" i="2"/>
  <c r="T26" i="2"/>
  <c r="R10" i="2"/>
  <c r="AG11" i="2"/>
  <c r="AJ19" i="2"/>
  <c r="I14" i="6"/>
  <c r="O25" i="11"/>
  <c r="AG53" i="2"/>
  <c r="R55" i="2"/>
  <c r="AI71" i="2"/>
  <c r="AA3" i="2"/>
  <c r="AA34" i="2"/>
  <c r="Z18" i="2"/>
  <c r="I18" i="2"/>
  <c r="I3" i="2"/>
  <c r="G10" i="2"/>
  <c r="AB19" i="2"/>
  <c r="F20" i="2"/>
  <c r="BG77" i="2"/>
  <c r="Q19" i="2"/>
  <c r="AJ34" i="2"/>
  <c r="N14" i="6"/>
  <c r="H14" i="6"/>
  <c r="AA18" i="2"/>
  <c r="T18" i="2"/>
  <c r="Z3" i="2"/>
  <c r="AB26" i="2"/>
  <c r="AE26" i="2" s="1"/>
  <c r="AG61" i="2"/>
  <c r="I44" i="2"/>
  <c r="Z45" i="2"/>
  <c r="AH71" i="2"/>
  <c r="R26" i="2"/>
  <c r="G18" i="2"/>
  <c r="AB3" i="2"/>
  <c r="C79" i="2"/>
  <c r="D14" i="6"/>
  <c r="G26" i="2"/>
  <c r="AG69" i="2"/>
  <c r="F79" i="2"/>
  <c r="AH79" i="2"/>
  <c r="AA26" i="2"/>
  <c r="I10" i="2"/>
  <c r="F10" i="2"/>
  <c r="Q79" i="2"/>
  <c r="AI26" i="2"/>
  <c r="M14" i="6"/>
  <c r="G14" i="6"/>
  <c r="BF11" i="2"/>
  <c r="L25" i="11"/>
  <c r="AA10" i="2"/>
  <c r="K14" i="6"/>
  <c r="BE3" i="2"/>
  <c r="AG45" i="2"/>
  <c r="F71" i="2"/>
  <c r="F77" i="2"/>
  <c r="T71" i="2"/>
  <c r="AI79" i="2"/>
  <c r="Z26" i="2"/>
  <c r="T19" i="2"/>
  <c r="S26" i="2"/>
  <c r="R27" i="2"/>
  <c r="AB18" i="2"/>
  <c r="F18" i="2"/>
  <c r="Q10" i="2"/>
  <c r="AG27" i="2"/>
  <c r="AH27" i="2"/>
  <c r="D18" i="2"/>
  <c r="P14" i="6"/>
  <c r="BE19" i="2"/>
  <c r="Q25" i="11"/>
  <c r="Z34" i="2"/>
  <c r="I4" i="2"/>
  <c r="G11" i="2"/>
  <c r="Q18" i="2"/>
  <c r="AI18" i="2"/>
  <c r="AG34" i="2"/>
  <c r="AH34" i="2"/>
  <c r="AH3" i="2"/>
  <c r="C18" i="2"/>
  <c r="I37" i="6"/>
  <c r="O37" i="6"/>
  <c r="BG11" i="2"/>
  <c r="BF34" i="2"/>
  <c r="BF18" i="2"/>
  <c r="AA27" i="2"/>
  <c r="S34" i="2"/>
  <c r="I19" i="2"/>
  <c r="I11" i="2"/>
  <c r="AB11" i="2"/>
  <c r="F19" i="2"/>
  <c r="Q27" i="2"/>
  <c r="AI4" i="2"/>
  <c r="AI34" i="2"/>
  <c r="AG26" i="2"/>
  <c r="C11" i="2"/>
  <c r="BN11" i="2"/>
  <c r="BQ11" i="2" s="1"/>
  <c r="BG34" i="2"/>
  <c r="BG18" i="2"/>
  <c r="K11" i="11"/>
  <c r="BY29" i="2"/>
  <c r="AA19" i="2"/>
  <c r="Z19" i="2"/>
  <c r="T27" i="2"/>
  <c r="S19" i="2"/>
  <c r="R11" i="2"/>
  <c r="G19" i="2"/>
  <c r="F11" i="2"/>
  <c r="Q34" i="2"/>
  <c r="AI11" i="2"/>
  <c r="AG19" i="2"/>
  <c r="AJ26" i="2"/>
  <c r="AH26" i="2"/>
  <c r="AU26" i="2" s="1"/>
  <c r="BK26" i="2" s="1"/>
  <c r="D27" i="2"/>
  <c r="BO11" i="2"/>
  <c r="BN34" i="2"/>
  <c r="BN18" i="2"/>
  <c r="BR18" i="2" s="1"/>
  <c r="AB27" i="2"/>
  <c r="AB4" i="2"/>
  <c r="F27" i="2"/>
  <c r="AG18" i="2"/>
  <c r="AH19" i="2"/>
  <c r="D11" i="2"/>
  <c r="BF4" i="2"/>
  <c r="BP11" i="2"/>
  <c r="BO34" i="2"/>
  <c r="BO18" i="2"/>
  <c r="Z27" i="2"/>
  <c r="R34" i="2"/>
  <c r="G34" i="2"/>
  <c r="G27" i="2"/>
  <c r="AJ27" i="2"/>
  <c r="AH18" i="2"/>
  <c r="D34" i="2"/>
  <c r="O20" i="6"/>
  <c r="BG4" i="2"/>
  <c r="BG27" i="2"/>
  <c r="BP34" i="2"/>
  <c r="BP18" i="2"/>
  <c r="AA11" i="2"/>
  <c r="T34" i="2"/>
  <c r="T11" i="2"/>
  <c r="S11" i="2"/>
  <c r="S27" i="2"/>
  <c r="V27" i="2" s="1"/>
  <c r="R19" i="2"/>
  <c r="I34" i="2"/>
  <c r="AB34" i="2"/>
  <c r="F34" i="2"/>
  <c r="BO47" i="2"/>
  <c r="Q26" i="2"/>
  <c r="AI27" i="2"/>
  <c r="AH4" i="2"/>
  <c r="D26" i="2"/>
  <c r="C34" i="2"/>
  <c r="BN27" i="2"/>
  <c r="BE34" i="2"/>
  <c r="BE18" i="2"/>
  <c r="BH18" i="2" s="1"/>
  <c r="BE11" i="2"/>
  <c r="BP27" i="2"/>
  <c r="BN48" i="2"/>
  <c r="BR48" i="2" s="1"/>
  <c r="D34" i="7"/>
  <c r="E7" i="6"/>
  <c r="BZ23" i="2"/>
  <c r="BY35" i="2"/>
  <c r="D18" i="7"/>
  <c r="K26" i="11"/>
  <c r="AA43" i="2"/>
  <c r="AG76" i="2"/>
  <c r="F68" i="2"/>
  <c r="Z76" i="2"/>
  <c r="P27" i="6"/>
  <c r="AG52" i="2"/>
  <c r="F52" i="2"/>
  <c r="S60" i="2"/>
  <c r="C55" i="2"/>
  <c r="D4" i="7"/>
  <c r="I7" i="6"/>
  <c r="AJ43" i="2"/>
  <c r="Q68" i="2"/>
  <c r="F28" i="7"/>
  <c r="AG51" i="2"/>
  <c r="F4" i="7"/>
  <c r="F51" i="2"/>
  <c r="G76" i="2"/>
  <c r="BE47" i="2"/>
  <c r="J5" i="11"/>
  <c r="I79" i="2"/>
  <c r="T55" i="2"/>
  <c r="AJ79" i="2"/>
  <c r="BG79" i="2"/>
  <c r="F63" i="2"/>
  <c r="AJ71" i="2"/>
  <c r="BP63" i="2"/>
  <c r="BN47" i="2"/>
  <c r="BR47" i="2" s="1"/>
  <c r="AH55" i="2"/>
  <c r="S15" i="2"/>
  <c r="C80" i="2"/>
  <c r="BN71" i="2"/>
  <c r="AI15" i="2"/>
  <c r="E12" i="6"/>
  <c r="K31" i="11"/>
  <c r="AG47" i="2"/>
  <c r="AA79" i="2"/>
  <c r="G63" i="2"/>
  <c r="AB47" i="2"/>
  <c r="T47" i="2"/>
  <c r="AJ47" i="2"/>
  <c r="T14" i="2"/>
  <c r="BN80" i="2"/>
  <c r="AG64" i="2"/>
  <c r="G55" i="2"/>
  <c r="I63" i="2"/>
  <c r="R79" i="2"/>
  <c r="AA47" i="2"/>
  <c r="AB63" i="2"/>
  <c r="AE63" i="2" s="1"/>
  <c r="S47" i="2"/>
  <c r="AH47" i="2"/>
  <c r="AI55" i="2"/>
  <c r="AA8" i="2"/>
  <c r="D71" i="2"/>
  <c r="C63" i="2"/>
  <c r="Q47" i="2"/>
  <c r="BO64" i="2"/>
  <c r="BO71" i="2"/>
  <c r="BN55" i="2"/>
  <c r="BR55" i="2" s="1"/>
  <c r="Q14" i="2"/>
  <c r="D15" i="2"/>
  <c r="P23" i="6"/>
  <c r="P34" i="6"/>
  <c r="I34" i="6"/>
  <c r="BP23" i="2"/>
  <c r="BE30" i="2"/>
  <c r="D62" i="2"/>
  <c r="AJ63" i="2"/>
  <c r="D63" i="2"/>
  <c r="BE63" i="2"/>
  <c r="AG55" i="2"/>
  <c r="AG49" i="2"/>
  <c r="G47" i="2"/>
  <c r="F47" i="2"/>
  <c r="I55" i="2"/>
  <c r="R71" i="2"/>
  <c r="S64" i="2"/>
  <c r="AB71" i="2"/>
  <c r="Z63" i="2"/>
  <c r="AI47" i="2"/>
  <c r="AJ55" i="2"/>
  <c r="Q80" i="2"/>
  <c r="I8" i="2"/>
  <c r="C71" i="2"/>
  <c r="Q63" i="2"/>
  <c r="BN79" i="2"/>
  <c r="BP71" i="2"/>
  <c r="BO55" i="2"/>
  <c r="E34" i="6"/>
  <c r="I11" i="6"/>
  <c r="BE15" i="2"/>
  <c r="BF30" i="2"/>
  <c r="Q55" i="2"/>
  <c r="BO63" i="2"/>
  <c r="R47" i="2"/>
  <c r="I71" i="2"/>
  <c r="F54" i="2"/>
  <c r="I47" i="2"/>
  <c r="R63" i="2"/>
  <c r="AB79" i="2"/>
  <c r="R64" i="2"/>
  <c r="R56" i="2"/>
  <c r="AA55" i="2"/>
  <c r="G15" i="2"/>
  <c r="F15" i="2"/>
  <c r="Q71" i="2"/>
  <c r="D64" i="2"/>
  <c r="BO79" i="2"/>
  <c r="BE71" i="2"/>
  <c r="BE55" i="2"/>
  <c r="K26" i="6"/>
  <c r="D21" i="6"/>
  <c r="H23" i="6"/>
  <c r="BF15" i="2"/>
  <c r="BG30" i="2"/>
  <c r="K5" i="11"/>
  <c r="O31" i="11"/>
  <c r="G71" i="2"/>
  <c r="Z55" i="2"/>
  <c r="S63" i="2"/>
  <c r="AI63" i="2"/>
  <c r="D47" i="2"/>
  <c r="F55" i="2"/>
  <c r="AA71" i="2"/>
  <c r="S79" i="2"/>
  <c r="C47" i="2"/>
  <c r="AG71" i="2"/>
  <c r="AG63" i="2"/>
  <c r="Z47" i="2"/>
  <c r="Z79" i="2"/>
  <c r="T79" i="2"/>
  <c r="S71" i="2"/>
  <c r="AI48" i="2"/>
  <c r="R15" i="2"/>
  <c r="G14" i="2"/>
  <c r="D55" i="2"/>
  <c r="D79" i="2"/>
  <c r="BF55" i="2"/>
  <c r="Q15" i="2"/>
  <c r="D30" i="2"/>
  <c r="D23" i="6"/>
  <c r="BG15" i="2"/>
  <c r="BN30" i="2"/>
  <c r="M31" i="11"/>
  <c r="Z74" i="2"/>
  <c r="T67" i="2"/>
  <c r="S14" i="2"/>
  <c r="F14" i="2"/>
  <c r="M7" i="6"/>
  <c r="J7" i="6"/>
  <c r="I26" i="6"/>
  <c r="N12" i="6"/>
  <c r="AG66" i="2"/>
  <c r="AA51" i="2"/>
  <c r="T43" i="2"/>
  <c r="R14" i="2"/>
  <c r="I14" i="2"/>
  <c r="AI14" i="2"/>
  <c r="AI7" i="2"/>
  <c r="F11" i="7"/>
  <c r="O12" i="6"/>
  <c r="P7" i="6"/>
  <c r="D7" i="6"/>
  <c r="P26" i="6"/>
  <c r="O26" i="6"/>
  <c r="J26" i="6"/>
  <c r="L7" i="11"/>
  <c r="I67" i="2"/>
  <c r="Z59" i="2"/>
  <c r="AA59" i="2"/>
  <c r="AG14" i="2"/>
  <c r="AH14" i="2"/>
  <c r="G26" i="6"/>
  <c r="O7" i="6"/>
  <c r="I12" i="6"/>
  <c r="K7" i="6"/>
  <c r="Z43" i="2"/>
  <c r="AJ75" i="2"/>
  <c r="AA14" i="2"/>
  <c r="AB14" i="2"/>
  <c r="Q72" i="2"/>
  <c r="H25" i="6"/>
  <c r="F26" i="6"/>
  <c r="N26" i="6"/>
  <c r="M26" i="6"/>
  <c r="G7" i="6"/>
  <c r="E19" i="11"/>
  <c r="F59" i="2"/>
  <c r="AA75" i="2"/>
  <c r="AH75" i="2"/>
  <c r="AJ14" i="2"/>
  <c r="G25" i="6"/>
  <c r="E26" i="6"/>
  <c r="D26" i="6"/>
  <c r="J12" i="6"/>
  <c r="T58" i="2"/>
  <c r="R42" i="2"/>
  <c r="Z14" i="2"/>
  <c r="N7" i="6"/>
  <c r="H7" i="6"/>
  <c r="AI80" i="2"/>
  <c r="C64" i="2"/>
  <c r="BG48" i="2"/>
  <c r="BN72" i="2"/>
  <c r="D11" i="7"/>
  <c r="F35" i="7"/>
  <c r="AG56" i="2"/>
  <c r="F48" i="2"/>
  <c r="AA48" i="2"/>
  <c r="R80" i="2"/>
  <c r="F80" i="2"/>
  <c r="I64" i="2"/>
  <c r="Z72" i="2"/>
  <c r="S56" i="2"/>
  <c r="AJ72" i="2"/>
  <c r="AJ64" i="2"/>
  <c r="AA80" i="2"/>
  <c r="Q64" i="2"/>
  <c r="BO48" i="2"/>
  <c r="BO72" i="2"/>
  <c r="BE64" i="2"/>
  <c r="BG56" i="2"/>
  <c r="C27" i="7"/>
  <c r="D12" i="7"/>
  <c r="F27" i="7"/>
  <c r="O8" i="6"/>
  <c r="BE14" i="2"/>
  <c r="J8" i="11"/>
  <c r="Q8" i="11"/>
  <c r="BE56" i="2"/>
  <c r="BF56" i="2"/>
  <c r="I56" i="2"/>
  <c r="Z53" i="2"/>
  <c r="AA64" i="2"/>
  <c r="S48" i="2"/>
  <c r="T64" i="2"/>
  <c r="AH72" i="2"/>
  <c r="AH64" i="2"/>
  <c r="AJ56" i="2"/>
  <c r="R72" i="2"/>
  <c r="G6" i="2"/>
  <c r="G13" i="2"/>
  <c r="AB6" i="2"/>
  <c r="BO80" i="2"/>
  <c r="BP72" i="2"/>
  <c r="BF64" i="2"/>
  <c r="AH6" i="2"/>
  <c r="C19" i="7"/>
  <c r="F19" i="7"/>
  <c r="K21" i="6"/>
  <c r="G48" i="2"/>
  <c r="I72" i="2"/>
  <c r="BP64" i="2"/>
  <c r="F72" i="2"/>
  <c r="I48" i="2"/>
  <c r="AA56" i="2"/>
  <c r="T56" i="2"/>
  <c r="AI72" i="2"/>
  <c r="AI64" i="2"/>
  <c r="AH56" i="2"/>
  <c r="D48" i="2"/>
  <c r="BP80" i="2"/>
  <c r="BE72" i="2"/>
  <c r="BG64" i="2"/>
  <c r="AJ6" i="2"/>
  <c r="D35" i="7"/>
  <c r="C12" i="7"/>
  <c r="D28" i="7"/>
  <c r="J8" i="6"/>
  <c r="L8" i="6" s="1"/>
  <c r="I8" i="6"/>
  <c r="J21" i="6"/>
  <c r="F19" i="11"/>
  <c r="AG80" i="2"/>
  <c r="AI56" i="2"/>
  <c r="D56" i="2"/>
  <c r="BP48" i="2"/>
  <c r="BE80" i="2"/>
  <c r="BF72" i="2"/>
  <c r="BN56" i="2"/>
  <c r="BR56" i="2" s="1"/>
  <c r="D20" i="7"/>
  <c r="G80" i="2"/>
  <c r="R13" i="2"/>
  <c r="AG48" i="2"/>
  <c r="G72" i="2"/>
  <c r="F64" i="2"/>
  <c r="Z64" i="2"/>
  <c r="S80" i="2"/>
  <c r="T48" i="2"/>
  <c r="T72" i="2"/>
  <c r="AJ48" i="2"/>
  <c r="R48" i="2"/>
  <c r="AB56" i="2"/>
  <c r="Q48" i="2"/>
  <c r="C56" i="2"/>
  <c r="D72" i="2"/>
  <c r="BF48" i="2"/>
  <c r="BF80" i="2"/>
  <c r="BG72" i="2"/>
  <c r="BO56" i="2"/>
  <c r="Q6" i="2"/>
  <c r="F20" i="7"/>
  <c r="N8" i="6"/>
  <c r="M8" i="6"/>
  <c r="F8" i="6"/>
  <c r="F28" i="11"/>
  <c r="Z56" i="2"/>
  <c r="AA72" i="2"/>
  <c r="AB64" i="2"/>
  <c r="T80" i="2"/>
  <c r="C48" i="2"/>
  <c r="G64" i="2"/>
  <c r="F56" i="2"/>
  <c r="Z80" i="2"/>
  <c r="S72" i="2"/>
  <c r="AB72" i="2"/>
  <c r="AB80" i="2"/>
  <c r="AH48" i="2"/>
  <c r="AJ80" i="2"/>
  <c r="AB48" i="2"/>
  <c r="T13" i="2"/>
  <c r="S6" i="2"/>
  <c r="D80" i="2"/>
  <c r="Q56" i="2"/>
  <c r="D14" i="2"/>
  <c r="D8" i="6"/>
  <c r="N21" i="6"/>
  <c r="H8" i="6"/>
  <c r="P37" i="6"/>
  <c r="C14" i="2"/>
  <c r="K17" i="11"/>
  <c r="AG62" i="2"/>
  <c r="I70" i="2"/>
  <c r="S46" i="2"/>
  <c r="AI62" i="2"/>
  <c r="Q46" i="2"/>
  <c r="BG78" i="2"/>
  <c r="C5" i="7"/>
  <c r="D21" i="7"/>
  <c r="F29" i="7"/>
  <c r="N19" i="6"/>
  <c r="BG6" i="2"/>
  <c r="BN63" i="2"/>
  <c r="BR63" i="2" s="1"/>
  <c r="BP55" i="2"/>
  <c r="BF47" i="2"/>
  <c r="BN70" i="2"/>
  <c r="BQ70" i="2" s="1"/>
  <c r="D29" i="7"/>
  <c r="F17" i="6"/>
  <c r="I19" i="6"/>
  <c r="BN6" i="2"/>
  <c r="BR6" i="2" s="1"/>
  <c r="M17" i="11"/>
  <c r="Z6" i="2"/>
  <c r="S13" i="2"/>
  <c r="G54" i="2"/>
  <c r="Z46" i="2"/>
  <c r="AH70" i="2"/>
  <c r="AA13" i="2"/>
  <c r="Z13" i="2"/>
  <c r="I13" i="2"/>
  <c r="F6" i="2"/>
  <c r="AH13" i="2"/>
  <c r="H17" i="6"/>
  <c r="P17" i="6"/>
  <c r="M17" i="6"/>
  <c r="BE13" i="2"/>
  <c r="P8" i="6"/>
  <c r="J30" i="11"/>
  <c r="T54" i="2"/>
  <c r="AB70" i="2"/>
  <c r="I6" i="2"/>
  <c r="I62" i="2"/>
  <c r="AI70" i="2"/>
  <c r="AA6" i="2"/>
  <c r="T6" i="2"/>
  <c r="BN62" i="2"/>
  <c r="BR62" i="2" s="1"/>
  <c r="AI6" i="2"/>
  <c r="E21" i="6"/>
  <c r="I21" i="6"/>
  <c r="BF13" i="2"/>
  <c r="J25" i="11"/>
  <c r="Q31" i="11"/>
  <c r="L17" i="11"/>
  <c r="G19" i="11"/>
  <c r="AB13" i="2"/>
  <c r="F13" i="2"/>
  <c r="AG78" i="2"/>
  <c r="AJ70" i="2"/>
  <c r="BP54" i="2"/>
  <c r="I17" i="6"/>
  <c r="G17" i="6"/>
  <c r="E17" i="6"/>
  <c r="J17" i="11"/>
  <c r="K25" i="11"/>
  <c r="P11" i="11"/>
  <c r="P31" i="11"/>
  <c r="M24" i="11"/>
  <c r="BF78" i="2"/>
  <c r="AG46" i="2"/>
  <c r="AG70" i="2"/>
  <c r="F70" i="2"/>
  <c r="I46" i="2"/>
  <c r="R6" i="2"/>
  <c r="C70" i="2"/>
  <c r="BF63" i="2"/>
  <c r="BP47" i="2"/>
  <c r="BE54" i="2"/>
  <c r="C21" i="7"/>
  <c r="D6" i="2"/>
  <c r="O21" i="6"/>
  <c r="E8" i="6"/>
  <c r="J17" i="6"/>
  <c r="J11" i="11"/>
  <c r="K24" i="11"/>
  <c r="Q17" i="11"/>
  <c r="M25" i="11"/>
  <c r="AG54" i="2"/>
  <c r="G78" i="2"/>
  <c r="Z78" i="2"/>
  <c r="AG6" i="2"/>
  <c r="C13" i="7"/>
  <c r="G8" i="6"/>
  <c r="N17" i="6"/>
  <c r="O17" i="6"/>
  <c r="D13" i="2"/>
  <c r="J10" i="11"/>
  <c r="P17" i="11"/>
  <c r="F3" i="7"/>
  <c r="C3" i="7"/>
  <c r="D3" i="7"/>
  <c r="G30" i="6"/>
  <c r="M30" i="6"/>
  <c r="K30" i="6"/>
  <c r="J30" i="6"/>
  <c r="D30" i="6"/>
  <c r="BZ9" i="2"/>
  <c r="BX9" i="2"/>
  <c r="Q9" i="2"/>
  <c r="AJ9" i="2"/>
  <c r="I9" i="2"/>
  <c r="D9" i="2"/>
  <c r="C9" i="2"/>
  <c r="BG9" i="2"/>
  <c r="AG9" i="2"/>
  <c r="R9" i="2"/>
  <c r="S16" i="2"/>
  <c r="C44" i="2"/>
  <c r="AH44" i="2"/>
  <c r="AB44" i="2"/>
  <c r="Q52" i="2"/>
  <c r="AA52" i="2"/>
  <c r="T52" i="2"/>
  <c r="BF52" i="2"/>
  <c r="Z52" i="2"/>
  <c r="BP60" i="2"/>
  <c r="Z60" i="2"/>
  <c r="I60" i="2"/>
  <c r="AJ60" i="2"/>
  <c r="T60" i="2"/>
  <c r="F60" i="2"/>
  <c r="BN68" i="2"/>
  <c r="BQ68" i="2" s="1"/>
  <c r="D68" i="2"/>
  <c r="R68" i="2"/>
  <c r="S68" i="2"/>
  <c r="Z68" i="2"/>
  <c r="I68" i="2"/>
  <c r="AA68" i="2"/>
  <c r="AB68" i="2"/>
  <c r="T68" i="2"/>
  <c r="R76" i="2"/>
  <c r="I76" i="2"/>
  <c r="D25" i="7"/>
  <c r="O28" i="6"/>
  <c r="H19" i="6"/>
  <c r="E19" i="6"/>
  <c r="O19" i="6"/>
  <c r="J19" i="6"/>
  <c r="K19" i="6"/>
  <c r="M19" i="6"/>
  <c r="F19" i="6"/>
  <c r="G19" i="6"/>
  <c r="D19" i="6"/>
  <c r="P31" i="6"/>
  <c r="F31" i="6"/>
  <c r="H31" i="6"/>
  <c r="K5" i="6"/>
  <c r="X5" i="6" s="1"/>
  <c r="D5" i="6"/>
  <c r="J5" i="6"/>
  <c r="F5" i="6"/>
  <c r="N5" i="6"/>
  <c r="W27" i="11"/>
  <c r="F27" i="11"/>
  <c r="K27" i="11"/>
  <c r="AI10" i="2"/>
  <c r="T10" i="2"/>
  <c r="C10" i="2"/>
  <c r="AB10" i="2"/>
  <c r="AJ10" i="2"/>
  <c r="Z10" i="2"/>
  <c r="S10" i="2"/>
  <c r="P28" i="6"/>
  <c r="BG22" i="2"/>
  <c r="BN22" i="2"/>
  <c r="D22" i="2"/>
  <c r="Q22" i="2"/>
  <c r="AB22" i="2"/>
  <c r="AH22" i="2"/>
  <c r="Z22" i="2"/>
  <c r="AA22" i="2"/>
  <c r="F22" i="2"/>
  <c r="BZ16" i="2"/>
  <c r="BO16" i="2"/>
  <c r="G16" i="2"/>
  <c r="Z16" i="2"/>
  <c r="BN16" i="2"/>
  <c r="C16" i="2"/>
  <c r="BG16" i="2"/>
  <c r="AB16" i="2"/>
  <c r="AA16" i="2"/>
  <c r="BF16" i="2"/>
  <c r="D16" i="2"/>
  <c r="AJ16" i="2"/>
  <c r="BE16" i="2"/>
  <c r="T22" i="2"/>
  <c r="AI45" i="2"/>
  <c r="I45" i="2"/>
  <c r="AA45" i="2"/>
  <c r="G45" i="2"/>
  <c r="AH53" i="2"/>
  <c r="F53" i="2"/>
  <c r="G53" i="2"/>
  <c r="I53" i="2"/>
  <c r="AI61" i="2"/>
  <c r="Z61" i="2"/>
  <c r="BO61" i="2"/>
  <c r="AB61" i="2"/>
  <c r="F61" i="2"/>
  <c r="I61" i="2"/>
  <c r="BG69" i="2"/>
  <c r="Z69" i="2"/>
  <c r="AB69" i="2"/>
  <c r="AH69" i="2"/>
  <c r="AA69" i="2"/>
  <c r="BF69" i="2"/>
  <c r="T69" i="2"/>
  <c r="F69" i="2"/>
  <c r="G69" i="2"/>
  <c r="BE77" i="2"/>
  <c r="AH77" i="2"/>
  <c r="AB77" i="2"/>
  <c r="AA77" i="2"/>
  <c r="AI9" i="2"/>
  <c r="AH16" i="2"/>
  <c r="C25" i="7"/>
  <c r="F14" i="11"/>
  <c r="E14" i="11"/>
  <c r="M14" i="11"/>
  <c r="K14" i="11"/>
  <c r="Q14" i="11"/>
  <c r="F20" i="11"/>
  <c r="J20" i="11"/>
  <c r="P20" i="11"/>
  <c r="BZ3" i="2"/>
  <c r="BP3" i="2"/>
  <c r="S3" i="2"/>
  <c r="T3" i="2"/>
  <c r="BO3" i="2"/>
  <c r="C3" i="2"/>
  <c r="AG3" i="2"/>
  <c r="BN3" i="2"/>
  <c r="BR3" i="2" s="1"/>
  <c r="Q3" i="2"/>
  <c r="R3" i="2"/>
  <c r="BG3" i="2"/>
  <c r="AI3" i="2"/>
  <c r="BF3" i="2"/>
  <c r="D3" i="2"/>
  <c r="G3" i="2"/>
  <c r="BZ17" i="2"/>
  <c r="AG17" i="2"/>
  <c r="Q17" i="2"/>
  <c r="G17" i="2"/>
  <c r="AI17" i="2"/>
  <c r="I17" i="2"/>
  <c r="T17" i="2"/>
  <c r="AA17" i="2"/>
  <c r="D17" i="2"/>
  <c r="AH17" i="2"/>
  <c r="AB17" i="2"/>
  <c r="R17" i="2"/>
  <c r="Z17" i="2"/>
  <c r="C17" i="2"/>
  <c r="AJ17" i="2"/>
  <c r="F17" i="2"/>
  <c r="S17" i="2"/>
  <c r="K13" i="6"/>
  <c r="X13" i="6" s="1"/>
  <c r="P13" i="6"/>
  <c r="J13" i="6"/>
  <c r="G13" i="6"/>
  <c r="M13" i="6"/>
  <c r="D13" i="6"/>
  <c r="H13" i="6"/>
  <c r="N13" i="6"/>
  <c r="G21" i="2"/>
  <c r="AH21" i="2"/>
  <c r="BF21" i="2"/>
  <c r="T21" i="2"/>
  <c r="K35" i="6"/>
  <c r="X35" i="6" s="1"/>
  <c r="I35" i="6"/>
  <c r="O35" i="6"/>
  <c r="E35" i="6"/>
  <c r="P35" i="6"/>
  <c r="F35" i="6"/>
  <c r="G35" i="6"/>
  <c r="J35" i="6"/>
  <c r="D35" i="6"/>
  <c r="H28" i="6"/>
  <c r="C22" i="2"/>
  <c r="Z9" i="2"/>
  <c r="S22" i="2"/>
  <c r="AB9" i="2"/>
  <c r="BO46" i="2"/>
  <c r="R46" i="2"/>
  <c r="F46" i="2"/>
  <c r="AB46" i="2"/>
  <c r="T46" i="2"/>
  <c r="AA46" i="2"/>
  <c r="G46" i="2"/>
  <c r="AH46" i="2"/>
  <c r="BO54" i="2"/>
  <c r="Q54" i="2"/>
  <c r="S54" i="2"/>
  <c r="AA54" i="2"/>
  <c r="BN54" i="2"/>
  <c r="BQ54" i="2" s="1"/>
  <c r="C54" i="2"/>
  <c r="D54" i="2"/>
  <c r="AB54" i="2"/>
  <c r="R54" i="2"/>
  <c r="AJ54" i="2"/>
  <c r="Z54" i="2"/>
  <c r="I54" i="2"/>
  <c r="BG54" i="2"/>
  <c r="AI54" i="2"/>
  <c r="AH62" i="2"/>
  <c r="T62" i="2"/>
  <c r="Z62" i="2"/>
  <c r="AA62" i="2"/>
  <c r="AJ62" i="2"/>
  <c r="S62" i="2"/>
  <c r="G62" i="2"/>
  <c r="BG62" i="2"/>
  <c r="F62" i="2"/>
  <c r="BF62" i="2"/>
  <c r="Q62" i="2"/>
  <c r="R62" i="2"/>
  <c r="BE62" i="2"/>
  <c r="C62" i="2"/>
  <c r="BG70" i="2"/>
  <c r="D70" i="2"/>
  <c r="BF70" i="2"/>
  <c r="AA70" i="2"/>
  <c r="BE70" i="2"/>
  <c r="T70" i="2"/>
  <c r="BP70" i="2"/>
  <c r="S70" i="2"/>
  <c r="Z70" i="2"/>
  <c r="BO70" i="2"/>
  <c r="G70" i="2"/>
  <c r="R70" i="2"/>
  <c r="BE78" i="2"/>
  <c r="BP78" i="2"/>
  <c r="Q78" i="2"/>
  <c r="AA78" i="2"/>
  <c r="BO78" i="2"/>
  <c r="C78" i="2"/>
  <c r="AH78" i="2"/>
  <c r="AB78" i="2"/>
  <c r="F78" i="2"/>
  <c r="BN78" i="2"/>
  <c r="D78" i="2"/>
  <c r="AJ78" i="2"/>
  <c r="AI78" i="2"/>
  <c r="S78" i="2"/>
  <c r="T78" i="2"/>
  <c r="I78" i="2"/>
  <c r="AG22" i="2"/>
  <c r="D33" i="7"/>
  <c r="C33" i="7"/>
  <c r="C9" i="7"/>
  <c r="F13" i="6"/>
  <c r="N35" i="6"/>
  <c r="M35" i="6"/>
  <c r="BV4" i="2"/>
  <c r="BE4" i="2"/>
  <c r="AJ4" i="2"/>
  <c r="AA4" i="2"/>
  <c r="C4" i="2"/>
  <c r="D4" i="2"/>
  <c r="BP4" i="2"/>
  <c r="R4" i="2"/>
  <c r="S4" i="2"/>
  <c r="T4" i="2"/>
  <c r="BO4" i="2"/>
  <c r="AG4" i="2"/>
  <c r="G4" i="2"/>
  <c r="Z4" i="2"/>
  <c r="AA28" i="2"/>
  <c r="I28" i="2"/>
  <c r="S28" i="2"/>
  <c r="BW29" i="2"/>
  <c r="AI29" i="2"/>
  <c r="F29" i="2"/>
  <c r="T29" i="2"/>
  <c r="I29" i="2"/>
  <c r="AJ29" i="2"/>
  <c r="S29" i="2"/>
  <c r="AH29" i="2"/>
  <c r="AG29" i="2"/>
  <c r="G29" i="2"/>
  <c r="Q29" i="2"/>
  <c r="R29" i="2"/>
  <c r="AB52" i="2"/>
  <c r="AH54" i="2"/>
  <c r="AJ68" i="2"/>
  <c r="AB21" i="2"/>
  <c r="AB29" i="2"/>
  <c r="D46" i="2"/>
  <c r="C69" i="2"/>
  <c r="BO62" i="2"/>
  <c r="BE46" i="2"/>
  <c r="AI22" i="2"/>
  <c r="E13" i="6"/>
  <c r="O13" i="6"/>
  <c r="O20" i="11"/>
  <c r="U8" i="11"/>
  <c r="K8" i="11"/>
  <c r="X16" i="11"/>
  <c r="P16" i="11"/>
  <c r="M16" i="11"/>
  <c r="Q16" i="11"/>
  <c r="J16" i="11"/>
  <c r="K16" i="11"/>
  <c r="F22" i="11"/>
  <c r="J22" i="11"/>
  <c r="D17" i="7"/>
  <c r="F17" i="7"/>
  <c r="K28" i="6"/>
  <c r="X28" i="6" s="1"/>
  <c r="D28" i="6"/>
  <c r="N28" i="6"/>
  <c r="F28" i="6"/>
  <c r="G28" i="6"/>
  <c r="J28" i="6"/>
  <c r="M28" i="6"/>
  <c r="G18" i="6"/>
  <c r="H18" i="6"/>
  <c r="AI46" i="2"/>
  <c r="AJ45" i="2"/>
  <c r="AB76" i="2"/>
  <c r="AH68" i="2"/>
  <c r="AA29" i="2"/>
  <c r="R22" i="2"/>
  <c r="I16" i="2"/>
  <c r="G22" i="2"/>
  <c r="C46" i="2"/>
  <c r="Q69" i="2"/>
  <c r="BP62" i="2"/>
  <c r="BP46" i="2"/>
  <c r="AH9" i="2"/>
  <c r="F9" i="7"/>
  <c r="D8" i="7"/>
  <c r="F8" i="7"/>
  <c r="E28" i="6"/>
  <c r="F18" i="6"/>
  <c r="I13" i="6"/>
  <c r="BO28" i="2"/>
  <c r="K25" i="6"/>
  <c r="X25" i="6" s="1"/>
  <c r="I25" i="6"/>
  <c r="J25" i="6"/>
  <c r="O25" i="6"/>
  <c r="E25" i="6"/>
  <c r="F25" i="6"/>
  <c r="P25" i="6"/>
  <c r="M25" i="6"/>
  <c r="N25" i="6"/>
  <c r="J28" i="11"/>
  <c r="L28" i="11"/>
  <c r="BX18" i="2"/>
  <c r="E19" i="9"/>
  <c r="G19" i="9" s="1"/>
  <c r="E5" i="11"/>
  <c r="BY18" i="2"/>
  <c r="K12" i="6"/>
  <c r="X12" i="6" s="1"/>
  <c r="O5" i="11"/>
  <c r="AB49" i="2"/>
  <c r="D49" i="2"/>
  <c r="G49" i="2"/>
  <c r="BP49" i="2"/>
  <c r="BN49" i="2"/>
  <c r="AA49" i="2"/>
  <c r="BG57" i="2"/>
  <c r="Z57" i="2"/>
  <c r="Q57" i="2"/>
  <c r="AA57" i="2"/>
  <c r="S57" i="2"/>
  <c r="G57" i="2"/>
  <c r="BF57" i="2"/>
  <c r="F57" i="2"/>
  <c r="AG57" i="2"/>
  <c r="BE57" i="2"/>
  <c r="BO73" i="2"/>
  <c r="S73" i="2"/>
  <c r="F73" i="2"/>
  <c r="BN73" i="2"/>
  <c r="AI73" i="2"/>
  <c r="D73" i="2"/>
  <c r="T73" i="2"/>
  <c r="Q73" i="2"/>
  <c r="C73" i="2"/>
  <c r="AG73" i="2"/>
  <c r="AG81" i="2"/>
  <c r="BO81" i="2"/>
  <c r="Z81" i="2"/>
  <c r="T81" i="2"/>
  <c r="X21" i="11"/>
  <c r="D21" i="11"/>
  <c r="AD21" i="11" s="1"/>
  <c r="E21" i="11"/>
  <c r="L21" i="11"/>
  <c r="P21" i="11"/>
  <c r="Q21" i="11"/>
  <c r="J21" i="11"/>
  <c r="O21" i="11"/>
  <c r="AI65" i="2"/>
  <c r="G65" i="2"/>
  <c r="AG65" i="2"/>
  <c r="AH65" i="2"/>
  <c r="R65" i="2"/>
  <c r="AB65" i="2"/>
  <c r="F65" i="2"/>
  <c r="F5" i="9"/>
  <c r="E5" i="9"/>
  <c r="G5" i="9" s="1"/>
  <c r="P24" i="6"/>
  <c r="H24" i="6"/>
  <c r="O24" i="6"/>
  <c r="M24" i="6"/>
  <c r="D24" i="6"/>
  <c r="N24" i="6"/>
  <c r="E24" i="6"/>
  <c r="K24" i="6"/>
  <c r="F24" i="6"/>
  <c r="I24" i="6"/>
  <c r="G24" i="6"/>
  <c r="H33" i="6"/>
  <c r="M33" i="6"/>
  <c r="K33" i="6"/>
  <c r="D33" i="6"/>
  <c r="G33" i="6"/>
  <c r="N33" i="6"/>
  <c r="E33" i="6"/>
  <c r="I33" i="6"/>
  <c r="O33" i="6"/>
  <c r="J33" i="6"/>
  <c r="P33" i="6"/>
  <c r="F33" i="6"/>
  <c r="N9" i="6"/>
  <c r="D9" i="6"/>
  <c r="H9" i="6"/>
  <c r="M9" i="6"/>
  <c r="J9" i="6"/>
  <c r="BV12" i="2"/>
  <c r="BZ12" i="2"/>
  <c r="BF12" i="2"/>
  <c r="AI12" i="2"/>
  <c r="Q12" i="2"/>
  <c r="T12" i="2"/>
  <c r="AA12" i="2"/>
  <c r="AG12" i="2"/>
  <c r="AB12" i="2"/>
  <c r="AH12" i="2"/>
  <c r="AJ12" i="2"/>
  <c r="G12" i="2"/>
  <c r="I12" i="2"/>
  <c r="S12" i="2"/>
  <c r="Z12" i="2"/>
  <c r="F12" i="2"/>
  <c r="D12" i="2"/>
  <c r="AA73" i="2"/>
  <c r="F12" i="11"/>
  <c r="D12" i="11"/>
  <c r="P12" i="11"/>
  <c r="J12" i="11"/>
  <c r="O12" i="11"/>
  <c r="Q12" i="11"/>
  <c r="K12" i="11"/>
  <c r="M12" i="11"/>
  <c r="BW7" i="2"/>
  <c r="BY7" i="2"/>
  <c r="BP7" i="2"/>
  <c r="AH7" i="2"/>
  <c r="R7" i="2"/>
  <c r="BO7" i="2"/>
  <c r="AJ7" i="2"/>
  <c r="I7" i="2"/>
  <c r="BN7" i="2"/>
  <c r="Q7" i="2"/>
  <c r="AB7" i="2"/>
  <c r="BG7" i="2"/>
  <c r="BF7" i="2"/>
  <c r="D7" i="2"/>
  <c r="AG7" i="2"/>
  <c r="F7" i="2"/>
  <c r="S7" i="2"/>
  <c r="T7" i="2"/>
  <c r="AA7" i="2"/>
  <c r="BE7" i="2"/>
  <c r="C7" i="2"/>
  <c r="Z7" i="2"/>
  <c r="G73" i="2"/>
  <c r="D6" i="7"/>
  <c r="F6" i="7"/>
  <c r="C6" i="7"/>
  <c r="D14" i="7"/>
  <c r="F14" i="7"/>
  <c r="C14" i="7"/>
  <c r="C22" i="7"/>
  <c r="D22" i="7"/>
  <c r="F30" i="7"/>
  <c r="C30" i="7"/>
  <c r="D30" i="7"/>
  <c r="J24" i="6"/>
  <c r="I49" i="2"/>
  <c r="BO65" i="2"/>
  <c r="AG74" i="2"/>
  <c r="AA58" i="2"/>
  <c r="Q23" i="2"/>
  <c r="AI23" i="2"/>
  <c r="AI13" i="2"/>
  <c r="F13" i="7"/>
  <c r="G20" i="6"/>
  <c r="O34" i="6"/>
  <c r="BF29" i="2"/>
  <c r="BG13" i="2"/>
  <c r="Q7" i="11"/>
  <c r="Q27" i="11"/>
  <c r="L27" i="11"/>
  <c r="O22" i="11"/>
  <c r="AG42" i="2"/>
  <c r="F50" i="2"/>
  <c r="R58" i="2"/>
  <c r="BF46" i="2"/>
  <c r="Q13" i="2"/>
  <c r="AG13" i="2"/>
  <c r="AJ23" i="2"/>
  <c r="C29" i="2"/>
  <c r="M37" i="6"/>
  <c r="H11" i="6"/>
  <c r="N34" i="6"/>
  <c r="N20" i="6"/>
  <c r="N11" i="6"/>
  <c r="G34" i="6"/>
  <c r="BG29" i="2"/>
  <c r="BN13" i="2"/>
  <c r="BQ13" i="2" s="1"/>
  <c r="BE23" i="2"/>
  <c r="J7" i="11"/>
  <c r="P7" i="11"/>
  <c r="P27" i="11"/>
  <c r="M27" i="11"/>
  <c r="D20" i="11"/>
  <c r="E24" i="11"/>
  <c r="BW4" i="2"/>
  <c r="BZ15" i="2"/>
  <c r="BZ31" i="2"/>
  <c r="I74" i="2"/>
  <c r="BG46" i="2"/>
  <c r="AJ13" i="2"/>
  <c r="F5" i="7"/>
  <c r="P11" i="6"/>
  <c r="D34" i="6"/>
  <c r="D20" i="6"/>
  <c r="F11" i="6"/>
  <c r="M34" i="6"/>
  <c r="D11" i="6"/>
  <c r="BN29" i="2"/>
  <c r="BO13" i="2"/>
  <c r="BF23" i="2"/>
  <c r="J19" i="11"/>
  <c r="Q22" i="11"/>
  <c r="L22" i="11"/>
  <c r="BW26" i="2"/>
  <c r="I50" i="2"/>
  <c r="D66" i="2"/>
  <c r="AH23" i="2"/>
  <c r="K34" i="6"/>
  <c r="F34" i="6"/>
  <c r="E11" i="6"/>
  <c r="M11" i="6"/>
  <c r="J11" i="6"/>
  <c r="BO29" i="2"/>
  <c r="BP13" i="2"/>
  <c r="BG23" i="2"/>
  <c r="K22" i="11"/>
  <c r="P22" i="11"/>
  <c r="O7" i="11"/>
  <c r="AG58" i="2"/>
  <c r="I58" i="2"/>
  <c r="S66" i="2"/>
  <c r="AB74" i="2"/>
  <c r="M20" i="6"/>
  <c r="J20" i="6"/>
  <c r="F37" i="6"/>
  <c r="C23" i="2"/>
  <c r="BP29" i="2"/>
  <c r="BN23" i="2"/>
  <c r="Q19" i="11"/>
  <c r="M19" i="11"/>
  <c r="M34" i="11"/>
  <c r="AG50" i="2"/>
  <c r="AB50" i="2"/>
  <c r="D23" i="2"/>
  <c r="C13" i="2"/>
  <c r="AW13" i="2" s="1"/>
  <c r="G11" i="6"/>
  <c r="O11" i="6"/>
  <c r="E37" i="6"/>
  <c r="H20" i="6"/>
  <c r="D29" i="2"/>
  <c r="BO23" i="2"/>
  <c r="J27" i="11"/>
  <c r="K35" i="11"/>
  <c r="K19" i="11"/>
  <c r="P19" i="11"/>
  <c r="L19" i="11"/>
  <c r="O17" i="11"/>
  <c r="D27" i="11"/>
  <c r="BY23" i="2"/>
  <c r="BO58" i="2"/>
  <c r="G6" i="6"/>
  <c r="I6" i="6"/>
  <c r="J6" i="6"/>
  <c r="H6" i="6"/>
  <c r="O6" i="6"/>
  <c r="D6" i="6"/>
  <c r="N6" i="6"/>
  <c r="P6" i="6"/>
  <c r="F6" i="6"/>
  <c r="E6" i="6"/>
  <c r="K6" i="6"/>
  <c r="E33" i="11"/>
  <c r="K33" i="11"/>
  <c r="P33" i="11"/>
  <c r="Q33" i="11"/>
  <c r="BP42" i="2"/>
  <c r="BO42" i="2"/>
  <c r="BF50" i="2"/>
  <c r="D50" i="2"/>
  <c r="AI50" i="2"/>
  <c r="BG66" i="2"/>
  <c r="BF66" i="2"/>
  <c r="BE66" i="2"/>
  <c r="AI66" i="2"/>
  <c r="V13" i="11"/>
  <c r="F13" i="11"/>
  <c r="M13" i="11"/>
  <c r="D13" i="11"/>
  <c r="L13" i="11"/>
  <c r="E13" i="11"/>
  <c r="K13" i="11"/>
  <c r="G13" i="11"/>
  <c r="P13" i="11"/>
  <c r="Q13" i="11"/>
  <c r="BV8" i="2"/>
  <c r="BZ8" i="2"/>
  <c r="BG8" i="2"/>
  <c r="AJ8" i="2"/>
  <c r="F8" i="2"/>
  <c r="AB8" i="2"/>
  <c r="G8" i="2"/>
  <c r="BY8" i="2"/>
  <c r="BF8" i="2"/>
  <c r="AI8" i="2"/>
  <c r="T8" i="2"/>
  <c r="Z8" i="2"/>
  <c r="BE8" i="2"/>
  <c r="AH8" i="2"/>
  <c r="Q8" i="2"/>
  <c r="D8" i="2"/>
  <c r="AG8" i="2"/>
  <c r="BP8" i="2"/>
  <c r="S8" i="2"/>
  <c r="BO8" i="2"/>
  <c r="C8" i="2"/>
  <c r="BO43" i="2"/>
  <c r="C43" i="2"/>
  <c r="BG51" i="2"/>
  <c r="C51" i="2"/>
  <c r="D51" i="2"/>
  <c r="G51" i="2"/>
  <c r="S51" i="2"/>
  <c r="AH51" i="2"/>
  <c r="BG59" i="2"/>
  <c r="G59" i="2"/>
  <c r="Q59" i="2"/>
  <c r="BO67" i="2"/>
  <c r="C67" i="2"/>
  <c r="AI75" i="2"/>
  <c r="BG75" i="2"/>
  <c r="BF75" i="2"/>
  <c r="J13" i="11"/>
  <c r="BP45" i="2"/>
  <c r="BN45" i="2"/>
  <c r="AH45" i="2"/>
  <c r="R45" i="2"/>
  <c r="T45" i="2"/>
  <c r="S45" i="2"/>
  <c r="BN53" i="2"/>
  <c r="BE53" i="2"/>
  <c r="S53" i="2"/>
  <c r="R53" i="2"/>
  <c r="BP53" i="2"/>
  <c r="AJ53" i="2"/>
  <c r="AA53" i="2"/>
  <c r="BO53" i="2"/>
  <c r="AI53" i="2"/>
  <c r="T53" i="2"/>
  <c r="D53" i="2"/>
  <c r="BG61" i="2"/>
  <c r="Q61" i="2"/>
  <c r="C61" i="2"/>
  <c r="AA61" i="2"/>
  <c r="R61" i="2"/>
  <c r="S61" i="2"/>
  <c r="D61" i="2"/>
  <c r="AJ61" i="2"/>
  <c r="BN61" i="2"/>
  <c r="AH61" i="2"/>
  <c r="M33" i="11"/>
  <c r="F9" i="11"/>
  <c r="L9" i="11"/>
  <c r="J9" i="11"/>
  <c r="P9" i="11"/>
  <c r="Q9" i="11"/>
  <c r="BG45" i="2"/>
  <c r="BW5" i="2"/>
  <c r="BN5" i="2"/>
  <c r="S5" i="2"/>
  <c r="BG5" i="2"/>
  <c r="Q5" i="2"/>
  <c r="G5" i="2"/>
  <c r="T5" i="2"/>
  <c r="BF5" i="2"/>
  <c r="D5" i="2"/>
  <c r="F5" i="2"/>
  <c r="AB5" i="2"/>
  <c r="AA5" i="2"/>
  <c r="BE5" i="2"/>
  <c r="AJ5" i="2"/>
  <c r="AG5" i="2"/>
  <c r="I5" i="2"/>
  <c r="BP5" i="2"/>
  <c r="AH5" i="2"/>
  <c r="BW21" i="2"/>
  <c r="BX21" i="2"/>
  <c r="F21" i="2"/>
  <c r="R21" i="2"/>
  <c r="S21" i="2"/>
  <c r="AA21" i="2"/>
  <c r="BE21" i="2"/>
  <c r="AI21" i="2"/>
  <c r="BP21" i="2"/>
  <c r="I21" i="2"/>
  <c r="Z21" i="2"/>
  <c r="AC21" i="2" s="1"/>
  <c r="BO21" i="2"/>
  <c r="D21" i="2"/>
  <c r="C21" i="2"/>
  <c r="AG21" i="2"/>
  <c r="BN21" i="2"/>
  <c r="BG21" i="2"/>
  <c r="AJ21" i="2"/>
  <c r="Q21" i="2"/>
  <c r="AB59" i="2"/>
  <c r="BO45" i="2"/>
  <c r="H27" i="6"/>
  <c r="I27" i="6"/>
  <c r="J27" i="6"/>
  <c r="O27" i="6"/>
  <c r="E27" i="6"/>
  <c r="M27" i="6"/>
  <c r="D27" i="6"/>
  <c r="K27" i="6"/>
  <c r="N27" i="6"/>
  <c r="F27" i="6"/>
  <c r="D43" i="2"/>
  <c r="BN8" i="2"/>
  <c r="J33" i="11"/>
  <c r="L33" i="11"/>
  <c r="G18" i="11"/>
  <c r="J18" i="11"/>
  <c r="L18" i="11"/>
  <c r="M18" i="11"/>
  <c r="P18" i="11"/>
  <c r="Q18" i="11"/>
  <c r="O37" i="11"/>
  <c r="L37" i="11"/>
  <c r="J37" i="11"/>
  <c r="M37" i="11"/>
  <c r="P37" i="11"/>
  <c r="K37" i="11"/>
  <c r="C26" i="7"/>
  <c r="H12" i="6"/>
  <c r="I31" i="6"/>
  <c r="J23" i="6"/>
  <c r="P18" i="6"/>
  <c r="G31" i="6"/>
  <c r="M12" i="6"/>
  <c r="C27" i="2"/>
  <c r="BE12" i="2"/>
  <c r="BP14" i="2"/>
  <c r="BO35" i="2"/>
  <c r="BO27" i="2"/>
  <c r="BF26" i="2"/>
  <c r="BP22" i="2"/>
  <c r="BE17" i="2"/>
  <c r="BF9" i="2"/>
  <c r="BO6" i="2"/>
  <c r="P26" i="11"/>
  <c r="M26" i="11"/>
  <c r="M35" i="11"/>
  <c r="L29" i="11"/>
  <c r="D5" i="11"/>
  <c r="D14" i="11"/>
  <c r="D19" i="11"/>
  <c r="F21" i="11"/>
  <c r="F29" i="11"/>
  <c r="E35" i="11"/>
  <c r="BX7" i="2"/>
  <c r="BY9" i="2"/>
  <c r="BZ27" i="2"/>
  <c r="P20" i="6"/>
  <c r="R69" i="2"/>
  <c r="AI77" i="2"/>
  <c r="AI69" i="2"/>
  <c r="D77" i="2"/>
  <c r="D32" i="7"/>
  <c r="C18" i="7"/>
  <c r="C10" i="7"/>
  <c r="F32" i="7"/>
  <c r="D37" i="6"/>
  <c r="F12" i="6"/>
  <c r="D12" i="6"/>
  <c r="O18" i="6"/>
  <c r="N31" i="6"/>
  <c r="I20" i="6"/>
  <c r="M31" i="6"/>
  <c r="I18" i="6"/>
  <c r="BG12" i="2"/>
  <c r="BF14" i="2"/>
  <c r="BE35" i="2"/>
  <c r="BN26" i="2"/>
  <c r="BG17" i="2"/>
  <c r="BN9" i="2"/>
  <c r="BF31" i="2"/>
  <c r="K34" i="11"/>
  <c r="Q10" i="11"/>
  <c r="P14" i="11"/>
  <c r="Q34" i="11"/>
  <c r="M5" i="11"/>
  <c r="M28" i="11"/>
  <c r="O28" i="11"/>
  <c r="E22" i="11"/>
  <c r="BZ7" i="2"/>
  <c r="BY15" i="2"/>
  <c r="BW34" i="2"/>
  <c r="BV15" i="2"/>
  <c r="AJ77" i="2"/>
  <c r="AJ69" i="2"/>
  <c r="C77" i="2"/>
  <c r="G5" i="6"/>
  <c r="J37" i="6"/>
  <c r="E20" i="6"/>
  <c r="O31" i="6"/>
  <c r="H37" i="6"/>
  <c r="N18" i="6"/>
  <c r="E31" i="6"/>
  <c r="D31" i="6"/>
  <c r="J18" i="6"/>
  <c r="K31" i="6"/>
  <c r="BN12" i="2"/>
  <c r="BG14" i="2"/>
  <c r="BF35" i="2"/>
  <c r="BO26" i="2"/>
  <c r="BE22" i="2"/>
  <c r="BO17" i="2"/>
  <c r="BO9" i="2"/>
  <c r="BP6" i="2"/>
  <c r="BG31" i="2"/>
  <c r="P12" i="6"/>
  <c r="K9" i="6"/>
  <c r="X9" i="6" s="1"/>
  <c r="E7" i="9"/>
  <c r="G7" i="9" s="1"/>
  <c r="J26" i="11"/>
  <c r="K21" i="11"/>
  <c r="Q5" i="11"/>
  <c r="P10" i="11"/>
  <c r="Q24" i="11"/>
  <c r="Q28" i="11"/>
  <c r="P34" i="11"/>
  <c r="M10" i="11"/>
  <c r="M29" i="11"/>
  <c r="L14" i="11"/>
  <c r="O10" i="11"/>
  <c r="O29" i="11"/>
  <c r="E16" i="11"/>
  <c r="D22" i="11"/>
  <c r="BV17" i="2"/>
  <c r="S77" i="2"/>
  <c r="S69" i="2"/>
  <c r="Q77" i="2"/>
  <c r="BP77" i="2"/>
  <c r="F26" i="7"/>
  <c r="K18" i="6"/>
  <c r="E18" i="6"/>
  <c r="D18" i="6"/>
  <c r="M18" i="6"/>
  <c r="C12" i="2"/>
  <c r="C31" i="2"/>
  <c r="BO12" i="2"/>
  <c r="BN14" i="2"/>
  <c r="BE27" i="2"/>
  <c r="BP26" i="2"/>
  <c r="BF22" i="2"/>
  <c r="BP9" i="2"/>
  <c r="BE6" i="2"/>
  <c r="BN31" i="2"/>
  <c r="BR31" i="2" s="1"/>
  <c r="J35" i="11"/>
  <c r="P5" i="11"/>
  <c r="P24" i="11"/>
  <c r="P28" i="11"/>
  <c r="Q35" i="11"/>
  <c r="M21" i="11"/>
  <c r="L35" i="11"/>
  <c r="BX4" i="2"/>
  <c r="BW25" i="2"/>
  <c r="D69" i="2"/>
  <c r="BF77" i="2"/>
  <c r="C24" i="7"/>
  <c r="C34" i="7"/>
  <c r="J31" i="6"/>
  <c r="O23" i="6"/>
  <c r="I23" i="6"/>
  <c r="E5" i="6"/>
  <c r="G37" i="6"/>
  <c r="P5" i="6"/>
  <c r="O5" i="6"/>
  <c r="I5" i="6"/>
  <c r="C26" i="2"/>
  <c r="C6" i="2"/>
  <c r="BP12" i="2"/>
  <c r="BO14" i="2"/>
  <c r="BN17" i="2"/>
  <c r="BF6" i="2"/>
  <c r="BO31" i="2"/>
  <c r="H5" i="6"/>
  <c r="J34" i="11"/>
  <c r="J24" i="11"/>
  <c r="J14" i="11"/>
  <c r="K28" i="11"/>
  <c r="K10" i="11"/>
  <c r="P35" i="11"/>
  <c r="O35" i="11"/>
  <c r="D28" i="11"/>
  <c r="BY12" i="2"/>
  <c r="K15" i="6"/>
  <c r="X15" i="6" s="1"/>
  <c r="H15" i="6"/>
  <c r="I15" i="6"/>
  <c r="J15" i="6"/>
  <c r="N15" i="6"/>
  <c r="O15" i="6"/>
  <c r="F15" i="6"/>
  <c r="G15" i="6"/>
  <c r="P15" i="6"/>
  <c r="D15" i="6"/>
  <c r="E15" i="6"/>
  <c r="R44" i="2"/>
  <c r="Z44" i="2"/>
  <c r="AI68" i="2"/>
  <c r="BZ33" i="2"/>
  <c r="BV33" i="2"/>
  <c r="BY33" i="2"/>
  <c r="G33" i="2"/>
  <c r="BX33" i="2"/>
  <c r="AJ33" i="2"/>
  <c r="BW33" i="2"/>
  <c r="BP33" i="2"/>
  <c r="D33" i="2"/>
  <c r="AI33" i="2"/>
  <c r="Q33" i="2"/>
  <c r="AB33" i="2"/>
  <c r="BO33" i="2"/>
  <c r="BN33" i="2"/>
  <c r="I33" i="2"/>
  <c r="S33" i="2"/>
  <c r="BG33" i="2"/>
  <c r="R33" i="2"/>
  <c r="BF33" i="2"/>
  <c r="AH33" i="2"/>
  <c r="BN44" i="2"/>
  <c r="D44" i="2"/>
  <c r="BE44" i="2"/>
  <c r="BP44" i="2"/>
  <c r="G44" i="2"/>
  <c r="BG44" i="2"/>
  <c r="BF44" i="2"/>
  <c r="AJ44" i="2"/>
  <c r="BO44" i="2"/>
  <c r="AI44" i="2"/>
  <c r="Q44" i="2"/>
  <c r="BE52" i="2"/>
  <c r="AH52" i="2"/>
  <c r="BP52" i="2"/>
  <c r="BO52" i="2"/>
  <c r="C52" i="2"/>
  <c r="BN52" i="2"/>
  <c r="D52" i="2"/>
  <c r="BG52" i="2"/>
  <c r="BO60" i="2"/>
  <c r="BN60" i="2"/>
  <c r="G60" i="2"/>
  <c r="BG60" i="2"/>
  <c r="Q60" i="2"/>
  <c r="AI60" i="2"/>
  <c r="BF60" i="2"/>
  <c r="C60" i="2"/>
  <c r="AH60" i="2"/>
  <c r="BE60" i="2"/>
  <c r="D60" i="2"/>
  <c r="C68" i="2"/>
  <c r="BG68" i="2"/>
  <c r="BF68" i="2"/>
  <c r="BE68" i="2"/>
  <c r="BP68" i="2"/>
  <c r="BO68" i="2"/>
  <c r="BG76" i="2"/>
  <c r="BF76" i="2"/>
  <c r="BE76" i="2"/>
  <c r="Q76" i="2"/>
  <c r="BP76" i="2"/>
  <c r="C76" i="2"/>
  <c r="BO76" i="2"/>
  <c r="D76" i="2"/>
  <c r="BN76" i="2"/>
  <c r="C7" i="7"/>
  <c r="F7" i="7"/>
  <c r="D7" i="7"/>
  <c r="C15" i="7"/>
  <c r="F15" i="7"/>
  <c r="D15" i="7"/>
  <c r="C23" i="7"/>
  <c r="F23" i="7"/>
  <c r="D31" i="7"/>
  <c r="C31" i="7"/>
  <c r="F31" i="7"/>
  <c r="F15" i="11"/>
  <c r="L15" i="11"/>
  <c r="Q15" i="11"/>
  <c r="O15" i="11"/>
  <c r="K15" i="11"/>
  <c r="J15" i="11"/>
  <c r="F36" i="11"/>
  <c r="Q36" i="11"/>
  <c r="K36" i="11"/>
  <c r="O36" i="11"/>
  <c r="J36" i="11"/>
  <c r="L36" i="11"/>
  <c r="BV28" i="2"/>
  <c r="BZ28" i="2"/>
  <c r="BN28" i="2"/>
  <c r="BY28" i="2"/>
  <c r="BG28" i="2"/>
  <c r="C28" i="2"/>
  <c r="AI28" i="2"/>
  <c r="Q28" i="2"/>
  <c r="BX28" i="2"/>
  <c r="BF28" i="2"/>
  <c r="T28" i="2"/>
  <c r="BW28" i="2"/>
  <c r="BE28" i="2"/>
  <c r="AJ28" i="2"/>
  <c r="G28" i="2"/>
  <c r="D28" i="2"/>
  <c r="AH28" i="2"/>
  <c r="Z28" i="2"/>
  <c r="BP28" i="2"/>
  <c r="AG28" i="2"/>
  <c r="F28" i="2"/>
  <c r="AB28" i="2"/>
  <c r="T44" i="2"/>
  <c r="S76" i="2"/>
  <c r="AA44" i="2"/>
  <c r="AJ76" i="2"/>
  <c r="AI52" i="2"/>
  <c r="K22" i="6"/>
  <c r="X22" i="6" s="1"/>
  <c r="H22" i="6"/>
  <c r="I22" i="6"/>
  <c r="O22" i="6"/>
  <c r="J22" i="6"/>
  <c r="F22" i="6"/>
  <c r="P22" i="6"/>
  <c r="M22" i="6"/>
  <c r="G22" i="6"/>
  <c r="E22" i="6"/>
  <c r="D22" i="6"/>
  <c r="S44" i="2"/>
  <c r="R60" i="2"/>
  <c r="AH76" i="2"/>
  <c r="AJ52" i="2"/>
  <c r="G32" i="11"/>
  <c r="F32" i="11"/>
  <c r="L32" i="11"/>
  <c r="Q32" i="11"/>
  <c r="D32" i="11"/>
  <c r="E32" i="11"/>
  <c r="M32" i="11"/>
  <c r="O32" i="11"/>
  <c r="K32" i="11"/>
  <c r="BV20" i="2"/>
  <c r="BZ20" i="2"/>
  <c r="BE20" i="2"/>
  <c r="C20" i="2"/>
  <c r="T20" i="2"/>
  <c r="Z20" i="2"/>
  <c r="BY20" i="2"/>
  <c r="BP20" i="2"/>
  <c r="D20" i="2"/>
  <c r="BX20" i="2"/>
  <c r="BO20" i="2"/>
  <c r="G20" i="2"/>
  <c r="BW20" i="2"/>
  <c r="BN20" i="2"/>
  <c r="S20" i="2"/>
  <c r="BG20" i="2"/>
  <c r="Q20" i="2"/>
  <c r="BF20" i="2"/>
  <c r="AJ20" i="2"/>
  <c r="I20" i="2"/>
  <c r="AH20" i="2"/>
  <c r="G68" i="2"/>
  <c r="T76" i="2"/>
  <c r="AB60" i="2"/>
  <c r="AA76" i="2"/>
  <c r="G52" i="2"/>
  <c r="E29" i="6"/>
  <c r="I29" i="6"/>
  <c r="O29" i="6"/>
  <c r="K29" i="6"/>
  <c r="J29" i="6"/>
  <c r="F29" i="6"/>
  <c r="G29" i="6"/>
  <c r="P29" i="6"/>
  <c r="M29" i="6"/>
  <c r="D29" i="6"/>
  <c r="N29" i="6"/>
  <c r="J32" i="11"/>
  <c r="P36" i="11"/>
  <c r="L23" i="11"/>
  <c r="Q23" i="11"/>
  <c r="O23" i="11"/>
  <c r="M23" i="11"/>
  <c r="K23" i="11"/>
  <c r="J23" i="11"/>
  <c r="C53" i="2"/>
  <c r="BN69" i="2"/>
  <c r="BP61" i="2"/>
  <c r="BF53" i="2"/>
  <c r="D24" i="7"/>
  <c r="C8" i="7"/>
  <c r="C16" i="7"/>
  <c r="P30" i="6"/>
  <c r="P9" i="6"/>
  <c r="F30" i="6"/>
  <c r="F23" i="6"/>
  <c r="N23" i="6"/>
  <c r="P8" i="11"/>
  <c r="O8" i="11"/>
  <c r="F5" i="11"/>
  <c r="D16" i="11"/>
  <c r="D24" i="11"/>
  <c r="G21" i="11"/>
  <c r="BY4" i="2"/>
  <c r="BY21" i="2"/>
  <c r="BY32" i="2"/>
  <c r="BX34" i="2"/>
  <c r="BZ35" i="2"/>
  <c r="BV23" i="2"/>
  <c r="D45" i="2"/>
  <c r="Q53" i="2"/>
  <c r="BO69" i="2"/>
  <c r="BE61" i="2"/>
  <c r="BG53" i="2"/>
  <c r="BN43" i="2"/>
  <c r="O9" i="6"/>
  <c r="E30" i="6"/>
  <c r="E23" i="6"/>
  <c r="M23" i="6"/>
  <c r="E11" i="9"/>
  <c r="G11" i="9" s="1"/>
  <c r="J29" i="11"/>
  <c r="Q29" i="11"/>
  <c r="L8" i="11"/>
  <c r="F24" i="11"/>
  <c r="G27" i="11"/>
  <c r="BZ4" i="2"/>
  <c r="BX13" i="2"/>
  <c r="BZ21" i="2"/>
  <c r="BW30" i="2"/>
  <c r="BZ32" i="2"/>
  <c r="BY34" i="2"/>
  <c r="C45" i="2"/>
  <c r="BN77" i="2"/>
  <c r="BP69" i="2"/>
  <c r="BF61" i="2"/>
  <c r="BE45" i="2"/>
  <c r="D16" i="7"/>
  <c r="I30" i="6"/>
  <c r="O30" i="6"/>
  <c r="F9" i="6"/>
  <c r="H21" i="6"/>
  <c r="K29" i="11"/>
  <c r="P29" i="11"/>
  <c r="G29" i="11"/>
  <c r="BV25" i="2"/>
  <c r="Q45" i="2"/>
  <c r="BO77" i="2"/>
  <c r="BE69" i="2"/>
  <c r="BF45" i="2"/>
  <c r="G21" i="6"/>
  <c r="N30" i="6"/>
  <c r="L5" i="11"/>
  <c r="O13" i="11"/>
  <c r="O24" i="11"/>
  <c r="D35" i="11"/>
  <c r="G35" i="11"/>
  <c r="BX17" i="2"/>
  <c r="BX25" i="2"/>
  <c r="BW31" i="2"/>
  <c r="BW35" i="2"/>
  <c r="BV7" i="2"/>
  <c r="BV31" i="2"/>
  <c r="M21" i="6"/>
  <c r="H30" i="6"/>
  <c r="G9" i="6"/>
  <c r="G23" i="6"/>
  <c r="N37" i="6"/>
  <c r="E15" i="9"/>
  <c r="G15" i="9" s="1"/>
  <c r="E9" i="9"/>
  <c r="G9" i="9" s="1"/>
  <c r="M8" i="11"/>
  <c r="L24" i="11"/>
  <c r="L16" i="11"/>
  <c r="E8" i="11"/>
  <c r="E29" i="11"/>
  <c r="F35" i="11"/>
  <c r="G5" i="11"/>
  <c r="BW12" i="2"/>
  <c r="BW15" i="2"/>
  <c r="BY17" i="2"/>
  <c r="BW23" i="2"/>
  <c r="BY25" i="2"/>
  <c r="BX31" i="2"/>
  <c r="BV9" i="2"/>
  <c r="P21" i="6"/>
  <c r="E9" i="6"/>
  <c r="E3" i="9"/>
  <c r="G3" i="9" s="1"/>
  <c r="Q11" i="11"/>
  <c r="M9" i="11"/>
  <c r="O16" i="11"/>
  <c r="O27" i="11"/>
  <c r="D8" i="11"/>
  <c r="E27" i="11"/>
  <c r="D29" i="11"/>
  <c r="G10" i="11"/>
  <c r="BW9" i="2"/>
  <c r="BX12" i="2"/>
  <c r="BV13" i="2"/>
  <c r="M32" i="6"/>
  <c r="P32" i="6"/>
  <c r="H32" i="6"/>
  <c r="E32" i="6"/>
  <c r="D32" i="6"/>
  <c r="G32" i="6"/>
  <c r="K32" i="6"/>
  <c r="N32" i="6"/>
  <c r="F32" i="6"/>
  <c r="I32" i="6"/>
  <c r="J32" i="6"/>
  <c r="O32" i="6"/>
  <c r="Z50" i="2"/>
  <c r="T50" i="2"/>
  <c r="AH50" i="2"/>
  <c r="C59" i="2"/>
  <c r="BN67" i="2"/>
  <c r="AI49" i="2"/>
  <c r="R49" i="2"/>
  <c r="T49" i="2"/>
  <c r="BO49" i="2"/>
  <c r="BG49" i="2"/>
  <c r="BE49" i="2"/>
  <c r="BF49" i="2"/>
  <c r="Q49" i="2"/>
  <c r="S49" i="2"/>
  <c r="Z49" i="2"/>
  <c r="F49" i="2"/>
  <c r="BP57" i="2"/>
  <c r="C57" i="2"/>
  <c r="AB57" i="2"/>
  <c r="BO57" i="2"/>
  <c r="D57" i="2"/>
  <c r="AJ57" i="2"/>
  <c r="I57" i="2"/>
  <c r="BN57" i="2"/>
  <c r="AI57" i="2"/>
  <c r="T57" i="2"/>
  <c r="AH57" i="2"/>
  <c r="R57" i="2"/>
  <c r="BN65" i="2"/>
  <c r="AA65" i="2"/>
  <c r="Q65" i="2"/>
  <c r="Z65" i="2"/>
  <c r="S65" i="2"/>
  <c r="I65" i="2"/>
  <c r="BG65" i="2"/>
  <c r="C65" i="2"/>
  <c r="T65" i="2"/>
  <c r="BF65" i="2"/>
  <c r="D65" i="2"/>
  <c r="AJ65" i="2"/>
  <c r="AH73" i="2"/>
  <c r="BG73" i="2"/>
  <c r="AJ73" i="2"/>
  <c r="R73" i="2"/>
  <c r="BF73" i="2"/>
  <c r="AB73" i="2"/>
  <c r="I73" i="2"/>
  <c r="BE73" i="2"/>
  <c r="BP73" i="2"/>
  <c r="Z73" i="2"/>
  <c r="BN81" i="2"/>
  <c r="Q81" i="2"/>
  <c r="S81" i="2"/>
  <c r="BG81" i="2"/>
  <c r="C81" i="2"/>
  <c r="AA81" i="2"/>
  <c r="F81" i="2"/>
  <c r="BF81" i="2"/>
  <c r="D81" i="2"/>
  <c r="AJ81" i="2"/>
  <c r="G81" i="2"/>
  <c r="BE81" i="2"/>
  <c r="AI81" i="2"/>
  <c r="I81" i="2"/>
  <c r="BP81" i="2"/>
  <c r="AH81" i="2"/>
  <c r="R81" i="2"/>
  <c r="AB81" i="2"/>
  <c r="BG42" i="2"/>
  <c r="AH42" i="2"/>
  <c r="BF42" i="2"/>
  <c r="Q42" i="2"/>
  <c r="AJ42" i="2"/>
  <c r="AA42" i="2"/>
  <c r="G42" i="2"/>
  <c r="BE42" i="2"/>
  <c r="C42" i="2"/>
  <c r="AI42" i="2"/>
  <c r="S42" i="2"/>
  <c r="D42" i="2"/>
  <c r="AB42" i="2"/>
  <c r="Z42" i="2"/>
  <c r="T42" i="2"/>
  <c r="I42" i="2"/>
  <c r="BP50" i="2"/>
  <c r="S50" i="2"/>
  <c r="BO50" i="2"/>
  <c r="BN50" i="2"/>
  <c r="BE50" i="2"/>
  <c r="Q50" i="2"/>
  <c r="G50" i="2"/>
  <c r="BG50" i="2"/>
  <c r="C50" i="2"/>
  <c r="AJ50" i="2"/>
  <c r="R50" i="2"/>
  <c r="BN58" i="2"/>
  <c r="C58" i="2"/>
  <c r="AH58" i="2"/>
  <c r="D58" i="2"/>
  <c r="AJ58" i="2"/>
  <c r="S58" i="2"/>
  <c r="AI58" i="2"/>
  <c r="BG58" i="2"/>
  <c r="Z58" i="2"/>
  <c r="BF58" i="2"/>
  <c r="F58" i="2"/>
  <c r="BP66" i="2"/>
  <c r="BO66" i="2"/>
  <c r="R66" i="2"/>
  <c r="AA66" i="2"/>
  <c r="BN66" i="2"/>
  <c r="F66" i="2"/>
  <c r="I66" i="2"/>
  <c r="AB66" i="2"/>
  <c r="G66" i="2"/>
  <c r="Z66" i="2"/>
  <c r="C66" i="2"/>
  <c r="Q66" i="2"/>
  <c r="AJ66" i="2"/>
  <c r="BN74" i="2"/>
  <c r="Q74" i="2"/>
  <c r="AJ74" i="2"/>
  <c r="T74" i="2"/>
  <c r="AI74" i="2"/>
  <c r="S74" i="2"/>
  <c r="C74" i="2"/>
  <c r="AH74" i="2"/>
  <c r="BG74" i="2"/>
  <c r="D74" i="2"/>
  <c r="R74" i="2"/>
  <c r="F74" i="2"/>
  <c r="BF74" i="2"/>
  <c r="G74" i="2"/>
  <c r="BP58" i="2"/>
  <c r="BO74" i="2"/>
  <c r="R43" i="2"/>
  <c r="BF43" i="2"/>
  <c r="AB43" i="2"/>
  <c r="I43" i="2"/>
  <c r="BE43" i="2"/>
  <c r="G43" i="2"/>
  <c r="BG43" i="2"/>
  <c r="AH43" i="2"/>
  <c r="BP43" i="2"/>
  <c r="AI43" i="2"/>
  <c r="F43" i="2"/>
  <c r="BF51" i="2"/>
  <c r="AI51" i="2"/>
  <c r="BE51" i="2"/>
  <c r="AJ51" i="2"/>
  <c r="T51" i="2"/>
  <c r="BP51" i="2"/>
  <c r="R51" i="2"/>
  <c r="I51" i="2"/>
  <c r="BO51" i="2"/>
  <c r="BN51" i="2"/>
  <c r="Q51" i="2"/>
  <c r="Z51" i="2"/>
  <c r="BF59" i="2"/>
  <c r="D59" i="2"/>
  <c r="AH59" i="2"/>
  <c r="S59" i="2"/>
  <c r="BE59" i="2"/>
  <c r="AI59" i="2"/>
  <c r="BP59" i="2"/>
  <c r="AJ59" i="2"/>
  <c r="BO59" i="2"/>
  <c r="I59" i="2"/>
  <c r="BN59" i="2"/>
  <c r="R59" i="2"/>
  <c r="T59" i="2"/>
  <c r="D67" i="2"/>
  <c r="BG67" i="2"/>
  <c r="AB67" i="2"/>
  <c r="G67" i="2"/>
  <c r="S67" i="2"/>
  <c r="BF67" i="2"/>
  <c r="Q67" i="2"/>
  <c r="AH67" i="2"/>
  <c r="Z67" i="2"/>
  <c r="F67" i="2"/>
  <c r="BE67" i="2"/>
  <c r="AJ67" i="2"/>
  <c r="AA67" i="2"/>
  <c r="BP67" i="2"/>
  <c r="AI67" i="2"/>
  <c r="BP75" i="2"/>
  <c r="AB75" i="2"/>
  <c r="BO75" i="2"/>
  <c r="Q75" i="2"/>
  <c r="R75" i="2"/>
  <c r="BN75" i="2"/>
  <c r="C75" i="2"/>
  <c r="S75" i="2"/>
  <c r="T75" i="2"/>
  <c r="D75" i="2"/>
  <c r="G75" i="2"/>
  <c r="Z75" i="2"/>
  <c r="I75" i="2"/>
  <c r="F75" i="2"/>
  <c r="Q43" i="2"/>
  <c r="Q58" i="2"/>
  <c r="C49" i="2"/>
  <c r="BP65" i="2"/>
  <c r="BE58" i="2"/>
  <c r="BP74" i="2"/>
  <c r="N36" i="6"/>
  <c r="E36" i="6"/>
  <c r="P36" i="6"/>
  <c r="I36" i="6"/>
  <c r="K36" i="6"/>
  <c r="H36" i="6"/>
  <c r="M36" i="6"/>
  <c r="O36" i="6"/>
  <c r="G36" i="6"/>
  <c r="J36" i="6"/>
  <c r="F36" i="6"/>
  <c r="D36" i="6"/>
  <c r="F14" i="9"/>
  <c r="E14" i="9"/>
  <c r="G14" i="9" s="1"/>
  <c r="AB58" i="2"/>
  <c r="R67" i="2"/>
  <c r="S43" i="2"/>
  <c r="AH66" i="2"/>
  <c r="AJ49" i="2"/>
  <c r="BN42" i="2"/>
  <c r="BE65" i="2"/>
  <c r="BE75" i="2"/>
  <c r="BE74" i="2"/>
  <c r="N16" i="6"/>
  <c r="M16" i="6"/>
  <c r="K16" i="6"/>
  <c r="H16" i="6"/>
  <c r="P16" i="6"/>
  <c r="E16" i="6"/>
  <c r="F16" i="6"/>
  <c r="O16" i="6"/>
  <c r="D16" i="6"/>
  <c r="J16" i="6"/>
  <c r="I16" i="6"/>
  <c r="G16" i="6"/>
  <c r="BN46" i="2"/>
  <c r="F18" i="9"/>
  <c r="E18" i="9"/>
  <c r="G18" i="9" s="1"/>
  <c r="F6" i="9"/>
  <c r="E6" i="9"/>
  <c r="G6" i="9" s="1"/>
  <c r="F10" i="7"/>
  <c r="G30" i="11"/>
  <c r="V30" i="11"/>
  <c r="U30" i="11"/>
  <c r="W30" i="11"/>
  <c r="X30" i="11"/>
  <c r="Q30" i="11"/>
  <c r="F30" i="11"/>
  <c r="O30" i="11"/>
  <c r="L30" i="11"/>
  <c r="D30" i="11"/>
  <c r="E30" i="11"/>
  <c r="P30" i="11"/>
  <c r="K30" i="11"/>
  <c r="F10" i="9"/>
  <c r="E10" i="9"/>
  <c r="G10" i="9" s="1"/>
  <c r="V6" i="11"/>
  <c r="G6" i="11"/>
  <c r="X6" i="11"/>
  <c r="W6" i="11"/>
  <c r="U6" i="11"/>
  <c r="Q6" i="11"/>
  <c r="F6" i="11"/>
  <c r="D6" i="11"/>
  <c r="L6" i="11"/>
  <c r="E6" i="11"/>
  <c r="O6" i="11"/>
  <c r="P6" i="11"/>
  <c r="K6" i="11"/>
  <c r="BV10" i="2"/>
  <c r="BZ10" i="2"/>
  <c r="BN10" i="2"/>
  <c r="BY10" i="2"/>
  <c r="BG10" i="2"/>
  <c r="BX10" i="2"/>
  <c r="BF10" i="2"/>
  <c r="D10" i="2"/>
  <c r="BW10" i="2"/>
  <c r="BE10" i="2"/>
  <c r="BP10" i="2"/>
  <c r="BY19" i="2"/>
  <c r="BV19" i="2"/>
  <c r="BX19" i="2"/>
  <c r="BW19" i="2"/>
  <c r="BZ19" i="2"/>
  <c r="BP19" i="2"/>
  <c r="BO19" i="2"/>
  <c r="BN19" i="2"/>
  <c r="C19" i="2"/>
  <c r="D19" i="2"/>
  <c r="BG19" i="2"/>
  <c r="BF19" i="2"/>
  <c r="M10" i="6"/>
  <c r="J10" i="6"/>
  <c r="K10" i="6"/>
  <c r="P10" i="6"/>
  <c r="G10" i="6"/>
  <c r="H10" i="6"/>
  <c r="D10" i="6"/>
  <c r="E10" i="6"/>
  <c r="O10" i="6"/>
  <c r="N10" i="6"/>
  <c r="I10" i="6"/>
  <c r="M6" i="11"/>
  <c r="E16" i="9"/>
  <c r="G16" i="9" s="1"/>
  <c r="E8" i="9"/>
  <c r="G8" i="9" s="1"/>
  <c r="E4" i="9"/>
  <c r="V7" i="11"/>
  <c r="X7" i="11"/>
  <c r="D7" i="11"/>
  <c r="G7" i="11"/>
  <c r="E7" i="11"/>
  <c r="U7" i="11"/>
  <c r="W7" i="11"/>
  <c r="D17" i="11"/>
  <c r="X23" i="11"/>
  <c r="D23" i="11"/>
  <c r="V23" i="11"/>
  <c r="G23" i="11"/>
  <c r="E23" i="11"/>
  <c r="U23" i="11"/>
  <c r="W23" i="11"/>
  <c r="U33" i="11"/>
  <c r="W33" i="11"/>
  <c r="X33" i="11"/>
  <c r="V33" i="11"/>
  <c r="D36" i="11"/>
  <c r="BY5" i="2"/>
  <c r="BY16" i="2"/>
  <c r="BZ22" i="2"/>
  <c r="BY22" i="2"/>
  <c r="BX22" i="2"/>
  <c r="BX24" i="2"/>
  <c r="BW24" i="2"/>
  <c r="BZ26" i="2"/>
  <c r="BV5" i="2"/>
  <c r="BV16" i="2"/>
  <c r="W9" i="11"/>
  <c r="X9" i="11"/>
  <c r="U9" i="11"/>
  <c r="V9" i="11"/>
  <c r="W11" i="11"/>
  <c r="V11" i="11"/>
  <c r="O11" i="11"/>
  <c r="X11" i="11"/>
  <c r="U11" i="11"/>
  <c r="D15" i="11"/>
  <c r="V15" i="11"/>
  <c r="G15" i="11"/>
  <c r="E15" i="11"/>
  <c r="W15" i="11"/>
  <c r="X15" i="11"/>
  <c r="U15" i="11"/>
  <c r="F17" i="11"/>
  <c r="W25" i="11"/>
  <c r="X25" i="11"/>
  <c r="U25" i="11"/>
  <c r="V25" i="11"/>
  <c r="X37" i="11"/>
  <c r="U37" i="11"/>
  <c r="D37" i="11"/>
  <c r="V37" i="11"/>
  <c r="W37" i="11"/>
  <c r="BY3" i="2"/>
  <c r="BV3" i="2"/>
  <c r="BX3" i="2"/>
  <c r="BW3" i="2"/>
  <c r="BZ5" i="2"/>
  <c r="CE5" i="2" s="1"/>
  <c r="BX29" i="2"/>
  <c r="BV6" i="2"/>
  <c r="U17" i="11"/>
  <c r="V17" i="11"/>
  <c r="W17" i="11"/>
  <c r="X17" i="11"/>
  <c r="X34" i="11"/>
  <c r="F34" i="11"/>
  <c r="D34" i="11"/>
  <c r="O34" i="11"/>
  <c r="E34" i="11"/>
  <c r="U34" i="11"/>
  <c r="V34" i="11"/>
  <c r="W34" i="11"/>
  <c r="X36" i="11"/>
  <c r="E36" i="11"/>
  <c r="W36" i="11"/>
  <c r="U36" i="11"/>
  <c r="V36" i="11"/>
  <c r="BZ14" i="2"/>
  <c r="BY14" i="2"/>
  <c r="BX14" i="2"/>
  <c r="BX16" i="2"/>
  <c r="BW16" i="2"/>
  <c r="BZ18" i="2"/>
  <c r="BV21" i="2"/>
  <c r="O9" i="11"/>
  <c r="F26" i="11"/>
  <c r="V26" i="11"/>
  <c r="D26" i="11"/>
  <c r="O26" i="11"/>
  <c r="W26" i="11"/>
  <c r="E26" i="11"/>
  <c r="X26" i="11"/>
  <c r="U26" i="11"/>
  <c r="E28" i="11"/>
  <c r="U28" i="11"/>
  <c r="V28" i="11"/>
  <c r="W28" i="11"/>
  <c r="X28" i="11"/>
  <c r="G33" i="11"/>
  <c r="BY27" i="2"/>
  <c r="BV27" i="2"/>
  <c r="BX27" i="2"/>
  <c r="BW27" i="2"/>
  <c r="BZ29" i="2"/>
  <c r="BV22" i="2"/>
  <c r="X10" i="11"/>
  <c r="U10" i="11"/>
  <c r="F10" i="11"/>
  <c r="V10" i="11"/>
  <c r="D10" i="11"/>
  <c r="W10" i="11"/>
  <c r="U12" i="11"/>
  <c r="E12" i="11"/>
  <c r="L12" i="11"/>
  <c r="V12" i="11"/>
  <c r="W12" i="11"/>
  <c r="X12" i="11"/>
  <c r="X18" i="11"/>
  <c r="U18" i="11"/>
  <c r="F18" i="11"/>
  <c r="D18" i="11"/>
  <c r="O18" i="11"/>
  <c r="E18" i="11"/>
  <c r="V18" i="11"/>
  <c r="W18" i="11"/>
  <c r="W20" i="11"/>
  <c r="E20" i="11"/>
  <c r="X20" i="11"/>
  <c r="U20" i="11"/>
  <c r="V20" i="11"/>
  <c r="E37" i="11"/>
  <c r="G9" i="11"/>
  <c r="G20" i="11"/>
  <c r="G34" i="11"/>
  <c r="BZ6" i="2"/>
  <c r="BY6" i="2"/>
  <c r="BX6" i="2"/>
  <c r="BX8" i="2"/>
  <c r="BW8" i="2"/>
  <c r="E17" i="9"/>
  <c r="G17" i="9" s="1"/>
  <c r="E13" i="9"/>
  <c r="G13" i="9" s="1"/>
  <c r="L11" i="11"/>
  <c r="E9" i="11"/>
  <c r="E11" i="11"/>
  <c r="U14" i="11"/>
  <c r="G14" i="11"/>
  <c r="V14" i="11"/>
  <c r="W14" i="11"/>
  <c r="X14" i="11"/>
  <c r="V22" i="11"/>
  <c r="W22" i="11"/>
  <c r="U22" i="11"/>
  <c r="X22" i="11"/>
  <c r="G22" i="11"/>
  <c r="E25" i="11"/>
  <c r="D33" i="11"/>
  <c r="G11" i="11"/>
  <c r="G25" i="11"/>
  <c r="G36" i="11"/>
  <c r="BY13" i="2"/>
  <c r="BY24" i="2"/>
  <c r="BX26" i="2"/>
  <c r="BZ30" i="2"/>
  <c r="BY30" i="2"/>
  <c r="BX30" i="2"/>
  <c r="CC30" i="2" s="1"/>
  <c r="BX32" i="2"/>
  <c r="BW32" i="2"/>
  <c r="BZ34" i="2"/>
  <c r="BV14" i="2"/>
  <c r="M7" i="11"/>
  <c r="M11" i="11"/>
  <c r="M15" i="11"/>
  <c r="L10" i="11"/>
  <c r="O14" i="11"/>
  <c r="O33" i="11"/>
  <c r="F7" i="11"/>
  <c r="D9" i="11"/>
  <c r="D11" i="11"/>
  <c r="E17" i="11"/>
  <c r="F23" i="11"/>
  <c r="D25" i="11"/>
  <c r="D31" i="11"/>
  <c r="G31" i="11"/>
  <c r="E31" i="11"/>
  <c r="W31" i="11"/>
  <c r="V31" i="11"/>
  <c r="X31" i="11"/>
  <c r="U31" i="11"/>
  <c r="F33" i="11"/>
  <c r="F37" i="11"/>
  <c r="G12" i="11"/>
  <c r="G26" i="11"/>
  <c r="G37" i="11"/>
  <c r="BX5" i="2"/>
  <c r="BY11" i="2"/>
  <c r="BV11" i="2"/>
  <c r="BX11" i="2"/>
  <c r="BW11" i="2"/>
  <c r="BZ13" i="2"/>
  <c r="BW18" i="2"/>
  <c r="BW22" i="2"/>
  <c r="BZ24" i="2"/>
  <c r="BY26" i="2"/>
  <c r="BV29" i="2"/>
  <c r="X35" i="11"/>
  <c r="X19" i="11"/>
  <c r="X32" i="11"/>
  <c r="W32" i="11"/>
  <c r="W16" i="11"/>
  <c r="V29" i="11"/>
  <c r="X8" i="11"/>
  <c r="W21" i="11"/>
  <c r="W5" i="11"/>
  <c r="V5" i="11"/>
  <c r="U29" i="11"/>
  <c r="U13" i="11"/>
  <c r="U32" i="11"/>
  <c r="V32" i="11"/>
  <c r="V16" i="11"/>
  <c r="W35" i="11"/>
  <c r="W19" i="11"/>
  <c r="V35" i="11"/>
  <c r="U27" i="11"/>
  <c r="X29" i="11"/>
  <c r="X13" i="11"/>
  <c r="V21" i="11"/>
  <c r="X24" i="11"/>
  <c r="W8" i="11"/>
  <c r="X27" i="11"/>
  <c r="V27" i="11"/>
  <c r="BV35" i="2"/>
  <c r="W24" i="11"/>
  <c r="U24" i="11"/>
  <c r="W13" i="11"/>
  <c r="U21" i="11"/>
  <c r="U5" i="11"/>
  <c r="O19" i="11"/>
  <c r="G8" i="11"/>
  <c r="G16" i="11"/>
  <c r="H16" i="11" s="1"/>
  <c r="G24" i="11"/>
  <c r="U16" i="11"/>
  <c r="V8" i="11"/>
  <c r="V19" i="11"/>
  <c r="CD18" i="2" l="1"/>
  <c r="AC27" i="2"/>
  <c r="BH34" i="2"/>
  <c r="AD11" i="2"/>
  <c r="G9" i="7"/>
  <c r="AU28" i="2"/>
  <c r="BK28" i="2" s="1"/>
  <c r="BR11" i="2"/>
  <c r="R14" i="6"/>
  <c r="BH33" i="2"/>
  <c r="BI33" i="2"/>
  <c r="V25" i="2"/>
  <c r="BI56" i="2"/>
  <c r="AD102" i="2"/>
  <c r="BQ35" i="2"/>
  <c r="CD30" i="2"/>
  <c r="AU77" i="2"/>
  <c r="BK77" i="2" s="1"/>
  <c r="CE30" i="2"/>
  <c r="CE18" i="2"/>
  <c r="BH9" i="2"/>
  <c r="AW27" i="2"/>
  <c r="CE25" i="2"/>
  <c r="CB30" i="2"/>
  <c r="BI9" i="2"/>
  <c r="AU31" i="2"/>
  <c r="BK31" i="2" s="1"/>
  <c r="CC18" i="2"/>
  <c r="AE53" i="2"/>
  <c r="CB18" i="2"/>
  <c r="BH26" i="2"/>
  <c r="G13" i="7"/>
  <c r="BR35" i="2"/>
  <c r="G26" i="7"/>
  <c r="G23" i="7"/>
  <c r="BI64" i="2"/>
  <c r="W9" i="2"/>
  <c r="AU35" i="2"/>
  <c r="BK35" i="2" s="1"/>
  <c r="G5" i="7"/>
  <c r="AD99" i="2"/>
  <c r="AC114" i="2"/>
  <c r="CD105" i="2"/>
  <c r="AW108" i="2"/>
  <c r="BR25" i="2"/>
  <c r="AU5" i="2"/>
  <c r="BK5" i="2" s="1"/>
  <c r="U5" i="2"/>
  <c r="U9" i="2"/>
  <c r="CD31" i="2"/>
  <c r="AE9" i="2"/>
  <c r="AD33" i="2"/>
  <c r="CE26" i="2"/>
  <c r="CB13" i="2"/>
  <c r="G7" i="7"/>
  <c r="AW5" i="2"/>
  <c r="G32" i="7"/>
  <c r="G4" i="7"/>
  <c r="CC26" i="2"/>
  <c r="G17" i="7"/>
  <c r="G14" i="7"/>
  <c r="L36" i="7"/>
  <c r="G20" i="7"/>
  <c r="G6" i="7"/>
  <c r="G10" i="7"/>
  <c r="G15" i="7"/>
  <c r="G19" i="7"/>
  <c r="G27" i="7"/>
  <c r="R33" i="5"/>
  <c r="G8" i="7"/>
  <c r="G11" i="7"/>
  <c r="G34" i="7"/>
  <c r="G21" i="7"/>
  <c r="I24" i="7"/>
  <c r="I31" i="7"/>
  <c r="I33" i="7"/>
  <c r="I6" i="7"/>
  <c r="I13" i="7"/>
  <c r="I12" i="7"/>
  <c r="I27" i="7"/>
  <c r="I34" i="7"/>
  <c r="G35" i="7"/>
  <c r="G28" i="7"/>
  <c r="G33" i="7"/>
  <c r="G12" i="7"/>
  <c r="I16" i="7"/>
  <c r="I23" i="7"/>
  <c r="I30" i="7"/>
  <c r="I3" i="7"/>
  <c r="I5" i="7"/>
  <c r="I4" i="7"/>
  <c r="I19" i="7"/>
  <c r="I26" i="7"/>
  <c r="G25" i="7"/>
  <c r="G18" i="7"/>
  <c r="G30" i="7"/>
  <c r="G29" i="7"/>
  <c r="I8" i="7"/>
  <c r="I15" i="7"/>
  <c r="I22" i="7"/>
  <c r="I29" i="7"/>
  <c r="I28" i="7"/>
  <c r="I17" i="7"/>
  <c r="I11" i="7"/>
  <c r="I18" i="7"/>
  <c r="G3" i="7"/>
  <c r="G22" i="7"/>
  <c r="G24" i="7"/>
  <c r="G31" i="7"/>
  <c r="G16" i="7"/>
  <c r="I32" i="7"/>
  <c r="I9" i="7"/>
  <c r="I7" i="7"/>
  <c r="I14" i="7"/>
  <c r="I21" i="7"/>
  <c r="I20" i="7"/>
  <c r="I35" i="7"/>
  <c r="I25" i="7"/>
  <c r="I10" i="7"/>
  <c r="AC9" i="2"/>
  <c r="L9" i="2"/>
  <c r="AQ9" i="2" s="1"/>
  <c r="BR79" i="2"/>
  <c r="CB10" i="2"/>
  <c r="AC71" i="2"/>
  <c r="BR64" i="2"/>
  <c r="U95" i="2"/>
  <c r="AC25" i="2"/>
  <c r="AE35" i="2"/>
  <c r="N35" i="2"/>
  <c r="CB35" i="2"/>
  <c r="W65" i="2"/>
  <c r="AU20" i="2"/>
  <c r="BK20" i="2" s="1"/>
  <c r="V33" i="2"/>
  <c r="AC90" i="2"/>
  <c r="CE11" i="2"/>
  <c r="CB14" i="2"/>
  <c r="AU19" i="2"/>
  <c r="BK19" i="2" s="1"/>
  <c r="CC28" i="2"/>
  <c r="AW32" i="2"/>
  <c r="CB105" i="2"/>
  <c r="CB118" i="2"/>
  <c r="U31" i="2"/>
  <c r="CB34" i="2"/>
  <c r="AD12" i="11"/>
  <c r="L16" i="2"/>
  <c r="AQ16" i="2" s="1"/>
  <c r="AW25" i="2"/>
  <c r="W24" i="2"/>
  <c r="AD31" i="2"/>
  <c r="AD113" i="2"/>
  <c r="V90" i="2"/>
  <c r="V97" i="2"/>
  <c r="AD16" i="2"/>
  <c r="W31" i="2"/>
  <c r="AD98" i="2"/>
  <c r="AC98" i="2"/>
  <c r="CD98" i="2"/>
  <c r="V98" i="2"/>
  <c r="AE16" i="2"/>
  <c r="V16" i="2"/>
  <c r="AQ44" i="2"/>
  <c r="W25" i="2"/>
  <c r="AD25" i="2"/>
  <c r="AC31" i="2"/>
  <c r="AW105" i="2"/>
  <c r="U20" i="2"/>
  <c r="AD90" i="2"/>
  <c r="CD101" i="2"/>
  <c r="AW118" i="2"/>
  <c r="AW96" i="2"/>
  <c r="BQ3" i="2"/>
  <c r="V77" i="2"/>
  <c r="CE111" i="2"/>
  <c r="CE98" i="2"/>
  <c r="CE17" i="2"/>
  <c r="L31" i="2"/>
  <c r="AQ31" i="2" s="1"/>
  <c r="AD97" i="2"/>
  <c r="CE101" i="2"/>
  <c r="CE91" i="2"/>
  <c r="AC113" i="2"/>
  <c r="U97" i="2"/>
  <c r="AW26" i="2"/>
  <c r="AC68" i="2"/>
  <c r="CC105" i="2"/>
  <c r="BI29" i="2"/>
  <c r="BH32" i="2"/>
  <c r="AD94" i="2"/>
  <c r="CD118" i="2"/>
  <c r="V95" i="2"/>
  <c r="U114" i="2"/>
  <c r="AC95" i="2"/>
  <c r="AW115" i="2"/>
  <c r="CB94" i="2"/>
  <c r="CB113" i="2"/>
  <c r="U99" i="2"/>
  <c r="AD107" i="2"/>
  <c r="AD111" i="2"/>
  <c r="CE113" i="2"/>
  <c r="V99" i="2"/>
  <c r="CE118" i="2"/>
  <c r="CE97" i="2"/>
  <c r="AC111" i="2"/>
  <c r="CD97" i="2"/>
  <c r="CD94" i="2"/>
  <c r="U94" i="2"/>
  <c r="AD106" i="2"/>
  <c r="CE105" i="2"/>
  <c r="AW100" i="2"/>
  <c r="BI25" i="2"/>
  <c r="W99" i="2"/>
  <c r="L37" i="6"/>
  <c r="AD44" i="2"/>
  <c r="AQ69" i="2"/>
  <c r="U60" i="2"/>
  <c r="CB26" i="2"/>
  <c r="AE44" i="2"/>
  <c r="BH25" i="2"/>
  <c r="L20" i="2"/>
  <c r="AQ20" i="2" s="1"/>
  <c r="V44" i="2"/>
  <c r="W44" i="2"/>
  <c r="AU42" i="2"/>
  <c r="BK42" i="2" s="1"/>
  <c r="AC44" i="2"/>
  <c r="BH29" i="2"/>
  <c r="AC29" i="2"/>
  <c r="AD10" i="11"/>
  <c r="CD26" i="2"/>
  <c r="U44" i="2"/>
  <c r="V52" i="2"/>
  <c r="AD105" i="2"/>
  <c r="AU23" i="2"/>
  <c r="BK23" i="2" s="1"/>
  <c r="CE106" i="2"/>
  <c r="BR112" i="2"/>
  <c r="V60" i="2"/>
  <c r="CD111" i="2"/>
  <c r="CD91" i="2"/>
  <c r="W90" i="2"/>
  <c r="BR68" i="2"/>
  <c r="S23" i="6"/>
  <c r="BH48" i="2"/>
  <c r="U23" i="6"/>
  <c r="S31" i="6"/>
  <c r="H99" i="2"/>
  <c r="T31" i="6"/>
  <c r="H21" i="2"/>
  <c r="CC118" i="2"/>
  <c r="AU79" i="2"/>
  <c r="BK79" i="2" s="1"/>
  <c r="AE3" i="2"/>
  <c r="U25" i="2"/>
  <c r="U23" i="2"/>
  <c r="H25" i="2"/>
  <c r="CC113" i="2"/>
  <c r="W114" i="2"/>
  <c r="H48" i="2"/>
  <c r="W71" i="2"/>
  <c r="L13" i="6"/>
  <c r="W30" i="2"/>
  <c r="AD16" i="11"/>
  <c r="CD29" i="2"/>
  <c r="R22" i="6"/>
  <c r="BI6" i="2"/>
  <c r="AU9" i="2"/>
  <c r="BK9" i="2" s="1"/>
  <c r="AC4" i="2"/>
  <c r="CD34" i="2"/>
  <c r="CE34" i="2"/>
  <c r="CC34" i="2"/>
  <c r="AW33" i="2"/>
  <c r="W63" i="2"/>
  <c r="U106" i="2"/>
  <c r="AW15" i="2"/>
  <c r="CD116" i="2"/>
  <c r="CB97" i="2"/>
  <c r="AC107" i="2"/>
  <c r="AC106" i="2"/>
  <c r="AW114" i="2"/>
  <c r="V102" i="2"/>
  <c r="U111" i="2"/>
  <c r="AD18" i="2"/>
  <c r="AC102" i="2"/>
  <c r="CD117" i="2"/>
  <c r="CB117" i="2"/>
  <c r="CE116" i="2"/>
  <c r="V107" i="2"/>
  <c r="CE117" i="2"/>
  <c r="CB116" i="2"/>
  <c r="AU16" i="2"/>
  <c r="BK16" i="2" s="1"/>
  <c r="W61" i="2"/>
  <c r="AQ70" i="2"/>
  <c r="S37" i="6"/>
  <c r="W77" i="2"/>
  <c r="M79" i="2"/>
  <c r="AT79" i="2" s="1"/>
  <c r="BL79" i="2" s="1"/>
  <c r="U18" i="2"/>
  <c r="BQ64" i="2"/>
  <c r="AD9" i="2"/>
  <c r="AU12" i="2"/>
  <c r="BK12" i="2" s="1"/>
  <c r="H30" i="2"/>
  <c r="S19" i="6"/>
  <c r="V31" i="2"/>
  <c r="AC52" i="2"/>
  <c r="AC30" i="2"/>
  <c r="AU18" i="2"/>
  <c r="BK18" i="2" s="1"/>
  <c r="W18" i="2"/>
  <c r="CC15" i="2"/>
  <c r="T19" i="6"/>
  <c r="U31" i="6"/>
  <c r="R21" i="6"/>
  <c r="V45" i="2"/>
  <c r="L17" i="6"/>
  <c r="BQ15" i="2"/>
  <c r="T21" i="6"/>
  <c r="V18" i="2"/>
  <c r="W45" i="2"/>
  <c r="BQ48" i="2"/>
  <c r="H18" i="2"/>
  <c r="U45" i="2"/>
  <c r="AC116" i="2"/>
  <c r="AW101" i="2"/>
  <c r="AW31" i="2"/>
  <c r="AD77" i="2"/>
  <c r="AD45" i="2"/>
  <c r="O22" i="2"/>
  <c r="AD110" i="2"/>
  <c r="CE104" i="2"/>
  <c r="CB107" i="2"/>
  <c r="W116" i="2"/>
  <c r="AD116" i="2"/>
  <c r="AW103" i="2"/>
  <c r="V116" i="2"/>
  <c r="AQ71" i="2"/>
  <c r="CB111" i="2"/>
  <c r="U113" i="2"/>
  <c r="W97" i="2"/>
  <c r="CB91" i="2"/>
  <c r="U90" i="2"/>
  <c r="CC98" i="2"/>
  <c r="CC101" i="2"/>
  <c r="AC13" i="2"/>
  <c r="U98" i="2"/>
  <c r="CC91" i="2"/>
  <c r="U116" i="2"/>
  <c r="R24" i="6"/>
  <c r="R35" i="6"/>
  <c r="N63" i="2"/>
  <c r="V15" i="2"/>
  <c r="BH106" i="2"/>
  <c r="CD108" i="2"/>
  <c r="AW113" i="2"/>
  <c r="CB92" i="2"/>
  <c r="U104" i="2"/>
  <c r="W109" i="2"/>
  <c r="L6" i="6"/>
  <c r="AU55" i="2"/>
  <c r="BK55" i="2" s="1"/>
  <c r="U3" i="2"/>
  <c r="AE80" i="2"/>
  <c r="AD109" i="2"/>
  <c r="AD104" i="2"/>
  <c r="AD103" i="2"/>
  <c r="CE108" i="2"/>
  <c r="AC103" i="2"/>
  <c r="O50" i="2"/>
  <c r="BR24" i="2"/>
  <c r="CE110" i="2"/>
  <c r="AC109" i="2"/>
  <c r="BH89" i="2"/>
  <c r="CE92" i="2"/>
  <c r="AC105" i="2"/>
  <c r="W94" i="2"/>
  <c r="V9" i="2"/>
  <c r="AE25" i="2"/>
  <c r="BQ26" i="2"/>
  <c r="W13" i="2"/>
  <c r="AW110" i="2"/>
  <c r="AE98" i="2"/>
  <c r="AW92" i="2"/>
  <c r="U73" i="2"/>
  <c r="W10" i="2"/>
  <c r="M76" i="2"/>
  <c r="AT76" i="2" s="1"/>
  <c r="BL76" i="2" s="1"/>
  <c r="AC118" i="2"/>
  <c r="CD102" i="2"/>
  <c r="V101" i="2"/>
  <c r="T37" i="6"/>
  <c r="L11" i="6"/>
  <c r="AC73" i="2"/>
  <c r="R30" i="6"/>
  <c r="CE100" i="2"/>
  <c r="CD89" i="2"/>
  <c r="AW89" i="2"/>
  <c r="V108" i="2"/>
  <c r="AD118" i="2"/>
  <c r="CE89" i="2"/>
  <c r="AW6" i="2"/>
  <c r="T27" i="6"/>
  <c r="CD103" i="2"/>
  <c r="W76" i="2"/>
  <c r="AD108" i="2"/>
  <c r="AC101" i="2"/>
  <c r="CD100" i="2"/>
  <c r="V118" i="2"/>
  <c r="AE73" i="2"/>
  <c r="R15" i="6"/>
  <c r="AD101" i="2"/>
  <c r="AC108" i="2"/>
  <c r="AW98" i="2"/>
  <c r="CC97" i="2"/>
  <c r="W107" i="2"/>
  <c r="V103" i="2"/>
  <c r="U105" i="2"/>
  <c r="U109" i="2"/>
  <c r="CD110" i="2"/>
  <c r="CC106" i="2"/>
  <c r="CD106" i="2"/>
  <c r="V104" i="2"/>
  <c r="V105" i="2"/>
  <c r="CB106" i="2"/>
  <c r="CC110" i="2"/>
  <c r="CC108" i="2"/>
  <c r="CB110" i="2"/>
  <c r="U103" i="2"/>
  <c r="U118" i="2"/>
  <c r="U101" i="2"/>
  <c r="BI13" i="2"/>
  <c r="BH104" i="2"/>
  <c r="CB89" i="2"/>
  <c r="U108" i="2"/>
  <c r="O32" i="2"/>
  <c r="BH116" i="2"/>
  <c r="CB103" i="2"/>
  <c r="CD9" i="2"/>
  <c r="V71" i="2"/>
  <c r="V110" i="2"/>
  <c r="CC112" i="2"/>
  <c r="V65" i="2"/>
  <c r="BQ49" i="2"/>
  <c r="CC12" i="2"/>
  <c r="AD79" i="2"/>
  <c r="N79" i="2"/>
  <c r="V112" i="2"/>
  <c r="CC104" i="2"/>
  <c r="AC65" i="2"/>
  <c r="BH77" i="2"/>
  <c r="BR26" i="2"/>
  <c r="CE112" i="2"/>
  <c r="T35" i="6"/>
  <c r="AE60" i="2"/>
  <c r="AC110" i="2"/>
  <c r="CD104" i="2"/>
  <c r="V96" i="2"/>
  <c r="CB112" i="2"/>
  <c r="U112" i="2"/>
  <c r="CC107" i="2"/>
  <c r="U35" i="6"/>
  <c r="AD65" i="2"/>
  <c r="S13" i="6"/>
  <c r="AD112" i="2"/>
  <c r="CD112" i="2"/>
  <c r="CD107" i="2"/>
  <c r="BI115" i="2"/>
  <c r="U96" i="2"/>
  <c r="W110" i="2"/>
  <c r="W96" i="2"/>
  <c r="S30" i="6"/>
  <c r="AD5" i="11"/>
  <c r="AW21" i="2"/>
  <c r="O70" i="2"/>
  <c r="AD96" i="2"/>
  <c r="AC96" i="2"/>
  <c r="L21" i="2"/>
  <c r="AQ21" i="2" s="1"/>
  <c r="H6" i="2"/>
  <c r="O64" i="2"/>
  <c r="W106" i="2"/>
  <c r="U11" i="6"/>
  <c r="BQ18" i="2"/>
  <c r="W111" i="2"/>
  <c r="H77" i="2"/>
  <c r="BH115" i="2"/>
  <c r="CC117" i="2"/>
  <c r="BH13" i="2"/>
  <c r="AQ62" i="2"/>
  <c r="AC63" i="2"/>
  <c r="U102" i="2"/>
  <c r="BH11" i="2"/>
  <c r="O26" i="2"/>
  <c r="AC18" i="2"/>
  <c r="H35" i="2"/>
  <c r="N31" i="2"/>
  <c r="BQ112" i="2"/>
  <c r="BI19" i="2"/>
  <c r="CD32" i="2"/>
  <c r="O44" i="2"/>
  <c r="AQ79" i="2"/>
  <c r="U35" i="2"/>
  <c r="AE31" i="2"/>
  <c r="BH97" i="2"/>
  <c r="CE109" i="2"/>
  <c r="V89" i="2"/>
  <c r="CB32" i="2"/>
  <c r="R27" i="6"/>
  <c r="AD89" i="2"/>
  <c r="AD93" i="2"/>
  <c r="AC115" i="2"/>
  <c r="CD95" i="2"/>
  <c r="V117" i="2"/>
  <c r="BI116" i="2"/>
  <c r="CC32" i="2"/>
  <c r="U27" i="6"/>
  <c r="AE24" i="2"/>
  <c r="M31" i="2"/>
  <c r="AT31" i="2" s="1"/>
  <c r="BL31" i="2" s="1"/>
  <c r="AD115" i="2"/>
  <c r="CB109" i="2"/>
  <c r="U117" i="2"/>
  <c r="U89" i="2"/>
  <c r="W93" i="2"/>
  <c r="AE115" i="2"/>
  <c r="L33" i="2"/>
  <c r="AQ33" i="2" s="1"/>
  <c r="V61" i="2"/>
  <c r="CE93" i="2"/>
  <c r="CB93" i="2"/>
  <c r="CC95" i="2"/>
  <c r="W108" i="2"/>
  <c r="BR17" i="2"/>
  <c r="R21" i="11"/>
  <c r="S21" i="11" s="1"/>
  <c r="AD8" i="2"/>
  <c r="H31" i="2"/>
  <c r="V35" i="2"/>
  <c r="AD24" i="2"/>
  <c r="CE95" i="2"/>
  <c r="CC109" i="2"/>
  <c r="W115" i="2"/>
  <c r="CB6" i="2"/>
  <c r="M35" i="2"/>
  <c r="AT35" i="2" s="1"/>
  <c r="BL35" i="2" s="1"/>
  <c r="W48" i="2"/>
  <c r="AW30" i="2"/>
  <c r="BI55" i="2"/>
  <c r="AD117" i="2"/>
  <c r="AC93" i="2"/>
  <c r="AW107" i="2"/>
  <c r="V115" i="2"/>
  <c r="V93" i="2"/>
  <c r="CB95" i="2"/>
  <c r="U93" i="2"/>
  <c r="CC99" i="2"/>
  <c r="W118" i="2"/>
  <c r="AE117" i="2"/>
  <c r="CE32" i="2"/>
  <c r="AC117" i="2"/>
  <c r="CD93" i="2"/>
  <c r="O15" i="2"/>
  <c r="AE72" i="2"/>
  <c r="N56" i="2"/>
  <c r="AU25" i="2"/>
  <c r="BK25" i="2" s="1"/>
  <c r="W23" i="2"/>
  <c r="AC24" i="2"/>
  <c r="AU24" i="2"/>
  <c r="BK24" i="2" s="1"/>
  <c r="AC35" i="2"/>
  <c r="AE90" i="2"/>
  <c r="AE89" i="2"/>
  <c r="U61" i="2"/>
  <c r="BH46" i="2"/>
  <c r="V68" i="2"/>
  <c r="U24" i="2"/>
  <c r="M23" i="2"/>
  <c r="AT23" i="2" s="1"/>
  <c r="BL23" i="2" s="1"/>
  <c r="V30" i="2"/>
  <c r="CE114" i="2"/>
  <c r="V91" i="2"/>
  <c r="CB114" i="2"/>
  <c r="O68" i="2"/>
  <c r="AD4" i="2"/>
  <c r="U68" i="2"/>
  <c r="V23" i="2"/>
  <c r="O72" i="2"/>
  <c r="AD100" i="2"/>
  <c r="AW95" i="2"/>
  <c r="AE91" i="2"/>
  <c r="H23" i="2"/>
  <c r="L30" i="2"/>
  <c r="AQ30" i="2" s="1"/>
  <c r="AD92" i="2"/>
  <c r="CE90" i="2"/>
  <c r="W100" i="2"/>
  <c r="W91" i="2"/>
  <c r="R23" i="11"/>
  <c r="S23" i="11" s="1"/>
  <c r="L5" i="2"/>
  <c r="AQ5" i="2" s="1"/>
  <c r="W4" i="2"/>
  <c r="W68" i="2"/>
  <c r="L7" i="6"/>
  <c r="BH108" i="2"/>
  <c r="AD91" i="2"/>
  <c r="AC91" i="2"/>
  <c r="AC92" i="2"/>
  <c r="AC100" i="2"/>
  <c r="V92" i="2"/>
  <c r="CB115" i="2"/>
  <c r="CB96" i="2"/>
  <c r="CC114" i="2"/>
  <c r="CC90" i="2"/>
  <c r="CB17" i="2"/>
  <c r="L23" i="6"/>
  <c r="AE68" i="2"/>
  <c r="BH54" i="2"/>
  <c r="AE23" i="2"/>
  <c r="O80" i="2"/>
  <c r="U42" i="2"/>
  <c r="AU63" i="2"/>
  <c r="BK63" i="2" s="1"/>
  <c r="AD35" i="2"/>
  <c r="CE115" i="2"/>
  <c r="CD96" i="2"/>
  <c r="CD90" i="2"/>
  <c r="BR54" i="2"/>
  <c r="U4" i="2"/>
  <c r="AU78" i="2"/>
  <c r="BK78" i="2" s="1"/>
  <c r="AD68" i="2"/>
  <c r="W35" i="2"/>
  <c r="CE96" i="2"/>
  <c r="V100" i="2"/>
  <c r="U100" i="2"/>
  <c r="AQ68" i="2"/>
  <c r="BI47" i="2"/>
  <c r="U92" i="2"/>
  <c r="U91" i="2"/>
  <c r="W92" i="2"/>
  <c r="O27" i="2"/>
  <c r="AE100" i="2"/>
  <c r="U13" i="6"/>
  <c r="W104" i="2"/>
  <c r="AE92" i="2"/>
  <c r="AE101" i="2"/>
  <c r="AE99" i="2"/>
  <c r="O66" i="2"/>
  <c r="AE97" i="2"/>
  <c r="AE113" i="2"/>
  <c r="O46" i="2"/>
  <c r="AE102" i="2"/>
  <c r="AE103" i="2"/>
  <c r="AE109" i="2"/>
  <c r="AE118" i="2"/>
  <c r="AE108" i="2"/>
  <c r="BQ93" i="2"/>
  <c r="AE116" i="2"/>
  <c r="Q122" i="2"/>
  <c r="Q121" i="2"/>
  <c r="Q123" i="2"/>
  <c r="Q120" i="2"/>
  <c r="BZ121" i="2"/>
  <c r="BZ120" i="2"/>
  <c r="BZ122" i="2"/>
  <c r="BZ123" i="2"/>
  <c r="O69" i="2"/>
  <c r="O53" i="2"/>
  <c r="AH122" i="2"/>
  <c r="AH121" i="2"/>
  <c r="AH123" i="2"/>
  <c r="AH120" i="2"/>
  <c r="AR69" i="2"/>
  <c r="AR53" i="2"/>
  <c r="BI110" i="2"/>
  <c r="BH110" i="2"/>
  <c r="BH102" i="2"/>
  <c r="BI102" i="2"/>
  <c r="BH109" i="2"/>
  <c r="AU104" i="2"/>
  <c r="BK104" i="2" s="1"/>
  <c r="AR104" i="2"/>
  <c r="AU89" i="2"/>
  <c r="BK89" i="2" s="1"/>
  <c r="AR89" i="2"/>
  <c r="AU107" i="2"/>
  <c r="BK107" i="2" s="1"/>
  <c r="AR107" i="2"/>
  <c r="M111" i="2"/>
  <c r="AT111" i="2" s="1"/>
  <c r="BL111" i="2" s="1"/>
  <c r="AQ111" i="2"/>
  <c r="M92" i="2"/>
  <c r="AT92" i="2" s="1"/>
  <c r="BL92" i="2" s="1"/>
  <c r="AQ92" i="2"/>
  <c r="M104" i="2"/>
  <c r="AT104" i="2" s="1"/>
  <c r="BL104" i="2" s="1"/>
  <c r="AQ104" i="2"/>
  <c r="H115" i="2"/>
  <c r="O115" i="2"/>
  <c r="O101" i="2"/>
  <c r="H101" i="2"/>
  <c r="O113" i="2"/>
  <c r="H113" i="2"/>
  <c r="BQ118" i="2"/>
  <c r="BR118" i="2"/>
  <c r="BQ92" i="2"/>
  <c r="BR92" i="2"/>
  <c r="BQ102" i="2"/>
  <c r="BR102" i="2"/>
  <c r="BR91" i="2"/>
  <c r="BQ91" i="2"/>
  <c r="CD115" i="2"/>
  <c r="CC96" i="2"/>
  <c r="BI118" i="2"/>
  <c r="BI97" i="2"/>
  <c r="AC104" i="2"/>
  <c r="N104" i="2"/>
  <c r="N105" i="2"/>
  <c r="N103" i="2"/>
  <c r="AW106" i="2"/>
  <c r="BN121" i="2"/>
  <c r="BN120" i="2"/>
  <c r="BN122" i="2"/>
  <c r="BN123" i="2"/>
  <c r="AJ122" i="2"/>
  <c r="AJ121" i="2"/>
  <c r="AJ123" i="2"/>
  <c r="AJ120" i="2"/>
  <c r="AR52" i="2"/>
  <c r="AR80" i="2"/>
  <c r="AR47" i="2"/>
  <c r="AR74" i="2"/>
  <c r="AR42" i="2"/>
  <c r="AR54" i="2"/>
  <c r="AR73" i="2"/>
  <c r="AR57" i="2"/>
  <c r="BI103" i="2"/>
  <c r="BH103" i="2"/>
  <c r="BI100" i="2"/>
  <c r="BH100" i="2"/>
  <c r="BH91" i="2"/>
  <c r="AU109" i="2"/>
  <c r="BK109" i="2" s="1"/>
  <c r="AR109" i="2"/>
  <c r="AU102" i="2"/>
  <c r="BK102" i="2" s="1"/>
  <c r="AR102" i="2"/>
  <c r="AU98" i="2"/>
  <c r="BK98" i="2" s="1"/>
  <c r="AR98" i="2"/>
  <c r="AU90" i="2"/>
  <c r="BK90" i="2" s="1"/>
  <c r="AR90" i="2"/>
  <c r="M109" i="2"/>
  <c r="AT109" i="2" s="1"/>
  <c r="BL109" i="2" s="1"/>
  <c r="AQ109" i="2"/>
  <c r="M100" i="2"/>
  <c r="AT100" i="2" s="1"/>
  <c r="BL100" i="2" s="1"/>
  <c r="AQ100" i="2"/>
  <c r="M98" i="2"/>
  <c r="AT98" i="2" s="1"/>
  <c r="BL98" i="2" s="1"/>
  <c r="AQ98" i="2"/>
  <c r="AQ93" i="2"/>
  <c r="M93" i="2"/>
  <c r="AT93" i="2" s="1"/>
  <c r="BL93" i="2" s="1"/>
  <c r="H112" i="2"/>
  <c r="O112" i="2"/>
  <c r="H98" i="2"/>
  <c r="O98" i="2"/>
  <c r="H94" i="2"/>
  <c r="O94" i="2"/>
  <c r="O105" i="2"/>
  <c r="H105" i="2"/>
  <c r="BQ114" i="2"/>
  <c r="BR114" i="2"/>
  <c r="BR98" i="2"/>
  <c r="BQ98" i="2"/>
  <c r="BR113" i="2"/>
  <c r="BQ113" i="2"/>
  <c r="CC89" i="2"/>
  <c r="CE102" i="2"/>
  <c r="CB100" i="2"/>
  <c r="CE103" i="2"/>
  <c r="BI91" i="2"/>
  <c r="N102" i="2"/>
  <c r="N114" i="2"/>
  <c r="N94" i="2"/>
  <c r="N95" i="2"/>
  <c r="AW90" i="2"/>
  <c r="O8" i="2"/>
  <c r="G122" i="2"/>
  <c r="G121" i="2"/>
  <c r="G123" i="2"/>
  <c r="G120" i="2"/>
  <c r="AG122" i="2"/>
  <c r="AG121" i="2"/>
  <c r="AG123" i="2"/>
  <c r="AG120" i="2"/>
  <c r="BE121" i="2"/>
  <c r="BE120" i="2"/>
  <c r="BE122" i="2"/>
  <c r="BE123" i="2"/>
  <c r="F122" i="2"/>
  <c r="F121" i="2"/>
  <c r="F123" i="2"/>
  <c r="F120" i="2"/>
  <c r="AR68" i="2"/>
  <c r="AR50" i="2"/>
  <c r="AR79" i="2"/>
  <c r="AR48" i="2"/>
  <c r="AR71" i="2"/>
  <c r="AR64" i="2"/>
  <c r="BI114" i="2"/>
  <c r="BH114" i="2"/>
  <c r="BH111" i="2"/>
  <c r="BI111" i="2"/>
  <c r="BI93" i="2"/>
  <c r="BH93" i="2"/>
  <c r="BH94" i="2"/>
  <c r="AU112" i="2"/>
  <c r="BK112" i="2" s="1"/>
  <c r="AR112" i="2"/>
  <c r="AU103" i="2"/>
  <c r="BK103" i="2" s="1"/>
  <c r="AR103" i="2"/>
  <c r="AR97" i="2"/>
  <c r="AU97" i="2"/>
  <c r="BK97" i="2" s="1"/>
  <c r="AU100" i="2"/>
  <c r="BK100" i="2" s="1"/>
  <c r="AR100" i="2"/>
  <c r="M117" i="2"/>
  <c r="AT117" i="2" s="1"/>
  <c r="BL117" i="2" s="1"/>
  <c r="AQ117" i="2"/>
  <c r="AQ102" i="2"/>
  <c r="M102" i="2"/>
  <c r="AT102" i="2" s="1"/>
  <c r="BL102" i="2" s="1"/>
  <c r="AQ99" i="2"/>
  <c r="M99" i="2"/>
  <c r="AT99" i="2" s="1"/>
  <c r="BL99" i="2" s="1"/>
  <c r="M97" i="2"/>
  <c r="AT97" i="2" s="1"/>
  <c r="BL97" i="2" s="1"/>
  <c r="AQ97" i="2"/>
  <c r="H89" i="2"/>
  <c r="O89" i="2"/>
  <c r="O118" i="2"/>
  <c r="H118" i="2"/>
  <c r="O116" i="2"/>
  <c r="H116" i="2"/>
  <c r="H109" i="2"/>
  <c r="O109" i="2"/>
  <c r="BR117" i="2"/>
  <c r="BQ117" i="2"/>
  <c r="BQ95" i="2"/>
  <c r="BR95" i="2"/>
  <c r="BR94" i="2"/>
  <c r="BQ94" i="2"/>
  <c r="CB108" i="2"/>
  <c r="BI101" i="2"/>
  <c r="AE95" i="2"/>
  <c r="N111" i="2"/>
  <c r="N106" i="2"/>
  <c r="AW116" i="2"/>
  <c r="AW99" i="2"/>
  <c r="BW121" i="2"/>
  <c r="BW120" i="2"/>
  <c r="BW122" i="2"/>
  <c r="BW123" i="2"/>
  <c r="AW3" i="2"/>
  <c r="D122" i="2"/>
  <c r="D121" i="2"/>
  <c r="D123" i="2"/>
  <c r="D120" i="2"/>
  <c r="C122" i="2"/>
  <c r="C121" i="2"/>
  <c r="C123" i="2"/>
  <c r="C120" i="2"/>
  <c r="AA122" i="2"/>
  <c r="AA121" i="2"/>
  <c r="AA123" i="2"/>
  <c r="AA120" i="2"/>
  <c r="L24" i="2"/>
  <c r="AQ24" i="2" s="1"/>
  <c r="J123" i="2"/>
  <c r="J120" i="2"/>
  <c r="J121" i="2"/>
  <c r="J122" i="2"/>
  <c r="AR70" i="2"/>
  <c r="AR58" i="2"/>
  <c r="AR75" i="2"/>
  <c r="AR59" i="2"/>
  <c r="AR43" i="2"/>
  <c r="AL122" i="2"/>
  <c r="AL121" i="2"/>
  <c r="AL123" i="2"/>
  <c r="AL120" i="2"/>
  <c r="BH107" i="2"/>
  <c r="BI107" i="2"/>
  <c r="BH105" i="2"/>
  <c r="BI105" i="2"/>
  <c r="BH101" i="2"/>
  <c r="BH96" i="2"/>
  <c r="AU117" i="2"/>
  <c r="BK117" i="2" s="1"/>
  <c r="AR117" i="2"/>
  <c r="AU106" i="2"/>
  <c r="BK106" i="2" s="1"/>
  <c r="AR106" i="2"/>
  <c r="AU110" i="2"/>
  <c r="BK110" i="2" s="1"/>
  <c r="AR110" i="2"/>
  <c r="AU108" i="2"/>
  <c r="BK108" i="2" s="1"/>
  <c r="AR108" i="2"/>
  <c r="N107" i="2"/>
  <c r="AQ107" i="2"/>
  <c r="M107" i="2"/>
  <c r="AT107" i="2" s="1"/>
  <c r="BL107" i="2" s="1"/>
  <c r="M106" i="2"/>
  <c r="AT106" i="2" s="1"/>
  <c r="BL106" i="2" s="1"/>
  <c r="AQ106" i="2"/>
  <c r="M89" i="2"/>
  <c r="AT89" i="2" s="1"/>
  <c r="BL89" i="2" s="1"/>
  <c r="AQ89" i="2"/>
  <c r="M95" i="2"/>
  <c r="AT95" i="2" s="1"/>
  <c r="BL95" i="2" s="1"/>
  <c r="AQ95" i="2"/>
  <c r="H111" i="2"/>
  <c r="O111" i="2"/>
  <c r="H93" i="2"/>
  <c r="O93" i="2"/>
  <c r="H106" i="2"/>
  <c r="O106" i="2"/>
  <c r="O91" i="2"/>
  <c r="H91" i="2"/>
  <c r="BR115" i="2"/>
  <c r="BQ115" i="2"/>
  <c r="BQ107" i="2"/>
  <c r="BR107" i="2"/>
  <c r="BQ97" i="2"/>
  <c r="BR97" i="2"/>
  <c r="BQ106" i="2"/>
  <c r="BR106" i="2"/>
  <c r="CC94" i="2"/>
  <c r="BI109" i="2"/>
  <c r="BI106" i="2"/>
  <c r="BI94" i="2"/>
  <c r="AE104" i="2"/>
  <c r="N112" i="2"/>
  <c r="N110" i="2"/>
  <c r="N96" i="2"/>
  <c r="N116" i="2"/>
  <c r="AW109" i="2"/>
  <c r="BX121" i="2"/>
  <c r="BX120" i="2"/>
  <c r="BX122" i="2"/>
  <c r="BX123" i="2"/>
  <c r="BH3" i="2"/>
  <c r="BF121" i="2"/>
  <c r="BF120" i="2"/>
  <c r="BF122" i="2"/>
  <c r="BF123" i="2"/>
  <c r="BO121" i="2"/>
  <c r="BO120" i="2"/>
  <c r="BO122" i="2"/>
  <c r="BO123" i="2"/>
  <c r="AB122" i="2"/>
  <c r="AB121" i="2"/>
  <c r="AB123" i="2"/>
  <c r="AB120" i="2"/>
  <c r="Z122" i="2"/>
  <c r="Z121" i="2"/>
  <c r="Z123" i="2"/>
  <c r="Z120" i="2"/>
  <c r="BU122" i="2"/>
  <c r="BU123" i="2"/>
  <c r="BU121" i="2"/>
  <c r="BU120" i="2"/>
  <c r="AR77" i="2"/>
  <c r="AR61" i="2"/>
  <c r="AR45" i="2"/>
  <c r="AR66" i="2"/>
  <c r="AR72" i="2"/>
  <c r="AR46" i="2"/>
  <c r="AM122" i="2"/>
  <c r="AM121" i="2"/>
  <c r="AM123" i="2"/>
  <c r="AM120" i="2"/>
  <c r="BI112" i="2"/>
  <c r="BH112" i="2"/>
  <c r="BI98" i="2"/>
  <c r="BH98" i="2"/>
  <c r="AU93" i="2"/>
  <c r="BK93" i="2" s="1"/>
  <c r="AR93" i="2"/>
  <c r="AU99" i="2"/>
  <c r="BK99" i="2" s="1"/>
  <c r="AR99" i="2"/>
  <c r="AU113" i="2"/>
  <c r="BK113" i="2" s="1"/>
  <c r="AR113" i="2"/>
  <c r="M118" i="2"/>
  <c r="AT118" i="2" s="1"/>
  <c r="BL118" i="2" s="1"/>
  <c r="AQ118" i="2"/>
  <c r="M116" i="2"/>
  <c r="AT116" i="2" s="1"/>
  <c r="BL116" i="2" s="1"/>
  <c r="AQ116" i="2"/>
  <c r="AQ105" i="2"/>
  <c r="M105" i="2"/>
  <c r="AT105" i="2" s="1"/>
  <c r="BL105" i="2" s="1"/>
  <c r="M108" i="2"/>
  <c r="AT108" i="2" s="1"/>
  <c r="BL108" i="2" s="1"/>
  <c r="AQ108" i="2"/>
  <c r="CC102" i="2"/>
  <c r="CC103" i="2"/>
  <c r="H117" i="2"/>
  <c r="O117" i="2"/>
  <c r="H92" i="2"/>
  <c r="O92" i="2"/>
  <c r="H100" i="2"/>
  <c r="O100" i="2"/>
  <c r="O108" i="2"/>
  <c r="H108" i="2"/>
  <c r="BR104" i="2"/>
  <c r="BQ104" i="2"/>
  <c r="BR96" i="2"/>
  <c r="BQ96" i="2"/>
  <c r="BR105" i="2"/>
  <c r="BQ105" i="2"/>
  <c r="CC116" i="2"/>
  <c r="BI108" i="2"/>
  <c r="BI89" i="2"/>
  <c r="BI96" i="2"/>
  <c r="AE114" i="2"/>
  <c r="AE112" i="2"/>
  <c r="N98" i="2"/>
  <c r="AC97" i="2"/>
  <c r="N97" i="2"/>
  <c r="N90" i="2"/>
  <c r="N113" i="2"/>
  <c r="AW117" i="2"/>
  <c r="BV123" i="2"/>
  <c r="BV121" i="2"/>
  <c r="BV120" i="2"/>
  <c r="BV122" i="2"/>
  <c r="O75" i="2"/>
  <c r="AI122" i="2"/>
  <c r="AI121" i="2"/>
  <c r="AI123" i="2"/>
  <c r="AI120" i="2"/>
  <c r="W3" i="2"/>
  <c r="T123" i="2"/>
  <c r="T120" i="2"/>
  <c r="T121" i="2"/>
  <c r="T122" i="2"/>
  <c r="AR76" i="2"/>
  <c r="AR62" i="2"/>
  <c r="AR81" i="2"/>
  <c r="AR65" i="2"/>
  <c r="AR49" i="2"/>
  <c r="AN123" i="2"/>
  <c r="AN120" i="2"/>
  <c r="AN122" i="2"/>
  <c r="AN121" i="2"/>
  <c r="BI117" i="2"/>
  <c r="BH117" i="2"/>
  <c r="BH95" i="2"/>
  <c r="BI95" i="2"/>
  <c r="BH92" i="2"/>
  <c r="BI92" i="2"/>
  <c r="AU105" i="2"/>
  <c r="BK105" i="2" s="1"/>
  <c r="AR105" i="2"/>
  <c r="AU92" i="2"/>
  <c r="BK92" i="2" s="1"/>
  <c r="AR92" i="2"/>
  <c r="AU94" i="2"/>
  <c r="BK94" i="2" s="1"/>
  <c r="AR94" i="2"/>
  <c r="AU115" i="2"/>
  <c r="BK115" i="2" s="1"/>
  <c r="AR115" i="2"/>
  <c r="M91" i="2"/>
  <c r="AT91" i="2" s="1"/>
  <c r="BL91" i="2" s="1"/>
  <c r="AQ91" i="2"/>
  <c r="AQ94" i="2"/>
  <c r="M94" i="2"/>
  <c r="AT94" i="2" s="1"/>
  <c r="BL94" i="2" s="1"/>
  <c r="M103" i="2"/>
  <c r="AT103" i="2" s="1"/>
  <c r="BL103" i="2" s="1"/>
  <c r="AQ103" i="2"/>
  <c r="O114" i="2"/>
  <c r="H114" i="2"/>
  <c r="O103" i="2"/>
  <c r="H103" i="2"/>
  <c r="H95" i="2"/>
  <c r="O95" i="2"/>
  <c r="H90" i="2"/>
  <c r="O90" i="2"/>
  <c r="BQ89" i="2"/>
  <c r="BR89" i="2"/>
  <c r="BQ116" i="2"/>
  <c r="BR116" i="2"/>
  <c r="BQ103" i="2"/>
  <c r="BR103" i="2"/>
  <c r="CB98" i="2"/>
  <c r="CE107" i="2"/>
  <c r="BI104" i="2"/>
  <c r="AE94" i="2"/>
  <c r="N117" i="2"/>
  <c r="N93" i="2"/>
  <c r="W89" i="2"/>
  <c r="N89" i="2"/>
  <c r="AW104" i="2"/>
  <c r="BY121" i="2"/>
  <c r="BY120" i="2"/>
  <c r="BY122" i="2"/>
  <c r="BY123" i="2"/>
  <c r="BI3" i="2"/>
  <c r="BG121" i="2"/>
  <c r="BG120" i="2"/>
  <c r="BG122" i="2"/>
  <c r="BG123" i="2"/>
  <c r="V3" i="2"/>
  <c r="S122" i="2"/>
  <c r="S121" i="2"/>
  <c r="S123" i="2"/>
  <c r="S120" i="2"/>
  <c r="AR55" i="2"/>
  <c r="AR60" i="2"/>
  <c r="AR44" i="2"/>
  <c r="AR78" i="2"/>
  <c r="AO120" i="2"/>
  <c r="AO122" i="2"/>
  <c r="AO121" i="2"/>
  <c r="AO123" i="2"/>
  <c r="BI99" i="2"/>
  <c r="BH99" i="2"/>
  <c r="AU118" i="2"/>
  <c r="BK118" i="2" s="1"/>
  <c r="AR118" i="2"/>
  <c r="AU91" i="2"/>
  <c r="BK91" i="2" s="1"/>
  <c r="AR91" i="2"/>
  <c r="AU96" i="2"/>
  <c r="BK96" i="2" s="1"/>
  <c r="AR96" i="2"/>
  <c r="AU101" i="2"/>
  <c r="BK101" i="2" s="1"/>
  <c r="AR101" i="2"/>
  <c r="N115" i="2"/>
  <c r="AQ115" i="2"/>
  <c r="M115" i="2"/>
  <c r="AT115" i="2" s="1"/>
  <c r="BL115" i="2" s="1"/>
  <c r="M90" i="2"/>
  <c r="AT90" i="2" s="1"/>
  <c r="BL90" i="2" s="1"/>
  <c r="AQ90" i="2"/>
  <c r="M112" i="2"/>
  <c r="AT112" i="2" s="1"/>
  <c r="BL112" i="2" s="1"/>
  <c r="AQ112" i="2"/>
  <c r="M113" i="2"/>
  <c r="AT113" i="2" s="1"/>
  <c r="BL113" i="2" s="1"/>
  <c r="AQ113" i="2"/>
  <c r="CC100" i="2"/>
  <c r="O110" i="2"/>
  <c r="H110" i="2"/>
  <c r="H96" i="2"/>
  <c r="O96" i="2"/>
  <c r="H97" i="2"/>
  <c r="O97" i="2"/>
  <c r="W95" i="2"/>
  <c r="W105" i="2"/>
  <c r="BR110" i="2"/>
  <c r="BQ110" i="2"/>
  <c r="BR109" i="2"/>
  <c r="BQ109" i="2"/>
  <c r="BQ101" i="2"/>
  <c r="BR101" i="2"/>
  <c r="BR90" i="2"/>
  <c r="BQ90" i="2"/>
  <c r="CD109" i="2"/>
  <c r="CC111" i="2"/>
  <c r="CB101" i="2"/>
  <c r="BI90" i="2"/>
  <c r="AE96" i="2"/>
  <c r="AE111" i="2"/>
  <c r="N109" i="2"/>
  <c r="N100" i="2"/>
  <c r="N91" i="2"/>
  <c r="N92" i="2"/>
  <c r="AW97" i="2"/>
  <c r="R122" i="2"/>
  <c r="R121" i="2"/>
  <c r="R123" i="2"/>
  <c r="R120" i="2"/>
  <c r="BP121" i="2"/>
  <c r="BP120" i="2"/>
  <c r="BP122" i="2"/>
  <c r="BP123" i="2"/>
  <c r="I122" i="2"/>
  <c r="I121" i="2"/>
  <c r="I123" i="2"/>
  <c r="I120" i="2"/>
  <c r="AW24" i="2"/>
  <c r="AR67" i="2"/>
  <c r="AR51" i="2"/>
  <c r="AR63" i="2"/>
  <c r="AR56" i="2"/>
  <c r="BI113" i="2"/>
  <c r="BH113" i="2"/>
  <c r="BH118" i="2"/>
  <c r="BR93" i="2"/>
  <c r="AU114" i="2"/>
  <c r="BK114" i="2" s="1"/>
  <c r="AR114" i="2"/>
  <c r="AU111" i="2"/>
  <c r="BK111" i="2" s="1"/>
  <c r="AR111" i="2"/>
  <c r="AU95" i="2"/>
  <c r="BK95" i="2" s="1"/>
  <c r="AR95" i="2"/>
  <c r="AU116" i="2"/>
  <c r="BK116" i="2" s="1"/>
  <c r="AR116" i="2"/>
  <c r="AQ114" i="2"/>
  <c r="M114" i="2"/>
  <c r="AT114" i="2" s="1"/>
  <c r="BL114" i="2" s="1"/>
  <c r="AQ110" i="2"/>
  <c r="M110" i="2"/>
  <c r="AT110" i="2" s="1"/>
  <c r="BL110" i="2" s="1"/>
  <c r="AQ96" i="2"/>
  <c r="M96" i="2"/>
  <c r="AT96" i="2" s="1"/>
  <c r="BL96" i="2" s="1"/>
  <c r="M101" i="2"/>
  <c r="AT101" i="2" s="1"/>
  <c r="BL101" i="2" s="1"/>
  <c r="AQ101" i="2"/>
  <c r="CC115" i="2"/>
  <c r="O104" i="2"/>
  <c r="H104" i="2"/>
  <c r="H102" i="2"/>
  <c r="O102" i="2"/>
  <c r="H107" i="2"/>
  <c r="O107" i="2"/>
  <c r="BQ111" i="2"/>
  <c r="BR111" i="2"/>
  <c r="BR99" i="2"/>
  <c r="BQ99" i="2"/>
  <c r="BQ100" i="2"/>
  <c r="BR100" i="2"/>
  <c r="BR108" i="2"/>
  <c r="BQ108" i="2"/>
  <c r="CB99" i="2"/>
  <c r="AE105" i="2"/>
  <c r="AE106" i="2"/>
  <c r="O99" i="2"/>
  <c r="N99" i="2"/>
  <c r="N118" i="2"/>
  <c r="N101" i="2"/>
  <c r="N108" i="2"/>
  <c r="O42" i="2"/>
  <c r="H52" i="2"/>
  <c r="O52" i="2"/>
  <c r="P53" i="6"/>
  <c r="O5" i="2"/>
  <c r="O21" i="2"/>
  <c r="O54" i="2"/>
  <c r="O6" i="2"/>
  <c r="O14" i="2"/>
  <c r="T14" i="6"/>
  <c r="O7" i="2"/>
  <c r="O24" i="2"/>
  <c r="S40" i="6"/>
  <c r="U40" i="6"/>
  <c r="R39" i="6"/>
  <c r="T39" i="6"/>
  <c r="O81" i="2"/>
  <c r="T24" i="6"/>
  <c r="R5" i="6"/>
  <c r="N53" i="6"/>
  <c r="O31" i="2"/>
  <c r="O23" i="2"/>
  <c r="S45" i="6"/>
  <c r="U45" i="6"/>
  <c r="R41" i="6"/>
  <c r="T41" i="6"/>
  <c r="O33" i="2"/>
  <c r="O59" i="2"/>
  <c r="O12" i="2"/>
  <c r="O65" i="2"/>
  <c r="O62" i="2"/>
  <c r="H3" i="2"/>
  <c r="O3" i="2"/>
  <c r="O16" i="2"/>
  <c r="N71" i="2"/>
  <c r="O71" i="2"/>
  <c r="O47" i="2"/>
  <c r="O56" i="2"/>
  <c r="O25" i="2"/>
  <c r="S42" i="6"/>
  <c r="U42" i="6"/>
  <c r="R43" i="6"/>
  <c r="T43" i="6"/>
  <c r="O67" i="2"/>
  <c r="H60" i="2"/>
  <c r="O60" i="2"/>
  <c r="H4" i="2"/>
  <c r="O4" i="2"/>
  <c r="O45" i="2"/>
  <c r="H76" i="2"/>
  <c r="O76" i="2"/>
  <c r="O9" i="2"/>
  <c r="S39" i="6"/>
  <c r="U39" i="6"/>
  <c r="O28" i="2"/>
  <c r="R31" i="6"/>
  <c r="O78" i="2"/>
  <c r="H19" i="2"/>
  <c r="O19" i="2"/>
  <c r="R45" i="6"/>
  <c r="T45" i="6"/>
  <c r="O43" i="2"/>
  <c r="H73" i="2"/>
  <c r="O73" i="2"/>
  <c r="O29" i="2"/>
  <c r="O34" i="2"/>
  <c r="O11" i="2"/>
  <c r="O18" i="2"/>
  <c r="O61" i="2"/>
  <c r="S44" i="6"/>
  <c r="U44" i="6"/>
  <c r="R40" i="6"/>
  <c r="T40" i="6"/>
  <c r="O74" i="2"/>
  <c r="O51" i="2"/>
  <c r="O57" i="2"/>
  <c r="O17" i="2"/>
  <c r="O48" i="2"/>
  <c r="O63" i="2"/>
  <c r="O10" i="2"/>
  <c r="O77" i="2"/>
  <c r="O35" i="2"/>
  <c r="S41" i="6"/>
  <c r="U41" i="6"/>
  <c r="R44" i="6"/>
  <c r="T44" i="6"/>
  <c r="AD8" i="11"/>
  <c r="O20" i="2"/>
  <c r="O53" i="6"/>
  <c r="O49" i="2"/>
  <c r="O13" i="2"/>
  <c r="O55" i="2"/>
  <c r="O79" i="2"/>
  <c r="O58" i="2"/>
  <c r="M30" i="2"/>
  <c r="AT30" i="2" s="1"/>
  <c r="BL30" i="2" s="1"/>
  <c r="O30" i="2"/>
  <c r="S43" i="6"/>
  <c r="U43" i="6"/>
  <c r="R42" i="6"/>
  <c r="T42" i="6"/>
  <c r="R14" i="11"/>
  <c r="S14" i="11" s="1"/>
  <c r="R27" i="11"/>
  <c r="S27" i="11" s="1"/>
  <c r="AR9" i="2"/>
  <c r="AR22" i="2"/>
  <c r="AR26" i="2"/>
  <c r="AR28" i="2"/>
  <c r="AR24" i="2"/>
  <c r="AR34" i="2"/>
  <c r="AR35" i="2"/>
  <c r="AR23" i="2"/>
  <c r="AR7" i="2"/>
  <c r="AR29" i="2"/>
  <c r="AR13" i="2"/>
  <c r="AR27" i="2"/>
  <c r="AR11" i="2"/>
  <c r="AR33" i="2"/>
  <c r="AR8" i="2"/>
  <c r="AR20" i="2"/>
  <c r="AR4" i="2"/>
  <c r="AR17" i="2"/>
  <c r="AR18" i="2"/>
  <c r="AR14" i="2"/>
  <c r="AW35" i="2"/>
  <c r="M32" i="2"/>
  <c r="AT32" i="2" s="1"/>
  <c r="BL32" i="2" s="1"/>
  <c r="H9" i="2"/>
  <c r="AR16" i="2"/>
  <c r="AR31" i="2"/>
  <c r="AR15" i="2"/>
  <c r="AR30" i="2"/>
  <c r="AR21" i="2"/>
  <c r="AR5" i="2"/>
  <c r="AR19" i="2"/>
  <c r="AR25" i="2"/>
  <c r="AR32" i="2"/>
  <c r="AR10" i="2"/>
  <c r="AR6" i="2"/>
  <c r="AR12" i="2"/>
  <c r="AC77" i="2"/>
  <c r="AD60" i="2"/>
  <c r="AE32" i="2"/>
  <c r="AQ52" i="2"/>
  <c r="AR3" i="2"/>
  <c r="H13" i="2"/>
  <c r="V48" i="2"/>
  <c r="BI14" i="2"/>
  <c r="BH14" i="2"/>
  <c r="AD63" i="2"/>
  <c r="U76" i="2"/>
  <c r="CB24" i="2"/>
  <c r="U63" i="2"/>
  <c r="AD50" i="2"/>
  <c r="V32" i="2"/>
  <c r="U32" i="2"/>
  <c r="CC24" i="2"/>
  <c r="H63" i="2"/>
  <c r="N23" i="2"/>
  <c r="BQ32" i="2"/>
  <c r="BI48" i="2"/>
  <c r="AE45" i="2"/>
  <c r="AC23" i="2"/>
  <c r="CE24" i="2"/>
  <c r="AC32" i="2"/>
  <c r="N9" i="2"/>
  <c r="V11" i="2"/>
  <c r="W33" i="2"/>
  <c r="H32" i="2"/>
  <c r="AD76" i="2"/>
  <c r="N32" i="2"/>
  <c r="M9" i="2"/>
  <c r="AT9" i="2" s="1"/>
  <c r="BL9" i="2" s="1"/>
  <c r="AE76" i="2"/>
  <c r="AQ63" i="2"/>
  <c r="W32" i="2"/>
  <c r="N24" i="2"/>
  <c r="AC76" i="2"/>
  <c r="AD32" i="2"/>
  <c r="CD24" i="2"/>
  <c r="V76" i="2"/>
  <c r="AU8" i="2"/>
  <c r="BK8" i="2" s="1"/>
  <c r="U56" i="2"/>
  <c r="H79" i="2"/>
  <c r="U15" i="2"/>
  <c r="AC19" i="2"/>
  <c r="AE13" i="2"/>
  <c r="AL40" i="2"/>
  <c r="AL38" i="2"/>
  <c r="AL39" i="2"/>
  <c r="AL37" i="2"/>
  <c r="AM37" i="2"/>
  <c r="AM40" i="2"/>
  <c r="AM38" i="2"/>
  <c r="AM39" i="2"/>
  <c r="AN40" i="2"/>
  <c r="AN38" i="2"/>
  <c r="AN39" i="2"/>
  <c r="AN37" i="2"/>
  <c r="AO40" i="2"/>
  <c r="AO38" i="2"/>
  <c r="AO37" i="2"/>
  <c r="AO39" i="2"/>
  <c r="M70" i="2"/>
  <c r="AT70" i="2" s="1"/>
  <c r="BL70" i="2" s="1"/>
  <c r="CB15" i="2"/>
  <c r="L12" i="2"/>
  <c r="AQ12" i="2" s="1"/>
  <c r="AC70" i="2"/>
  <c r="W46" i="2"/>
  <c r="M71" i="2"/>
  <c r="AT71" i="2" s="1"/>
  <c r="BL71" i="2" s="1"/>
  <c r="AE4" i="2"/>
  <c r="AE18" i="2"/>
  <c r="AC45" i="2"/>
  <c r="M18" i="2"/>
  <c r="AT18" i="2" s="1"/>
  <c r="BL18" i="2" s="1"/>
  <c r="N77" i="2"/>
  <c r="BH79" i="2"/>
  <c r="U16" i="2"/>
  <c r="AU30" i="2"/>
  <c r="BK30" i="2" s="1"/>
  <c r="M25" i="2"/>
  <c r="AT25" i="2" s="1"/>
  <c r="BL25" i="2" s="1"/>
  <c r="H24" i="2"/>
  <c r="N69" i="2"/>
  <c r="V70" i="2"/>
  <c r="U77" i="2"/>
  <c r="N30" i="2"/>
  <c r="W79" i="2"/>
  <c r="V79" i="2"/>
  <c r="AC79" i="2"/>
  <c r="W53" i="2"/>
  <c r="BI46" i="2"/>
  <c r="BQ47" i="2"/>
  <c r="W70" i="2"/>
  <c r="AE77" i="2"/>
  <c r="AQ45" i="2"/>
  <c r="AE22" i="2"/>
  <c r="BI79" i="2"/>
  <c r="L23" i="2"/>
  <c r="AQ23" i="2" s="1"/>
  <c r="BI4" i="2"/>
  <c r="AC56" i="2"/>
  <c r="AU56" i="2"/>
  <c r="BK56" i="2" s="1"/>
  <c r="AE79" i="2"/>
  <c r="L10" i="2"/>
  <c r="AQ10" i="2" s="1"/>
  <c r="AD70" i="2"/>
  <c r="AU71" i="2"/>
  <c r="BK71" i="2" s="1"/>
  <c r="BH57" i="2"/>
  <c r="H54" i="2"/>
  <c r="AD15" i="2"/>
  <c r="L4" i="2"/>
  <c r="AQ4" i="2" s="1"/>
  <c r="AC33" i="2"/>
  <c r="BR70" i="2"/>
  <c r="BH47" i="2"/>
  <c r="U30" i="2"/>
  <c r="BQ80" i="2"/>
  <c r="AQ77" i="2"/>
  <c r="N7" i="2"/>
  <c r="N70" i="2"/>
  <c r="AE62" i="2"/>
  <c r="AU3" i="2"/>
  <c r="AD71" i="2"/>
  <c r="AE33" i="2"/>
  <c r="N18" i="2"/>
  <c r="L6" i="2"/>
  <c r="AQ6" i="2" s="1"/>
  <c r="M24" i="2"/>
  <c r="AT24" i="2" s="1"/>
  <c r="BL24" i="2" s="1"/>
  <c r="AE71" i="2"/>
  <c r="L15" i="2"/>
  <c r="AQ15" i="2" s="1"/>
  <c r="U50" i="2"/>
  <c r="N25" i="2"/>
  <c r="V56" i="2"/>
  <c r="L29" i="2"/>
  <c r="AQ29" i="2" s="1"/>
  <c r="AC16" i="2"/>
  <c r="AE51" i="2"/>
  <c r="V50" i="2"/>
  <c r="W50" i="2"/>
  <c r="U33" i="2"/>
  <c r="M77" i="2"/>
  <c r="AT77" i="2" s="1"/>
  <c r="BL77" i="2" s="1"/>
  <c r="H16" i="2"/>
  <c r="BR80" i="2"/>
  <c r="L35" i="2"/>
  <c r="AQ35" i="2" s="1"/>
  <c r="AC50" i="2"/>
  <c r="BQ4" i="2"/>
  <c r="W16" i="2"/>
  <c r="BQ55" i="2"/>
  <c r="AE50" i="2"/>
  <c r="L14" i="2"/>
  <c r="AQ14" i="2" s="1"/>
  <c r="L19" i="2"/>
  <c r="AQ19" i="2" s="1"/>
  <c r="L3" i="2"/>
  <c r="BU39" i="2"/>
  <c r="L22" i="2"/>
  <c r="AQ22" i="2" s="1"/>
  <c r="J40" i="2"/>
  <c r="J37" i="2"/>
  <c r="J38" i="2"/>
  <c r="J39" i="2"/>
  <c r="L34" i="2"/>
  <c r="AQ34" i="2" s="1"/>
  <c r="L8" i="2"/>
  <c r="AQ8" i="2" s="1"/>
  <c r="L11" i="2"/>
  <c r="AQ11" i="2" s="1"/>
  <c r="L26" i="2"/>
  <c r="AQ26" i="2" s="1"/>
  <c r="L17" i="2"/>
  <c r="AQ17" i="2" s="1"/>
  <c r="BU40" i="2"/>
  <c r="L13" i="2"/>
  <c r="AQ13" i="2" s="1"/>
  <c r="L18" i="2"/>
  <c r="AQ18" i="2" s="1"/>
  <c r="L25" i="2"/>
  <c r="AQ25" i="2" s="1"/>
  <c r="L27" i="2"/>
  <c r="AQ27" i="2" s="1"/>
  <c r="L32" i="2"/>
  <c r="L7" i="2"/>
  <c r="AQ7" i="2" s="1"/>
  <c r="L28" i="2"/>
  <c r="AQ28" i="2" s="1"/>
  <c r="BU37" i="2"/>
  <c r="BU38" i="2"/>
  <c r="BX37" i="2"/>
  <c r="BX39" i="2"/>
  <c r="BX40" i="2"/>
  <c r="BX38" i="2"/>
  <c r="N14" i="2"/>
  <c r="CE3" i="2"/>
  <c r="BV39" i="2"/>
  <c r="BV37" i="2"/>
  <c r="BV40" i="2"/>
  <c r="BV38" i="2"/>
  <c r="BZ40" i="2"/>
  <c r="BZ38" i="2"/>
  <c r="BZ37" i="2"/>
  <c r="BZ39" i="2"/>
  <c r="BY37" i="2"/>
  <c r="BY39" i="2"/>
  <c r="BY40" i="2"/>
  <c r="BY38" i="2"/>
  <c r="U47" i="2"/>
  <c r="AC47" i="2"/>
  <c r="BW39" i="2"/>
  <c r="BW37" i="2"/>
  <c r="BW40" i="2"/>
  <c r="BW38" i="2"/>
  <c r="AW11" i="2"/>
  <c r="U14" i="6"/>
  <c r="L34" i="6"/>
  <c r="S27" i="6"/>
  <c r="L20" i="6"/>
  <c r="T30" i="6"/>
  <c r="R7" i="6"/>
  <c r="U30" i="6"/>
  <c r="S24" i="6"/>
  <c r="CC20" i="2"/>
  <c r="R20" i="6"/>
  <c r="L33" i="6"/>
  <c r="AC3" i="2"/>
  <c r="AD13" i="2"/>
  <c r="M72" i="2"/>
  <c r="AT72" i="2" s="1"/>
  <c r="BL72" i="2" s="1"/>
  <c r="M63" i="2"/>
  <c r="AT63" i="2" s="1"/>
  <c r="BL63" i="2" s="1"/>
  <c r="BH6" i="2"/>
  <c r="AU65" i="2"/>
  <c r="BK65" i="2" s="1"/>
  <c r="N6" i="2"/>
  <c r="AE7" i="2"/>
  <c r="S28" i="6"/>
  <c r="H64" i="2"/>
  <c r="AQ64" i="2"/>
  <c r="AC59" i="2"/>
  <c r="U7" i="6"/>
  <c r="W14" i="2"/>
  <c r="AW34" i="2"/>
  <c r="AD27" i="2"/>
  <c r="AU34" i="2"/>
  <c r="BK34" i="2" s="1"/>
  <c r="U27" i="2"/>
  <c r="AC48" i="2"/>
  <c r="S7" i="6"/>
  <c r="AU69" i="2"/>
  <c r="BK69" i="2" s="1"/>
  <c r="BI71" i="2"/>
  <c r="T20" i="6"/>
  <c r="U20" i="6"/>
  <c r="AD13" i="11"/>
  <c r="BH55" i="2"/>
  <c r="V22" i="2"/>
  <c r="R26" i="6"/>
  <c r="BH30" i="2"/>
  <c r="M27" i="2"/>
  <c r="AT27" i="2" s="1"/>
  <c r="BL27" i="2" s="1"/>
  <c r="BI18" i="2"/>
  <c r="BI11" i="2"/>
  <c r="AU27" i="2"/>
  <c r="BK27" i="2" s="1"/>
  <c r="S14" i="6"/>
  <c r="U19" i="6"/>
  <c r="T7" i="6"/>
  <c r="S11" i="6"/>
  <c r="AU76" i="2"/>
  <c r="BK76" i="2" s="1"/>
  <c r="AU47" i="2"/>
  <c r="BK47" i="2" s="1"/>
  <c r="H22" i="2"/>
  <c r="AQ60" i="2"/>
  <c r="R8" i="6"/>
  <c r="L25" i="6"/>
  <c r="BH19" i="2"/>
  <c r="U22" i="2"/>
  <c r="AE56" i="2"/>
  <c r="V69" i="2"/>
  <c r="U69" i="2"/>
  <c r="H69" i="2"/>
  <c r="AD53" i="2"/>
  <c r="M69" i="2"/>
  <c r="AT69" i="2" s="1"/>
  <c r="BL69" i="2" s="1"/>
  <c r="T15" i="6"/>
  <c r="U21" i="6"/>
  <c r="AQ53" i="2"/>
  <c r="U53" i="2"/>
  <c r="AD27" i="11"/>
  <c r="S21" i="6"/>
  <c r="V53" i="2"/>
  <c r="BQ79" i="2"/>
  <c r="S6" i="6"/>
  <c r="R17" i="6"/>
  <c r="M19" i="2"/>
  <c r="AT19" i="2" s="1"/>
  <c r="BL19" i="2" s="1"/>
  <c r="U52" i="2"/>
  <c r="AD17" i="2"/>
  <c r="BR49" i="2"/>
  <c r="AC51" i="2"/>
  <c r="M3" i="2"/>
  <c r="N3" i="2"/>
  <c r="AW12" i="2"/>
  <c r="AD61" i="2"/>
  <c r="CD23" i="2"/>
  <c r="BH31" i="2"/>
  <c r="BI78" i="2"/>
  <c r="V20" i="2"/>
  <c r="R12" i="6"/>
  <c r="H61" i="2"/>
  <c r="AC20" i="2"/>
  <c r="AC5" i="2"/>
  <c r="N19" i="2"/>
  <c r="AU58" i="2"/>
  <c r="BK58" i="2" s="1"/>
  <c r="AU52" i="2"/>
  <c r="BK52" i="2" s="1"/>
  <c r="U12" i="6"/>
  <c r="M4" i="2"/>
  <c r="AT4" i="2" s="1"/>
  <c r="BL4" i="2" s="1"/>
  <c r="N16" i="2"/>
  <c r="AD28" i="11"/>
  <c r="CB12" i="2"/>
  <c r="AC61" i="2"/>
  <c r="N61" i="2"/>
  <c r="AE61" i="2"/>
  <c r="BI31" i="2"/>
  <c r="BI54" i="2"/>
  <c r="AQ55" i="2"/>
  <c r="AU13" i="2"/>
  <c r="BK13" i="2" s="1"/>
  <c r="AD62" i="2"/>
  <c r="R9" i="6"/>
  <c r="U25" i="6"/>
  <c r="AU64" i="2"/>
  <c r="BK64" i="2" s="1"/>
  <c r="BH63" i="2"/>
  <c r="BQ71" i="2"/>
  <c r="AE34" i="2"/>
  <c r="M11" i="2"/>
  <c r="AT11" i="2" s="1"/>
  <c r="BL11" i="2" s="1"/>
  <c r="AW18" i="2"/>
  <c r="L14" i="6"/>
  <c r="M10" i="2"/>
  <c r="AT10" i="2" s="1"/>
  <c r="BL10" i="2" s="1"/>
  <c r="BI77" i="2"/>
  <c r="AD3" i="2"/>
  <c r="AU10" i="2"/>
  <c r="BK10" i="2" s="1"/>
  <c r="N26" i="2"/>
  <c r="BI26" i="2"/>
  <c r="AU11" i="2"/>
  <c r="BK11" i="2" s="1"/>
  <c r="S17" i="6"/>
  <c r="L18" i="6"/>
  <c r="U65" i="2"/>
  <c r="W6" i="2"/>
  <c r="W55" i="2"/>
  <c r="U17" i="6"/>
  <c r="H55" i="2"/>
  <c r="W7" i="2"/>
  <c r="CB5" i="2"/>
  <c r="AA37" i="2"/>
  <c r="U13" i="2"/>
  <c r="S25" i="6"/>
  <c r="AD59" i="2"/>
  <c r="U26" i="6"/>
  <c r="AU14" i="2"/>
  <c r="BK14" i="2" s="1"/>
  <c r="AQ47" i="2"/>
  <c r="L12" i="6"/>
  <c r="AE59" i="2"/>
  <c r="AD47" i="2"/>
  <c r="BI63" i="2"/>
  <c r="BR71" i="2"/>
  <c r="U55" i="2"/>
  <c r="N72" i="2"/>
  <c r="AE55" i="2"/>
  <c r="AQ72" i="2"/>
  <c r="AQ56" i="2"/>
  <c r="U80" i="2"/>
  <c r="CE21" i="2"/>
  <c r="V34" i="2"/>
  <c r="N55" i="2"/>
  <c r="BQ6" i="2"/>
  <c r="M55" i="2"/>
  <c r="AT55" i="2" s="1"/>
  <c r="BL55" i="2" s="1"/>
  <c r="AC7" i="2"/>
  <c r="H56" i="2"/>
  <c r="CC17" i="2"/>
  <c r="V55" i="2"/>
  <c r="Q40" i="2"/>
  <c r="W26" i="2"/>
  <c r="W72" i="2"/>
  <c r="CE27" i="2"/>
  <c r="T17" i="6"/>
  <c r="N5" i="2"/>
  <c r="V8" i="2"/>
  <c r="H11" i="2"/>
  <c r="W80" i="2"/>
  <c r="W34" i="2"/>
  <c r="AU70" i="2"/>
  <c r="BK70" i="2" s="1"/>
  <c r="N10" i="2"/>
  <c r="N27" i="2"/>
  <c r="W19" i="2"/>
  <c r="AC26" i="2"/>
  <c r="AC34" i="2"/>
  <c r="W59" i="2"/>
  <c r="Q38" i="2"/>
  <c r="N76" i="2"/>
  <c r="AD51" i="2"/>
  <c r="M80" i="2"/>
  <c r="AT80" i="2" s="1"/>
  <c r="BL80" i="2" s="1"/>
  <c r="M34" i="2"/>
  <c r="AT34" i="2" s="1"/>
  <c r="BL34" i="2" s="1"/>
  <c r="M26" i="2"/>
  <c r="AT26" i="2" s="1"/>
  <c r="BL26" i="2" s="1"/>
  <c r="AE11" i="2"/>
  <c r="AD80" i="2"/>
  <c r="M47" i="2"/>
  <c r="AT47" i="2" s="1"/>
  <c r="BL47" i="2" s="1"/>
  <c r="U26" i="2"/>
  <c r="H26" i="2"/>
  <c r="N11" i="2"/>
  <c r="AE19" i="2"/>
  <c r="CE13" i="2"/>
  <c r="S12" i="6"/>
  <c r="R20" i="11"/>
  <c r="S20" i="11" s="1"/>
  <c r="U59" i="2"/>
  <c r="V59" i="2"/>
  <c r="U10" i="2"/>
  <c r="AC11" i="2"/>
  <c r="H59" i="2"/>
  <c r="W11" i="2"/>
  <c r="AU15" i="2"/>
  <c r="BK15" i="2" s="1"/>
  <c r="AC15" i="2"/>
  <c r="V10" i="2"/>
  <c r="N47" i="2"/>
  <c r="S26" i="6"/>
  <c r="L15" i="6"/>
  <c r="BQ63" i="2"/>
  <c r="M6" i="2"/>
  <c r="AT6" i="2" s="1"/>
  <c r="BL6" i="2" s="1"/>
  <c r="BI34" i="2"/>
  <c r="V80" i="2"/>
  <c r="N34" i="2"/>
  <c r="U11" i="2"/>
  <c r="H34" i="2"/>
  <c r="H10" i="2"/>
  <c r="AD14" i="11"/>
  <c r="AC10" i="2"/>
  <c r="Q37" i="2"/>
  <c r="T26" i="6"/>
  <c r="AQ80" i="2"/>
  <c r="U34" i="2"/>
  <c r="AD34" i="2"/>
  <c r="V26" i="2"/>
  <c r="W51" i="2"/>
  <c r="CD17" i="2"/>
  <c r="AD10" i="2"/>
  <c r="V51" i="2"/>
  <c r="AD26" i="2"/>
  <c r="AE10" i="2"/>
  <c r="AE27" i="2"/>
  <c r="CE28" i="2"/>
  <c r="H51" i="2"/>
  <c r="AE15" i="2"/>
  <c r="AD19" i="2"/>
  <c r="CD6" i="2"/>
  <c r="AU80" i="2"/>
  <c r="BK80" i="2" s="1"/>
  <c r="V19" i="2"/>
  <c r="R19" i="6"/>
  <c r="H71" i="2"/>
  <c r="V63" i="2"/>
  <c r="U19" i="2"/>
  <c r="CD13" i="2"/>
  <c r="V72" i="2"/>
  <c r="AD72" i="2"/>
  <c r="AD20" i="2"/>
  <c r="R5" i="11"/>
  <c r="S5" i="11" s="1"/>
  <c r="H46" i="2"/>
  <c r="W47" i="2"/>
  <c r="AD46" i="2"/>
  <c r="CD28" i="2"/>
  <c r="N29" i="2"/>
  <c r="H72" i="2"/>
  <c r="AD55" i="2"/>
  <c r="H27" i="2"/>
  <c r="H14" i="2"/>
  <c r="W27" i="2"/>
  <c r="AE20" i="2"/>
  <c r="AC55" i="2"/>
  <c r="BR34" i="2"/>
  <c r="N15" i="2"/>
  <c r="AE47" i="2"/>
  <c r="BR27" i="2"/>
  <c r="BQ27" i="2"/>
  <c r="AW9" i="2"/>
  <c r="AD29" i="11"/>
  <c r="BQ34" i="2"/>
  <c r="AC57" i="2"/>
  <c r="BI15" i="2"/>
  <c r="BH8" i="2"/>
  <c r="M45" i="2"/>
  <c r="AT45" i="2" s="1"/>
  <c r="BL45" i="2" s="1"/>
  <c r="L5" i="6"/>
  <c r="N54" i="2"/>
  <c r="W52" i="2"/>
  <c r="N80" i="2"/>
  <c r="W56" i="2"/>
  <c r="U48" i="2"/>
  <c r="AE14" i="2"/>
  <c r="AU62" i="2"/>
  <c r="BK62" i="2" s="1"/>
  <c r="AE69" i="2"/>
  <c r="AC14" i="2"/>
  <c r="BH15" i="2"/>
  <c r="W64" i="2"/>
  <c r="W15" i="2"/>
  <c r="L26" i="6"/>
  <c r="H70" i="2"/>
  <c r="CE8" i="2"/>
  <c r="AE29" i="2"/>
  <c r="M46" i="2"/>
  <c r="AT46" i="2" s="1"/>
  <c r="BL46" i="2" s="1"/>
  <c r="R19" i="11"/>
  <c r="S19" i="11" s="1"/>
  <c r="AU66" i="2"/>
  <c r="BK66" i="2" s="1"/>
  <c r="CD12" i="2"/>
  <c r="L31" i="6"/>
  <c r="BH21" i="2"/>
  <c r="AW4" i="2"/>
  <c r="AD52" i="2"/>
  <c r="AD48" i="2"/>
  <c r="L21" i="6"/>
  <c r="BI72" i="2"/>
  <c r="AD56" i="2"/>
  <c r="N48" i="2"/>
  <c r="BH56" i="2"/>
  <c r="M64" i="2"/>
  <c r="AT64" i="2" s="1"/>
  <c r="BL64" i="2" s="1"/>
  <c r="AD14" i="2"/>
  <c r="L22" i="6"/>
  <c r="AU4" i="2"/>
  <c r="BK4" i="2" s="1"/>
  <c r="BQ62" i="2"/>
  <c r="AQ48" i="2"/>
  <c r="AA38" i="2"/>
  <c r="AE70" i="2"/>
  <c r="AC46" i="2"/>
  <c r="AW14" i="2"/>
  <c r="AE48" i="2"/>
  <c r="N62" i="2"/>
  <c r="AD18" i="11"/>
  <c r="BI53" i="2"/>
  <c r="BH60" i="2"/>
  <c r="H80" i="2"/>
  <c r="BR7" i="2"/>
  <c r="AC60" i="2"/>
  <c r="AD24" i="11"/>
  <c r="N4" i="2"/>
  <c r="W78" i="2"/>
  <c r="AC62" i="2"/>
  <c r="U54" i="2"/>
  <c r="R13" i="6"/>
  <c r="AW17" i="2"/>
  <c r="AD69" i="2"/>
  <c r="BH53" i="2"/>
  <c r="M62" i="2"/>
  <c r="AT62" i="2" s="1"/>
  <c r="BL62" i="2" s="1"/>
  <c r="R25" i="6"/>
  <c r="U28" i="6"/>
  <c r="AE52" i="2"/>
  <c r="U72" i="2"/>
  <c r="AD19" i="11"/>
  <c r="AA40" i="2"/>
  <c r="CB7" i="2"/>
  <c r="AQ76" i="2"/>
  <c r="U64" i="2"/>
  <c r="AD57" i="2"/>
  <c r="AC64" i="2"/>
  <c r="M48" i="2"/>
  <c r="AT48" i="2" s="1"/>
  <c r="BL48" i="2" s="1"/>
  <c r="AW8" i="2"/>
  <c r="CD8" i="2"/>
  <c r="AU68" i="2"/>
  <c r="BK68" i="2" s="1"/>
  <c r="W62" i="2"/>
  <c r="AE54" i="2"/>
  <c r="AU48" i="2"/>
  <c r="BK48" i="2" s="1"/>
  <c r="BH72" i="2"/>
  <c r="CB8" i="2"/>
  <c r="BQ31" i="2"/>
  <c r="U57" i="2"/>
  <c r="AE64" i="2"/>
  <c r="V57" i="2"/>
  <c r="BH78" i="2"/>
  <c r="V47" i="2"/>
  <c r="AD33" i="11"/>
  <c r="CC8" i="2"/>
  <c r="AE57" i="2"/>
  <c r="BH4" i="2"/>
  <c r="AA39" i="2"/>
  <c r="BQ17" i="2"/>
  <c r="V64" i="2"/>
  <c r="AE5" i="2"/>
  <c r="AE6" i="2"/>
  <c r="M15" i="2"/>
  <c r="AT15" i="2" s="1"/>
  <c r="BL15" i="2" s="1"/>
  <c r="H47" i="2"/>
  <c r="W57" i="2"/>
  <c r="BR13" i="2"/>
  <c r="AD64" i="2"/>
  <c r="BQ56" i="2"/>
  <c r="BQ7" i="2"/>
  <c r="W54" i="2"/>
  <c r="U34" i="6"/>
  <c r="S34" i="6"/>
  <c r="AQ54" i="2"/>
  <c r="AD54" i="2"/>
  <c r="H15" i="2"/>
  <c r="BI30" i="2"/>
  <c r="CE16" i="2"/>
  <c r="N64" i="2"/>
  <c r="U79" i="2"/>
  <c r="AC54" i="2"/>
  <c r="V54" i="2"/>
  <c r="U71" i="2"/>
  <c r="BQ30" i="2"/>
  <c r="BR30" i="2"/>
  <c r="T37" i="2"/>
  <c r="AD32" i="11"/>
  <c r="M54" i="2"/>
  <c r="AT54" i="2" s="1"/>
  <c r="BL54" i="2" s="1"/>
  <c r="AD78" i="2"/>
  <c r="BH71" i="2"/>
  <c r="Q39" i="2"/>
  <c r="M56" i="2"/>
  <c r="AT56" i="2" s="1"/>
  <c r="BL56" i="2" s="1"/>
  <c r="R13" i="11"/>
  <c r="S13" i="11" s="1"/>
  <c r="AU46" i="2"/>
  <c r="BK46" i="2" s="1"/>
  <c r="V14" i="2"/>
  <c r="M14" i="2"/>
  <c r="AT14" i="2" s="1"/>
  <c r="BL14" i="2" s="1"/>
  <c r="W60" i="2"/>
  <c r="BH80" i="2"/>
  <c r="V6" i="2"/>
  <c r="U14" i="2"/>
  <c r="CC13" i="2"/>
  <c r="AH40" i="2"/>
  <c r="S8" i="6"/>
  <c r="M13" i="2"/>
  <c r="AT13" i="2" s="1"/>
  <c r="BL13" i="2" s="1"/>
  <c r="V13" i="2"/>
  <c r="T25" i="6"/>
  <c r="CC5" i="2"/>
  <c r="W20" i="2"/>
  <c r="Z38" i="2"/>
  <c r="H5" i="2"/>
  <c r="N46" i="2"/>
  <c r="AI40" i="2"/>
  <c r="BH64" i="2"/>
  <c r="H74" i="2"/>
  <c r="V74" i="2"/>
  <c r="AH37" i="2"/>
  <c r="T40" i="2"/>
  <c r="T39" i="2"/>
  <c r="AD22" i="11"/>
  <c r="AD35" i="11"/>
  <c r="S38" i="2"/>
  <c r="AQ78" i="2"/>
  <c r="AE78" i="2"/>
  <c r="AC6" i="2"/>
  <c r="V75" i="2"/>
  <c r="AH39" i="2"/>
  <c r="H57" i="2"/>
  <c r="AJ38" i="2"/>
  <c r="BH70" i="2"/>
  <c r="BR72" i="2"/>
  <c r="BQ72" i="2"/>
  <c r="AH38" i="2"/>
  <c r="V5" i="2"/>
  <c r="BI60" i="2"/>
  <c r="R40" i="2"/>
  <c r="AG40" i="2"/>
  <c r="L9" i="6"/>
  <c r="AD6" i="2"/>
  <c r="AC80" i="2"/>
  <c r="R7" i="11"/>
  <c r="S7" i="11" s="1"/>
  <c r="T38" i="2"/>
  <c r="U6" i="2"/>
  <c r="BI80" i="2"/>
  <c r="AC72" i="2"/>
  <c r="CE15" i="2"/>
  <c r="H65" i="2"/>
  <c r="U46" i="2"/>
  <c r="AU72" i="2"/>
  <c r="BK72" i="2" s="1"/>
  <c r="AU81" i="2"/>
  <c r="BK81" i="2" s="1"/>
  <c r="AJ39" i="2"/>
  <c r="N13" i="2"/>
  <c r="H8" i="2"/>
  <c r="AW23" i="2"/>
  <c r="CB4" i="2"/>
  <c r="V4" i="2"/>
  <c r="AU7" i="2"/>
  <c r="BK7" i="2" s="1"/>
  <c r="AC12" i="2"/>
  <c r="R35" i="11"/>
  <c r="S35" i="11" s="1"/>
  <c r="AI37" i="2"/>
  <c r="AB40" i="2"/>
  <c r="AJ40" i="2"/>
  <c r="R37" i="2"/>
  <c r="AQ46" i="2"/>
  <c r="AE8" i="2"/>
  <c r="U29" i="2"/>
  <c r="W29" i="2"/>
  <c r="L19" i="6"/>
  <c r="J38" i="6"/>
  <c r="C39" i="2"/>
  <c r="AI39" i="2"/>
  <c r="AG37" i="2"/>
  <c r="AJ37" i="2"/>
  <c r="T34" i="6"/>
  <c r="AI38" i="2"/>
  <c r="AG39" i="2"/>
  <c r="Z39" i="2"/>
  <c r="Z40" i="2"/>
  <c r="R39" i="2"/>
  <c r="CE4" i="2"/>
  <c r="U70" i="2"/>
  <c r="V7" i="2"/>
  <c r="U8" i="6"/>
  <c r="BI57" i="2"/>
  <c r="AE46" i="2"/>
  <c r="W22" i="2"/>
  <c r="AC22" i="2"/>
  <c r="L35" i="6"/>
  <c r="BO39" i="2"/>
  <c r="AG38" i="2"/>
  <c r="R38" i="2"/>
  <c r="L28" i="6"/>
  <c r="BH69" i="2"/>
  <c r="F39" i="2"/>
  <c r="CC4" i="2"/>
  <c r="AU53" i="2"/>
  <c r="BK53" i="2" s="1"/>
  <c r="N78" i="2"/>
  <c r="T8" i="6"/>
  <c r="S20" i="6"/>
  <c r="BE37" i="2"/>
  <c r="AE67" i="2"/>
  <c r="H81" i="2"/>
  <c r="R24" i="11"/>
  <c r="S24" i="11" s="1"/>
  <c r="CD4" i="2"/>
  <c r="R22" i="11"/>
  <c r="S22" i="11" s="1"/>
  <c r="BH5" i="2"/>
  <c r="AQ50" i="2"/>
  <c r="S33" i="6"/>
  <c r="AU6" i="2"/>
  <c r="BK6" i="2" s="1"/>
  <c r="AB37" i="2"/>
  <c r="AD5" i="2"/>
  <c r="M78" i="2"/>
  <c r="AT78" i="2" s="1"/>
  <c r="BL78" i="2" s="1"/>
  <c r="AE12" i="2"/>
  <c r="BI70" i="2"/>
  <c r="W17" i="2"/>
  <c r="W69" i="2"/>
  <c r="AW16" i="2"/>
  <c r="H78" i="2"/>
  <c r="AC78" i="2"/>
  <c r="N17" i="2"/>
  <c r="AQ61" i="2"/>
  <c r="M61" i="2"/>
  <c r="AT61" i="2" s="1"/>
  <c r="BL61" i="2" s="1"/>
  <c r="BR16" i="2"/>
  <c r="BQ16" i="2"/>
  <c r="M22" i="2"/>
  <c r="AT22" i="2" s="1"/>
  <c r="BL22" i="2" s="1"/>
  <c r="M29" i="2"/>
  <c r="AT29" i="2" s="1"/>
  <c r="BL29" i="2" s="1"/>
  <c r="AU22" i="2"/>
  <c r="BK22" i="2" s="1"/>
  <c r="AE75" i="2"/>
  <c r="M17" i="2"/>
  <c r="AT17" i="2" s="1"/>
  <c r="BL17" i="2" s="1"/>
  <c r="H45" i="2"/>
  <c r="N45" i="2"/>
  <c r="AC28" i="2"/>
  <c r="U24" i="6"/>
  <c r="V78" i="2"/>
  <c r="AC17" i="2"/>
  <c r="BH16" i="2"/>
  <c r="R31" i="11"/>
  <c r="S31" i="11" s="1"/>
  <c r="AW7" i="2"/>
  <c r="M16" i="2"/>
  <c r="AT16" i="2" s="1"/>
  <c r="BL16" i="2" s="1"/>
  <c r="H29" i="2"/>
  <c r="H62" i="2"/>
  <c r="U17" i="2"/>
  <c r="H17" i="2"/>
  <c r="AW22" i="2"/>
  <c r="U7" i="2"/>
  <c r="N12" i="2"/>
  <c r="AD29" i="2"/>
  <c r="AU54" i="2"/>
  <c r="BK54" i="2" s="1"/>
  <c r="V62" i="2"/>
  <c r="AE17" i="2"/>
  <c r="V46" i="2"/>
  <c r="BR22" i="2"/>
  <c r="BQ22" i="2"/>
  <c r="U78" i="2"/>
  <c r="M5" i="2"/>
  <c r="AT5" i="2" s="1"/>
  <c r="BL5" i="2" s="1"/>
  <c r="H7" i="2"/>
  <c r="AD12" i="2"/>
  <c r="T28" i="6"/>
  <c r="R28" i="6"/>
  <c r="AU29" i="2"/>
  <c r="BK29" i="2" s="1"/>
  <c r="BI62" i="2"/>
  <c r="BH62" i="2"/>
  <c r="S35" i="6"/>
  <c r="AU17" i="2"/>
  <c r="BK17" i="2" s="1"/>
  <c r="AC69" i="2"/>
  <c r="N53" i="2"/>
  <c r="M53" i="2"/>
  <c r="AT53" i="2" s="1"/>
  <c r="BL53" i="2" s="1"/>
  <c r="BI16" i="2"/>
  <c r="N22" i="2"/>
  <c r="L30" i="6"/>
  <c r="AC53" i="2"/>
  <c r="W5" i="2"/>
  <c r="AD7" i="2"/>
  <c r="V12" i="2"/>
  <c r="W12" i="2"/>
  <c r="V29" i="2"/>
  <c r="BQ78" i="2"/>
  <c r="BR78" i="2"/>
  <c r="U62" i="2"/>
  <c r="T13" i="6"/>
  <c r="V17" i="2"/>
  <c r="H53" i="2"/>
  <c r="AD22" i="2"/>
  <c r="CD25" i="2"/>
  <c r="R34" i="6"/>
  <c r="CE12" i="2"/>
  <c r="BQ73" i="2"/>
  <c r="BR73" i="2"/>
  <c r="BI8" i="2"/>
  <c r="AW29" i="2"/>
  <c r="BI7" i="2"/>
  <c r="BH7" i="2"/>
  <c r="V73" i="2"/>
  <c r="BF39" i="2"/>
  <c r="BO38" i="2"/>
  <c r="CC31" i="2"/>
  <c r="CD33" i="2"/>
  <c r="BH23" i="2"/>
  <c r="T11" i="6"/>
  <c r="R11" i="6"/>
  <c r="M12" i="2"/>
  <c r="AT12" i="2" s="1"/>
  <c r="BL12" i="2" s="1"/>
  <c r="U33" i="6"/>
  <c r="R33" i="6"/>
  <c r="T33" i="6"/>
  <c r="BI21" i="2"/>
  <c r="BQ23" i="2"/>
  <c r="BR23" i="2"/>
  <c r="BI23" i="2"/>
  <c r="H12" i="2"/>
  <c r="L24" i="6"/>
  <c r="W73" i="2"/>
  <c r="AW28" i="2"/>
  <c r="BQ29" i="2"/>
  <c r="BR29" i="2"/>
  <c r="M7" i="2"/>
  <c r="AT7" i="2" s="1"/>
  <c r="BL7" i="2" s="1"/>
  <c r="AD73" i="2"/>
  <c r="AE65" i="2"/>
  <c r="U12" i="2"/>
  <c r="CC19" i="2"/>
  <c r="AD21" i="2"/>
  <c r="BQ53" i="2"/>
  <c r="BR53" i="2"/>
  <c r="T6" i="6"/>
  <c r="R6" i="6"/>
  <c r="R36" i="11"/>
  <c r="S36" i="11" s="1"/>
  <c r="S5" i="6"/>
  <c r="U5" i="6"/>
  <c r="BI12" i="2"/>
  <c r="BH12" i="2"/>
  <c r="V21" i="2"/>
  <c r="R8" i="11"/>
  <c r="S8" i="11" s="1"/>
  <c r="R37" i="6"/>
  <c r="M60" i="2"/>
  <c r="AT60" i="2" s="1"/>
  <c r="BL60" i="2" s="1"/>
  <c r="BI27" i="2"/>
  <c r="BH27" i="2"/>
  <c r="BI22" i="2"/>
  <c r="BH22" i="2"/>
  <c r="AU21" i="2"/>
  <c r="BK21" i="2" s="1"/>
  <c r="U21" i="2"/>
  <c r="AD20" i="11"/>
  <c r="AD23" i="11"/>
  <c r="AD81" i="2"/>
  <c r="BR14" i="2"/>
  <c r="BQ14" i="2"/>
  <c r="R18" i="6"/>
  <c r="T18" i="6"/>
  <c r="BI35" i="2"/>
  <c r="BH35" i="2"/>
  <c r="BH17" i="2"/>
  <c r="BI17" i="2"/>
  <c r="N21" i="2"/>
  <c r="AE21" i="2"/>
  <c r="CE14" i="2"/>
  <c r="CB20" i="2"/>
  <c r="CD15" i="2"/>
  <c r="T12" i="6"/>
  <c r="M21" i="2"/>
  <c r="AT21" i="2" s="1"/>
  <c r="BL21" i="2" s="1"/>
  <c r="BI5" i="2"/>
  <c r="AU61" i="2"/>
  <c r="BK61" i="2" s="1"/>
  <c r="AU45" i="2"/>
  <c r="BK45" i="2" s="1"/>
  <c r="AD26" i="11"/>
  <c r="L32" i="6"/>
  <c r="N60" i="2"/>
  <c r="BR61" i="2"/>
  <c r="BQ61" i="2"/>
  <c r="BR45" i="2"/>
  <c r="BQ45" i="2"/>
  <c r="T5" i="6"/>
  <c r="U8" i="2"/>
  <c r="M8" i="2"/>
  <c r="AT8" i="2" s="1"/>
  <c r="BL8" i="2" s="1"/>
  <c r="N8" i="2"/>
  <c r="CE19" i="2"/>
  <c r="V81" i="2"/>
  <c r="CB31" i="2"/>
  <c r="J38" i="11"/>
  <c r="L29" i="6"/>
  <c r="BH20" i="2"/>
  <c r="H28" i="2"/>
  <c r="BR12" i="2"/>
  <c r="BQ12" i="2"/>
  <c r="S18" i="6"/>
  <c r="U18" i="6"/>
  <c r="BR21" i="2"/>
  <c r="BQ21" i="2"/>
  <c r="BQ5" i="2"/>
  <c r="BR5" i="2"/>
  <c r="AC8" i="2"/>
  <c r="BH66" i="2"/>
  <c r="BI66" i="2"/>
  <c r="V38" i="11"/>
  <c r="AE81" i="2"/>
  <c r="CB9" i="2"/>
  <c r="CC25" i="2"/>
  <c r="CE20" i="2"/>
  <c r="BQ9" i="2"/>
  <c r="BR9" i="2"/>
  <c r="BR8" i="2"/>
  <c r="BQ8" i="2"/>
  <c r="L27" i="6"/>
  <c r="W21" i="2"/>
  <c r="W8" i="2"/>
  <c r="U6" i="6"/>
  <c r="BR20" i="2"/>
  <c r="BQ20" i="2"/>
  <c r="S22" i="6"/>
  <c r="BI69" i="2"/>
  <c r="BR76" i="2"/>
  <c r="BQ76" i="2"/>
  <c r="BR60" i="2"/>
  <c r="BQ60" i="2"/>
  <c r="H44" i="2"/>
  <c r="N44" i="2"/>
  <c r="M44" i="2"/>
  <c r="AT44" i="2" s="1"/>
  <c r="BL44" i="2" s="1"/>
  <c r="CE31" i="2"/>
  <c r="CC33" i="2"/>
  <c r="S15" i="6"/>
  <c r="U15" i="6"/>
  <c r="AD28" i="2"/>
  <c r="CD11" i="2"/>
  <c r="BI45" i="2"/>
  <c r="BH45" i="2"/>
  <c r="CE23" i="2"/>
  <c r="M52" i="2"/>
  <c r="AT52" i="2" s="1"/>
  <c r="BL52" i="2" s="1"/>
  <c r="AU60" i="2"/>
  <c r="BK60" i="2" s="1"/>
  <c r="BH52" i="2"/>
  <c r="BI52" i="2"/>
  <c r="AU33" i="2"/>
  <c r="BK33" i="2" s="1"/>
  <c r="N33" i="2"/>
  <c r="H33" i="2"/>
  <c r="AU44" i="2"/>
  <c r="BK44" i="2" s="1"/>
  <c r="R10" i="11"/>
  <c r="S10" i="11" s="1"/>
  <c r="CB27" i="2"/>
  <c r="BP37" i="2"/>
  <c r="BN38" i="2"/>
  <c r="AC67" i="2"/>
  <c r="CB25" i="2"/>
  <c r="S9" i="6"/>
  <c r="U9" i="6"/>
  <c r="M20" i="2"/>
  <c r="N20" i="2"/>
  <c r="H20" i="2"/>
  <c r="G39" i="2"/>
  <c r="R32" i="11"/>
  <c r="S32" i="11" s="1"/>
  <c r="CC23" i="2"/>
  <c r="BH44" i="2"/>
  <c r="BI44" i="2"/>
  <c r="T22" i="6"/>
  <c r="S37" i="2"/>
  <c r="U38" i="11"/>
  <c r="CC6" i="2"/>
  <c r="CC27" i="2"/>
  <c r="CE10" i="2"/>
  <c r="F21" i="9"/>
  <c r="BR43" i="2"/>
  <c r="BQ43" i="2"/>
  <c r="BR69" i="2"/>
  <c r="BQ69" i="2"/>
  <c r="CD7" i="2"/>
  <c r="BI68" i="2"/>
  <c r="BH68" i="2"/>
  <c r="U22" i="6"/>
  <c r="I40" i="2"/>
  <c r="S39" i="2"/>
  <c r="W38" i="11"/>
  <c r="BQ77" i="2"/>
  <c r="BR77" i="2"/>
  <c r="U37" i="6"/>
  <c r="U29" i="6"/>
  <c r="T29" i="6"/>
  <c r="R29" i="6"/>
  <c r="N68" i="2"/>
  <c r="H68" i="2"/>
  <c r="AB38" i="2"/>
  <c r="AE28" i="2"/>
  <c r="BR52" i="2"/>
  <c r="BQ52" i="2"/>
  <c r="BR44" i="2"/>
  <c r="BQ44" i="2"/>
  <c r="CE33" i="2"/>
  <c r="CC9" i="2"/>
  <c r="V28" i="2"/>
  <c r="G37" i="2"/>
  <c r="S40" i="2"/>
  <c r="CE6" i="2"/>
  <c r="CD27" i="2"/>
  <c r="K38" i="11"/>
  <c r="V43" i="2"/>
  <c r="R29" i="11"/>
  <c r="S29" i="11" s="1"/>
  <c r="BI61" i="2"/>
  <c r="BH61" i="2"/>
  <c r="AW20" i="2"/>
  <c r="U28" i="2"/>
  <c r="N28" i="2"/>
  <c r="M28" i="2"/>
  <c r="AT28" i="2" s="1"/>
  <c r="BL28" i="2" s="1"/>
  <c r="F38" i="2"/>
  <c r="BH28" i="2"/>
  <c r="BI28" i="2"/>
  <c r="CC7" i="2"/>
  <c r="I39" i="2"/>
  <c r="X38" i="11"/>
  <c r="CB11" i="2"/>
  <c r="AD9" i="11"/>
  <c r="AD36" i="11"/>
  <c r="BF38" i="2"/>
  <c r="R30" i="11"/>
  <c r="S30" i="11" s="1"/>
  <c r="U67" i="2"/>
  <c r="AD67" i="2"/>
  <c r="V67" i="2"/>
  <c r="R16" i="11"/>
  <c r="S16" i="11" s="1"/>
  <c r="CE9" i="2"/>
  <c r="BI20" i="2"/>
  <c r="CB28" i="2"/>
  <c r="BH76" i="2"/>
  <c r="BI76" i="2"/>
  <c r="M33" i="2"/>
  <c r="AT33" i="2" s="1"/>
  <c r="BL33" i="2" s="1"/>
  <c r="CB33" i="2"/>
  <c r="AB39" i="2"/>
  <c r="F37" i="2"/>
  <c r="G40" i="2"/>
  <c r="I38" i="2"/>
  <c r="CC11" i="2"/>
  <c r="R33" i="11"/>
  <c r="S33" i="11" s="1"/>
  <c r="AD25" i="11"/>
  <c r="CC14" i="2"/>
  <c r="R15" i="11"/>
  <c r="S15" i="11" s="1"/>
  <c r="AD7" i="11"/>
  <c r="L10" i="6"/>
  <c r="AW19" i="2"/>
  <c r="CE35" i="2"/>
  <c r="H67" i="2"/>
  <c r="AU43" i="2"/>
  <c r="BK43" i="2" s="1"/>
  <c r="U74" i="2"/>
  <c r="AE66" i="2"/>
  <c r="C40" i="2"/>
  <c r="CB23" i="2"/>
  <c r="CE7" i="2"/>
  <c r="T23" i="6"/>
  <c r="R23" i="6"/>
  <c r="S29" i="6"/>
  <c r="CD20" i="2"/>
  <c r="M68" i="2"/>
  <c r="AT68" i="2" s="1"/>
  <c r="BL68" i="2" s="1"/>
  <c r="W28" i="2"/>
  <c r="BR28" i="2"/>
  <c r="BQ28" i="2"/>
  <c r="T9" i="6"/>
  <c r="BQ33" i="2"/>
  <c r="BR33" i="2"/>
  <c r="Z37" i="2"/>
  <c r="F40" i="2"/>
  <c r="G38" i="2"/>
  <c r="I37" i="2"/>
  <c r="N52" i="2"/>
  <c r="S16" i="6"/>
  <c r="U16" i="6"/>
  <c r="CB22" i="2"/>
  <c r="CE29" i="2"/>
  <c r="CD14" i="2"/>
  <c r="R28" i="11"/>
  <c r="S28" i="11" s="1"/>
  <c r="CD3" i="2"/>
  <c r="CD5" i="2"/>
  <c r="M38" i="11"/>
  <c r="CD10" i="2"/>
  <c r="L38" i="11"/>
  <c r="CB29" i="2"/>
  <c r="BH74" i="2"/>
  <c r="BI74" i="2"/>
  <c r="L36" i="6"/>
  <c r="X36" i="6"/>
  <c r="W75" i="2"/>
  <c r="AU67" i="2"/>
  <c r="BK67" i="2" s="1"/>
  <c r="BH59" i="2"/>
  <c r="BI59" i="2"/>
  <c r="AQ43" i="2"/>
  <c r="M43" i="2"/>
  <c r="AT43" i="2" s="1"/>
  <c r="BL43" i="2" s="1"/>
  <c r="AQ66" i="2"/>
  <c r="M66" i="2"/>
  <c r="AT66" i="2" s="1"/>
  <c r="BL66" i="2" s="1"/>
  <c r="BI50" i="2"/>
  <c r="BH50" i="2"/>
  <c r="AB85" i="2"/>
  <c r="AB86" i="2"/>
  <c r="AB84" i="2"/>
  <c r="AE42" i="2"/>
  <c r="AB87" i="2"/>
  <c r="N81" i="2"/>
  <c r="AC81" i="2"/>
  <c r="W81" i="2"/>
  <c r="AU73" i="2"/>
  <c r="BK73" i="2" s="1"/>
  <c r="C38" i="2"/>
  <c r="BR19" i="2"/>
  <c r="BQ19" i="2"/>
  <c r="Z87" i="2"/>
  <c r="Z84" i="2"/>
  <c r="AC42" i="2"/>
  <c r="Z85" i="2"/>
  <c r="Z86" i="2"/>
  <c r="AQ65" i="2"/>
  <c r="N65" i="2"/>
  <c r="M65" i="2"/>
  <c r="AT65" i="2" s="1"/>
  <c r="BL65" i="2" s="1"/>
  <c r="BP39" i="2"/>
  <c r="BQ10" i="2"/>
  <c r="BR10" i="2"/>
  <c r="AD6" i="11"/>
  <c r="CC21" i="2"/>
  <c r="L16" i="6"/>
  <c r="X16" i="6"/>
  <c r="BH75" i="2"/>
  <c r="BI75" i="2"/>
  <c r="AQ51" i="2"/>
  <c r="N51" i="2"/>
  <c r="M51" i="2"/>
  <c r="AT51" i="2" s="1"/>
  <c r="BL51" i="2" s="1"/>
  <c r="AC43" i="2"/>
  <c r="F85" i="2"/>
  <c r="N43" i="2"/>
  <c r="AD43" i="2"/>
  <c r="W43" i="2"/>
  <c r="F86" i="2"/>
  <c r="F87" i="2"/>
  <c r="F84" i="2"/>
  <c r="AE43" i="2"/>
  <c r="R12" i="11"/>
  <c r="S12" i="11" s="1"/>
  <c r="BR74" i="2"/>
  <c r="BQ74" i="2"/>
  <c r="V66" i="2"/>
  <c r="N66" i="2"/>
  <c r="W66" i="2"/>
  <c r="AC58" i="2"/>
  <c r="BR58" i="2"/>
  <c r="BQ58" i="2"/>
  <c r="BR50" i="2"/>
  <c r="BQ50" i="2"/>
  <c r="D85" i="2"/>
  <c r="D84" i="2"/>
  <c r="D87" i="2"/>
  <c r="D86" i="2"/>
  <c r="Q85" i="2"/>
  <c r="Q87" i="2"/>
  <c r="Q86" i="2"/>
  <c r="Q84" i="2"/>
  <c r="R25" i="11"/>
  <c r="S25" i="11" s="1"/>
  <c r="M81" i="2"/>
  <c r="AT81" i="2" s="1"/>
  <c r="BL81" i="2" s="1"/>
  <c r="AQ81" i="2"/>
  <c r="BH73" i="2"/>
  <c r="BI73" i="2"/>
  <c r="BQ57" i="2"/>
  <c r="BR57" i="2"/>
  <c r="M49" i="2"/>
  <c r="AT49" i="2" s="1"/>
  <c r="BL49" i="2" s="1"/>
  <c r="AQ49" i="2"/>
  <c r="AE49" i="2"/>
  <c r="AD49" i="2"/>
  <c r="H49" i="2"/>
  <c r="N49" i="2"/>
  <c r="W49" i="2"/>
  <c r="S32" i="6"/>
  <c r="U32" i="6"/>
  <c r="BP38" i="2"/>
  <c r="AQ58" i="2"/>
  <c r="U58" i="2"/>
  <c r="N58" i="2"/>
  <c r="AD58" i="2"/>
  <c r="M58" i="2"/>
  <c r="AT58" i="2" s="1"/>
  <c r="BL58" i="2" s="1"/>
  <c r="W58" i="2"/>
  <c r="H58" i="2"/>
  <c r="AD15" i="11"/>
  <c r="BI10" i="2"/>
  <c r="BH10" i="2"/>
  <c r="R6" i="11"/>
  <c r="S6" i="11" s="1"/>
  <c r="CD21" i="2"/>
  <c r="R9" i="11"/>
  <c r="S9" i="11" s="1"/>
  <c r="BE39" i="2"/>
  <c r="BI65" i="2"/>
  <c r="BH65" i="2"/>
  <c r="S36" i="6"/>
  <c r="U36" i="6"/>
  <c r="BR59" i="2"/>
  <c r="BQ59" i="2"/>
  <c r="AU59" i="2"/>
  <c r="BK59" i="2" s="1"/>
  <c r="AU51" i="2"/>
  <c r="BK51" i="2" s="1"/>
  <c r="U51" i="2"/>
  <c r="AU74" i="2"/>
  <c r="BK74" i="2" s="1"/>
  <c r="BR66" i="2"/>
  <c r="BQ66" i="2"/>
  <c r="S87" i="2"/>
  <c r="S86" i="2"/>
  <c r="S85" i="2"/>
  <c r="S84" i="2"/>
  <c r="V42" i="2"/>
  <c r="N73" i="2"/>
  <c r="M73" i="2"/>
  <c r="AT73" i="2" s="1"/>
  <c r="BL73" i="2" s="1"/>
  <c r="AQ73" i="2"/>
  <c r="AQ57" i="2"/>
  <c r="M57" i="2"/>
  <c r="AT57" i="2" s="1"/>
  <c r="BL57" i="2" s="1"/>
  <c r="N57" i="2"/>
  <c r="AC49" i="2"/>
  <c r="AU49" i="2"/>
  <c r="BK49" i="2" s="1"/>
  <c r="U49" i="2"/>
  <c r="AU50" i="2"/>
  <c r="BK50" i="2" s="1"/>
  <c r="BP40" i="2"/>
  <c r="BG40" i="2"/>
  <c r="BG39" i="2"/>
  <c r="BG38" i="2"/>
  <c r="BG37" i="2"/>
  <c r="AD11" i="11"/>
  <c r="R11" i="11"/>
  <c r="S11" i="11" s="1"/>
  <c r="R18" i="11"/>
  <c r="S18" i="11" s="1"/>
  <c r="R26" i="11"/>
  <c r="S26" i="11" s="1"/>
  <c r="CC29" i="2"/>
  <c r="AD37" i="11"/>
  <c r="R17" i="11"/>
  <c r="S17" i="11" s="1"/>
  <c r="CB19" i="2"/>
  <c r="BO37" i="2"/>
  <c r="R16" i="6"/>
  <c r="T16" i="6"/>
  <c r="BE40" i="2"/>
  <c r="BQ42" i="2"/>
  <c r="BR42" i="2"/>
  <c r="AE58" i="2"/>
  <c r="AD75" i="2"/>
  <c r="N75" i="2"/>
  <c r="BR75" i="2"/>
  <c r="BQ75" i="2"/>
  <c r="M59" i="2"/>
  <c r="AT59" i="2" s="1"/>
  <c r="BL59" i="2" s="1"/>
  <c r="N59" i="2"/>
  <c r="AQ59" i="2"/>
  <c r="R84" i="2"/>
  <c r="R86" i="2"/>
  <c r="R85" i="2"/>
  <c r="R87" i="2"/>
  <c r="U43" i="2"/>
  <c r="AD66" i="2"/>
  <c r="BI81" i="2"/>
  <c r="BH81" i="2"/>
  <c r="V49" i="2"/>
  <c r="T32" i="6"/>
  <c r="R32" i="6"/>
  <c r="BN37" i="2"/>
  <c r="BF40" i="2"/>
  <c r="R37" i="11"/>
  <c r="S37" i="11" s="1"/>
  <c r="AD31" i="11"/>
  <c r="CC22" i="2"/>
  <c r="CC35" i="2"/>
  <c r="S10" i="6"/>
  <c r="U10" i="6"/>
  <c r="AW10" i="2"/>
  <c r="D37" i="2"/>
  <c r="D40" i="2"/>
  <c r="D39" i="2"/>
  <c r="T36" i="6"/>
  <c r="R36" i="6"/>
  <c r="AQ75" i="2"/>
  <c r="M75" i="2"/>
  <c r="AT75" i="2" s="1"/>
  <c r="BL75" i="2" s="1"/>
  <c r="U75" i="2"/>
  <c r="AU75" i="2"/>
  <c r="BK75" i="2" s="1"/>
  <c r="U66" i="2"/>
  <c r="V58" i="2"/>
  <c r="C87" i="2"/>
  <c r="C85" i="2"/>
  <c r="C84" i="2"/>
  <c r="C86" i="2"/>
  <c r="BR65" i="2"/>
  <c r="BQ65" i="2"/>
  <c r="BR67" i="2"/>
  <c r="BQ67" i="2"/>
  <c r="BN39" i="2"/>
  <c r="BF37" i="2"/>
  <c r="M53" i="6"/>
  <c r="BR51" i="2"/>
  <c r="BQ51" i="2"/>
  <c r="AA84" i="2"/>
  <c r="AA85" i="2"/>
  <c r="AA87" i="2"/>
  <c r="AD42" i="2"/>
  <c r="AA86" i="2"/>
  <c r="CB16" i="2"/>
  <c r="AD34" i="11"/>
  <c r="CB3" i="2"/>
  <c r="CD22" i="2"/>
  <c r="AD17" i="11"/>
  <c r="CB21" i="2"/>
  <c r="P38" i="11"/>
  <c r="K38" i="6"/>
  <c r="BO40" i="2"/>
  <c r="BR46" i="2"/>
  <c r="BQ46" i="2"/>
  <c r="BE38" i="2"/>
  <c r="AC75" i="2"/>
  <c r="BI67" i="2"/>
  <c r="BH67" i="2"/>
  <c r="AC66" i="2"/>
  <c r="M42" i="2"/>
  <c r="I84" i="2"/>
  <c r="I87" i="2"/>
  <c r="I86" i="2"/>
  <c r="AQ42" i="2"/>
  <c r="I85" i="2"/>
  <c r="BI42" i="2"/>
  <c r="BH42" i="2"/>
  <c r="C37" i="2"/>
  <c r="CD16" i="2"/>
  <c r="BH43" i="2"/>
  <c r="BI43" i="2"/>
  <c r="CC16" i="2"/>
  <c r="R34" i="11"/>
  <c r="S34" i="11" s="1"/>
  <c r="CC3" i="2"/>
  <c r="CE22" i="2"/>
  <c r="E21" i="9"/>
  <c r="E22" i="9" s="1"/>
  <c r="G4" i="9"/>
  <c r="G21" i="9" s="1"/>
  <c r="T10" i="6"/>
  <c r="R10" i="6"/>
  <c r="CD19" i="2"/>
  <c r="CC10" i="2"/>
  <c r="AD30" i="11"/>
  <c r="D38" i="2"/>
  <c r="CD35" i="2"/>
  <c r="BI58" i="2"/>
  <c r="BH58" i="2"/>
  <c r="H75" i="2"/>
  <c r="AQ67" i="2"/>
  <c r="W67" i="2"/>
  <c r="N67" i="2"/>
  <c r="M67" i="2"/>
  <c r="AT67" i="2" s="1"/>
  <c r="BL67" i="2" s="1"/>
  <c r="BI51" i="2"/>
  <c r="BH51" i="2"/>
  <c r="H43" i="2"/>
  <c r="AQ74" i="2"/>
  <c r="AD74" i="2"/>
  <c r="AC74" i="2"/>
  <c r="M74" i="2"/>
  <c r="AT74" i="2" s="1"/>
  <c r="BL74" i="2" s="1"/>
  <c r="AE74" i="2"/>
  <c r="N74" i="2"/>
  <c r="W74" i="2"/>
  <c r="H66" i="2"/>
  <c r="N50" i="2"/>
  <c r="M50" i="2"/>
  <c r="AT50" i="2" s="1"/>
  <c r="BL50" i="2" s="1"/>
  <c r="H50" i="2"/>
  <c r="T87" i="2"/>
  <c r="W42" i="2"/>
  <c r="T86" i="2"/>
  <c r="T85" i="2"/>
  <c r="T84" i="2"/>
  <c r="G85" i="2"/>
  <c r="G86" i="2"/>
  <c r="N42" i="2"/>
  <c r="G84" i="2"/>
  <c r="H42" i="2"/>
  <c r="G87" i="2"/>
  <c r="U81" i="2"/>
  <c r="BR81" i="2"/>
  <c r="BQ81" i="2"/>
  <c r="AU57" i="2"/>
  <c r="BK57" i="2" s="1"/>
  <c r="BH49" i="2"/>
  <c r="BI49" i="2"/>
  <c r="BN40" i="2"/>
  <c r="J47" i="6" l="1"/>
  <c r="K47" i="6"/>
  <c r="I36" i="7"/>
  <c r="BQ122" i="2"/>
  <c r="BR121" i="2"/>
  <c r="AE120" i="2"/>
  <c r="BQ120" i="2"/>
  <c r="U120" i="2"/>
  <c r="CD122" i="2"/>
  <c r="CD123" i="2"/>
  <c r="CD120" i="2"/>
  <c r="CD121" i="2"/>
  <c r="AC122" i="2"/>
  <c r="AC121" i="2"/>
  <c r="AC123" i="2"/>
  <c r="AC120" i="2"/>
  <c r="BH121" i="2"/>
  <c r="BH120" i="2"/>
  <c r="BH122" i="2"/>
  <c r="BH123" i="2"/>
  <c r="BQ121" i="2"/>
  <c r="BR123" i="2"/>
  <c r="CC121" i="2"/>
  <c r="CC120" i="2"/>
  <c r="CC122" i="2"/>
  <c r="CC123" i="2"/>
  <c r="AD123" i="2"/>
  <c r="AD120" i="2"/>
  <c r="AD122" i="2"/>
  <c r="AD121" i="2"/>
  <c r="N122" i="2"/>
  <c r="N121" i="2"/>
  <c r="N123" i="2"/>
  <c r="N120" i="2"/>
  <c r="AQ3" i="2"/>
  <c r="L120" i="2"/>
  <c r="L122" i="2"/>
  <c r="L121" i="2"/>
  <c r="L123" i="2"/>
  <c r="BR122" i="2"/>
  <c r="U123" i="2"/>
  <c r="AT3" i="2"/>
  <c r="M122" i="2"/>
  <c r="M121" i="2"/>
  <c r="M123" i="2"/>
  <c r="M120" i="2"/>
  <c r="BI122" i="2"/>
  <c r="BI123" i="2"/>
  <c r="BI121" i="2"/>
  <c r="BI120" i="2"/>
  <c r="BR120" i="2"/>
  <c r="U121" i="2"/>
  <c r="AE123" i="2"/>
  <c r="AQ84" i="2"/>
  <c r="AQ86" i="2"/>
  <c r="AQ85" i="2"/>
  <c r="AQ87" i="2"/>
  <c r="AR122" i="2"/>
  <c r="AR121" i="2"/>
  <c r="AR123" i="2"/>
  <c r="AR120" i="2"/>
  <c r="O122" i="2"/>
  <c r="O121" i="2"/>
  <c r="O123" i="2"/>
  <c r="O120" i="2"/>
  <c r="AW121" i="2"/>
  <c r="U122" i="2"/>
  <c r="AE121" i="2"/>
  <c r="H122" i="2"/>
  <c r="H121" i="2"/>
  <c r="H123" i="2"/>
  <c r="H120" i="2"/>
  <c r="W122" i="2"/>
  <c r="W121" i="2"/>
  <c r="W123" i="2"/>
  <c r="W120" i="2"/>
  <c r="BQ123" i="2"/>
  <c r="AE122" i="2"/>
  <c r="CE123" i="2"/>
  <c r="CE121" i="2"/>
  <c r="CE120" i="2"/>
  <c r="CE122" i="2"/>
  <c r="CB121" i="2"/>
  <c r="CB120" i="2"/>
  <c r="CB122" i="2"/>
  <c r="CB123" i="2"/>
  <c r="BK3" i="2"/>
  <c r="BK40" i="2" s="1"/>
  <c r="AU122" i="2"/>
  <c r="AU121" i="2"/>
  <c r="AU123" i="2"/>
  <c r="AU120" i="2"/>
  <c r="V122" i="2"/>
  <c r="V121" i="2"/>
  <c r="V123" i="2"/>
  <c r="V120" i="2"/>
  <c r="AR84" i="2"/>
  <c r="AR87" i="2"/>
  <c r="AR85" i="2"/>
  <c r="AR86" i="2"/>
  <c r="AR40" i="2"/>
  <c r="AR39" i="2"/>
  <c r="AR38" i="2"/>
  <c r="AR37" i="2"/>
  <c r="AQ32" i="2"/>
  <c r="U39" i="2"/>
  <c r="H39" i="2"/>
  <c r="L46" i="6"/>
  <c r="AC37" i="2"/>
  <c r="U40" i="2"/>
  <c r="U37" i="2"/>
  <c r="G36" i="7"/>
  <c r="L38" i="6"/>
  <c r="W39" i="2"/>
  <c r="L47" i="6"/>
  <c r="U38" i="2"/>
  <c r="AD38" i="2"/>
  <c r="AC40" i="2"/>
  <c r="AE39" i="2"/>
  <c r="BH40" i="2"/>
  <c r="AW38" i="2"/>
  <c r="V40" i="2"/>
  <c r="BQ37" i="2"/>
  <c r="CE39" i="2"/>
  <c r="BH37" i="2"/>
  <c r="AU39" i="2"/>
  <c r="H37" i="2"/>
  <c r="BH38" i="2"/>
  <c r="AU37" i="2"/>
  <c r="AD37" i="2"/>
  <c r="AU38" i="2"/>
  <c r="AC39" i="2"/>
  <c r="BH39" i="2"/>
  <c r="AC38" i="2"/>
  <c r="AU40" i="2"/>
  <c r="H40" i="2"/>
  <c r="V39" i="2"/>
  <c r="AE40" i="2"/>
  <c r="H38" i="2"/>
  <c r="AE37" i="2"/>
  <c r="AE38" i="2"/>
  <c r="BI37" i="2"/>
  <c r="AD40" i="2"/>
  <c r="AD39" i="2"/>
  <c r="W40" i="2"/>
  <c r="BR39" i="2"/>
  <c r="V38" i="2"/>
  <c r="BR40" i="2"/>
  <c r="BI38" i="2"/>
  <c r="S38" i="6"/>
  <c r="AT20" i="2"/>
  <c r="M38" i="2"/>
  <c r="M37" i="2"/>
  <c r="M40" i="2"/>
  <c r="M39" i="2"/>
  <c r="BR37" i="2"/>
  <c r="CE41" i="2"/>
  <c r="W38" i="2"/>
  <c r="V37" i="2"/>
  <c r="L39" i="2"/>
  <c r="N39" i="2"/>
  <c r="N37" i="2"/>
  <c r="N40" i="2"/>
  <c r="N38" i="2"/>
  <c r="W37" i="2"/>
  <c r="BQ38" i="2"/>
  <c r="L37" i="2"/>
  <c r="L38" i="2"/>
  <c r="L40" i="2"/>
  <c r="U87" i="2"/>
  <c r="U85" i="2"/>
  <c r="U86" i="2"/>
  <c r="U84" i="2"/>
  <c r="R38" i="6"/>
  <c r="R38" i="11"/>
  <c r="BI39" i="2"/>
  <c r="AU86" i="2"/>
  <c r="BI40" i="2"/>
  <c r="T38" i="6"/>
  <c r="BQ39" i="2"/>
  <c r="L86" i="2"/>
  <c r="L87" i="2"/>
  <c r="L84" i="2"/>
  <c r="L85" i="2"/>
  <c r="AU87" i="2"/>
  <c r="CE38" i="2"/>
  <c r="BQ40" i="2"/>
  <c r="AU85" i="2"/>
  <c r="CD39" i="2"/>
  <c r="CD37" i="2"/>
  <c r="CD40" i="2"/>
  <c r="CD38" i="2"/>
  <c r="CE40" i="2"/>
  <c r="W85" i="2"/>
  <c r="W84" i="2"/>
  <c r="W86" i="2"/>
  <c r="W87" i="2"/>
  <c r="CB40" i="2"/>
  <c r="CB39" i="2"/>
  <c r="CB38" i="2"/>
  <c r="CB37" i="2"/>
  <c r="AU84" i="2"/>
  <c r="V85" i="2"/>
  <c r="V87" i="2"/>
  <c r="V86" i="2"/>
  <c r="V84" i="2"/>
  <c r="AE86" i="2"/>
  <c r="AE84" i="2"/>
  <c r="AE85" i="2"/>
  <c r="AE87" i="2"/>
  <c r="AD86" i="2"/>
  <c r="AD87" i="2"/>
  <c r="AD85" i="2"/>
  <c r="AD84" i="2"/>
  <c r="BR38" i="2"/>
  <c r="CE37" i="2"/>
  <c r="H86" i="2"/>
  <c r="H84" i="2"/>
  <c r="H85" i="2"/>
  <c r="H87" i="2"/>
  <c r="N87" i="2"/>
  <c r="N85" i="2"/>
  <c r="N84" i="2"/>
  <c r="N86" i="2"/>
  <c r="CC39" i="2"/>
  <c r="CC37" i="2"/>
  <c r="CC40" i="2"/>
  <c r="CC38" i="2"/>
  <c r="AT42" i="2"/>
  <c r="M87" i="2"/>
  <c r="M86" i="2"/>
  <c r="M84" i="2"/>
  <c r="M85" i="2"/>
  <c r="U38" i="6"/>
  <c r="AC85" i="2"/>
  <c r="AC87" i="2"/>
  <c r="AC84" i="2"/>
  <c r="AC86" i="2"/>
  <c r="K48" i="6" l="1"/>
  <c r="BK37" i="2"/>
  <c r="BA38" i="2"/>
  <c r="BK38" i="2"/>
  <c r="BK39" i="2"/>
  <c r="AQ40" i="2"/>
  <c r="BC38" i="2"/>
  <c r="AQ37" i="2"/>
  <c r="BK123" i="2"/>
  <c r="BK121" i="2"/>
  <c r="BK120" i="2"/>
  <c r="BK122" i="2"/>
  <c r="AQ38" i="2"/>
  <c r="AQ122" i="2"/>
  <c r="AQ121" i="2"/>
  <c r="AQ123" i="2"/>
  <c r="AQ120" i="2"/>
  <c r="AQ39" i="2"/>
  <c r="BL3" i="2"/>
  <c r="BA123" i="2"/>
  <c r="AZ122" i="2"/>
  <c r="AY121" i="2"/>
  <c r="AZ123" i="2"/>
  <c r="AY122" i="2"/>
  <c r="AY123" i="2"/>
  <c r="AT122" i="2"/>
  <c r="AT121" i="2"/>
  <c r="AT123" i="2"/>
  <c r="BC121" i="2"/>
  <c r="BC122" i="2"/>
  <c r="BB121" i="2"/>
  <c r="AT120" i="2"/>
  <c r="BC123" i="2"/>
  <c r="BB122" i="2"/>
  <c r="BA121" i="2"/>
  <c r="BB123" i="2"/>
  <c r="BA122" i="2"/>
  <c r="AZ121" i="2"/>
  <c r="AZ38" i="2"/>
  <c r="O38" i="2"/>
  <c r="O37" i="2"/>
  <c r="O39" i="2"/>
  <c r="BL20" i="2"/>
  <c r="BC40" i="2"/>
  <c r="AY39" i="2"/>
  <c r="BB40" i="2"/>
  <c r="AY40" i="2"/>
  <c r="BA40" i="2"/>
  <c r="BC39" i="2"/>
  <c r="BB38" i="2"/>
  <c r="AT40" i="2"/>
  <c r="AT38" i="2"/>
  <c r="BB39" i="2"/>
  <c r="AZ39" i="2"/>
  <c r="AT39" i="2"/>
  <c r="AZ40" i="2"/>
  <c r="AY38" i="2"/>
  <c r="AT37" i="2"/>
  <c r="O40" i="2"/>
  <c r="BA39" i="2"/>
  <c r="O87" i="2"/>
  <c r="O86" i="2"/>
  <c r="O83" i="2"/>
  <c r="O85" i="2"/>
  <c r="O84" i="2"/>
  <c r="AT87" i="2"/>
  <c r="BL42" i="2"/>
  <c r="AT85" i="2"/>
  <c r="AT84" i="2"/>
  <c r="AT86" i="2"/>
  <c r="BL121" i="2" l="1"/>
  <c r="BL120" i="2"/>
  <c r="BL122" i="2"/>
  <c r="BL123" i="2"/>
  <c r="BL40" i="2"/>
  <c r="BL38" i="2"/>
  <c r="BL37" i="2"/>
  <c r="BL39" i="2"/>
</calcChain>
</file>

<file path=xl/sharedStrings.xml><?xml version="1.0" encoding="utf-8"?>
<sst xmlns="http://schemas.openxmlformats.org/spreadsheetml/2006/main" count="1613" uniqueCount="368">
  <si>
    <t>PARAM INFO</t>
  </si>
  <si>
    <t>ORIG PROB</t>
  </si>
  <si>
    <t>GIC CUT HEUR INFO</t>
  </si>
  <si>
    <t>ROOT BOUND</t>
  </si>
  <si>
    <t>ROUND INFO</t>
  </si>
  <si>
    <t>TIME INFO</t>
  </si>
  <si>
    <t>INSTANCE</t>
  </si>
  <si>
    <t>SICS</t>
  </si>
  <si>
    <t>PHA</t>
  </si>
  <si>
    <t>NUM_ALG2_ROUNDS</t>
  </si>
  <si>
    <t>NUM_RAYS_CUT</t>
  </si>
  <si>
    <t>MAX_FRAC_VAR</t>
  </si>
  <si>
    <t>CUT_LIMIT</t>
  </si>
  <si>
    <t>USE_SPLIT_SHARE</t>
  </si>
  <si>
    <t>NUM_CUTS_ITER_BILINEAR</t>
  </si>
  <si>
    <t>USE_UNIT_VECTORS_HEUR</t>
  </si>
  <si>
    <t>USE_CUT_VERT_HEUR</t>
  </si>
  <si>
    <t>USE_TIGHT_POINTS_HEUR</t>
  </si>
  <si>
    <t>CUT_PRESOLVE</t>
  </si>
  <si>
    <t>ROUNDS</t>
  </si>
  <si>
    <t>MIN_ORTHOGONALITY</t>
  </si>
  <si>
    <t>EPS</t>
  </si>
  <si>
    <t>RAYEPS</t>
  </si>
  <si>
    <t>TIMELIMIT</t>
  </si>
  <si>
    <t>NUM ROWS</t>
  </si>
  <si>
    <t>NUM COLS</t>
  </si>
  <si>
    <t>NUM EQ ROWS</t>
  </si>
  <si>
    <t>NUM INEQ ROWS</t>
  </si>
  <si>
    <t>NUM BOUND ROWS</t>
  </si>
  <si>
    <t>NUM ASSIGN ROWS</t>
  </si>
  <si>
    <t>INTEGERS NON-BIN</t>
  </si>
  <si>
    <t>BINARIES</t>
  </si>
  <si>
    <t>CONTINUOUS</t>
  </si>
  <si>
    <t>NUM BASIC</t>
  </si>
  <si>
    <t>NUM NON-BASIC</t>
  </si>
  <si>
    <t>NUM ORIG NON-BASIC</t>
  </si>
  <si>
    <t>NUM PRIMAL DEGEN</t>
  </si>
  <si>
    <t>NUM DUAL DEGEN</t>
  </si>
  <si>
    <t>FRAC CORE</t>
  </si>
  <si>
    <t>A NONZERO</t>
  </si>
  <si>
    <t>A-DENSITY</t>
  </si>
  <si>
    <t>MIN RAYVAL NO EPS</t>
  </si>
  <si>
    <t>MIN RAYVAL</t>
  </si>
  <si>
    <t>LP OBJ</t>
  </si>
  <si>
    <t>IP OBJ</t>
  </si>
  <si>
    <t>HPLANE HEUR</t>
  </si>
  <si>
    <t>NUM HPLANES PER RAY</t>
  </si>
  <si>
    <t>NUM RAYS C1</t>
  </si>
  <si>
    <t>AVG NUM PARALLEL RAYS C1</t>
  </si>
  <si>
    <t>AVG NUM SIC FINAL POINTS</t>
  </si>
  <si>
    <t>NUM RAYS TO CUT</t>
  </si>
  <si>
    <t>NUM CUT GEN SETS</t>
  </si>
  <si>
    <t>NUM POINTS (TOTAL)</t>
  </si>
  <si>
    <t>NUM POINTS (AVG)</t>
  </si>
  <si>
    <t>NUM POINTS (MIN)</t>
  </si>
  <si>
    <t>NUM POINTS (MAX)</t>
  </si>
  <si>
    <t>NUM FINAL POINTS (TOTAL)</t>
  </si>
  <si>
    <t>NUM FINAL POINTS (AVG)</t>
  </si>
  <si>
    <t>NUM FINAL POINTS (MIN)</t>
  </si>
  <si>
    <t>NUM FINAL POINTS (MAX)</t>
  </si>
  <si>
    <t>NUM RAYS (TOTAL)</t>
  </si>
  <si>
    <t>NUM RAYS (AVG)</t>
  </si>
  <si>
    <t>NUM RAYS (MIN)</t>
  </si>
  <si>
    <t>NUM RAYS (MAX)</t>
  </si>
  <si>
    <t>SIC DEPTH POINTS (AVG)</t>
  </si>
  <si>
    <t>SIC DEPTH POINTS (MIN)</t>
  </si>
  <si>
    <t>SIC DEPTH POINTS (MAX)</t>
  </si>
  <si>
    <t>OBJ DEPTH POINTS (AVG)</t>
  </si>
  <si>
    <t>OBJ DEPTH POINTS (MIN)</t>
  </si>
  <si>
    <t>OBJ DEPTH POINTS (MAX)</t>
  </si>
  <si>
    <t>NUM CUTS</t>
  </si>
  <si>
    <t>NUM CGS</t>
  </si>
  <si>
    <t>SIC_CUT_GEN</t>
  </si>
  <si>
    <t>CUT_VERTICES_CUT_HEUR</t>
  </si>
  <si>
    <t>DUMMY_OBJ_CUT_HEUR</t>
  </si>
  <si>
    <t>ITER_BILINEAR_CUT_HEUR</t>
  </si>
  <si>
    <t>UNIT_VECTORS_CUT_HEUR</t>
  </si>
  <si>
    <t>TIGHT_POINTS_CUT_HEUR</t>
  </si>
  <si>
    <t>SPLIT_SHARE_CUT_HEUR</t>
  </si>
  <si>
    <t>OBJ</t>
  </si>
  <si>
    <t>DUAL_CUT_SOLVER_FAILS</t>
  </si>
  <si>
    <t>DUPLICATE_SIC_FAILS</t>
  </si>
  <si>
    <t>DUPLICATE_GIC_FAILS</t>
  </si>
  <si>
    <t>ORTHOGONALITY_FAILS</t>
  </si>
  <si>
    <t>TIMELIMIT_FAILS</t>
  </si>
  <si>
    <t>ITERATION_FAILS</t>
  </si>
  <si>
    <t>ABANDONED_FAILS</t>
  </si>
  <si>
    <t>NON_CUTTING_FAILS</t>
  </si>
  <si>
    <t>SCALING_FAILS</t>
  </si>
  <si>
    <t>UNSPEC_FAILS</t>
  </si>
  <si>
    <t>CUT_LIMIT_FAILS</t>
  </si>
  <si>
    <t>PRIMAL_CUT_SOLVER_FAILS</t>
  </si>
  <si>
    <t>PRIMAL_CUT_SOLVER_NO_OBJ_FAILS</t>
  </si>
  <si>
    <t>NUMERICAL_ISSUES_WARNING_NO_OBJ</t>
  </si>
  <si>
    <t>NUMERICAL_ISSUES_NO_OBJ</t>
  </si>
  <si>
    <t>INIT BOUND</t>
  </si>
  <si>
    <t>NUM SIC</t>
  </si>
  <si>
    <t>SIC BOUND</t>
  </si>
  <si>
    <t>NUM PHA</t>
  </si>
  <si>
    <t>PHA BOUND</t>
  </si>
  <si>
    <t>ALL CUTS (WITH SIC)</t>
  </si>
  <si>
    <t>GIC OVER SIC</t>
  </si>
  <si>
    <t>ALL OVER SIC</t>
  </si>
  <si>
    <t>SIC % GAP CLOSED</t>
  </si>
  <si>
    <t>GIC % GAP CLOSED</t>
  </si>
  <si>
    <t>SIC+GIC % GAP CLOSED</t>
  </si>
  <si>
    <t>TOTAL NUM SICS</t>
  </si>
  <si>
    <t>NUM SIC ROUNDS</t>
  </si>
  <si>
    <t>FINAL SIC BOUND</t>
  </si>
  <si>
    <t>PHA+ BOUND RD 1</t>
  </si>
  <si>
    <t>PHA+ BOUND RD 2</t>
  </si>
  <si>
    <t>PHA+ BOUND RD 5</t>
  </si>
  <si>
    <t>MIN SIC ORTHOGONALITY INIT</t>
  </si>
  <si>
    <t>MAX SIC ORTHOGONALITY INIT</t>
  </si>
  <si>
    <t>AVG SIC ORTHOGONALITY INIT</t>
  </si>
  <si>
    <t>MIN PHA ORTHOGONALITY INIT</t>
  </si>
  <si>
    <t>MAX PHA ORTHOGONALITY INIT</t>
  </si>
  <si>
    <t>AVG PHA ORTHOGONALITY INIT</t>
  </si>
  <si>
    <t>MIN SIC ORTHOGONALITY FINAL</t>
  </si>
  <si>
    <t>MAX SIC ORTHOGONALITY FINAL</t>
  </si>
  <si>
    <t>AVG SIC ORTHOGONALITY FINAL</t>
  </si>
  <si>
    <t>MIN PHA ORTHOGONALITY FINAL</t>
  </si>
  <si>
    <t>MAX PHA ORTHOGONALITY FINAL</t>
  </si>
  <si>
    <t>AVG PHA ORTHOGONALITY FINAL</t>
  </si>
  <si>
    <t>INIT_SOLVE_TIME</t>
  </si>
  <si>
    <t>GEN_MSICS_TIME</t>
  </si>
  <si>
    <t>APPLY_MSICS_TIME</t>
  </si>
  <si>
    <t>CHOOSE_HPLANES_TIME</t>
  </si>
  <si>
    <t>GEN_INTERSECTION_POINTS_TIME</t>
  </si>
  <si>
    <t>GEN_VERTICES_TIME</t>
  </si>
  <si>
    <t>GEN_PHA_TIME</t>
  </si>
  <si>
    <t>APPLY_PHA_TIME</t>
  </si>
  <si>
    <t>GEN_MPHA_TIME</t>
  </si>
  <si>
    <t>APPLY_MPHA_TIME</t>
  </si>
  <si>
    <t>COLLECT_STATS_TIME</t>
  </si>
  <si>
    <t>SIC_CUT_GEN_TIME</t>
  </si>
  <si>
    <t>CUT_VERTICES_CUT_HEUR_TIME</t>
  </si>
  <si>
    <t>DUMMY_OBJ_CUT_HEUR_TIME</t>
  </si>
  <si>
    <t>ITER_BILINEAR_CUT_HEUR_TIME</t>
  </si>
  <si>
    <t>UNIT_VECTORS_CUT_HEUR_TIME</t>
  </si>
  <si>
    <t>TIGHT_POINTS_CUT_HEUR_TIME</t>
  </si>
  <si>
    <t>SPLIT_SHARE_CUT_HEUR_TIME</t>
  </si>
  <si>
    <t>TOTAL_TIME</t>
  </si>
  <si>
    <t>bell3a</t>
  </si>
  <si>
    <t>DONE!</t>
  </si>
  <si>
    <t>bell3b</t>
  </si>
  <si>
    <t>bell4</t>
  </si>
  <si>
    <t>bell5</t>
  </si>
  <si>
    <t>blend2</t>
  </si>
  <si>
    <t>bm23</t>
  </si>
  <si>
    <t>egout</t>
  </si>
  <si>
    <t>flugpl</t>
  </si>
  <si>
    <t>gt2</t>
  </si>
  <si>
    <t>k16x240</t>
  </si>
  <si>
    <t>lseu</t>
  </si>
  <si>
    <t>mas74</t>
  </si>
  <si>
    <t>mas76</t>
  </si>
  <si>
    <t>mas284</t>
  </si>
  <si>
    <t>misc05</t>
  </si>
  <si>
    <t>mod008</t>
  </si>
  <si>
    <t>mod013</t>
  </si>
  <si>
    <t>modglob</t>
  </si>
  <si>
    <t>p0033</t>
  </si>
  <si>
    <t>p0040</t>
  </si>
  <si>
    <t>p0282</t>
  </si>
  <si>
    <t>p0291</t>
  </si>
  <si>
    <t>pipex</t>
  </si>
  <si>
    <t>pp08a</t>
  </si>
  <si>
    <t>probportfolio</t>
  </si>
  <si>
    <t>sample2</t>
  </si>
  <si>
    <t>sentoy</t>
  </si>
  <si>
    <t>stein15_nosym</t>
  </si>
  <si>
    <t>stein27_nosym</t>
  </si>
  <si>
    <t>stein45_nosym</t>
  </si>
  <si>
    <t>timtab1</t>
  </si>
  <si>
    <t>vpm1</t>
  </si>
  <si>
    <t>vpm2</t>
  </si>
  <si>
    <t>glass4</t>
  </si>
  <si>
    <t>misc01</t>
  </si>
  <si>
    <t>misc02</t>
  </si>
  <si>
    <t>misc03</t>
  </si>
  <si>
    <t>misc07</t>
  </si>
  <si>
    <t>p0201</t>
  </si>
  <si>
    <t>rgn</t>
  </si>
  <si>
    <t>row</t>
  </si>
  <si>
    <t>AVG % PAR RAYS</t>
  </si>
  <si>
    <t>AVG % CUTTABLE</t>
  </si>
  <si>
    <t>COUNT</t>
  </si>
  <si>
    <t>MIN</t>
  </si>
  <si>
    <t>MAX</t>
  </si>
  <si>
    <t>AVERAGE</t>
  </si>
  <si>
    <t>MEDIAN</t>
  </si>
  <si>
    <t>pts/n</t>
  </si>
  <si>
    <t>rays/n</t>
  </si>
  <si>
    <t>Number points per split</t>
  </si>
  <si>
    <t>Number rays to cut</t>
  </si>
  <si>
    <t>AVG NUM CUTTABLE</t>
  </si>
  <si>
    <t>pct avg final</t>
  </si>
  <si>
    <t>SICs</t>
  </si>
  <si>
    <t>Active SICs</t>
  </si>
  <si>
    <t>GICs</t>
  </si>
  <si>
    <t>Active GICs</t>
  </si>
  <si>
    <t>V</t>
  </si>
  <si>
    <t>Active V</t>
  </si>
  <si>
    <t>B</t>
  </si>
  <si>
    <t>Active B</t>
  </si>
  <si>
    <t>R</t>
  </si>
  <si>
    <t>Active R</t>
  </si>
  <si>
    <t>T</t>
  </si>
  <si>
    <t>Active T</t>
  </si>
  <si>
    <t>S</t>
  </si>
  <si>
    <t>Active S</t>
  </si>
  <si>
    <t>% active V</t>
  </si>
  <si>
    <t>% active R</t>
  </si>
  <si>
    <t>% active S</t>
  </si>
  <si>
    <t>% active T</t>
  </si>
  <si>
    <t>Opt</t>
  </si>
  <si>
    <t>Best % gap closed</t>
  </si>
  <si>
    <t># cuts</t>
  </si>
  <si>
    <t>Instance</t>
  </si>
  <si>
    <t>Rows</t>
  </si>
  <si>
    <t>Cols</t>
  </si>
  <si>
    <t>LP</t>
  </si>
  <si>
    <t>IP</t>
  </si>
  <si>
    <t>SIC</t>
  </si>
  <si>
    <t>GIC+SIC</t>
  </si>
  <si>
    <t>GIC</t>
  </si>
  <si>
    <t>Diff</t>
  </si>
  <si>
    <t>% active</t>
  </si>
  <si>
    <t>Average</t>
  </si>
  <si>
    <t>GICs % of active</t>
  </si>
  <si>
    <t>SICs % of active</t>
  </si>
  <si>
    <t>Row</t>
  </si>
  <si>
    <t>Col</t>
  </si>
  <si>
    <t>AVG % FINAL (OF POINTS)</t>
  </si>
  <si>
    <t>DIFF</t>
  </si>
  <si>
    <t>% avg final points (of initial points)</t>
  </si>
  <si>
    <t>Initial final points</t>
  </si>
  <si>
    <t>total</t>
  </si>
  <si>
    <t>'+inf'</t>
  </si>
  <si>
    <t>GIC POINT INFO ROUND 1</t>
  </si>
  <si>
    <t>AVG NUM SIC FINAL RAYS</t>
  </si>
  <si>
    <t>SIC AVG TIGHT FINAL POINTS</t>
  </si>
  <si>
    <t>GIC AVG TIGHT FINAL POINTS</t>
  </si>
  <si>
    <t>NUM FINAL RAYS (TOTAL)</t>
  </si>
  <si>
    <t>NUM FINAL RAYS (AVG)</t>
  </si>
  <si>
    <t>NUM FINAL RAYS (MIN)</t>
  </si>
  <si>
    <t>NUM FINAL RAYS (MAX)</t>
  </si>
  <si>
    <t>SIC AVG TIGHT FINAL RAYS</t>
  </si>
  <si>
    <t>GIC AVG TIGHT FINAL RAYS</t>
  </si>
  <si>
    <t>SIC % TIGHT FINAL PTS</t>
  </si>
  <si>
    <t>GIC % TIGHT FINAL PTS</t>
  </si>
  <si>
    <t>SIC % TIGHT FINAL RAYS</t>
  </si>
  <si>
    <t>GIC % TIGHT FINAL RAYS</t>
  </si>
  <si>
    <t>L&amp;PC</t>
  </si>
  <si>
    <t>split closure</t>
  </si>
  <si>
    <t>BalSax</t>
  </si>
  <si>
    <t>DasGunLod</t>
  </si>
  <si>
    <t>CG gap</t>
  </si>
  <si>
    <t>split</t>
  </si>
  <si>
    <t>GIC POINT INFO ROUND 2</t>
  </si>
  <si>
    <t>HPLANE_SCORING_FN</t>
  </si>
  <si>
    <t>WORST SPLIT OBJ</t>
  </si>
  <si>
    <t>BEST SPLIT OBJ</t>
  </si>
  <si>
    <t>ACTIVE SIC AVG TIGHT FINAL POINTS</t>
  </si>
  <si>
    <t>ACTIVE SIC AVG TIGHT FINAL RAYS</t>
  </si>
  <si>
    <t>ACTIVE GIC AVG TIGHT FINAL RAYS</t>
  </si>
  <si>
    <t>ACTIVE SIC_CUT_GEN</t>
  </si>
  <si>
    <t>ACTIVE CUT_VERTICES_CUT_HEUR</t>
  </si>
  <si>
    <t>ACTIVE DUMMY_OBJ_CUT_HEUR</t>
  </si>
  <si>
    <t>ACTIVE ITER_BILINEAR_CUT_HEUR</t>
  </si>
  <si>
    <t>ACTIVE UNIT_VECTORS_CUT_HEUR</t>
  </si>
  <si>
    <t>ACTIVE TIGHT_POINTS_CUT_HEUR</t>
  </si>
  <si>
    <t>ACTIVE SPLIT_SHARE_CUT_HEUR</t>
  </si>
  <si>
    <t>ACTIVE SIC</t>
  </si>
  <si>
    <t>ACTIVE PHA</t>
  </si>
  <si>
    <t>ACTIVE GIC AVG TIGHT FINAL POINTS</t>
  </si>
  <si>
    <t>Fri Nov  9 20:11:11 2018</t>
  </si>
  <si>
    <t>Fri Nov  9 20:11:12 2018</t>
  </si>
  <si>
    <t>*</t>
  </si>
  <si>
    <t>Bonami12</t>
  </si>
  <si>
    <t>% sic tight on final</t>
  </si>
  <si>
    <t>% gic tight on final</t>
  </si>
  <si>
    <t>% active sic tight on final</t>
  </si>
  <si>
    <t>% active gic tight on final</t>
  </si>
  <si>
    <t>AVG % FINAL POINTS+RAYS (OF ALL RAYS)</t>
  </si>
  <si>
    <t>% final points/rays [initial]</t>
  </si>
  <si>
    <t>% avg final points [initial]</t>
  </si>
  <si>
    <t>this tails off eventually</t>
  </si>
  <si>
    <t>cut limit</t>
  </si>
  <si>
    <t>Wed Nov 28 22:06:07 2018</t>
  </si>
  <si>
    <t>Wed Nov 28 22:06:34 2018</t>
  </si>
  <si>
    <t>Wed Nov 28 22:08:38 2018</t>
  </si>
  <si>
    <t>Wed Nov 28 22:08:55 2018</t>
  </si>
  <si>
    <t>Wed Nov 28 23:13:11 2018</t>
  </si>
  <si>
    <t>Wed Nov 28 22:10:15 2018</t>
  </si>
  <si>
    <t>Wed Nov 28 22:05:29 2018</t>
  </si>
  <si>
    <t>Wed Nov 28 22:05:38 2018</t>
  </si>
  <si>
    <t>Wed Nov 28 22:11:16 2018</t>
  </si>
  <si>
    <t>Wed Nov 28 22:07:19 2018</t>
  </si>
  <si>
    <t>Wed Nov 28 22:40:43 2018</t>
  </si>
  <si>
    <t>Wed Nov 28 23:19:34 2018</t>
  </si>
  <si>
    <t>Wed Nov 28 23:22:34 2018</t>
  </si>
  <si>
    <t>Wed Nov 28 22:14:41 2018</t>
  </si>
  <si>
    <t>Wed Nov 28 22:14:45 2018</t>
  </si>
  <si>
    <t>Wed Nov 28 22:24:02 2018</t>
  </si>
  <si>
    <t>Wed Nov 28 22:05:27 2018</t>
  </si>
  <si>
    <t>Wed Nov 28 22:45:39 2018</t>
  </si>
  <si>
    <t>Wed Nov 28 22:48:18 2018</t>
  </si>
  <si>
    <t>Wed Nov 28 22:48:33 2018</t>
  </si>
  <si>
    <t>Wed Nov 28 22:49:44 2018</t>
  </si>
  <si>
    <t>Wed Nov 28 22:16:09 2018</t>
  </si>
  <si>
    <t>Wed Nov 28 22:05:43 2018</t>
  </si>
  <si>
    <t>Wed Nov 28 22:19:59 2018</t>
  </si>
  <si>
    <t>Wed Nov 28 22:20:00 2018</t>
  </si>
  <si>
    <t>Wed Nov 28 22:20:47 2018</t>
  </si>
  <si>
    <t>Wed Nov 28 22:23:54 2018</t>
  </si>
  <si>
    <t>Wed Nov 28 22:06:01 2018</t>
  </si>
  <si>
    <t>Wed Nov 28 22:06:18 2018</t>
  </si>
  <si>
    <t>Wed Nov 28 22:12:56 2018</t>
  </si>
  <si>
    <t>Wed Nov 28 23:18:20 2018</t>
  </si>
  <si>
    <t>Wed Nov 28 22:07:44 2018</t>
  </si>
  <si>
    <t>Wed Nov 28 22:08:31 2018</t>
  </si>
  <si>
    <t>Wed Nov 28 22:08:34 2018</t>
  </si>
  <si>
    <t>Wed Nov 28 22:13:41 2018</t>
  </si>
  <si>
    <t>Wed Nov 28 22:15:14 2018</t>
  </si>
  <si>
    <t>Wed Nov 28 22:15:26 2018</t>
  </si>
  <si>
    <t>Thu Nov 29 00:39:18 2018</t>
  </si>
  <si>
    <t>Thu Nov 29 00:40:10 2018</t>
  </si>
  <si>
    <t>Thu Nov 29 00:41:42 2018</t>
  </si>
  <si>
    <t>Thu Nov 29 00:41:45 2018</t>
  </si>
  <si>
    <t>Thu Nov 29 00:55:49 2018</t>
  </si>
  <si>
    <t>Thu Nov 29 00:42:27 2018</t>
  </si>
  <si>
    <t>Thu Nov 29 00:42:30 2018</t>
  </si>
  <si>
    <t>Thu Nov 29 00:42:34 2018</t>
  </si>
  <si>
    <t>Thu Nov 29 00:57:50 2018</t>
  </si>
  <si>
    <t>Thu Nov 29 00:43:37 2018</t>
  </si>
  <si>
    <t>Thu Nov 29 00:49:01 2018</t>
  </si>
  <si>
    <t>Thu Nov 29 01:45:35 2018</t>
  </si>
  <si>
    <t>Thu Nov 29 02:33:20 2018</t>
  </si>
  <si>
    <t>Thu Nov 29 01:01:55 2018</t>
  </si>
  <si>
    <t>Thu Nov 29 03:48:10 2018</t>
  </si>
  <si>
    <t>Thu Nov 29 01:02:10 2018</t>
  </si>
  <si>
    <t>Thu Nov 29 01:14:59 2018</t>
  </si>
  <si>
    <t>Thu Nov 29 02:33:21 2018</t>
  </si>
  <si>
    <t>Thu Nov 29 03:54:34 2018</t>
  </si>
  <si>
    <t>Thu Nov 29 03:57:16 2018</t>
  </si>
  <si>
    <t>Thu Nov 29 03:58:19 2018</t>
  </si>
  <si>
    <t>Thu Nov 29 04:15:55 2018</t>
  </si>
  <si>
    <t>Thu Nov 29 01:28:47 2018</t>
  </si>
  <si>
    <t>Thu Nov 29 00:38:34 2018</t>
  </si>
  <si>
    <t>Thu Nov 29 00:44:04 2018</t>
  </si>
  <si>
    <t>Thu Nov 29 00:44:22 2018</t>
  </si>
  <si>
    <t>Thu Nov 29 00:48:41 2018</t>
  </si>
  <si>
    <t>Thu Nov 29 00:38:03 2018</t>
  </si>
  <si>
    <t>Thu Nov 29 00:49:29 2018</t>
  </si>
  <si>
    <t>Thu Nov 29 01:02:18 2018</t>
  </si>
  <si>
    <t>Thu Nov 29 03:13:18 2018</t>
  </si>
  <si>
    <t>GIC2</t>
  </si>
  <si>
    <t>SIC2</t>
  </si>
  <si>
    <t>GIC1</t>
  </si>
  <si>
    <t>SIC1</t>
  </si>
  <si>
    <t>% gap closed</t>
  </si>
  <si>
    <t>SIC rds</t>
  </si>
  <si>
    <t>AVG % FINAL POINTS (OF ALL RAYS)</t>
  </si>
  <si>
    <t>% final pts+rays [end]</t>
  </si>
  <si>
    <t>% avg final points [end]</t>
  </si>
  <si>
    <t>tails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</si>
</sst>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8">
    <xf numFmtId="0" fontId="0" fillId="0" borderId="0" xfId="0"/>
    <xf numFmtId="11" fontId="0" fillId="0" borderId="0" xfId="0" applyNumberFormat="1"/>
    <xf numFmtId="9" fontId="0" fillId="0" borderId="0" xfId="1" applyFont="1"/>
    <xf numFmtId="9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2" fillId="2" borderId="0" xfId="0" applyFont="1" applyFill="1"/>
    <xf numFmtId="0" fontId="0" fillId="0" borderId="0" xfId="2" applyNumberFormat="1" applyFont="1"/>
    <xf numFmtId="2" fontId="0" fillId="0" borderId="0" xfId="0" applyNumberFormat="1"/>
    <xf numFmtId="0" fontId="3" fillId="3" borderId="0" xfId="3"/>
    <xf numFmtId="164" fontId="0" fillId="0" borderId="0" xfId="0" applyNumberFormat="1"/>
    <xf numFmtId="2" fontId="0" fillId="0" borderId="0" xfId="1" applyNumberFormat="1" applyFont="1"/>
    <xf numFmtId="2" fontId="2" fillId="2" borderId="0" xfId="0" applyNumberFormat="1" applyFont="1" applyFill="1"/>
    <xf numFmtId="1" fontId="0" fillId="0" borderId="0" xfId="0" applyNumberFormat="1"/>
    <xf numFmtId="9" fontId="4" fillId="4" borderId="0" xfId="4" applyNumberFormat="1"/>
    <xf numFmtId="0" fontId="4" fillId="4" borderId="0" xfId="4"/>
    <xf numFmtId="10" fontId="4" fillId="4" borderId="0" xfId="4" applyNumberFormat="1"/>
    <xf numFmtId="0" fontId="4" fillId="4" borderId="1" xfId="4" applyBorder="1"/>
  </cellXfs>
  <cellStyles count="5">
    <cellStyle name="Accent5" xfId="4" builtinId="45"/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Gap closed by lift-and-project</a:t>
            </a:r>
            <a:r>
              <a:rPr lang="en-US" baseline="0"/>
              <a:t> cuts vs generalized intersection cuts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lpc_gap!$D$3:$D$19</c:f>
              <c:numCache>
                <c:formatCode>General</c:formatCode>
                <c:ptCount val="17"/>
                <c:pt idx="0">
                  <c:v>64.56</c:v>
                </c:pt>
                <c:pt idx="1">
                  <c:v>86.25</c:v>
                </c:pt>
                <c:pt idx="2">
                  <c:v>21.82</c:v>
                </c:pt>
                <c:pt idx="3">
                  <c:v>93.85</c:v>
                </c:pt>
                <c:pt idx="4">
                  <c:v>11.72</c:v>
                </c:pt>
                <c:pt idx="5">
                  <c:v>92.38</c:v>
                </c:pt>
                <c:pt idx="6">
                  <c:v>16.579999999999998</c:v>
                </c:pt>
                <c:pt idx="7">
                  <c:v>5.47</c:v>
                </c:pt>
                <c:pt idx="8">
                  <c:v>3.68</c:v>
                </c:pt>
                <c:pt idx="9">
                  <c:v>9.02</c:v>
                </c:pt>
                <c:pt idx="10">
                  <c:v>57.09</c:v>
                </c:pt>
                <c:pt idx="11">
                  <c:v>8.19</c:v>
                </c:pt>
                <c:pt idx="12">
                  <c:v>93.9</c:v>
                </c:pt>
                <c:pt idx="13">
                  <c:v>79.290000000000006</c:v>
                </c:pt>
                <c:pt idx="14">
                  <c:v>26.99</c:v>
                </c:pt>
                <c:pt idx="15">
                  <c:v>31.42</c:v>
                </c:pt>
                <c:pt idx="16">
                  <c:v>54.29</c:v>
                </c:pt>
              </c:numCache>
            </c:numRef>
          </c:xVal>
          <c:yVal>
            <c:numRef>
              <c:f>lpc_gap!$E$3:$E$19</c:f>
              <c:numCache>
                <c:formatCode>0.00</c:formatCode>
                <c:ptCount val="17"/>
                <c:pt idx="0">
                  <c:v>59.516907000000003</c:v>
                </c:pt>
                <c:pt idx="1">
                  <c:v>85.373177999999996</c:v>
                </c:pt>
                <c:pt idx="2">
                  <c:v>19.784186999999999</c:v>
                </c:pt>
                <c:pt idx="3">
                  <c:v>52.107613000000001</c:v>
                </c:pt>
                <c:pt idx="4">
                  <c:v>11.738530000000001</c:v>
                </c:pt>
                <c:pt idx="5">
                  <c:v>84.255617999999998</c:v>
                </c:pt>
                <c:pt idx="6">
                  <c:v>4.6524809999999999</c:v>
                </c:pt>
                <c:pt idx="7">
                  <c:v>4.3099080000000001</c:v>
                </c:pt>
                <c:pt idx="8">
                  <c:v>2.4944760000000001</c:v>
                </c:pt>
                <c:pt idx="9">
                  <c:v>1.372906</c:v>
                </c:pt>
                <c:pt idx="10">
                  <c:v>14.024221000000001</c:v>
                </c:pt>
                <c:pt idx="11">
                  <c:v>5.1851159999999998</c:v>
                </c:pt>
                <c:pt idx="12">
                  <c:v>5.1207770000000004</c:v>
                </c:pt>
                <c:pt idx="13">
                  <c:v>54.460847000000001</c:v>
                </c:pt>
                <c:pt idx="14">
                  <c:v>17.537893</c:v>
                </c:pt>
                <c:pt idx="15">
                  <c:v>10.181818</c:v>
                </c:pt>
                <c:pt idx="16">
                  <c:v>11.706659999999999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09-5C49-83E7-C0310CA8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820864"/>
        <c:axId val="385336544"/>
      </c:scatterChart>
      <c:valAx>
        <c:axId val="38582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36544"/>
        <c:crosses val="autoZero"/>
        <c:crossBetween val="midCat"/>
      </c:valAx>
      <c:valAx>
        <c:axId val="38533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2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points!$CK$2</c:f>
              <c:strCache>
                <c:ptCount val="1"/>
                <c:pt idx="0">
                  <c:v>% active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points!$CJ$3:$CJ$35</c:f>
              <c:numCache>
                <c:formatCode>General</c:formatCode>
                <c:ptCount val="33"/>
                <c:pt idx="0">
                  <c:v>6.0960630939297955</c:v>
                </c:pt>
                <c:pt idx="1">
                  <c:v>3.9434256262735228</c:v>
                </c:pt>
                <c:pt idx="2">
                  <c:v>1.5842868393014315</c:v>
                </c:pt>
                <c:pt idx="3">
                  <c:v>9.1666666666666679</c:v>
                </c:pt>
                <c:pt idx="4">
                  <c:v>6.3907514450867051</c:v>
                </c:pt>
                <c:pt idx="5">
                  <c:v>5.7253310476323751</c:v>
                </c:pt>
                <c:pt idx="6">
                  <c:v>3.8429054054054053</c:v>
                </c:pt>
                <c:pt idx="7">
                  <c:v>11.951754385964913</c:v>
                </c:pt>
                <c:pt idx="8">
                  <c:v>4.9895501044989548</c:v>
                </c:pt>
                <c:pt idx="9">
                  <c:v>10.236339003462291</c:v>
                </c:pt>
                <c:pt idx="10">
                  <c:v>6.3574799661866033</c:v>
                </c:pt>
                <c:pt idx="11">
                  <c:v>5.2122940908638604</c:v>
                </c:pt>
                <c:pt idx="12">
                  <c:v>3.205009271284792</c:v>
                </c:pt>
                <c:pt idx="13">
                  <c:v>0.46327683615819215</c:v>
                </c:pt>
                <c:pt idx="14">
                  <c:v>15.417990711317525</c:v>
                </c:pt>
                <c:pt idx="15">
                  <c:v>2.1055309469651622</c:v>
                </c:pt>
                <c:pt idx="16">
                  <c:v>26.232432432432429</c:v>
                </c:pt>
                <c:pt idx="17">
                  <c:v>1.5413272946418786</c:v>
                </c:pt>
                <c:pt idx="18">
                  <c:v>14.566735516868302</c:v>
                </c:pt>
                <c:pt idx="19">
                  <c:v>55.274576271186447</c:v>
                </c:pt>
                <c:pt idx="20">
                  <c:v>2.3475061104993151</c:v>
                </c:pt>
                <c:pt idx="21">
                  <c:v>2.8644688644688645</c:v>
                </c:pt>
                <c:pt idx="22">
                  <c:v>14.260150375939851</c:v>
                </c:pt>
                <c:pt idx="23">
                  <c:v>2.711212174217247</c:v>
                </c:pt>
                <c:pt idx="24">
                  <c:v>0.48780487804878053</c:v>
                </c:pt>
                <c:pt idx="25">
                  <c:v>16.344653786151447</c:v>
                </c:pt>
                <c:pt idx="26">
                  <c:v>6.3065331425846445</c:v>
                </c:pt>
                <c:pt idx="27">
                  <c:v>25.499999999999996</c:v>
                </c:pt>
                <c:pt idx="28">
                  <c:v>13.513513513513514</c:v>
                </c:pt>
                <c:pt idx="29">
                  <c:v>1.4981273408239701</c:v>
                </c:pt>
                <c:pt idx="30">
                  <c:v>1.1158021712907116</c:v>
                </c:pt>
                <c:pt idx="31">
                  <c:v>5.92958616429895</c:v>
                </c:pt>
                <c:pt idx="32">
                  <c:v>1.8855104467470698</c:v>
                </c:pt>
              </c:numCache>
            </c:numRef>
          </c:xVal>
          <c:yVal>
            <c:numRef>
              <c:f>points!$CK$3:$CK$35</c:f>
              <c:numCache>
                <c:formatCode>General</c:formatCode>
                <c:ptCount val="33"/>
                <c:pt idx="0">
                  <c:v>20.567375886524822</c:v>
                </c:pt>
                <c:pt idx="1">
                  <c:v>17.708333333333332</c:v>
                </c:pt>
                <c:pt idx="2">
                  <c:v>2.169421487603306</c:v>
                </c:pt>
                <c:pt idx="3">
                  <c:v>61.29032258064516</c:v>
                </c:pt>
                <c:pt idx="4">
                  <c:v>1.6216216216216217</c:v>
                </c:pt>
                <c:pt idx="5">
                  <c:v>0.9</c:v>
                </c:pt>
                <c:pt idx="6">
                  <c:v>91.111111111111114</c:v>
                </c:pt>
                <c:pt idx="7">
                  <c:v>37.5</c:v>
                </c:pt>
                <c:pt idx="8">
                  <c:v>37.837837837837839</c:v>
                </c:pt>
                <c:pt idx="9">
                  <c:v>12.903225806451612</c:v>
                </c:pt>
                <c:pt idx="10">
                  <c:v>2.7777777777777777</c:v>
                </c:pt>
                <c:pt idx="11">
                  <c:v>4.8</c:v>
                </c:pt>
                <c:pt idx="12">
                  <c:v>2.8</c:v>
                </c:pt>
                <c:pt idx="13">
                  <c:v>1.2</c:v>
                </c:pt>
                <c:pt idx="14">
                  <c:v>1.2</c:v>
                </c:pt>
                <c:pt idx="15">
                  <c:v>0.31496062992125984</c:v>
                </c:pt>
                <c:pt idx="16">
                  <c:v>7.2</c:v>
                </c:pt>
                <c:pt idx="17">
                  <c:v>11.261872455902306</c:v>
                </c:pt>
                <c:pt idx="18">
                  <c:v>11.111111111111111</c:v>
                </c:pt>
                <c:pt idx="19">
                  <c:v>100</c:v>
                </c:pt>
                <c:pt idx="20">
                  <c:v>2.6422764227642275</c:v>
                </c:pt>
                <c:pt idx="21">
                  <c:v>8.5714285714285712</c:v>
                </c:pt>
                <c:pt idx="22">
                  <c:v>7.5757575757575761</c:v>
                </c:pt>
                <c:pt idx="23">
                  <c:v>14.960629921259843</c:v>
                </c:pt>
                <c:pt idx="24">
                  <c:v>14.3</c:v>
                </c:pt>
                <c:pt idx="25">
                  <c:v>2.8301886792452828</c:v>
                </c:pt>
                <c:pt idx="26">
                  <c:v>2.0072992700729926</c:v>
                </c:pt>
                <c:pt idx="27">
                  <c:v>21.951219512195124</c:v>
                </c:pt>
                <c:pt idx="28">
                  <c:v>0.5</c:v>
                </c:pt>
                <c:pt idx="29">
                  <c:v>0.6</c:v>
                </c:pt>
                <c:pt idx="30">
                  <c:v>100</c:v>
                </c:pt>
                <c:pt idx="31">
                  <c:v>25.423728813559322</c:v>
                </c:pt>
                <c:pt idx="32">
                  <c:v>11.864406779661017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4-844F-A410-58D8D7A5C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52079"/>
        <c:axId val="2077053759"/>
      </c:scatterChart>
      <c:valAx>
        <c:axId val="207705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053759"/>
        <c:crosses val="autoZero"/>
        <c:crossBetween val="midCat"/>
      </c:valAx>
      <c:valAx>
        <c:axId val="207705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05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points!$CK$2</c:f>
              <c:strCache>
                <c:ptCount val="1"/>
                <c:pt idx="0">
                  <c:v>% active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points!$CJ$3:$CJ$35</c:f>
              <c:numCache>
                <c:formatCode>General</c:formatCode>
                <c:ptCount val="33"/>
                <c:pt idx="0">
                  <c:v>6.0960630939297955</c:v>
                </c:pt>
                <c:pt idx="1">
                  <c:v>3.9434256262735228</c:v>
                </c:pt>
                <c:pt idx="2">
                  <c:v>1.5842868393014315</c:v>
                </c:pt>
                <c:pt idx="3">
                  <c:v>9.1666666666666679</c:v>
                </c:pt>
                <c:pt idx="4">
                  <c:v>6.3907514450867051</c:v>
                </c:pt>
                <c:pt idx="5">
                  <c:v>5.7253310476323751</c:v>
                </c:pt>
                <c:pt idx="6">
                  <c:v>3.8429054054054053</c:v>
                </c:pt>
                <c:pt idx="7">
                  <c:v>11.951754385964913</c:v>
                </c:pt>
                <c:pt idx="8">
                  <c:v>4.9895501044989548</c:v>
                </c:pt>
                <c:pt idx="9">
                  <c:v>10.236339003462291</c:v>
                </c:pt>
                <c:pt idx="10">
                  <c:v>6.3574799661866033</c:v>
                </c:pt>
                <c:pt idx="11">
                  <c:v>5.2122940908638604</c:v>
                </c:pt>
                <c:pt idx="12">
                  <c:v>3.205009271284792</c:v>
                </c:pt>
                <c:pt idx="13">
                  <c:v>0.46327683615819215</c:v>
                </c:pt>
                <c:pt idx="14">
                  <c:v>15.417990711317525</c:v>
                </c:pt>
                <c:pt idx="15">
                  <c:v>2.1055309469651622</c:v>
                </c:pt>
                <c:pt idx="16">
                  <c:v>26.232432432432429</c:v>
                </c:pt>
                <c:pt idx="17">
                  <c:v>1.5413272946418786</c:v>
                </c:pt>
                <c:pt idx="18">
                  <c:v>14.566735516868302</c:v>
                </c:pt>
                <c:pt idx="19">
                  <c:v>55.274576271186447</c:v>
                </c:pt>
                <c:pt idx="20">
                  <c:v>2.3475061104993151</c:v>
                </c:pt>
                <c:pt idx="21">
                  <c:v>2.8644688644688645</c:v>
                </c:pt>
                <c:pt idx="22">
                  <c:v>14.260150375939851</c:v>
                </c:pt>
                <c:pt idx="23">
                  <c:v>2.711212174217247</c:v>
                </c:pt>
                <c:pt idx="24">
                  <c:v>0.48780487804878053</c:v>
                </c:pt>
                <c:pt idx="25">
                  <c:v>16.344653786151447</c:v>
                </c:pt>
                <c:pt idx="26">
                  <c:v>6.3065331425846445</c:v>
                </c:pt>
                <c:pt idx="27">
                  <c:v>25.499999999999996</c:v>
                </c:pt>
                <c:pt idx="28">
                  <c:v>13.513513513513514</c:v>
                </c:pt>
                <c:pt idx="29">
                  <c:v>1.4981273408239701</c:v>
                </c:pt>
                <c:pt idx="30">
                  <c:v>1.1158021712907116</c:v>
                </c:pt>
                <c:pt idx="31">
                  <c:v>5.92958616429895</c:v>
                </c:pt>
                <c:pt idx="32">
                  <c:v>1.8855104467470698</c:v>
                </c:pt>
              </c:numCache>
            </c:numRef>
          </c:xVal>
          <c:yVal>
            <c:numRef>
              <c:f>points!$CK$3:$CK$35</c:f>
              <c:numCache>
                <c:formatCode>General</c:formatCode>
                <c:ptCount val="33"/>
                <c:pt idx="0">
                  <c:v>20.567375886524822</c:v>
                </c:pt>
                <c:pt idx="1">
                  <c:v>17.708333333333332</c:v>
                </c:pt>
                <c:pt idx="2">
                  <c:v>2.169421487603306</c:v>
                </c:pt>
                <c:pt idx="3">
                  <c:v>61.29032258064516</c:v>
                </c:pt>
                <c:pt idx="4">
                  <c:v>1.6216216216216217</c:v>
                </c:pt>
                <c:pt idx="5">
                  <c:v>0.9</c:v>
                </c:pt>
                <c:pt idx="6">
                  <c:v>91.111111111111114</c:v>
                </c:pt>
                <c:pt idx="7">
                  <c:v>37.5</c:v>
                </c:pt>
                <c:pt idx="8">
                  <c:v>37.837837837837839</c:v>
                </c:pt>
                <c:pt idx="9">
                  <c:v>12.903225806451612</c:v>
                </c:pt>
                <c:pt idx="10">
                  <c:v>2.7777777777777777</c:v>
                </c:pt>
                <c:pt idx="11">
                  <c:v>4.8</c:v>
                </c:pt>
                <c:pt idx="12">
                  <c:v>2.8</c:v>
                </c:pt>
                <c:pt idx="13">
                  <c:v>1.2</c:v>
                </c:pt>
                <c:pt idx="14">
                  <c:v>1.2</c:v>
                </c:pt>
                <c:pt idx="15">
                  <c:v>0.31496062992125984</c:v>
                </c:pt>
                <c:pt idx="16">
                  <c:v>7.2</c:v>
                </c:pt>
                <c:pt idx="17">
                  <c:v>11.261872455902306</c:v>
                </c:pt>
                <c:pt idx="18">
                  <c:v>11.111111111111111</c:v>
                </c:pt>
                <c:pt idx="19">
                  <c:v>100</c:v>
                </c:pt>
                <c:pt idx="20">
                  <c:v>2.6422764227642275</c:v>
                </c:pt>
                <c:pt idx="21">
                  <c:v>8.5714285714285712</c:v>
                </c:pt>
                <c:pt idx="22">
                  <c:v>7.5757575757575761</c:v>
                </c:pt>
                <c:pt idx="23">
                  <c:v>14.960629921259843</c:v>
                </c:pt>
                <c:pt idx="24">
                  <c:v>14.3</c:v>
                </c:pt>
                <c:pt idx="25">
                  <c:v>2.8301886792452828</c:v>
                </c:pt>
                <c:pt idx="26">
                  <c:v>2.0072992700729926</c:v>
                </c:pt>
                <c:pt idx="27">
                  <c:v>21.951219512195124</c:v>
                </c:pt>
                <c:pt idx="28">
                  <c:v>0.5</c:v>
                </c:pt>
                <c:pt idx="29">
                  <c:v>0.6</c:v>
                </c:pt>
                <c:pt idx="30">
                  <c:v>100</c:v>
                </c:pt>
                <c:pt idx="31">
                  <c:v>25.423728813559322</c:v>
                </c:pt>
                <c:pt idx="32">
                  <c:v>11.864406779661017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EA-5342-8CDB-3EC65DF9C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52079"/>
        <c:axId val="2077053759"/>
      </c:scatterChart>
      <c:valAx>
        <c:axId val="207705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053759"/>
        <c:crosses val="autoZero"/>
        <c:crossBetween val="midCat"/>
      </c:valAx>
      <c:valAx>
        <c:axId val="207705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05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Latin Modern Math" panose="02000503000000000000" pitchFamily="2" charset="77"/>
                <a:ea typeface="Latin Modern Math" panose="02000503000000000000" pitchFamily="2" charset="77"/>
                <a:cs typeface="+mn-cs"/>
              </a:defRPr>
            </a:pPr>
            <a:r>
              <a:rPr lang="en-US"/>
              <a:t>Number Points vs Number Rays to Cut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Latin Modern Math" panose="02000503000000000000" pitchFamily="2" charset="77"/>
              <a:ea typeface="Latin Modern Math" panose="02000503000000000000" pitchFamily="2" charset="77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NumPointsVsNumRays!$D$3</c:f>
              <c:strCache>
                <c:ptCount val="1"/>
                <c:pt idx="0">
                  <c:v>Number points per split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xVal>
            <c:numRef>
              <c:f>NumPointsVsNumRays!$C$4:$C$43</c:f>
              <c:numCache>
                <c:formatCode>General</c:formatCode>
                <c:ptCount val="40"/>
                <c:pt idx="0">
                  <c:v>13.031999999999995</c:v>
                </c:pt>
                <c:pt idx="1">
                  <c:v>8.7709999999999972</c:v>
                </c:pt>
                <c:pt idx="2">
                  <c:v>6.3910000000000009</c:v>
                </c:pt>
                <c:pt idx="3">
                  <c:v>16.039999999999996</c:v>
                </c:pt>
                <c:pt idx="4">
                  <c:v>83.332999999999998</c:v>
                </c:pt>
                <c:pt idx="5">
                  <c:v>24.332999999999998</c:v>
                </c:pt>
                <c:pt idx="6">
                  <c:v>30.448000000000004</c:v>
                </c:pt>
                <c:pt idx="7">
                  <c:v>2.4000000000000004</c:v>
                </c:pt>
                <c:pt idx="8">
                  <c:v>51.16599999999999</c:v>
                </c:pt>
                <c:pt idx="9">
                  <c:v>14.363000000000003</c:v>
                </c:pt>
                <c:pt idx="10">
                  <c:v>91.786000000000001</c:v>
                </c:pt>
                <c:pt idx="11">
                  <c:v>29.582999999999998</c:v>
                </c:pt>
                <c:pt idx="12">
                  <c:v>138.417</c:v>
                </c:pt>
                <c:pt idx="13">
                  <c:v>137.273</c:v>
                </c:pt>
                <c:pt idx="14">
                  <c:v>143.85</c:v>
                </c:pt>
                <c:pt idx="15">
                  <c:v>46.084000000000003</c:v>
                </c:pt>
                <c:pt idx="16">
                  <c:v>32.625</c:v>
                </c:pt>
                <c:pt idx="17">
                  <c:v>100.09099999999999</c:v>
                </c:pt>
                <c:pt idx="18">
                  <c:v>37.636000000000003</c:v>
                </c:pt>
                <c:pt idx="19">
                  <c:v>171.5</c:v>
                </c:pt>
                <c:pt idx="20">
                  <c:v>269</c:v>
                </c:pt>
                <c:pt idx="21">
                  <c:v>25.599999999999998</c:v>
                </c:pt>
                <c:pt idx="22">
                  <c:v>119.13800000000001</c:v>
                </c:pt>
                <c:pt idx="23">
                  <c:v>5.6659999999999986</c:v>
                </c:pt>
                <c:pt idx="24">
                  <c:v>8.5</c:v>
                </c:pt>
                <c:pt idx="25">
                  <c:v>36.874999999999986</c:v>
                </c:pt>
                <c:pt idx="26">
                  <c:v>23.153999999999993</c:v>
                </c:pt>
                <c:pt idx="27">
                  <c:v>32.100000000000009</c:v>
                </c:pt>
                <c:pt idx="28">
                  <c:v>13.999999999999998</c:v>
                </c:pt>
                <c:pt idx="29">
                  <c:v>55.321000000000012</c:v>
                </c:pt>
                <c:pt idx="30">
                  <c:v>19.104000000000006</c:v>
                </c:pt>
                <c:pt idx="31">
                  <c:v>38.788999999999994</c:v>
                </c:pt>
                <c:pt idx="32">
                  <c:v>26.75</c:v>
                </c:pt>
                <c:pt idx="33">
                  <c:v>54.125</c:v>
                </c:pt>
                <c:pt idx="34">
                  <c:v>9.1999999999999993</c:v>
                </c:pt>
                <c:pt idx="35">
                  <c:v>17.184999999999999</c:v>
                </c:pt>
                <c:pt idx="36">
                  <c:v>28.378</c:v>
                </c:pt>
                <c:pt idx="37">
                  <c:v>19.72799999999998</c:v>
                </c:pt>
                <c:pt idx="38">
                  <c:v>76.666999999999987</c:v>
                </c:pt>
                <c:pt idx="39">
                  <c:v>76.129000000000019</c:v>
                </c:pt>
              </c:numCache>
            </c:numRef>
          </c:xVal>
          <c:yVal>
            <c:numRef>
              <c:f>NumPointsVsNumRays!$D$4:$D$43</c:f>
              <c:numCache>
                <c:formatCode>General</c:formatCode>
                <c:ptCount val="40"/>
                <c:pt idx="0">
                  <c:v>119.375</c:v>
                </c:pt>
                <c:pt idx="1">
                  <c:v>44.371000000000002</c:v>
                </c:pt>
                <c:pt idx="2">
                  <c:v>103.152</c:v>
                </c:pt>
                <c:pt idx="3">
                  <c:v>89.56</c:v>
                </c:pt>
                <c:pt idx="4">
                  <c:v>3302.3330000000001</c:v>
                </c:pt>
                <c:pt idx="5">
                  <c:v>367.16699999999997</c:v>
                </c:pt>
                <c:pt idx="6">
                  <c:v>13.026</c:v>
                </c:pt>
                <c:pt idx="7">
                  <c:v>23.1</c:v>
                </c:pt>
                <c:pt idx="8">
                  <c:v>22.542000000000002</c:v>
                </c:pt>
                <c:pt idx="9">
                  <c:v>134.45500000000001</c:v>
                </c:pt>
                <c:pt idx="10">
                  <c:v>812.35699999999997</c:v>
                </c:pt>
                <c:pt idx="11">
                  <c:v>1402</c:v>
                </c:pt>
                <c:pt idx="12">
                  <c:v>7681.0829999999996</c:v>
                </c:pt>
                <c:pt idx="13">
                  <c:v>6753.5450000000001</c:v>
                </c:pt>
                <c:pt idx="14">
                  <c:v>1726.1</c:v>
                </c:pt>
                <c:pt idx="15">
                  <c:v>551.58299999999997</c:v>
                </c:pt>
                <c:pt idx="16">
                  <c:v>233</c:v>
                </c:pt>
                <c:pt idx="17">
                  <c:v>1443.682</c:v>
                </c:pt>
                <c:pt idx="18">
                  <c:v>1176.2729999999999</c:v>
                </c:pt>
                <c:pt idx="19">
                  <c:v>21672.038</c:v>
                </c:pt>
                <c:pt idx="20">
                  <c:v>36451</c:v>
                </c:pt>
                <c:pt idx="21">
                  <c:v>217.4</c:v>
                </c:pt>
                <c:pt idx="22">
                  <c:v>461.44799999999998</c:v>
                </c:pt>
                <c:pt idx="23">
                  <c:v>38.832999999999998</c:v>
                </c:pt>
                <c:pt idx="24">
                  <c:v>81</c:v>
                </c:pt>
                <c:pt idx="25">
                  <c:v>507.7</c:v>
                </c:pt>
                <c:pt idx="26">
                  <c:v>453.346</c:v>
                </c:pt>
                <c:pt idx="27">
                  <c:v>471.6</c:v>
                </c:pt>
                <c:pt idx="28">
                  <c:v>328.16699999999997</c:v>
                </c:pt>
                <c:pt idx="29">
                  <c:v>67.34</c:v>
                </c:pt>
                <c:pt idx="30">
                  <c:v>112.696</c:v>
                </c:pt>
                <c:pt idx="31">
                  <c:v>204.26300000000001</c:v>
                </c:pt>
                <c:pt idx="32">
                  <c:v>130.917</c:v>
                </c:pt>
                <c:pt idx="33">
                  <c:v>2247.875</c:v>
                </c:pt>
                <c:pt idx="34">
                  <c:v>33.6</c:v>
                </c:pt>
                <c:pt idx="35">
                  <c:v>133.55600000000001</c:v>
                </c:pt>
                <c:pt idx="36">
                  <c:v>335.97800000000001</c:v>
                </c:pt>
                <c:pt idx="37">
                  <c:v>13.324</c:v>
                </c:pt>
                <c:pt idx="38">
                  <c:v>97.8</c:v>
                </c:pt>
                <c:pt idx="39">
                  <c:v>534.35500000000002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8-064F-83AD-D601EEE9A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214576"/>
        <c:axId val="1427216256"/>
      </c:scatterChart>
      <c:valAx>
        <c:axId val="142721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Latin Modern Math" panose="02000503000000000000" pitchFamily="2" charset="77"/>
                    <a:ea typeface="Latin Modern Math" panose="02000503000000000000" pitchFamily="2" charset="77"/>
                    <a:cs typeface="+mn-cs"/>
                  </a:defRPr>
                </a:pPr>
                <a:r>
                  <a:rPr lang="en-US"/>
                  <a:t>Number rays to cut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Latin Modern Math" panose="02000503000000000000" pitchFamily="2" charset="77"/>
                  <a:ea typeface="Latin Modern Math" panose="02000503000000000000" pitchFamily="2" charset="77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Latin Modern Math" panose="02000503000000000000" pitchFamily="2" charset="77"/>
                <a:ea typeface="Latin Modern Math" panose="02000503000000000000" pitchFamily="2" charset="77"/>
                <a:cs typeface="+mn-cs"/>
              </a:defRPr>
            </a:pPr>
            <a:endParaRPr lang="en-US"/>
          </a:p>
        </c:txPr>
        <c:crossAx val="1427216256"/>
        <c:crosses val="autoZero"/>
        <c:crossBetween val="midCat"/>
      </c:valAx>
      <c:valAx>
        <c:axId val="142721625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Latin Modern Math" panose="02000503000000000000" pitchFamily="2" charset="77"/>
                    <a:ea typeface="Latin Modern Math" panose="02000503000000000000" pitchFamily="2" charset="77"/>
                    <a:cs typeface="+mn-cs"/>
                  </a:defRPr>
                </a:pPr>
                <a:r>
                  <a:rPr lang="en-US"/>
                  <a:t>Number points per split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Latin Modern Math" panose="02000503000000000000" pitchFamily="2" charset="77"/>
                  <a:ea typeface="Latin Modern Math" panose="02000503000000000000" pitchFamily="2" charset="77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Latin Modern Math" panose="02000503000000000000" pitchFamily="2" charset="77"/>
                <a:ea typeface="Latin Modern Math" panose="02000503000000000000" pitchFamily="2" charset="77"/>
                <a:cs typeface="+mn-cs"/>
              </a:defRPr>
            </a:pPr>
            <a:endParaRPr lang="en-US"/>
          </a:p>
        </c:txPr>
        <c:crossAx val="142721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Latin Modern Math" panose="02000503000000000000" pitchFamily="2" charset="77"/>
          <a:ea typeface="Latin Modern Math" panose="02000503000000000000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21</xdr:row>
      <xdr:rowOff>177800</xdr:rowOff>
    </xdr:from>
    <xdr:to>
      <xdr:col>7</xdr:col>
      <xdr:colOff>641350</xdr:colOff>
      <xdr:row>35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59BFAE-7BB4-B543-BA94-A16D3583A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89</xdr:col>
      <xdr:colOff>304800</xdr:colOff>
      <xdr:row>3</xdr:row>
      <xdr:rowOff>177800</xdr:rowOff>
    </xdr:from>
    <xdr:to>
      <xdr:col>97</xdr:col>
      <xdr:colOff>234950</xdr:colOff>
      <xdr:row>29</xdr:row>
      <xdr:rowOff>101606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60B51F-16DE-3C46-9779-D4ADC2F7A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89</xdr:col>
      <xdr:colOff>304800</xdr:colOff>
      <xdr:row>89</xdr:row>
      <xdr:rowOff>177800</xdr:rowOff>
    </xdr:from>
    <xdr:to>
      <xdr:col>97</xdr:col>
      <xdr:colOff>234950</xdr:colOff>
      <xdr:row>113</xdr:row>
      <xdr:rowOff>101606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5988E4-77A6-1D4E-B916-CC3F2092B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8</xdr:row>
      <xdr:rowOff>50800</xdr:rowOff>
    </xdr:from>
    <xdr:to>
      <xdr:col>16</xdr:col>
      <xdr:colOff>774700</xdr:colOff>
      <xdr:row>36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67E72B-C3B3-F346-ABA3-A31D38B35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AB981-0863-8243-9585-BABC7D3665E6}">
  <dimension ref="A1:FI64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RowHeight="16" x14ac:dyDescent="0.2"/>
  <sheetData>
    <row r="1" spans="1:165" x14ac:dyDescent="0.2">
      <c r="B1" t="s">
        <v>0</v>
      </c>
      <c r="T1" t="s">
        <v>1</v>
      </c>
      <c r="AQ1" t="s">
        <v>240</v>
      </c>
      <c r="CC1" t="s">
        <v>2</v>
      </c>
      <c r="DI1" t="s">
        <v>3</v>
      </c>
      <c r="DV1" t="s">
        <v>4</v>
      </c>
      <c r="EN1" t="s">
        <v>5</v>
      </c>
      <c r="FI1" t="s">
        <v>144</v>
      </c>
    </row>
    <row r="2" spans="1:165" x14ac:dyDescent="0.2">
      <c r="A2" t="s">
        <v>6</v>
      </c>
      <c r="B2" t="s">
        <v>7</v>
      </c>
      <c r="C2" t="s">
        <v>8</v>
      </c>
      <c r="D2" t="s">
        <v>261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23</v>
      </c>
      <c r="T2" t="s">
        <v>24</v>
      </c>
      <c r="U2" t="s">
        <v>25</v>
      </c>
      <c r="V2" t="s">
        <v>26</v>
      </c>
      <c r="W2" t="s">
        <v>27</v>
      </c>
      <c r="X2" t="s">
        <v>28</v>
      </c>
      <c r="Y2" t="s">
        <v>29</v>
      </c>
      <c r="Z2" t="s">
        <v>30</v>
      </c>
      <c r="AA2" t="s">
        <v>31</v>
      </c>
      <c r="AB2" t="s">
        <v>32</v>
      </c>
      <c r="AC2" t="s">
        <v>33</v>
      </c>
      <c r="AD2" t="s">
        <v>34</v>
      </c>
      <c r="AE2" t="s">
        <v>35</v>
      </c>
      <c r="AF2" t="s">
        <v>36</v>
      </c>
      <c r="AG2" t="s">
        <v>37</v>
      </c>
      <c r="AH2" t="s">
        <v>38</v>
      </c>
      <c r="AI2" t="s">
        <v>39</v>
      </c>
      <c r="AJ2" t="s">
        <v>40</v>
      </c>
      <c r="AK2" t="s">
        <v>41</v>
      </c>
      <c r="AL2" t="s">
        <v>42</v>
      </c>
      <c r="AM2" t="s">
        <v>43</v>
      </c>
      <c r="AN2" t="s">
        <v>262</v>
      </c>
      <c r="AO2" t="s">
        <v>263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241</v>
      </c>
      <c r="AW2" t="s">
        <v>50</v>
      </c>
      <c r="AX2" t="s">
        <v>51</v>
      </c>
      <c r="AY2" t="s">
        <v>52</v>
      </c>
      <c r="AZ2" t="s">
        <v>53</v>
      </c>
      <c r="BA2" t="s">
        <v>54</v>
      </c>
      <c r="BB2" t="s">
        <v>55</v>
      </c>
      <c r="BC2" t="s">
        <v>56</v>
      </c>
      <c r="BD2" t="s">
        <v>57</v>
      </c>
      <c r="BE2" t="s">
        <v>58</v>
      </c>
      <c r="BF2" t="s">
        <v>59</v>
      </c>
      <c r="BG2" t="s">
        <v>242</v>
      </c>
      <c r="BH2" t="s">
        <v>243</v>
      </c>
      <c r="BI2" t="s">
        <v>264</v>
      </c>
      <c r="BJ2" t="s">
        <v>276</v>
      </c>
      <c r="BK2" t="s">
        <v>60</v>
      </c>
      <c r="BL2" t="s">
        <v>61</v>
      </c>
      <c r="BM2" t="s">
        <v>62</v>
      </c>
      <c r="BN2" t="s">
        <v>63</v>
      </c>
      <c r="BO2" t="s">
        <v>244</v>
      </c>
      <c r="BP2" t="s">
        <v>245</v>
      </c>
      <c r="BQ2" t="s">
        <v>246</v>
      </c>
      <c r="BR2" t="s">
        <v>247</v>
      </c>
      <c r="BS2" t="s">
        <v>248</v>
      </c>
      <c r="BT2" t="s">
        <v>249</v>
      </c>
      <c r="BU2" t="s">
        <v>265</v>
      </c>
      <c r="BV2" t="s">
        <v>266</v>
      </c>
      <c r="BW2" t="s">
        <v>64</v>
      </c>
      <c r="BX2" t="s">
        <v>65</v>
      </c>
      <c r="BY2" t="s">
        <v>66</v>
      </c>
      <c r="BZ2" t="s">
        <v>67</v>
      </c>
      <c r="CA2" t="s">
        <v>68</v>
      </c>
      <c r="CB2" t="s">
        <v>69</v>
      </c>
      <c r="CC2" t="s">
        <v>70</v>
      </c>
      <c r="CD2" t="s">
        <v>71</v>
      </c>
      <c r="CE2" t="s">
        <v>72</v>
      </c>
      <c r="CF2" t="s">
        <v>267</v>
      </c>
      <c r="CG2" t="s">
        <v>73</v>
      </c>
      <c r="CH2" t="s">
        <v>268</v>
      </c>
      <c r="CI2" t="s">
        <v>74</v>
      </c>
      <c r="CJ2" t="s">
        <v>269</v>
      </c>
      <c r="CK2" t="s">
        <v>75</v>
      </c>
      <c r="CL2" t="s">
        <v>270</v>
      </c>
      <c r="CM2" t="s">
        <v>76</v>
      </c>
      <c r="CN2" t="s">
        <v>271</v>
      </c>
      <c r="CO2" t="s">
        <v>77</v>
      </c>
      <c r="CP2" t="s">
        <v>272</v>
      </c>
      <c r="CQ2" t="s">
        <v>78</v>
      </c>
      <c r="CR2" t="s">
        <v>273</v>
      </c>
      <c r="CS2" t="s">
        <v>79</v>
      </c>
      <c r="CT2" t="s">
        <v>80</v>
      </c>
      <c r="CU2" t="s">
        <v>81</v>
      </c>
      <c r="CV2" t="s">
        <v>82</v>
      </c>
      <c r="CW2" t="s">
        <v>83</v>
      </c>
      <c r="CX2" t="s">
        <v>84</v>
      </c>
      <c r="CY2" t="s">
        <v>85</v>
      </c>
      <c r="CZ2" t="s">
        <v>86</v>
      </c>
      <c r="DA2" t="s">
        <v>87</v>
      </c>
      <c r="DB2" t="s">
        <v>88</v>
      </c>
      <c r="DC2" t="s">
        <v>89</v>
      </c>
      <c r="DD2" t="s">
        <v>90</v>
      </c>
      <c r="DE2" t="s">
        <v>91</v>
      </c>
      <c r="DF2" t="s">
        <v>92</v>
      </c>
      <c r="DG2" t="s">
        <v>93</v>
      </c>
      <c r="DH2" t="s">
        <v>94</v>
      </c>
      <c r="DI2" t="s">
        <v>95</v>
      </c>
      <c r="DJ2" t="s">
        <v>96</v>
      </c>
      <c r="DK2" t="s">
        <v>97</v>
      </c>
      <c r="DL2" t="s">
        <v>98</v>
      </c>
      <c r="DM2" t="s">
        <v>99</v>
      </c>
      <c r="DN2" t="s">
        <v>100</v>
      </c>
      <c r="DO2" t="s">
        <v>101</v>
      </c>
      <c r="DP2" t="s">
        <v>102</v>
      </c>
      <c r="DQ2" t="s">
        <v>274</v>
      </c>
      <c r="DR2" t="s">
        <v>275</v>
      </c>
      <c r="DS2" t="s">
        <v>103</v>
      </c>
      <c r="DT2" t="s">
        <v>104</v>
      </c>
      <c r="DU2" t="s">
        <v>105</v>
      </c>
      <c r="DV2" t="s">
        <v>106</v>
      </c>
      <c r="DW2" t="s">
        <v>107</v>
      </c>
      <c r="DX2" t="s">
        <v>108</v>
      </c>
      <c r="DY2" t="s">
        <v>109</v>
      </c>
      <c r="DZ2" t="s">
        <v>110</v>
      </c>
      <c r="EA2" t="s">
        <v>111</v>
      </c>
      <c r="EB2" t="s">
        <v>112</v>
      </c>
      <c r="EC2" t="s">
        <v>113</v>
      </c>
      <c r="ED2" t="s">
        <v>114</v>
      </c>
      <c r="EE2" t="s">
        <v>115</v>
      </c>
      <c r="EF2" t="s">
        <v>116</v>
      </c>
      <c r="EG2" t="s">
        <v>117</v>
      </c>
      <c r="EH2" t="s">
        <v>118</v>
      </c>
      <c r="EI2" t="s">
        <v>119</v>
      </c>
      <c r="EJ2" t="s">
        <v>120</v>
      </c>
      <c r="EK2" t="s">
        <v>121</v>
      </c>
      <c r="EL2" t="s">
        <v>122</v>
      </c>
      <c r="EM2" t="s">
        <v>123</v>
      </c>
      <c r="EN2" t="s">
        <v>124</v>
      </c>
      <c r="EO2" t="s">
        <v>125</v>
      </c>
      <c r="EP2" t="s">
        <v>126</v>
      </c>
      <c r="EQ2" t="s">
        <v>127</v>
      </c>
      <c r="ER2" t="s">
        <v>128</v>
      </c>
      <c r="ES2" t="s">
        <v>129</v>
      </c>
      <c r="ET2" t="s">
        <v>130</v>
      </c>
      <c r="EU2" t="s">
        <v>131</v>
      </c>
      <c r="EV2" t="s">
        <v>132</v>
      </c>
      <c r="EW2" t="s">
        <v>133</v>
      </c>
      <c r="EX2" t="s">
        <v>134</v>
      </c>
      <c r="EY2" t="s">
        <v>135</v>
      </c>
      <c r="EZ2" t="s">
        <v>136</v>
      </c>
      <c r="FA2" t="s">
        <v>137</v>
      </c>
      <c r="FB2" t="s">
        <v>138</v>
      </c>
      <c r="FC2" t="s">
        <v>139</v>
      </c>
      <c r="FD2" t="s">
        <v>140</v>
      </c>
      <c r="FE2" t="s">
        <v>141</v>
      </c>
      <c r="FF2" t="s">
        <v>142</v>
      </c>
    </row>
    <row r="3" spans="1:165" x14ac:dyDescent="0.2">
      <c r="A3" t="s">
        <v>143</v>
      </c>
      <c r="B3">
        <v>1</v>
      </c>
      <c r="C3">
        <v>1</v>
      </c>
      <c r="D3">
        <v>0</v>
      </c>
      <c r="E3">
        <v>-2</v>
      </c>
      <c r="F3">
        <v>133</v>
      </c>
      <c r="G3">
        <v>32</v>
      </c>
      <c r="H3">
        <v>1000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 s="1">
        <v>0</v>
      </c>
      <c r="Q3" s="1">
        <v>9.9999999999999995E-8</v>
      </c>
      <c r="R3" s="1">
        <v>9.9999999999999995E-8</v>
      </c>
      <c r="S3" s="1">
        <v>3600</v>
      </c>
      <c r="T3">
        <v>123</v>
      </c>
      <c r="U3">
        <v>133</v>
      </c>
      <c r="V3">
        <v>0</v>
      </c>
      <c r="W3">
        <v>123</v>
      </c>
      <c r="X3">
        <v>8</v>
      </c>
      <c r="Y3">
        <v>0</v>
      </c>
      <c r="Z3">
        <v>32</v>
      </c>
      <c r="AA3">
        <v>39</v>
      </c>
      <c r="AB3">
        <v>62</v>
      </c>
      <c r="AC3">
        <v>123</v>
      </c>
      <c r="AD3">
        <v>133</v>
      </c>
      <c r="AE3">
        <v>54</v>
      </c>
      <c r="AF3">
        <v>19</v>
      </c>
      <c r="AG3">
        <v>13</v>
      </c>
      <c r="AH3">
        <v>32</v>
      </c>
      <c r="AI3">
        <v>347</v>
      </c>
      <c r="AJ3">
        <v>2.1000000000000001E-2</v>
      </c>
      <c r="AK3">
        <v>3.7202400000000001E-5</v>
      </c>
      <c r="AL3">
        <v>3.7202400000000001E-5</v>
      </c>
      <c r="AM3">
        <v>862578.64349164802</v>
      </c>
      <c r="AN3">
        <v>862605.575989709</v>
      </c>
      <c r="AO3">
        <v>869515.13091111102</v>
      </c>
      <c r="AP3">
        <v>878430.31999999902</v>
      </c>
      <c r="AQ3">
        <v>0</v>
      </c>
      <c r="AR3">
        <v>-2</v>
      </c>
      <c r="AS3">
        <v>133</v>
      </c>
      <c r="AT3">
        <v>117.15600000000001</v>
      </c>
      <c r="AU3">
        <v>2.8119999999999998</v>
      </c>
      <c r="AV3">
        <v>0</v>
      </c>
      <c r="AW3">
        <v>133</v>
      </c>
      <c r="AX3">
        <v>32</v>
      </c>
      <c r="AY3">
        <v>3820</v>
      </c>
      <c r="AZ3">
        <v>119.375</v>
      </c>
      <c r="BA3">
        <v>3</v>
      </c>
      <c r="BB3">
        <v>1137</v>
      </c>
      <c r="BC3">
        <v>990</v>
      </c>
      <c r="BD3">
        <v>30.937999999999999</v>
      </c>
      <c r="BE3">
        <v>0</v>
      </c>
      <c r="BF3">
        <v>671</v>
      </c>
      <c r="BG3">
        <v>0.65400000000000003</v>
      </c>
      <c r="BH3">
        <v>1.1619999999999999</v>
      </c>
      <c r="BI3">
        <v>0.30399999999999999</v>
      </c>
      <c r="BJ3">
        <v>0.26400000000000001</v>
      </c>
      <c r="BK3">
        <v>4339</v>
      </c>
      <c r="BL3">
        <v>135.59399999999999</v>
      </c>
      <c r="BM3">
        <v>114</v>
      </c>
      <c r="BN3">
        <v>250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0.69399999999999995</v>
      </c>
      <c r="BX3">
        <v>0</v>
      </c>
      <c r="BY3">
        <v>3.2069999999999999</v>
      </c>
      <c r="BZ3">
        <v>1.2949999999999999</v>
      </c>
      <c r="CA3">
        <v>0</v>
      </c>
      <c r="CB3">
        <v>19.623999999999999</v>
      </c>
      <c r="CC3">
        <v>127</v>
      </c>
      <c r="CD3">
        <v>32</v>
      </c>
      <c r="CE3">
        <v>32</v>
      </c>
      <c r="CF3">
        <v>15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95</v>
      </c>
      <c r="CN3">
        <v>36</v>
      </c>
      <c r="CO3">
        <v>0</v>
      </c>
      <c r="CP3">
        <v>0</v>
      </c>
      <c r="CQ3">
        <v>0</v>
      </c>
      <c r="CR3">
        <v>0</v>
      </c>
      <c r="CS3">
        <v>8512</v>
      </c>
      <c r="CT3">
        <v>235</v>
      </c>
      <c r="CU3">
        <v>0</v>
      </c>
      <c r="CV3">
        <v>8182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862578.64349164802</v>
      </c>
      <c r="DJ3">
        <v>32</v>
      </c>
      <c r="DK3">
        <v>869671.42899180995</v>
      </c>
      <c r="DL3">
        <v>95</v>
      </c>
      <c r="DM3">
        <v>868859.149507722</v>
      </c>
      <c r="DN3">
        <v>872013.07112186402</v>
      </c>
      <c r="DO3">
        <v>0</v>
      </c>
      <c r="DP3">
        <v>2341.6421300000002</v>
      </c>
      <c r="DQ3">
        <v>15</v>
      </c>
      <c r="DR3">
        <v>36</v>
      </c>
      <c r="DS3">
        <v>44.744703000000001</v>
      </c>
      <c r="DT3">
        <v>39.620452999999998</v>
      </c>
      <c r="DU3">
        <v>59.516907000000003</v>
      </c>
      <c r="DV3">
        <v>55</v>
      </c>
      <c r="DW3">
        <v>2</v>
      </c>
      <c r="DX3">
        <v>872668.19858299999</v>
      </c>
      <c r="DY3">
        <v>872010.64800100005</v>
      </c>
      <c r="DZ3">
        <v>872010.64800100005</v>
      </c>
      <c r="EA3">
        <v>872013.07112199999</v>
      </c>
      <c r="EB3">
        <v>2E-3</v>
      </c>
      <c r="EC3">
        <v>1</v>
      </c>
      <c r="ED3">
        <v>0.878</v>
      </c>
      <c r="EE3">
        <v>0.1</v>
      </c>
      <c r="EF3">
        <v>1</v>
      </c>
      <c r="EG3">
        <v>0.90400000000000003</v>
      </c>
      <c r="EH3">
        <v>0</v>
      </c>
      <c r="EI3">
        <v>1</v>
      </c>
      <c r="EJ3">
        <v>0.81799999999999995</v>
      </c>
      <c r="EK3">
        <v>0</v>
      </c>
      <c r="EL3">
        <v>1</v>
      </c>
      <c r="EM3">
        <v>0.874</v>
      </c>
      <c r="EN3">
        <v>0.01</v>
      </c>
      <c r="EO3">
        <v>0.02</v>
      </c>
      <c r="EP3">
        <v>0</v>
      </c>
      <c r="EQ3">
        <v>7.55</v>
      </c>
      <c r="ER3">
        <v>1.91</v>
      </c>
      <c r="ES3">
        <v>0</v>
      </c>
      <c r="ET3">
        <v>12.77</v>
      </c>
      <c r="EU3">
        <v>0</v>
      </c>
      <c r="EV3">
        <v>3.18</v>
      </c>
      <c r="EW3">
        <v>0.05</v>
      </c>
      <c r="EX3">
        <v>0.01</v>
      </c>
      <c r="EY3">
        <v>0</v>
      </c>
      <c r="EZ3">
        <v>0</v>
      </c>
      <c r="FA3">
        <v>0.03</v>
      </c>
      <c r="FB3">
        <v>0</v>
      </c>
      <c r="FC3">
        <v>3.14</v>
      </c>
      <c r="FD3">
        <v>0</v>
      </c>
      <c r="FE3">
        <v>0</v>
      </c>
      <c r="FF3">
        <v>12.9</v>
      </c>
      <c r="FG3" t="s">
        <v>290</v>
      </c>
      <c r="FH3" t="s">
        <v>143</v>
      </c>
      <c r="FI3" t="s">
        <v>144</v>
      </c>
    </row>
    <row r="4" spans="1:165" x14ac:dyDescent="0.2">
      <c r="A4" t="s">
        <v>145</v>
      </c>
      <c r="B4">
        <v>1</v>
      </c>
      <c r="C4">
        <v>1</v>
      </c>
      <c r="D4">
        <v>0</v>
      </c>
      <c r="E4">
        <v>-3</v>
      </c>
      <c r="F4">
        <v>133</v>
      </c>
      <c r="G4">
        <v>35</v>
      </c>
      <c r="H4">
        <v>1000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1</v>
      </c>
      <c r="P4" s="1">
        <v>0</v>
      </c>
      <c r="Q4" s="1">
        <v>9.9999999999999995E-8</v>
      </c>
      <c r="R4" s="1">
        <v>9.9999999999999995E-8</v>
      </c>
      <c r="S4" s="1">
        <v>3600</v>
      </c>
      <c r="T4">
        <v>123</v>
      </c>
      <c r="U4">
        <v>133</v>
      </c>
      <c r="V4">
        <v>0</v>
      </c>
      <c r="W4">
        <v>123</v>
      </c>
      <c r="X4">
        <v>8</v>
      </c>
      <c r="Y4">
        <v>0</v>
      </c>
      <c r="Z4">
        <v>32</v>
      </c>
      <c r="AA4">
        <v>39</v>
      </c>
      <c r="AB4">
        <v>62</v>
      </c>
      <c r="AC4">
        <v>123</v>
      </c>
      <c r="AD4">
        <v>133</v>
      </c>
      <c r="AE4">
        <v>54</v>
      </c>
      <c r="AF4">
        <v>18</v>
      </c>
      <c r="AG4">
        <v>15</v>
      </c>
      <c r="AH4">
        <v>35</v>
      </c>
      <c r="AI4">
        <v>347</v>
      </c>
      <c r="AJ4">
        <v>2.1000000000000001E-2</v>
      </c>
      <c r="AK4">
        <v>1.6614899999999999E-5</v>
      </c>
      <c r="AL4">
        <v>1.6614899999999999E-5</v>
      </c>
      <c r="AM4">
        <v>11404143.8856191</v>
      </c>
      <c r="AN4">
        <v>11404155.5094286</v>
      </c>
      <c r="AO4">
        <v>11626177.892922699</v>
      </c>
      <c r="AP4">
        <v>11786160.6199999</v>
      </c>
      <c r="AQ4">
        <v>0</v>
      </c>
      <c r="AR4">
        <v>-3</v>
      </c>
      <c r="AS4">
        <v>133</v>
      </c>
      <c r="AT4">
        <v>120.343</v>
      </c>
      <c r="AU4">
        <v>3.8860000000000001</v>
      </c>
      <c r="AV4">
        <v>0</v>
      </c>
      <c r="AW4">
        <v>133</v>
      </c>
      <c r="AX4">
        <v>35</v>
      </c>
      <c r="AY4">
        <v>1553</v>
      </c>
      <c r="AZ4">
        <v>44.371000000000002</v>
      </c>
      <c r="BA4">
        <v>3</v>
      </c>
      <c r="BB4">
        <v>191</v>
      </c>
      <c r="BC4">
        <v>584</v>
      </c>
      <c r="BD4">
        <v>16.686</v>
      </c>
      <c r="BE4">
        <v>0</v>
      </c>
      <c r="BF4">
        <v>144</v>
      </c>
      <c r="BG4">
        <v>0.49</v>
      </c>
      <c r="BH4">
        <v>0.53200000000000003</v>
      </c>
      <c r="BI4">
        <v>0.13500000000000001</v>
      </c>
      <c r="BJ4">
        <v>0.15</v>
      </c>
      <c r="BK4">
        <v>4465</v>
      </c>
      <c r="BL4">
        <v>127.571</v>
      </c>
      <c r="BM4">
        <v>88</v>
      </c>
      <c r="BN4">
        <v>305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7.7569999999999997</v>
      </c>
      <c r="BX4">
        <v>0</v>
      </c>
      <c r="BY4">
        <v>19.138000000000002</v>
      </c>
      <c r="BZ4">
        <v>0.97199999999999998</v>
      </c>
      <c r="CA4">
        <v>0</v>
      </c>
      <c r="CB4">
        <v>6.4189999999999996</v>
      </c>
      <c r="CC4">
        <v>115</v>
      </c>
      <c r="CD4">
        <v>35</v>
      </c>
      <c r="CE4">
        <v>35</v>
      </c>
      <c r="CF4">
        <v>21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80</v>
      </c>
      <c r="CN4">
        <v>28</v>
      </c>
      <c r="CO4">
        <v>0</v>
      </c>
      <c r="CP4">
        <v>0</v>
      </c>
      <c r="CQ4">
        <v>0</v>
      </c>
      <c r="CR4">
        <v>0</v>
      </c>
      <c r="CS4">
        <v>13965</v>
      </c>
      <c r="CT4">
        <v>222</v>
      </c>
      <c r="CU4">
        <v>0</v>
      </c>
      <c r="CV4">
        <v>13663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11404143.8856191</v>
      </c>
      <c r="DJ4">
        <v>35</v>
      </c>
      <c r="DK4">
        <v>11574411.697259599</v>
      </c>
      <c r="DL4">
        <v>80</v>
      </c>
      <c r="DM4">
        <v>11631549.4240134</v>
      </c>
      <c r="DN4">
        <v>11634635.783636499</v>
      </c>
      <c r="DO4">
        <v>57137.726754000003</v>
      </c>
      <c r="DP4">
        <v>60224.086377</v>
      </c>
      <c r="DQ4">
        <v>21</v>
      </c>
      <c r="DR4">
        <v>28</v>
      </c>
      <c r="DS4">
        <v>44.570773000000003</v>
      </c>
      <c r="DT4">
        <v>59.527638000000003</v>
      </c>
      <c r="DU4">
        <v>60.335549999999998</v>
      </c>
      <c r="DV4">
        <v>93</v>
      </c>
      <c r="DW4">
        <v>3</v>
      </c>
      <c r="DX4">
        <v>11650630.607962999</v>
      </c>
      <c r="DY4">
        <v>11629908.064394999</v>
      </c>
      <c r="DZ4">
        <v>11634635.783637</v>
      </c>
      <c r="EA4">
        <v>11634635.783637</v>
      </c>
      <c r="EB4">
        <v>0</v>
      </c>
      <c r="EC4">
        <v>1</v>
      </c>
      <c r="ED4">
        <v>0.98899999999999999</v>
      </c>
      <c r="EE4">
        <v>0</v>
      </c>
      <c r="EF4">
        <v>1</v>
      </c>
      <c r="EG4">
        <v>0.98199999999999998</v>
      </c>
      <c r="EH4">
        <v>0</v>
      </c>
      <c r="EI4">
        <v>1</v>
      </c>
      <c r="EJ4">
        <v>0.90800000000000003</v>
      </c>
      <c r="EK4">
        <v>0</v>
      </c>
      <c r="EL4">
        <v>1</v>
      </c>
      <c r="EM4">
        <v>0.93600000000000005</v>
      </c>
      <c r="EN4">
        <v>0</v>
      </c>
      <c r="EO4">
        <v>0.03</v>
      </c>
      <c r="EP4">
        <v>0</v>
      </c>
      <c r="EQ4">
        <v>2.74</v>
      </c>
      <c r="ER4">
        <v>0.62</v>
      </c>
      <c r="ES4">
        <v>0</v>
      </c>
      <c r="ET4">
        <v>6.38</v>
      </c>
      <c r="EU4">
        <v>0</v>
      </c>
      <c r="EV4">
        <v>2.92</v>
      </c>
      <c r="EW4">
        <v>0.03</v>
      </c>
      <c r="EX4">
        <v>0</v>
      </c>
      <c r="EY4">
        <v>0</v>
      </c>
      <c r="EZ4">
        <v>0</v>
      </c>
      <c r="FA4">
        <v>0.02</v>
      </c>
      <c r="FB4">
        <v>0</v>
      </c>
      <c r="FC4">
        <v>2.89</v>
      </c>
      <c r="FD4">
        <v>0</v>
      </c>
      <c r="FE4">
        <v>0</v>
      </c>
      <c r="FF4">
        <v>6.54</v>
      </c>
      <c r="FG4" t="s">
        <v>291</v>
      </c>
      <c r="FH4" t="s">
        <v>145</v>
      </c>
      <c r="FI4" t="s">
        <v>144</v>
      </c>
    </row>
    <row r="5" spans="1:165" x14ac:dyDescent="0.2">
      <c r="A5" t="s">
        <v>146</v>
      </c>
      <c r="B5">
        <v>1</v>
      </c>
      <c r="C5">
        <v>1</v>
      </c>
      <c r="D5">
        <v>1</v>
      </c>
      <c r="E5">
        <v>2</v>
      </c>
      <c r="F5">
        <v>117</v>
      </c>
      <c r="G5">
        <v>46</v>
      </c>
      <c r="H5">
        <v>1000</v>
      </c>
      <c r="I5">
        <v>0</v>
      </c>
      <c r="J5">
        <v>0</v>
      </c>
      <c r="K5">
        <v>0</v>
      </c>
      <c r="L5">
        <v>0</v>
      </c>
      <c r="M5">
        <v>1000</v>
      </c>
      <c r="N5">
        <v>0</v>
      </c>
      <c r="O5">
        <v>1</v>
      </c>
      <c r="P5" s="1">
        <v>0</v>
      </c>
      <c r="Q5" s="1">
        <v>9.9999999999999995E-8</v>
      </c>
      <c r="R5" s="1">
        <v>9.9999999999999995E-8</v>
      </c>
      <c r="S5" s="1">
        <v>3600</v>
      </c>
      <c r="T5">
        <v>105</v>
      </c>
      <c r="U5">
        <v>117</v>
      </c>
      <c r="V5">
        <v>0</v>
      </c>
      <c r="W5">
        <v>105</v>
      </c>
      <c r="X5">
        <v>2</v>
      </c>
      <c r="Y5">
        <v>0</v>
      </c>
      <c r="Z5">
        <v>30</v>
      </c>
      <c r="AA5">
        <v>34</v>
      </c>
      <c r="AB5">
        <v>53</v>
      </c>
      <c r="AC5">
        <v>105</v>
      </c>
      <c r="AD5">
        <v>117</v>
      </c>
      <c r="AE5">
        <v>44</v>
      </c>
      <c r="AF5">
        <v>4</v>
      </c>
      <c r="AG5">
        <v>10</v>
      </c>
      <c r="AH5">
        <v>46</v>
      </c>
      <c r="AI5">
        <v>302</v>
      </c>
      <c r="AJ5">
        <v>2.5000000000000001E-2</v>
      </c>
      <c r="AK5">
        <v>1.8601200000000001E-5</v>
      </c>
      <c r="AL5">
        <v>1.8601200000000001E-5</v>
      </c>
      <c r="AM5">
        <v>17984775.914133601</v>
      </c>
      <c r="AN5">
        <v>17984845.937943101</v>
      </c>
      <c r="AO5">
        <v>18345451.635028198</v>
      </c>
      <c r="AP5">
        <v>18541484.199999899</v>
      </c>
      <c r="AQ5">
        <v>1</v>
      </c>
      <c r="AR5">
        <v>2</v>
      </c>
      <c r="AS5">
        <v>117</v>
      </c>
      <c r="AT5">
        <v>105.848</v>
      </c>
      <c r="AU5">
        <v>4.7610000000000001</v>
      </c>
      <c r="AV5">
        <v>0</v>
      </c>
      <c r="AW5">
        <v>117</v>
      </c>
      <c r="AX5">
        <v>46</v>
      </c>
      <c r="AY5">
        <v>4745</v>
      </c>
      <c r="AZ5">
        <v>103.152</v>
      </c>
      <c r="BA5">
        <v>3</v>
      </c>
      <c r="BB5">
        <v>467</v>
      </c>
      <c r="BC5">
        <v>993</v>
      </c>
      <c r="BD5">
        <v>21.587</v>
      </c>
      <c r="BE5">
        <v>0</v>
      </c>
      <c r="BF5">
        <v>248</v>
      </c>
      <c r="BG5">
        <v>0.879</v>
      </c>
      <c r="BH5">
        <v>0.34200000000000003</v>
      </c>
      <c r="BI5">
        <v>0.69</v>
      </c>
      <c r="BJ5">
        <v>0.77800000000000002</v>
      </c>
      <c r="BK5">
        <v>5096</v>
      </c>
      <c r="BL5">
        <v>110.783</v>
      </c>
      <c r="BM5">
        <v>86</v>
      </c>
      <c r="BN5">
        <v>135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17.962</v>
      </c>
      <c r="BX5">
        <v>0</v>
      </c>
      <c r="BY5">
        <v>159.97900000000001</v>
      </c>
      <c r="BZ5">
        <v>1.5249999999999999</v>
      </c>
      <c r="CA5">
        <v>0</v>
      </c>
      <c r="CB5">
        <v>8.6050000000000004</v>
      </c>
      <c r="CC5">
        <v>1014</v>
      </c>
      <c r="CD5">
        <v>46</v>
      </c>
      <c r="CE5">
        <v>46</v>
      </c>
      <c r="CF5">
        <v>20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968</v>
      </c>
      <c r="CP5">
        <v>21</v>
      </c>
      <c r="CQ5">
        <v>0</v>
      </c>
      <c r="CR5">
        <v>0</v>
      </c>
      <c r="CS5">
        <v>23634</v>
      </c>
      <c r="CT5">
        <v>0</v>
      </c>
      <c r="CU5">
        <v>0</v>
      </c>
      <c r="CV5">
        <v>22666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17984775.914133601</v>
      </c>
      <c r="DJ5">
        <v>46</v>
      </c>
      <c r="DK5">
        <v>18114885.459684201</v>
      </c>
      <c r="DL5">
        <v>968</v>
      </c>
      <c r="DM5">
        <v>18128610.283310901</v>
      </c>
      <c r="DN5">
        <v>18132539.2885997</v>
      </c>
      <c r="DO5">
        <v>13724.823627</v>
      </c>
      <c r="DP5">
        <v>17653.828914999998</v>
      </c>
      <c r="DQ5">
        <v>20</v>
      </c>
      <c r="DR5">
        <v>21</v>
      </c>
      <c r="DS5">
        <v>23.371224999999999</v>
      </c>
      <c r="DT5">
        <v>25.836577999999999</v>
      </c>
      <c r="DU5">
        <v>26.542334</v>
      </c>
      <c r="DV5">
        <v>81</v>
      </c>
      <c r="DW5">
        <v>2</v>
      </c>
      <c r="DX5">
        <v>18236445.633239999</v>
      </c>
      <c r="DY5">
        <v>18127983.918568999</v>
      </c>
      <c r="DZ5">
        <v>18130495.528793</v>
      </c>
      <c r="EA5">
        <v>18131224.714117002</v>
      </c>
      <c r="EB5">
        <v>1E-3</v>
      </c>
      <c r="EC5">
        <v>1</v>
      </c>
      <c r="ED5">
        <v>0.98799999999999999</v>
      </c>
      <c r="EE5">
        <v>0</v>
      </c>
      <c r="EF5">
        <v>1</v>
      </c>
      <c r="EG5">
        <v>0.91500000000000004</v>
      </c>
      <c r="EH5">
        <v>1E-3</v>
      </c>
      <c r="EI5">
        <v>1</v>
      </c>
      <c r="EJ5">
        <v>0.94399999999999995</v>
      </c>
      <c r="EK5">
        <v>0</v>
      </c>
      <c r="EL5">
        <v>1</v>
      </c>
      <c r="EM5">
        <v>0.7</v>
      </c>
      <c r="EN5">
        <v>0</v>
      </c>
      <c r="EO5">
        <v>0.03</v>
      </c>
      <c r="EP5">
        <v>0</v>
      </c>
      <c r="EQ5">
        <v>2.33</v>
      </c>
      <c r="ER5">
        <v>1.61</v>
      </c>
      <c r="ES5">
        <v>0</v>
      </c>
      <c r="ET5">
        <v>33.46</v>
      </c>
      <c r="EU5">
        <v>0</v>
      </c>
      <c r="EV5">
        <v>29.2</v>
      </c>
      <c r="EW5">
        <v>2.87</v>
      </c>
      <c r="EX5">
        <v>0</v>
      </c>
      <c r="EY5">
        <v>0</v>
      </c>
      <c r="EZ5">
        <v>0</v>
      </c>
      <c r="FA5">
        <v>0.1</v>
      </c>
      <c r="FB5">
        <v>0</v>
      </c>
      <c r="FC5">
        <v>0</v>
      </c>
      <c r="FD5">
        <v>29.03</v>
      </c>
      <c r="FE5">
        <v>0</v>
      </c>
      <c r="FF5">
        <v>36.44</v>
      </c>
      <c r="FG5" t="s">
        <v>292</v>
      </c>
      <c r="FH5" t="s">
        <v>146</v>
      </c>
      <c r="FI5" t="s">
        <v>144</v>
      </c>
    </row>
    <row r="6" spans="1:165" x14ac:dyDescent="0.2">
      <c r="A6" t="s">
        <v>147</v>
      </c>
      <c r="B6">
        <v>1</v>
      </c>
      <c r="C6">
        <v>1</v>
      </c>
      <c r="D6">
        <v>0</v>
      </c>
      <c r="E6">
        <v>-1</v>
      </c>
      <c r="F6">
        <v>104</v>
      </c>
      <c r="G6">
        <v>25</v>
      </c>
      <c r="H6">
        <v>1000</v>
      </c>
      <c r="I6">
        <v>1000</v>
      </c>
      <c r="J6">
        <v>0</v>
      </c>
      <c r="K6">
        <v>1</v>
      </c>
      <c r="L6">
        <v>1</v>
      </c>
      <c r="M6">
        <v>0</v>
      </c>
      <c r="N6">
        <v>0</v>
      </c>
      <c r="O6">
        <v>1</v>
      </c>
      <c r="P6" s="1">
        <v>0</v>
      </c>
      <c r="Q6" s="1">
        <v>9.9999999999999995E-8</v>
      </c>
      <c r="R6" s="1">
        <v>9.9999999999999995E-8</v>
      </c>
      <c r="S6" s="1">
        <v>3600</v>
      </c>
      <c r="T6">
        <v>91</v>
      </c>
      <c r="U6">
        <v>104</v>
      </c>
      <c r="V6">
        <v>0</v>
      </c>
      <c r="W6">
        <v>91</v>
      </c>
      <c r="X6">
        <v>2</v>
      </c>
      <c r="Y6">
        <v>0</v>
      </c>
      <c r="Z6">
        <v>28</v>
      </c>
      <c r="AA6">
        <v>30</v>
      </c>
      <c r="AB6">
        <v>46</v>
      </c>
      <c r="AC6">
        <v>91</v>
      </c>
      <c r="AD6">
        <v>104</v>
      </c>
      <c r="AE6">
        <v>48</v>
      </c>
      <c r="AF6">
        <v>17</v>
      </c>
      <c r="AG6">
        <v>10</v>
      </c>
      <c r="AH6">
        <v>25</v>
      </c>
      <c r="AI6">
        <v>266</v>
      </c>
      <c r="AJ6">
        <v>2.8000000000000001E-2</v>
      </c>
      <c r="AK6">
        <v>2.3974000000000001E-5</v>
      </c>
      <c r="AL6">
        <v>2.3974000000000001E-5</v>
      </c>
      <c r="AM6">
        <v>8608417.9465080202</v>
      </c>
      <c r="AN6">
        <v>8608525.4194952492</v>
      </c>
      <c r="AO6">
        <v>8722743.9455193002</v>
      </c>
      <c r="AP6">
        <v>8966406.4900000002</v>
      </c>
      <c r="AQ6">
        <v>0</v>
      </c>
      <c r="AR6">
        <v>-1</v>
      </c>
      <c r="AS6">
        <v>104</v>
      </c>
      <c r="AT6">
        <v>83.84</v>
      </c>
      <c r="AU6">
        <v>4.12</v>
      </c>
      <c r="AV6">
        <v>0</v>
      </c>
      <c r="AW6">
        <v>104</v>
      </c>
      <c r="AX6">
        <v>25</v>
      </c>
      <c r="AY6">
        <v>2239</v>
      </c>
      <c r="AZ6">
        <v>89.56</v>
      </c>
      <c r="BA6">
        <v>3</v>
      </c>
      <c r="BB6">
        <v>300</v>
      </c>
      <c r="BC6">
        <v>405</v>
      </c>
      <c r="BD6">
        <v>16.2</v>
      </c>
      <c r="BE6">
        <v>0</v>
      </c>
      <c r="BF6">
        <v>96</v>
      </c>
      <c r="BG6">
        <v>1.1519999999999999</v>
      </c>
      <c r="BH6">
        <v>1.4850000000000001</v>
      </c>
      <c r="BI6">
        <v>0.97699999999999998</v>
      </c>
      <c r="BJ6">
        <v>1.0820000000000001</v>
      </c>
      <c r="BK6">
        <v>4313</v>
      </c>
      <c r="BL6">
        <v>172.52</v>
      </c>
      <c r="BM6">
        <v>53</v>
      </c>
      <c r="BN6">
        <v>518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8.7710000000000008</v>
      </c>
      <c r="BX6">
        <v>0</v>
      </c>
      <c r="BY6">
        <v>21.95</v>
      </c>
      <c r="BZ6">
        <v>1.3939999999999999</v>
      </c>
      <c r="CA6">
        <v>0</v>
      </c>
      <c r="CB6">
        <v>8.2279999999999998</v>
      </c>
      <c r="CC6">
        <v>87</v>
      </c>
      <c r="CD6">
        <v>25</v>
      </c>
      <c r="CE6">
        <v>25</v>
      </c>
      <c r="CF6">
        <v>12</v>
      </c>
      <c r="CG6">
        <v>4</v>
      </c>
      <c r="CH6">
        <v>4</v>
      </c>
      <c r="CI6">
        <v>0</v>
      </c>
      <c r="CJ6">
        <v>0</v>
      </c>
      <c r="CK6">
        <v>0</v>
      </c>
      <c r="CL6">
        <v>0</v>
      </c>
      <c r="CM6">
        <v>49</v>
      </c>
      <c r="CN6">
        <v>29</v>
      </c>
      <c r="CO6">
        <v>0</v>
      </c>
      <c r="CP6">
        <v>0</v>
      </c>
      <c r="CQ6">
        <v>9</v>
      </c>
      <c r="CR6">
        <v>5</v>
      </c>
      <c r="CS6">
        <v>5481</v>
      </c>
      <c r="CT6">
        <v>601</v>
      </c>
      <c r="CU6">
        <v>0</v>
      </c>
      <c r="CV6">
        <v>4818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8608417.9465080202</v>
      </c>
      <c r="DJ6">
        <v>25</v>
      </c>
      <c r="DK6">
        <v>8660422.4570443202</v>
      </c>
      <c r="DL6">
        <v>62</v>
      </c>
      <c r="DM6">
        <v>8912543.9025516901</v>
      </c>
      <c r="DN6">
        <v>8914044.1422015596</v>
      </c>
      <c r="DO6">
        <v>252121.445507</v>
      </c>
      <c r="DP6">
        <v>253621.685157</v>
      </c>
      <c r="DQ6">
        <v>12</v>
      </c>
      <c r="DR6">
        <v>38</v>
      </c>
      <c r="DS6">
        <v>14.526864</v>
      </c>
      <c r="DT6">
        <v>84.954103000000003</v>
      </c>
      <c r="DU6">
        <v>85.373177999999996</v>
      </c>
      <c r="DV6">
        <v>80</v>
      </c>
      <c r="DW6">
        <v>4</v>
      </c>
      <c r="DX6">
        <v>8692924.8195539992</v>
      </c>
      <c r="DY6">
        <v>8914044.1422019992</v>
      </c>
      <c r="DZ6">
        <v>8914044.1422019992</v>
      </c>
      <c r="EA6">
        <v>8914044.1422019992</v>
      </c>
      <c r="EB6">
        <v>2E-3</v>
      </c>
      <c r="EC6">
        <v>1</v>
      </c>
      <c r="ED6">
        <v>0.96899999999999997</v>
      </c>
      <c r="EE6">
        <v>0</v>
      </c>
      <c r="EF6">
        <v>1</v>
      </c>
      <c r="EG6">
        <v>0.52200000000000002</v>
      </c>
      <c r="EH6">
        <v>0</v>
      </c>
      <c r="EI6">
        <v>1</v>
      </c>
      <c r="EJ6">
        <v>0.71099999999999997</v>
      </c>
      <c r="EK6">
        <v>0</v>
      </c>
      <c r="EL6">
        <v>1</v>
      </c>
      <c r="EM6">
        <v>0.79</v>
      </c>
      <c r="EN6">
        <v>0</v>
      </c>
      <c r="EO6">
        <v>0.02</v>
      </c>
      <c r="EP6">
        <v>0</v>
      </c>
      <c r="EQ6">
        <v>1.41</v>
      </c>
      <c r="ER6">
        <v>0.62</v>
      </c>
      <c r="ES6">
        <v>0</v>
      </c>
      <c r="ET6">
        <v>4.25</v>
      </c>
      <c r="EU6">
        <v>0</v>
      </c>
      <c r="EV6">
        <v>2.15</v>
      </c>
      <c r="EW6">
        <v>0.03</v>
      </c>
      <c r="EX6">
        <v>0.01</v>
      </c>
      <c r="EY6">
        <v>0</v>
      </c>
      <c r="EZ6">
        <v>0.67</v>
      </c>
      <c r="FA6">
        <v>0.01</v>
      </c>
      <c r="FB6">
        <v>0</v>
      </c>
      <c r="FC6">
        <v>0.85</v>
      </c>
      <c r="FD6">
        <v>0</v>
      </c>
      <c r="FE6">
        <v>0.61</v>
      </c>
      <c r="FF6">
        <v>4.38</v>
      </c>
      <c r="FG6" t="s">
        <v>293</v>
      </c>
      <c r="FH6" t="s">
        <v>147</v>
      </c>
      <c r="FI6" t="s">
        <v>144</v>
      </c>
    </row>
    <row r="7" spans="1:165" x14ac:dyDescent="0.2">
      <c r="A7" t="s">
        <v>148</v>
      </c>
      <c r="B7">
        <v>1</v>
      </c>
      <c r="C7">
        <v>1</v>
      </c>
      <c r="D7">
        <v>0</v>
      </c>
      <c r="E7">
        <v>4</v>
      </c>
      <c r="F7">
        <v>353</v>
      </c>
      <c r="G7">
        <v>6</v>
      </c>
      <c r="H7">
        <v>1000</v>
      </c>
      <c r="I7">
        <v>1000</v>
      </c>
      <c r="J7">
        <v>0</v>
      </c>
      <c r="K7">
        <v>0</v>
      </c>
      <c r="L7">
        <v>1</v>
      </c>
      <c r="M7">
        <v>0</v>
      </c>
      <c r="N7">
        <v>0</v>
      </c>
      <c r="O7">
        <v>1</v>
      </c>
      <c r="P7" s="1">
        <v>0</v>
      </c>
      <c r="Q7" s="1">
        <v>9.9999999999999995E-8</v>
      </c>
      <c r="R7" s="1">
        <v>9.9999999999999995E-8</v>
      </c>
      <c r="S7" s="1">
        <v>3600</v>
      </c>
      <c r="T7">
        <v>274</v>
      </c>
      <c r="U7">
        <v>353</v>
      </c>
      <c r="V7">
        <v>89</v>
      </c>
      <c r="W7">
        <v>185</v>
      </c>
      <c r="X7">
        <v>88</v>
      </c>
      <c r="Y7">
        <v>0</v>
      </c>
      <c r="Z7">
        <v>25</v>
      </c>
      <c r="AA7">
        <v>239</v>
      </c>
      <c r="AB7">
        <v>89</v>
      </c>
      <c r="AC7">
        <v>274</v>
      </c>
      <c r="AD7">
        <v>353</v>
      </c>
      <c r="AE7">
        <v>242</v>
      </c>
      <c r="AF7">
        <v>169</v>
      </c>
      <c r="AG7">
        <v>174</v>
      </c>
      <c r="AH7">
        <v>6</v>
      </c>
      <c r="AI7">
        <v>1409</v>
      </c>
      <c r="AJ7">
        <v>1.4999999999999999E-2</v>
      </c>
      <c r="AK7">
        <v>0</v>
      </c>
      <c r="AL7">
        <v>1.202E-7</v>
      </c>
      <c r="AM7">
        <v>6.9156751140090797</v>
      </c>
      <c r="AN7">
        <v>6.9156751140090797</v>
      </c>
      <c r="AO7">
        <v>7.0504505265814297</v>
      </c>
      <c r="AP7">
        <v>7.5989849999999901</v>
      </c>
      <c r="AQ7">
        <v>0</v>
      </c>
      <c r="AR7">
        <v>4</v>
      </c>
      <c r="AS7">
        <v>353</v>
      </c>
      <c r="AT7">
        <v>258</v>
      </c>
      <c r="AU7">
        <v>10.5</v>
      </c>
      <c r="AV7">
        <v>0</v>
      </c>
      <c r="AW7">
        <v>353</v>
      </c>
      <c r="AX7">
        <v>6</v>
      </c>
      <c r="AY7">
        <v>19814</v>
      </c>
      <c r="AZ7">
        <v>3302.3330000000001</v>
      </c>
      <c r="BA7">
        <v>1235</v>
      </c>
      <c r="BB7">
        <v>6183</v>
      </c>
      <c r="BC7">
        <v>523</v>
      </c>
      <c r="BD7">
        <v>87.167000000000002</v>
      </c>
      <c r="BE7">
        <v>6</v>
      </c>
      <c r="BF7">
        <v>188</v>
      </c>
      <c r="BG7">
        <v>15.555999999999999</v>
      </c>
      <c r="BH7">
        <v>5.7439999999999998</v>
      </c>
      <c r="BI7">
        <v>0.33300000000000002</v>
      </c>
      <c r="BJ7">
        <v>7.7960000000000003</v>
      </c>
      <c r="BK7">
        <v>1680</v>
      </c>
      <c r="BL7">
        <v>280</v>
      </c>
      <c r="BM7">
        <v>252</v>
      </c>
      <c r="BN7">
        <v>324</v>
      </c>
      <c r="BO7">
        <v>52</v>
      </c>
      <c r="BP7">
        <v>8.6669999999999998</v>
      </c>
      <c r="BQ7">
        <v>8</v>
      </c>
      <c r="BR7">
        <v>9</v>
      </c>
      <c r="BS7">
        <v>0</v>
      </c>
      <c r="BT7">
        <v>0</v>
      </c>
      <c r="BU7">
        <v>0</v>
      </c>
      <c r="BV7">
        <v>0</v>
      </c>
      <c r="BW7">
        <v>1.8480000000000001</v>
      </c>
      <c r="BX7">
        <v>0</v>
      </c>
      <c r="BY7">
        <v>183.047</v>
      </c>
      <c r="BZ7">
        <v>2.86</v>
      </c>
      <c r="CA7">
        <v>0</v>
      </c>
      <c r="CB7">
        <v>858.92</v>
      </c>
      <c r="CC7">
        <v>569</v>
      </c>
      <c r="CD7">
        <v>6</v>
      </c>
      <c r="CE7">
        <v>6</v>
      </c>
      <c r="CF7">
        <v>1</v>
      </c>
      <c r="CG7">
        <v>85</v>
      </c>
      <c r="CH7">
        <v>2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478</v>
      </c>
      <c r="CR7">
        <v>7</v>
      </c>
      <c r="CS7">
        <v>39504</v>
      </c>
      <c r="CT7">
        <v>23961</v>
      </c>
      <c r="CU7">
        <v>0</v>
      </c>
      <c r="CV7">
        <v>14878</v>
      </c>
      <c r="CW7">
        <v>0</v>
      </c>
      <c r="CX7">
        <v>100</v>
      </c>
      <c r="CY7">
        <v>0</v>
      </c>
      <c r="CZ7">
        <v>0</v>
      </c>
      <c r="DA7">
        <v>0</v>
      </c>
      <c r="DB7">
        <v>2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6.9156751140090797</v>
      </c>
      <c r="DJ7">
        <v>6</v>
      </c>
      <c r="DK7">
        <v>7.02527168488378</v>
      </c>
      <c r="DL7">
        <v>563</v>
      </c>
      <c r="DM7">
        <v>7.0508624186600803</v>
      </c>
      <c r="DN7">
        <v>7.0508624186600697</v>
      </c>
      <c r="DO7">
        <v>2.5590999999999999E-2</v>
      </c>
      <c r="DP7">
        <v>2.5590999999999999E-2</v>
      </c>
      <c r="DQ7">
        <v>1</v>
      </c>
      <c r="DR7">
        <v>9</v>
      </c>
      <c r="DS7">
        <v>16.039072999999998</v>
      </c>
      <c r="DT7">
        <v>19.784186999999999</v>
      </c>
      <c r="DU7">
        <v>19.784186999999999</v>
      </c>
      <c r="DV7">
        <v>16</v>
      </c>
      <c r="DW7">
        <v>2</v>
      </c>
      <c r="DX7">
        <v>7.0599379999999998</v>
      </c>
      <c r="DY7">
        <v>7.0252949999999998</v>
      </c>
      <c r="DZ7">
        <v>7.0252949999999998</v>
      </c>
      <c r="EA7">
        <v>7.0492860000000004</v>
      </c>
      <c r="EB7">
        <v>0.997</v>
      </c>
      <c r="EC7">
        <v>1</v>
      </c>
      <c r="ED7">
        <v>1</v>
      </c>
      <c r="EE7">
        <v>0.39800000000000002</v>
      </c>
      <c r="EF7">
        <v>1</v>
      </c>
      <c r="EG7">
        <v>0.95899999999999996</v>
      </c>
      <c r="EH7">
        <v>1.6E-2</v>
      </c>
      <c r="EI7">
        <v>1</v>
      </c>
      <c r="EJ7">
        <v>0.79900000000000004</v>
      </c>
      <c r="EK7">
        <v>0</v>
      </c>
      <c r="EL7">
        <v>1</v>
      </c>
      <c r="EM7">
        <v>0.61599999999999999</v>
      </c>
      <c r="EN7">
        <v>0.02</v>
      </c>
      <c r="EO7">
        <v>0.01</v>
      </c>
      <c r="EP7">
        <v>0</v>
      </c>
      <c r="EQ7">
        <v>6.97</v>
      </c>
      <c r="ER7">
        <v>31.48</v>
      </c>
      <c r="ES7">
        <v>0</v>
      </c>
      <c r="ET7">
        <v>1519.71</v>
      </c>
      <c r="EU7">
        <v>0</v>
      </c>
      <c r="EV7">
        <v>1481.07</v>
      </c>
      <c r="EW7">
        <v>4.87</v>
      </c>
      <c r="EX7">
        <v>0</v>
      </c>
      <c r="EY7">
        <v>0</v>
      </c>
      <c r="EZ7">
        <v>208.31</v>
      </c>
      <c r="FA7">
        <v>0.33</v>
      </c>
      <c r="FB7">
        <v>0</v>
      </c>
      <c r="FC7">
        <v>0</v>
      </c>
      <c r="FD7">
        <v>0.01</v>
      </c>
      <c r="FE7">
        <v>1272.27</v>
      </c>
      <c r="FF7">
        <v>1524.66</v>
      </c>
      <c r="FG7" t="s">
        <v>294</v>
      </c>
      <c r="FH7" t="s">
        <v>148</v>
      </c>
      <c r="FI7" t="s">
        <v>144</v>
      </c>
    </row>
    <row r="8" spans="1:165" x14ac:dyDescent="0.2">
      <c r="A8" t="s">
        <v>149</v>
      </c>
      <c r="B8">
        <v>1</v>
      </c>
      <c r="C8">
        <v>1</v>
      </c>
      <c r="D8">
        <v>0</v>
      </c>
      <c r="E8">
        <v>-3</v>
      </c>
      <c r="F8">
        <v>27</v>
      </c>
      <c r="G8">
        <v>6</v>
      </c>
      <c r="H8">
        <v>1000</v>
      </c>
      <c r="I8">
        <v>1000</v>
      </c>
      <c r="J8">
        <v>0</v>
      </c>
      <c r="K8">
        <v>0</v>
      </c>
      <c r="L8">
        <v>0</v>
      </c>
      <c r="M8">
        <v>1000</v>
      </c>
      <c r="N8">
        <v>0</v>
      </c>
      <c r="O8">
        <v>1</v>
      </c>
      <c r="P8" s="1">
        <v>0</v>
      </c>
      <c r="Q8" s="1">
        <v>9.9999999999999995E-8</v>
      </c>
      <c r="R8" s="1">
        <v>9.9999999999999995E-8</v>
      </c>
      <c r="S8" s="1">
        <v>3600</v>
      </c>
      <c r="T8">
        <v>20</v>
      </c>
      <c r="U8">
        <v>27</v>
      </c>
      <c r="V8">
        <v>0</v>
      </c>
      <c r="W8">
        <v>20</v>
      </c>
      <c r="X8">
        <v>0</v>
      </c>
      <c r="Y8">
        <v>0</v>
      </c>
      <c r="Z8">
        <v>0</v>
      </c>
      <c r="AA8">
        <v>27</v>
      </c>
      <c r="AB8">
        <v>0</v>
      </c>
      <c r="AC8">
        <v>20</v>
      </c>
      <c r="AD8">
        <v>27</v>
      </c>
      <c r="AE8">
        <v>21</v>
      </c>
      <c r="AF8">
        <v>0</v>
      </c>
      <c r="AG8">
        <v>0</v>
      </c>
      <c r="AH8">
        <v>6</v>
      </c>
      <c r="AI8">
        <v>478</v>
      </c>
      <c r="AJ8">
        <v>0.88500000000000001</v>
      </c>
      <c r="AK8">
        <v>3.525302E-4</v>
      </c>
      <c r="AL8">
        <v>3.525302E-4</v>
      </c>
      <c r="AM8">
        <v>20.5709217632355</v>
      </c>
      <c r="AN8">
        <v>20.5737824283528</v>
      </c>
      <c r="AO8">
        <v>21.483725094462699</v>
      </c>
      <c r="AP8">
        <v>34</v>
      </c>
      <c r="AQ8">
        <v>0</v>
      </c>
      <c r="AR8">
        <v>-3</v>
      </c>
      <c r="AS8">
        <v>27</v>
      </c>
      <c r="AT8">
        <v>0</v>
      </c>
      <c r="AU8">
        <v>2.6669999999999998</v>
      </c>
      <c r="AV8">
        <v>0</v>
      </c>
      <c r="AW8">
        <v>27</v>
      </c>
      <c r="AX8">
        <v>6</v>
      </c>
      <c r="AY8">
        <v>2203</v>
      </c>
      <c r="AZ8">
        <v>367.16699999999997</v>
      </c>
      <c r="BA8">
        <v>348</v>
      </c>
      <c r="BB8">
        <v>390</v>
      </c>
      <c r="BC8">
        <v>343</v>
      </c>
      <c r="BD8">
        <v>57.167000000000002</v>
      </c>
      <c r="BE8">
        <v>6</v>
      </c>
      <c r="BF8">
        <v>160</v>
      </c>
      <c r="BG8">
        <v>8.3059999999999992</v>
      </c>
      <c r="BH8">
        <v>3.2389999999999999</v>
      </c>
      <c r="BI8">
        <v>0</v>
      </c>
      <c r="BJ8">
        <v>3.8330000000000002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0.78900000000000003</v>
      </c>
      <c r="BX8">
        <v>0</v>
      </c>
      <c r="BY8">
        <v>114.79</v>
      </c>
      <c r="BZ8">
        <v>1.486</v>
      </c>
      <c r="CA8">
        <v>0</v>
      </c>
      <c r="CB8">
        <v>188.667</v>
      </c>
      <c r="CC8">
        <v>1006</v>
      </c>
      <c r="CD8">
        <v>6</v>
      </c>
      <c r="CE8">
        <v>6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591</v>
      </c>
      <c r="CP8">
        <v>5</v>
      </c>
      <c r="CQ8">
        <v>409</v>
      </c>
      <c r="CR8">
        <v>4</v>
      </c>
      <c r="CS8">
        <v>6450</v>
      </c>
      <c r="CT8">
        <v>2430</v>
      </c>
      <c r="CU8">
        <v>0</v>
      </c>
      <c r="CV8">
        <v>3020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6</v>
      </c>
      <c r="DE8">
        <v>0</v>
      </c>
      <c r="DF8">
        <v>0</v>
      </c>
      <c r="DG8">
        <v>0</v>
      </c>
      <c r="DH8">
        <v>0</v>
      </c>
      <c r="DI8">
        <v>20.5709217632355</v>
      </c>
      <c r="DJ8">
        <v>6</v>
      </c>
      <c r="DK8">
        <v>21.366529348327301</v>
      </c>
      <c r="DL8">
        <v>1000</v>
      </c>
      <c r="DM8">
        <v>22.056159302266</v>
      </c>
      <c r="DN8">
        <v>22.056159302266</v>
      </c>
      <c r="DO8">
        <v>0.68962999999999997</v>
      </c>
      <c r="DP8">
        <v>0.68962999999999997</v>
      </c>
      <c r="DQ8">
        <v>0</v>
      </c>
      <c r="DR8">
        <v>9</v>
      </c>
      <c r="DS8">
        <v>5.9245140000000003</v>
      </c>
      <c r="DT8">
        <v>11.059862000000001</v>
      </c>
      <c r="DU8">
        <v>11.059862000000001</v>
      </c>
      <c r="DV8">
        <v>20</v>
      </c>
      <c r="DW8">
        <v>3</v>
      </c>
      <c r="DX8">
        <v>22.296693000000001</v>
      </c>
      <c r="DY8">
        <v>21.366529</v>
      </c>
      <c r="DZ8">
        <v>21.366529</v>
      </c>
      <c r="EA8">
        <v>21.982932999999999</v>
      </c>
      <c r="EB8">
        <v>0.17599999999999999</v>
      </c>
      <c r="EC8">
        <v>0.505</v>
      </c>
      <c r="ED8">
        <v>0.315</v>
      </c>
      <c r="EE8">
        <v>0.51300000000000001</v>
      </c>
      <c r="EF8">
        <v>0.97699999999999998</v>
      </c>
      <c r="EG8">
        <v>0.73299999999999998</v>
      </c>
      <c r="EH8">
        <v>3.5000000000000003E-2</v>
      </c>
      <c r="EI8">
        <v>0.69</v>
      </c>
      <c r="EJ8">
        <v>0.246</v>
      </c>
      <c r="EK8">
        <v>0</v>
      </c>
      <c r="EL8">
        <v>1</v>
      </c>
      <c r="EM8">
        <v>0.35799999999999998</v>
      </c>
      <c r="EN8">
        <v>0</v>
      </c>
      <c r="EO8">
        <v>0.01</v>
      </c>
      <c r="EP8">
        <v>0</v>
      </c>
      <c r="EQ8">
        <v>0.78</v>
      </c>
      <c r="ER8">
        <v>0.4</v>
      </c>
      <c r="ES8">
        <v>0</v>
      </c>
      <c r="ET8">
        <v>18.920000000000002</v>
      </c>
      <c r="EU8">
        <v>0</v>
      </c>
      <c r="EV8">
        <v>17.63</v>
      </c>
      <c r="EW8">
        <v>3.72</v>
      </c>
      <c r="EX8">
        <v>0</v>
      </c>
      <c r="EY8">
        <v>0</v>
      </c>
      <c r="EZ8">
        <v>0</v>
      </c>
      <c r="FA8">
        <v>0.02</v>
      </c>
      <c r="FB8">
        <v>0</v>
      </c>
      <c r="FC8">
        <v>0</v>
      </c>
      <c r="FD8">
        <v>7</v>
      </c>
      <c r="FE8">
        <v>10.6</v>
      </c>
      <c r="FF8">
        <v>22.68</v>
      </c>
      <c r="FG8" t="s">
        <v>295</v>
      </c>
      <c r="FH8" t="s">
        <v>149</v>
      </c>
      <c r="FI8" t="s">
        <v>144</v>
      </c>
    </row>
    <row r="9" spans="1:165" x14ac:dyDescent="0.2">
      <c r="A9" t="s">
        <v>150</v>
      </c>
      <c r="B9">
        <v>1</v>
      </c>
      <c r="C9">
        <v>1</v>
      </c>
      <c r="D9">
        <v>0</v>
      </c>
      <c r="E9">
        <v>-1</v>
      </c>
      <c r="F9">
        <v>141</v>
      </c>
      <c r="G9">
        <v>38</v>
      </c>
      <c r="H9">
        <v>1000</v>
      </c>
      <c r="I9">
        <v>1000</v>
      </c>
      <c r="J9">
        <v>0</v>
      </c>
      <c r="K9">
        <v>1</v>
      </c>
      <c r="L9">
        <v>0</v>
      </c>
      <c r="M9">
        <v>0</v>
      </c>
      <c r="N9">
        <v>0</v>
      </c>
      <c r="O9">
        <v>1</v>
      </c>
      <c r="P9" s="1">
        <v>0</v>
      </c>
      <c r="Q9" s="1">
        <v>9.9999999999999995E-8</v>
      </c>
      <c r="R9" s="1">
        <v>9.9999999999999995E-8</v>
      </c>
      <c r="S9" s="1">
        <v>3600</v>
      </c>
      <c r="T9">
        <v>98</v>
      </c>
      <c r="U9">
        <v>141</v>
      </c>
      <c r="V9">
        <v>43</v>
      </c>
      <c r="W9">
        <v>55</v>
      </c>
      <c r="X9">
        <v>0</v>
      </c>
      <c r="Y9">
        <v>0</v>
      </c>
      <c r="Z9">
        <v>0</v>
      </c>
      <c r="AA9">
        <v>55</v>
      </c>
      <c r="AB9">
        <v>86</v>
      </c>
      <c r="AC9">
        <v>98</v>
      </c>
      <c r="AD9">
        <v>141</v>
      </c>
      <c r="AE9">
        <v>45</v>
      </c>
      <c r="AF9">
        <v>18</v>
      </c>
      <c r="AG9">
        <v>0</v>
      </c>
      <c r="AH9">
        <v>38</v>
      </c>
      <c r="AI9">
        <v>282</v>
      </c>
      <c r="AJ9">
        <v>0.02</v>
      </c>
      <c r="AK9">
        <v>8.5440875000000003E-3</v>
      </c>
      <c r="AL9">
        <v>8.5440875000000003E-3</v>
      </c>
      <c r="AM9">
        <v>149.58876622009501</v>
      </c>
      <c r="AN9">
        <v>149.94456508543999</v>
      </c>
      <c r="AO9">
        <v>156.38735256322599</v>
      </c>
      <c r="AP9">
        <v>568.1</v>
      </c>
      <c r="AQ9">
        <v>0</v>
      </c>
      <c r="AR9">
        <v>-1</v>
      </c>
      <c r="AS9">
        <v>141</v>
      </c>
      <c r="AT9">
        <v>94.605000000000004</v>
      </c>
      <c r="AU9">
        <v>1.2629999999999999</v>
      </c>
      <c r="AV9">
        <v>0</v>
      </c>
      <c r="AW9">
        <v>141</v>
      </c>
      <c r="AX9">
        <v>38</v>
      </c>
      <c r="AY9">
        <v>495</v>
      </c>
      <c r="AZ9">
        <v>13.026</v>
      </c>
      <c r="BA9">
        <v>2</v>
      </c>
      <c r="BB9">
        <v>58</v>
      </c>
      <c r="BC9">
        <v>90</v>
      </c>
      <c r="BD9">
        <v>2.3679999999999999</v>
      </c>
      <c r="BE9">
        <v>1</v>
      </c>
      <c r="BF9">
        <v>13</v>
      </c>
      <c r="BG9">
        <v>7.3999999999999996E-2</v>
      </c>
      <c r="BH9">
        <v>9.0999999999999998E-2</v>
      </c>
      <c r="BI9">
        <v>7.1999999999999995E-2</v>
      </c>
      <c r="BJ9">
        <v>8.7999999999999995E-2</v>
      </c>
      <c r="BK9">
        <v>4948</v>
      </c>
      <c r="BL9">
        <v>130.21100000000001</v>
      </c>
      <c r="BM9">
        <v>96</v>
      </c>
      <c r="BN9">
        <v>138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0.107</v>
      </c>
      <c r="BX9">
        <v>0</v>
      </c>
      <c r="BY9">
        <v>0.996</v>
      </c>
      <c r="BZ9">
        <v>2.9950000000000001</v>
      </c>
      <c r="CA9">
        <v>0</v>
      </c>
      <c r="CB9">
        <v>9.0030000000000001</v>
      </c>
      <c r="CC9">
        <v>83</v>
      </c>
      <c r="CD9">
        <v>38</v>
      </c>
      <c r="CE9">
        <v>38</v>
      </c>
      <c r="CF9">
        <v>36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32</v>
      </c>
      <c r="CN9">
        <v>28</v>
      </c>
      <c r="CO9">
        <v>0</v>
      </c>
      <c r="CP9">
        <v>0</v>
      </c>
      <c r="CQ9">
        <v>13</v>
      </c>
      <c r="CR9">
        <v>13</v>
      </c>
      <c r="CS9">
        <v>5683</v>
      </c>
      <c r="CT9">
        <v>480</v>
      </c>
      <c r="CU9">
        <v>0</v>
      </c>
      <c r="CV9">
        <v>5157</v>
      </c>
      <c r="CW9">
        <v>0</v>
      </c>
      <c r="CX9">
        <v>0</v>
      </c>
      <c r="CY9">
        <v>0</v>
      </c>
      <c r="CZ9">
        <v>0</v>
      </c>
      <c r="DA9">
        <v>0</v>
      </c>
      <c r="DB9">
        <v>1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149.58876622009501</v>
      </c>
      <c r="DJ9">
        <v>38</v>
      </c>
      <c r="DK9">
        <v>365.42309788693399</v>
      </c>
      <c r="DL9">
        <v>45</v>
      </c>
      <c r="DM9">
        <v>367.66497983296802</v>
      </c>
      <c r="DN9">
        <v>367.66497983296802</v>
      </c>
      <c r="DO9">
        <v>2.2418819999999999</v>
      </c>
      <c r="DP9">
        <v>2.2418819999999999</v>
      </c>
      <c r="DQ9">
        <v>36</v>
      </c>
      <c r="DR9">
        <v>41</v>
      </c>
      <c r="DS9">
        <v>51.571933000000001</v>
      </c>
      <c r="DT9">
        <v>52.107613000000001</v>
      </c>
      <c r="DU9">
        <v>52.107613000000001</v>
      </c>
      <c r="DV9">
        <v>60</v>
      </c>
      <c r="DW9">
        <v>2</v>
      </c>
      <c r="DX9">
        <v>529.96421799999996</v>
      </c>
      <c r="DY9">
        <v>365.42309799999998</v>
      </c>
      <c r="DZ9">
        <v>367.66498000000001</v>
      </c>
      <c r="EA9">
        <v>367.66498000000001</v>
      </c>
      <c r="EB9">
        <v>0.496</v>
      </c>
      <c r="EC9">
        <v>1</v>
      </c>
      <c r="ED9">
        <v>0.99299999999999999</v>
      </c>
      <c r="EE9">
        <v>0.877</v>
      </c>
      <c r="EF9">
        <v>1</v>
      </c>
      <c r="EG9">
        <v>0.999</v>
      </c>
      <c r="EH9">
        <v>7.8E-2</v>
      </c>
      <c r="EI9">
        <v>1</v>
      </c>
      <c r="EJ9">
        <v>0.97599999999999998</v>
      </c>
      <c r="EK9">
        <v>0</v>
      </c>
      <c r="EL9">
        <v>1</v>
      </c>
      <c r="EM9">
        <v>0.98899999999999999</v>
      </c>
      <c r="EN9">
        <v>0</v>
      </c>
      <c r="EO9">
        <v>0.02</v>
      </c>
      <c r="EP9">
        <v>0</v>
      </c>
      <c r="EQ9">
        <v>0.2</v>
      </c>
      <c r="ER9">
        <v>0.2</v>
      </c>
      <c r="ES9">
        <v>0</v>
      </c>
      <c r="ET9">
        <v>1.07</v>
      </c>
      <c r="EU9">
        <v>0</v>
      </c>
      <c r="EV9">
        <v>0.62</v>
      </c>
      <c r="EW9">
        <v>0.02</v>
      </c>
      <c r="EX9">
        <v>0.01</v>
      </c>
      <c r="EY9">
        <v>0</v>
      </c>
      <c r="EZ9">
        <v>0</v>
      </c>
      <c r="FA9">
        <v>0</v>
      </c>
      <c r="FB9">
        <v>0</v>
      </c>
      <c r="FC9">
        <v>0.54</v>
      </c>
      <c r="FD9">
        <v>0</v>
      </c>
      <c r="FE9">
        <v>7.0000000000000007E-2</v>
      </c>
      <c r="FF9">
        <v>1.1499999999999999</v>
      </c>
      <c r="FG9" t="s">
        <v>296</v>
      </c>
      <c r="FH9" t="s">
        <v>150</v>
      </c>
      <c r="FI9" t="s">
        <v>144</v>
      </c>
    </row>
    <row r="10" spans="1:165" x14ac:dyDescent="0.2">
      <c r="A10" t="s">
        <v>151</v>
      </c>
      <c r="B10">
        <v>1</v>
      </c>
      <c r="C10">
        <v>1</v>
      </c>
      <c r="D10">
        <v>0</v>
      </c>
      <c r="E10">
        <v>-1</v>
      </c>
      <c r="F10">
        <v>18</v>
      </c>
      <c r="G10">
        <v>10</v>
      </c>
      <c r="H10">
        <v>1000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1</v>
      </c>
      <c r="P10" s="1">
        <v>0</v>
      </c>
      <c r="Q10" s="1">
        <v>9.9999999999999995E-8</v>
      </c>
      <c r="R10" s="1">
        <v>9.9999999999999995E-8</v>
      </c>
      <c r="S10" s="1">
        <v>3600</v>
      </c>
      <c r="T10">
        <v>18</v>
      </c>
      <c r="U10">
        <v>18</v>
      </c>
      <c r="V10">
        <v>6</v>
      </c>
      <c r="W10">
        <v>12</v>
      </c>
      <c r="X10">
        <v>0</v>
      </c>
      <c r="Y10">
        <v>1</v>
      </c>
      <c r="Z10">
        <v>11</v>
      </c>
      <c r="AA10">
        <v>0</v>
      </c>
      <c r="AB10">
        <v>7</v>
      </c>
      <c r="AC10">
        <v>18</v>
      </c>
      <c r="AD10">
        <v>18</v>
      </c>
      <c r="AE10">
        <v>6</v>
      </c>
      <c r="AF10">
        <v>0</v>
      </c>
      <c r="AG10">
        <v>0</v>
      </c>
      <c r="AH10">
        <v>10</v>
      </c>
      <c r="AI10">
        <v>46</v>
      </c>
      <c r="AJ10">
        <v>0.14199999999999999</v>
      </c>
      <c r="AK10">
        <v>1.772989E-4</v>
      </c>
      <c r="AL10">
        <v>1.772989E-4</v>
      </c>
      <c r="AM10">
        <v>1167185.7255923201</v>
      </c>
      <c r="AN10">
        <v>1167540.2951388799</v>
      </c>
      <c r="AO10">
        <v>1169060.01497821</v>
      </c>
      <c r="AP10">
        <v>1201500</v>
      </c>
      <c r="AQ10">
        <v>0</v>
      </c>
      <c r="AR10">
        <v>-1</v>
      </c>
      <c r="AS10">
        <v>18</v>
      </c>
      <c r="AT10">
        <v>4.2</v>
      </c>
      <c r="AU10">
        <v>6.1</v>
      </c>
      <c r="AV10">
        <v>0</v>
      </c>
      <c r="AW10">
        <v>18</v>
      </c>
      <c r="AX10">
        <v>10</v>
      </c>
      <c r="AY10">
        <v>231</v>
      </c>
      <c r="AZ10">
        <v>23.1</v>
      </c>
      <c r="BA10">
        <v>3</v>
      </c>
      <c r="BB10">
        <v>50</v>
      </c>
      <c r="BC10">
        <v>208</v>
      </c>
      <c r="BD10">
        <v>20.8</v>
      </c>
      <c r="BE10">
        <v>3</v>
      </c>
      <c r="BF10">
        <v>43</v>
      </c>
      <c r="BG10">
        <v>2.23</v>
      </c>
      <c r="BH10">
        <v>0.7</v>
      </c>
      <c r="BI10">
        <v>2.2999999999999998</v>
      </c>
      <c r="BJ10">
        <v>0.63300000000000001</v>
      </c>
      <c r="BK10">
        <v>52</v>
      </c>
      <c r="BL10">
        <v>5.2</v>
      </c>
      <c r="BM10">
        <v>1</v>
      </c>
      <c r="BN10">
        <v>9</v>
      </c>
      <c r="BO10">
        <v>4</v>
      </c>
      <c r="BP10">
        <v>0.4</v>
      </c>
      <c r="BQ10">
        <v>0</v>
      </c>
      <c r="BR10">
        <v>1</v>
      </c>
      <c r="BS10">
        <v>0</v>
      </c>
      <c r="BT10">
        <v>0</v>
      </c>
      <c r="BU10">
        <v>0</v>
      </c>
      <c r="BV10">
        <v>0</v>
      </c>
      <c r="BW10">
        <v>9.2999999999999999E-2</v>
      </c>
      <c r="BX10">
        <v>0</v>
      </c>
      <c r="BY10">
        <v>0.34</v>
      </c>
      <c r="BZ10">
        <v>1.66</v>
      </c>
      <c r="CA10">
        <v>0</v>
      </c>
      <c r="CB10">
        <v>4.2949999999999999</v>
      </c>
      <c r="CC10">
        <v>15</v>
      </c>
      <c r="CD10">
        <v>10</v>
      </c>
      <c r="CE10">
        <v>10</v>
      </c>
      <c r="CF10">
        <v>6</v>
      </c>
      <c r="CG10">
        <v>5</v>
      </c>
      <c r="CH10">
        <v>3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40</v>
      </c>
      <c r="CT10">
        <v>25</v>
      </c>
      <c r="CU10">
        <v>0</v>
      </c>
      <c r="CV10">
        <v>10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1167185.7255923201</v>
      </c>
      <c r="DJ10">
        <v>10</v>
      </c>
      <c r="DK10">
        <v>1171213.7169218401</v>
      </c>
      <c r="DL10">
        <v>5</v>
      </c>
      <c r="DM10">
        <v>1169665.87368618</v>
      </c>
      <c r="DN10">
        <v>1171213.7169218401</v>
      </c>
      <c r="DO10">
        <v>0</v>
      </c>
      <c r="DP10">
        <v>0</v>
      </c>
      <c r="DQ10">
        <v>6</v>
      </c>
      <c r="DR10">
        <v>3</v>
      </c>
      <c r="DS10">
        <v>11.738530000000001</v>
      </c>
      <c r="DT10">
        <v>7.2277449999999996</v>
      </c>
      <c r="DU10">
        <v>11.738530000000001</v>
      </c>
      <c r="DV10">
        <v>10</v>
      </c>
      <c r="DW10">
        <v>1</v>
      </c>
      <c r="DX10">
        <v>1171213.7169220001</v>
      </c>
      <c r="DY10">
        <v>1171213.7169220001</v>
      </c>
      <c r="DZ10">
        <v>1171213.7169220001</v>
      </c>
      <c r="EA10">
        <v>1171213.7169220001</v>
      </c>
      <c r="EB10">
        <v>0.01</v>
      </c>
      <c r="EC10">
        <v>0.97699999999999998</v>
      </c>
      <c r="ED10">
        <v>0.66800000000000004</v>
      </c>
      <c r="EE10">
        <v>0</v>
      </c>
      <c r="EF10">
        <v>0.83</v>
      </c>
      <c r="EG10">
        <v>0.51100000000000001</v>
      </c>
      <c r="EH10">
        <v>0.01</v>
      </c>
      <c r="EI10">
        <v>0.97699999999999998</v>
      </c>
      <c r="EJ10">
        <v>0.66800000000000004</v>
      </c>
      <c r="EK10">
        <v>0</v>
      </c>
      <c r="EL10">
        <v>0.83</v>
      </c>
      <c r="EM10">
        <v>0.51100000000000001</v>
      </c>
      <c r="EN10">
        <v>0</v>
      </c>
      <c r="EO10">
        <v>0</v>
      </c>
      <c r="EP10">
        <v>0</v>
      </c>
      <c r="EQ10">
        <v>0</v>
      </c>
      <c r="ER10">
        <v>0.01</v>
      </c>
      <c r="ES10">
        <v>0</v>
      </c>
      <c r="ET10">
        <v>0.15</v>
      </c>
      <c r="EU10">
        <v>0</v>
      </c>
      <c r="EV10">
        <v>0.14000000000000001</v>
      </c>
      <c r="EW10">
        <v>0</v>
      </c>
      <c r="EX10">
        <v>0</v>
      </c>
      <c r="EY10">
        <v>0</v>
      </c>
      <c r="EZ10">
        <v>0.01</v>
      </c>
      <c r="FA10">
        <v>0.13</v>
      </c>
      <c r="FB10">
        <v>0</v>
      </c>
      <c r="FC10">
        <v>0</v>
      </c>
      <c r="FD10">
        <v>0</v>
      </c>
      <c r="FE10">
        <v>0</v>
      </c>
      <c r="FF10">
        <v>0.16</v>
      </c>
      <c r="FG10" t="s">
        <v>296</v>
      </c>
      <c r="FH10" t="s">
        <v>151</v>
      </c>
      <c r="FI10" t="s">
        <v>144</v>
      </c>
    </row>
    <row r="11" spans="1:165" x14ac:dyDescent="0.2">
      <c r="A11" t="s">
        <v>152</v>
      </c>
      <c r="B11">
        <v>1</v>
      </c>
      <c r="C11">
        <v>1</v>
      </c>
      <c r="D11">
        <v>0</v>
      </c>
      <c r="E11">
        <v>-1</v>
      </c>
      <c r="F11">
        <v>188</v>
      </c>
      <c r="G11">
        <v>11</v>
      </c>
      <c r="H11">
        <v>1000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1</v>
      </c>
      <c r="P11" s="1">
        <v>0</v>
      </c>
      <c r="Q11" s="1">
        <v>9.9999999999999995E-8</v>
      </c>
      <c r="R11" s="1">
        <v>9.9999999999999995E-8</v>
      </c>
      <c r="S11" s="1">
        <v>3600</v>
      </c>
      <c r="T11">
        <v>29</v>
      </c>
      <c r="U11">
        <v>188</v>
      </c>
      <c r="V11">
        <v>0</v>
      </c>
      <c r="W11">
        <v>29</v>
      </c>
      <c r="X11">
        <v>0</v>
      </c>
      <c r="Y11">
        <v>0</v>
      </c>
      <c r="Z11">
        <v>164</v>
      </c>
      <c r="AA11">
        <v>24</v>
      </c>
      <c r="AB11">
        <v>0</v>
      </c>
      <c r="AC11">
        <v>29</v>
      </c>
      <c r="AD11">
        <v>188</v>
      </c>
      <c r="AE11">
        <v>169</v>
      </c>
      <c r="AF11">
        <v>9</v>
      </c>
      <c r="AG11">
        <v>0</v>
      </c>
      <c r="AH11">
        <v>11</v>
      </c>
      <c r="AI11">
        <v>376</v>
      </c>
      <c r="AJ11">
        <v>6.9000000000000006E-2</v>
      </c>
      <c r="AK11">
        <v>3.9463299999999997E-4</v>
      </c>
      <c r="AL11">
        <v>3.9463299999999997E-4</v>
      </c>
      <c r="AM11">
        <v>13460.233074411801</v>
      </c>
      <c r="AN11">
        <v>13491.656300357199</v>
      </c>
      <c r="AO11">
        <v>18210.6169127957</v>
      </c>
      <c r="AP11">
        <v>21166</v>
      </c>
      <c r="AQ11">
        <v>0</v>
      </c>
      <c r="AR11">
        <v>-1</v>
      </c>
      <c r="AS11">
        <v>188</v>
      </c>
      <c r="AT11">
        <v>164.273</v>
      </c>
      <c r="AU11">
        <v>9.3640000000000008</v>
      </c>
      <c r="AV11">
        <v>0</v>
      </c>
      <c r="AW11">
        <v>188</v>
      </c>
      <c r="AX11">
        <v>11</v>
      </c>
      <c r="AY11">
        <v>1479</v>
      </c>
      <c r="AZ11">
        <v>134.45500000000001</v>
      </c>
      <c r="BA11">
        <v>28</v>
      </c>
      <c r="BB11">
        <v>1183</v>
      </c>
      <c r="BC11">
        <v>317</v>
      </c>
      <c r="BD11">
        <v>28.818000000000001</v>
      </c>
      <c r="BE11">
        <v>18</v>
      </c>
      <c r="BF11">
        <v>78</v>
      </c>
      <c r="BG11">
        <v>2.0409999999999999</v>
      </c>
      <c r="BH11">
        <v>2.1280000000000001</v>
      </c>
      <c r="BI11">
        <v>2.0409999999999999</v>
      </c>
      <c r="BJ11">
        <v>2.3639999999999999</v>
      </c>
      <c r="BK11">
        <v>1807</v>
      </c>
      <c r="BL11">
        <v>164.273</v>
      </c>
      <c r="BM11">
        <v>85</v>
      </c>
      <c r="BN11">
        <v>173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3.5000000000000003E-2</v>
      </c>
      <c r="BX11">
        <v>0</v>
      </c>
      <c r="BY11">
        <v>1.042</v>
      </c>
      <c r="BZ11">
        <v>7.8E-2</v>
      </c>
      <c r="CA11">
        <v>0</v>
      </c>
      <c r="CB11">
        <v>0.25700000000000001</v>
      </c>
      <c r="CC11">
        <v>28</v>
      </c>
      <c r="CD11">
        <v>11</v>
      </c>
      <c r="CE11">
        <v>11</v>
      </c>
      <c r="CF11">
        <v>11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17</v>
      </c>
      <c r="CN11">
        <v>13</v>
      </c>
      <c r="CO11">
        <v>0</v>
      </c>
      <c r="CP11">
        <v>0</v>
      </c>
      <c r="CQ11">
        <v>0</v>
      </c>
      <c r="CR11">
        <v>0</v>
      </c>
      <c r="CS11">
        <v>2068</v>
      </c>
      <c r="CT11">
        <v>22</v>
      </c>
      <c r="CU11">
        <v>0</v>
      </c>
      <c r="CV11">
        <v>2029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13460.233074411801</v>
      </c>
      <c r="DJ11">
        <v>11</v>
      </c>
      <c r="DK11">
        <v>19866.008433528801</v>
      </c>
      <c r="DL11">
        <v>17</v>
      </c>
      <c r="DM11">
        <v>19952.774610501001</v>
      </c>
      <c r="DN11">
        <v>19952.774610501001</v>
      </c>
      <c r="DO11">
        <v>86.766176999999999</v>
      </c>
      <c r="DP11">
        <v>86.766176999999999</v>
      </c>
      <c r="DQ11">
        <v>11</v>
      </c>
      <c r="DR11">
        <v>13</v>
      </c>
      <c r="DS11">
        <v>83.129627999999997</v>
      </c>
      <c r="DT11">
        <v>84.255617999999998</v>
      </c>
      <c r="DU11">
        <v>84.255617999999998</v>
      </c>
      <c r="DV11">
        <v>27</v>
      </c>
      <c r="DW11">
        <v>2</v>
      </c>
      <c r="DX11">
        <v>20791.546666999999</v>
      </c>
      <c r="DY11">
        <v>19866.008433999999</v>
      </c>
      <c r="DZ11">
        <v>19952.774611000001</v>
      </c>
      <c r="EA11">
        <v>19952.774611000001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1E-3</v>
      </c>
      <c r="EI11">
        <v>1</v>
      </c>
      <c r="EJ11">
        <v>0.879</v>
      </c>
      <c r="EK11">
        <v>1.2E-2</v>
      </c>
      <c r="EL11">
        <v>1</v>
      </c>
      <c r="EM11">
        <v>0.96199999999999997</v>
      </c>
      <c r="EN11">
        <v>0</v>
      </c>
      <c r="EO11">
        <v>0.01</v>
      </c>
      <c r="EP11">
        <v>0</v>
      </c>
      <c r="EQ11">
        <v>1.1200000000000001</v>
      </c>
      <c r="ER11">
        <v>0.46</v>
      </c>
      <c r="ES11">
        <v>0</v>
      </c>
      <c r="ET11">
        <v>2.68</v>
      </c>
      <c r="EU11">
        <v>0</v>
      </c>
      <c r="EV11">
        <v>1.06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1.05</v>
      </c>
      <c r="FD11">
        <v>0</v>
      </c>
      <c r="FE11">
        <v>0</v>
      </c>
      <c r="FF11">
        <v>2.71</v>
      </c>
      <c r="FG11" t="s">
        <v>297</v>
      </c>
      <c r="FH11" t="s">
        <v>152</v>
      </c>
      <c r="FI11" t="s">
        <v>144</v>
      </c>
    </row>
    <row r="12" spans="1:165" x14ac:dyDescent="0.2">
      <c r="A12" t="s">
        <v>153</v>
      </c>
      <c r="B12">
        <v>1</v>
      </c>
      <c r="C12">
        <v>1</v>
      </c>
      <c r="D12">
        <v>0</v>
      </c>
      <c r="E12">
        <v>-1</v>
      </c>
      <c r="F12">
        <v>480</v>
      </c>
      <c r="G12">
        <v>14</v>
      </c>
      <c r="H12">
        <v>1000</v>
      </c>
      <c r="I12">
        <v>0</v>
      </c>
      <c r="J12">
        <v>0</v>
      </c>
      <c r="K12">
        <v>0</v>
      </c>
      <c r="L12">
        <v>0</v>
      </c>
      <c r="M12">
        <v>1000</v>
      </c>
      <c r="N12">
        <v>0</v>
      </c>
      <c r="O12">
        <v>1</v>
      </c>
      <c r="P12" s="1">
        <v>0</v>
      </c>
      <c r="Q12" s="1">
        <v>9.9999999999999995E-8</v>
      </c>
      <c r="R12" s="1">
        <v>9.9999999999999995E-8</v>
      </c>
      <c r="S12" s="1">
        <v>3600</v>
      </c>
      <c r="T12">
        <v>256</v>
      </c>
      <c r="U12">
        <v>480</v>
      </c>
      <c r="V12">
        <v>16</v>
      </c>
      <c r="W12">
        <v>240</v>
      </c>
      <c r="X12">
        <v>0</v>
      </c>
      <c r="Y12">
        <v>0</v>
      </c>
      <c r="Z12">
        <v>0</v>
      </c>
      <c r="AA12">
        <v>240</v>
      </c>
      <c r="AB12">
        <v>240</v>
      </c>
      <c r="AC12">
        <v>256</v>
      </c>
      <c r="AD12">
        <v>480</v>
      </c>
      <c r="AE12">
        <v>444</v>
      </c>
      <c r="AF12">
        <v>228</v>
      </c>
      <c r="AG12">
        <v>0</v>
      </c>
      <c r="AH12">
        <v>14</v>
      </c>
      <c r="AI12">
        <v>960</v>
      </c>
      <c r="AJ12">
        <v>8.0000000000000002E-3</v>
      </c>
      <c r="AK12">
        <v>1E-3</v>
      </c>
      <c r="AL12">
        <v>1E-3</v>
      </c>
      <c r="AM12">
        <v>2769.8380000000002</v>
      </c>
      <c r="AN12">
        <v>2771.7420000000002</v>
      </c>
      <c r="AO12">
        <v>3052.97999999999</v>
      </c>
      <c r="AP12">
        <v>10674</v>
      </c>
      <c r="AQ12">
        <v>0</v>
      </c>
      <c r="AR12">
        <v>-1</v>
      </c>
      <c r="AS12">
        <v>480</v>
      </c>
      <c r="AT12">
        <v>395.07100000000003</v>
      </c>
      <c r="AU12">
        <v>1.429</v>
      </c>
      <c r="AV12">
        <v>0</v>
      </c>
      <c r="AW12">
        <v>480</v>
      </c>
      <c r="AX12">
        <v>14</v>
      </c>
      <c r="AY12">
        <v>11373</v>
      </c>
      <c r="AZ12">
        <v>812.35699999999997</v>
      </c>
      <c r="BA12">
        <v>31</v>
      </c>
      <c r="BB12">
        <v>2174</v>
      </c>
      <c r="BC12">
        <v>57</v>
      </c>
      <c r="BD12">
        <v>4.0709999999999997</v>
      </c>
      <c r="BE12">
        <v>2</v>
      </c>
      <c r="BF12">
        <v>9</v>
      </c>
      <c r="BG12">
        <v>0.311</v>
      </c>
      <c r="BH12">
        <v>0.33100000000000002</v>
      </c>
      <c r="BI12">
        <v>0.19</v>
      </c>
      <c r="BJ12">
        <v>0.14299999999999999</v>
      </c>
      <c r="BK12">
        <v>14998</v>
      </c>
      <c r="BL12">
        <v>1071.2860000000001</v>
      </c>
      <c r="BM12">
        <v>397</v>
      </c>
      <c r="BN12">
        <v>4042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3.0000000000000001E-3</v>
      </c>
      <c r="BX12">
        <v>0</v>
      </c>
      <c r="BY12">
        <v>1.4999999999999999E-2</v>
      </c>
      <c r="BZ12">
        <v>0.16700000000000001</v>
      </c>
      <c r="CA12">
        <v>0</v>
      </c>
      <c r="CB12">
        <v>0.88800000000000001</v>
      </c>
      <c r="CC12">
        <v>39</v>
      </c>
      <c r="CD12">
        <v>14</v>
      </c>
      <c r="CE12">
        <v>14</v>
      </c>
      <c r="CF12">
        <v>6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25</v>
      </c>
      <c r="CP12">
        <v>12</v>
      </c>
      <c r="CQ12">
        <v>0</v>
      </c>
      <c r="CR12">
        <v>0</v>
      </c>
      <c r="CS12">
        <v>7182</v>
      </c>
      <c r="CT12">
        <v>0</v>
      </c>
      <c r="CU12">
        <v>0</v>
      </c>
      <c r="CV12">
        <v>7157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2769.8380000000002</v>
      </c>
      <c r="DJ12">
        <v>14</v>
      </c>
      <c r="DK12">
        <v>3367.0091568819898</v>
      </c>
      <c r="DL12">
        <v>25</v>
      </c>
      <c r="DM12">
        <v>3003.88581199999</v>
      </c>
      <c r="DN12">
        <v>3378.9338502167502</v>
      </c>
      <c r="DO12">
        <v>0</v>
      </c>
      <c r="DP12">
        <v>11.924693</v>
      </c>
      <c r="DQ12">
        <v>6</v>
      </c>
      <c r="DR12">
        <v>12</v>
      </c>
      <c r="DS12">
        <v>7.555148</v>
      </c>
      <c r="DT12">
        <v>2.961071</v>
      </c>
      <c r="DU12">
        <v>7.7060139999999997</v>
      </c>
      <c r="DV12">
        <v>29</v>
      </c>
      <c r="DW12">
        <v>2</v>
      </c>
      <c r="DX12">
        <v>3821.171378</v>
      </c>
      <c r="DY12">
        <v>3378.9338499999999</v>
      </c>
      <c r="DZ12">
        <v>3378.9338499999999</v>
      </c>
      <c r="EA12">
        <v>3378.9338499999999</v>
      </c>
      <c r="EB12">
        <v>2E-3</v>
      </c>
      <c r="EC12">
        <v>1</v>
      </c>
      <c r="ED12">
        <v>0.79200000000000004</v>
      </c>
      <c r="EE12">
        <v>0</v>
      </c>
      <c r="EF12">
        <v>1</v>
      </c>
      <c r="EG12">
        <v>0.67900000000000005</v>
      </c>
      <c r="EH12">
        <v>2E-3</v>
      </c>
      <c r="EI12">
        <v>1</v>
      </c>
      <c r="EJ12">
        <v>0.877</v>
      </c>
      <c r="EK12">
        <v>0</v>
      </c>
      <c r="EL12">
        <v>1</v>
      </c>
      <c r="EM12">
        <v>0.626</v>
      </c>
      <c r="EN12">
        <v>0.03</v>
      </c>
      <c r="EO12">
        <v>0.01</v>
      </c>
      <c r="EP12">
        <v>0</v>
      </c>
      <c r="EQ12">
        <v>12.77</v>
      </c>
      <c r="ER12">
        <v>19.440000000000001</v>
      </c>
      <c r="ES12">
        <v>0</v>
      </c>
      <c r="ET12">
        <v>106.49</v>
      </c>
      <c r="EU12">
        <v>0</v>
      </c>
      <c r="EV12">
        <v>74.12</v>
      </c>
      <c r="EW12">
        <v>0.05</v>
      </c>
      <c r="EX12">
        <v>0.01</v>
      </c>
      <c r="EY12">
        <v>0</v>
      </c>
      <c r="EZ12">
        <v>0</v>
      </c>
      <c r="FA12">
        <v>0.04</v>
      </c>
      <c r="FB12">
        <v>0</v>
      </c>
      <c r="FC12">
        <v>0</v>
      </c>
      <c r="FD12">
        <v>74.06</v>
      </c>
      <c r="FE12">
        <v>0</v>
      </c>
      <c r="FF12">
        <v>106.63</v>
      </c>
      <c r="FG12" t="s">
        <v>298</v>
      </c>
      <c r="FH12" t="s">
        <v>153</v>
      </c>
      <c r="FI12" t="s">
        <v>144</v>
      </c>
    </row>
    <row r="13" spans="1:165" x14ac:dyDescent="0.2">
      <c r="A13" t="s">
        <v>154</v>
      </c>
      <c r="B13">
        <v>1</v>
      </c>
      <c r="C13">
        <v>1</v>
      </c>
      <c r="D13">
        <v>2</v>
      </c>
      <c r="E13">
        <v>0</v>
      </c>
      <c r="F13">
        <v>89</v>
      </c>
      <c r="G13">
        <v>12</v>
      </c>
      <c r="H13">
        <v>1000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1</v>
      </c>
      <c r="P13" s="1">
        <v>0</v>
      </c>
      <c r="Q13" s="1">
        <v>9.9999999999999995E-8</v>
      </c>
      <c r="R13" s="1">
        <v>9.9999999999999995E-8</v>
      </c>
      <c r="S13" s="1">
        <v>3600</v>
      </c>
      <c r="T13">
        <v>28</v>
      </c>
      <c r="U13">
        <v>89</v>
      </c>
      <c r="V13">
        <v>0</v>
      </c>
      <c r="W13">
        <v>28</v>
      </c>
      <c r="X13">
        <v>0</v>
      </c>
      <c r="Y13">
        <v>0</v>
      </c>
      <c r="Z13">
        <v>0</v>
      </c>
      <c r="AA13">
        <v>89</v>
      </c>
      <c r="AB13">
        <v>0</v>
      </c>
      <c r="AC13">
        <v>28</v>
      </c>
      <c r="AD13">
        <v>89</v>
      </c>
      <c r="AE13">
        <v>75</v>
      </c>
      <c r="AF13">
        <v>2</v>
      </c>
      <c r="AG13">
        <v>11</v>
      </c>
      <c r="AH13">
        <v>12</v>
      </c>
      <c r="AI13">
        <v>309</v>
      </c>
      <c r="AJ13">
        <v>0.124</v>
      </c>
      <c r="AK13">
        <v>0</v>
      </c>
      <c r="AL13">
        <v>1.4705879999999999E-4</v>
      </c>
      <c r="AM13">
        <v>834.68235294117596</v>
      </c>
      <c r="AN13">
        <v>834.68235294117596</v>
      </c>
      <c r="AO13">
        <v>846.68235294117596</v>
      </c>
      <c r="AP13">
        <v>1120</v>
      </c>
      <c r="AQ13">
        <v>2</v>
      </c>
      <c r="AR13">
        <v>0</v>
      </c>
      <c r="AS13">
        <v>89</v>
      </c>
      <c r="AT13">
        <v>52.167000000000002</v>
      </c>
      <c r="AU13">
        <v>7.25</v>
      </c>
      <c r="AV13">
        <v>0</v>
      </c>
      <c r="AW13">
        <v>89</v>
      </c>
      <c r="AX13">
        <v>12</v>
      </c>
      <c r="AY13">
        <v>16824</v>
      </c>
      <c r="AZ13">
        <v>1402</v>
      </c>
      <c r="BA13">
        <v>47</v>
      </c>
      <c r="BB13">
        <v>3765</v>
      </c>
      <c r="BC13">
        <v>3962</v>
      </c>
      <c r="BD13">
        <v>330.16699999999997</v>
      </c>
      <c r="BE13">
        <v>14</v>
      </c>
      <c r="BF13">
        <v>1092</v>
      </c>
      <c r="BG13">
        <v>47.069000000000003</v>
      </c>
      <c r="BH13">
        <v>35.779000000000003</v>
      </c>
      <c r="BI13">
        <v>28.332999999999998</v>
      </c>
      <c r="BJ13">
        <v>26.65</v>
      </c>
      <c r="BK13">
        <v>2795</v>
      </c>
      <c r="BL13">
        <v>232.917</v>
      </c>
      <c r="BM13">
        <v>84</v>
      </c>
      <c r="BN13">
        <v>483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4.3999999999999997E-2</v>
      </c>
      <c r="BX13">
        <v>0</v>
      </c>
      <c r="BY13">
        <v>3.5369999999999999</v>
      </c>
      <c r="BZ13">
        <v>0.114</v>
      </c>
      <c r="CA13">
        <v>0</v>
      </c>
      <c r="CB13">
        <v>2.6469999999999998</v>
      </c>
      <c r="CC13">
        <v>99</v>
      </c>
      <c r="CD13">
        <v>12</v>
      </c>
      <c r="CE13">
        <v>12</v>
      </c>
      <c r="CF13">
        <v>6</v>
      </c>
      <c r="CG13">
        <v>87</v>
      </c>
      <c r="CH13">
        <v>9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3396</v>
      </c>
      <c r="CT13">
        <v>439</v>
      </c>
      <c r="CU13">
        <v>0</v>
      </c>
      <c r="CV13">
        <v>2870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834.68235294117596</v>
      </c>
      <c r="DJ13">
        <v>12</v>
      </c>
      <c r="DK13">
        <v>847.72605328043596</v>
      </c>
      <c r="DL13">
        <v>87</v>
      </c>
      <c r="DM13">
        <v>847.95670363610805</v>
      </c>
      <c r="DN13">
        <v>847.95670363610805</v>
      </c>
      <c r="DO13">
        <v>0.23064999999999999</v>
      </c>
      <c r="DP13">
        <v>0.23064999999999999</v>
      </c>
      <c r="DQ13">
        <v>6</v>
      </c>
      <c r="DR13">
        <v>9</v>
      </c>
      <c r="DS13">
        <v>4.5716419999999998</v>
      </c>
      <c r="DT13">
        <v>4.6524809999999999</v>
      </c>
      <c r="DU13">
        <v>4.6524809999999999</v>
      </c>
      <c r="DV13">
        <v>23</v>
      </c>
      <c r="DW13">
        <v>2</v>
      </c>
      <c r="DX13">
        <v>883.48113499999999</v>
      </c>
      <c r="DY13">
        <v>847.72605299999998</v>
      </c>
      <c r="DZ13">
        <v>847.72605299999998</v>
      </c>
      <c r="EA13">
        <v>847.95670399999995</v>
      </c>
      <c r="EB13">
        <v>1.7000000000000001E-2</v>
      </c>
      <c r="EC13">
        <v>1</v>
      </c>
      <c r="ED13">
        <v>0.72</v>
      </c>
      <c r="EE13">
        <v>0.38200000000000001</v>
      </c>
      <c r="EF13">
        <v>1</v>
      </c>
      <c r="EG13">
        <v>0.76800000000000002</v>
      </c>
      <c r="EH13">
        <v>1.0999999999999999E-2</v>
      </c>
      <c r="EI13">
        <v>1</v>
      </c>
      <c r="EJ13">
        <v>0.53600000000000003</v>
      </c>
      <c r="EK13">
        <v>0</v>
      </c>
      <c r="EL13">
        <v>1</v>
      </c>
      <c r="EM13">
        <v>0.57899999999999996</v>
      </c>
      <c r="EN13">
        <v>0</v>
      </c>
      <c r="EO13">
        <v>0.01</v>
      </c>
      <c r="EP13">
        <v>0</v>
      </c>
      <c r="EQ13">
        <v>3.54</v>
      </c>
      <c r="ER13">
        <v>14.76</v>
      </c>
      <c r="ES13">
        <v>0</v>
      </c>
      <c r="ET13">
        <v>31.84</v>
      </c>
      <c r="EU13">
        <v>0</v>
      </c>
      <c r="EV13">
        <v>13.24</v>
      </c>
      <c r="EW13">
        <v>0.13</v>
      </c>
      <c r="EX13">
        <v>0</v>
      </c>
      <c r="EY13">
        <v>0</v>
      </c>
      <c r="EZ13">
        <v>13.06</v>
      </c>
      <c r="FA13">
        <v>0.09</v>
      </c>
      <c r="FB13">
        <v>0</v>
      </c>
      <c r="FC13">
        <v>0</v>
      </c>
      <c r="FD13">
        <v>0</v>
      </c>
      <c r="FE13">
        <v>0</v>
      </c>
      <c r="FF13">
        <v>32</v>
      </c>
      <c r="FG13" t="s">
        <v>299</v>
      </c>
      <c r="FH13" t="s">
        <v>154</v>
      </c>
      <c r="FI13" t="s">
        <v>144</v>
      </c>
    </row>
    <row r="14" spans="1:165" x14ac:dyDescent="0.2">
      <c r="A14" t="s">
        <v>155</v>
      </c>
      <c r="B14">
        <v>1</v>
      </c>
      <c r="C14">
        <v>1</v>
      </c>
      <c r="D14">
        <v>2</v>
      </c>
      <c r="E14">
        <v>-2</v>
      </c>
      <c r="F14">
        <v>151</v>
      </c>
      <c r="G14">
        <v>12</v>
      </c>
      <c r="H14">
        <v>1000</v>
      </c>
      <c r="I14">
        <v>1000</v>
      </c>
      <c r="J14">
        <v>0</v>
      </c>
      <c r="K14">
        <v>1</v>
      </c>
      <c r="L14">
        <v>1</v>
      </c>
      <c r="M14">
        <v>0</v>
      </c>
      <c r="N14">
        <v>0</v>
      </c>
      <c r="O14">
        <v>1</v>
      </c>
      <c r="P14" s="1">
        <v>0</v>
      </c>
      <c r="Q14" s="1">
        <v>9.9999999999999995E-8</v>
      </c>
      <c r="R14" s="1">
        <v>9.9999999999999995E-8</v>
      </c>
      <c r="S14" s="1">
        <v>3600</v>
      </c>
      <c r="T14">
        <v>13</v>
      </c>
      <c r="U14">
        <v>151</v>
      </c>
      <c r="V14">
        <v>0</v>
      </c>
      <c r="W14">
        <v>13</v>
      </c>
      <c r="X14">
        <v>0</v>
      </c>
      <c r="Y14">
        <v>0</v>
      </c>
      <c r="Z14">
        <v>0</v>
      </c>
      <c r="AA14">
        <v>150</v>
      </c>
      <c r="AB14">
        <v>1</v>
      </c>
      <c r="AC14">
        <v>13</v>
      </c>
      <c r="AD14">
        <v>151</v>
      </c>
      <c r="AE14">
        <v>138</v>
      </c>
      <c r="AF14">
        <v>0</v>
      </c>
      <c r="AG14">
        <v>0</v>
      </c>
      <c r="AH14">
        <v>12</v>
      </c>
      <c r="AI14">
        <v>1706</v>
      </c>
      <c r="AJ14">
        <v>0.86899999999999999</v>
      </c>
      <c r="AK14">
        <v>1.5490999999999999E-6</v>
      </c>
      <c r="AL14">
        <v>1.5490999999999999E-6</v>
      </c>
      <c r="AM14">
        <v>10482.7952803312</v>
      </c>
      <c r="AN14">
        <v>10483.209625241299</v>
      </c>
      <c r="AO14">
        <v>10523.639373424099</v>
      </c>
      <c r="AP14">
        <v>11801.19</v>
      </c>
      <c r="AQ14">
        <v>2</v>
      </c>
      <c r="AR14">
        <v>-2</v>
      </c>
      <c r="AS14">
        <v>151</v>
      </c>
      <c r="AT14">
        <v>0</v>
      </c>
      <c r="AU14">
        <v>12.583</v>
      </c>
      <c r="AV14">
        <v>0</v>
      </c>
      <c r="AW14">
        <v>151</v>
      </c>
      <c r="AX14">
        <v>12</v>
      </c>
      <c r="AY14">
        <v>92173</v>
      </c>
      <c r="AZ14">
        <v>7681.0829999999996</v>
      </c>
      <c r="BA14">
        <v>6498</v>
      </c>
      <c r="BB14">
        <v>10152</v>
      </c>
      <c r="BC14">
        <v>11939</v>
      </c>
      <c r="BD14">
        <v>994.91700000000003</v>
      </c>
      <c r="BE14">
        <v>9</v>
      </c>
      <c r="BF14">
        <v>4325</v>
      </c>
      <c r="BG14">
        <v>87.049000000000007</v>
      </c>
      <c r="BH14">
        <v>51.430999999999997</v>
      </c>
      <c r="BI14">
        <v>0.75</v>
      </c>
      <c r="BJ14">
        <v>0.71</v>
      </c>
      <c r="BK14">
        <v>391</v>
      </c>
      <c r="BL14">
        <v>32.582999999999998</v>
      </c>
      <c r="BM14">
        <v>0</v>
      </c>
      <c r="BN14">
        <v>39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0.318</v>
      </c>
      <c r="BX14">
        <v>0</v>
      </c>
      <c r="BY14">
        <v>579.45699999999999</v>
      </c>
      <c r="BZ14">
        <v>0.68200000000000005</v>
      </c>
      <c r="CA14">
        <v>0</v>
      </c>
      <c r="CB14">
        <v>518.54300000000001</v>
      </c>
      <c r="CC14">
        <v>1012</v>
      </c>
      <c r="CD14">
        <v>12</v>
      </c>
      <c r="CE14">
        <v>12</v>
      </c>
      <c r="CF14">
        <v>1</v>
      </c>
      <c r="CG14">
        <v>31</v>
      </c>
      <c r="CH14">
        <v>1</v>
      </c>
      <c r="CI14">
        <v>0</v>
      </c>
      <c r="CJ14">
        <v>0</v>
      </c>
      <c r="CK14">
        <v>0</v>
      </c>
      <c r="CL14">
        <v>0</v>
      </c>
      <c r="CM14">
        <v>65</v>
      </c>
      <c r="CN14">
        <v>1</v>
      </c>
      <c r="CO14">
        <v>0</v>
      </c>
      <c r="CP14">
        <v>0</v>
      </c>
      <c r="CQ14">
        <v>904</v>
      </c>
      <c r="CR14">
        <v>46</v>
      </c>
      <c r="CS14">
        <v>20150</v>
      </c>
      <c r="CT14">
        <v>12942</v>
      </c>
      <c r="CU14">
        <v>0</v>
      </c>
      <c r="CV14">
        <v>6145</v>
      </c>
      <c r="CW14">
        <v>0</v>
      </c>
      <c r="CX14">
        <v>63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12</v>
      </c>
      <c r="DE14">
        <v>0</v>
      </c>
      <c r="DF14">
        <v>0</v>
      </c>
      <c r="DG14">
        <v>0</v>
      </c>
      <c r="DH14">
        <v>0</v>
      </c>
      <c r="DI14">
        <v>10482.7952803312</v>
      </c>
      <c r="DJ14">
        <v>12</v>
      </c>
      <c r="DK14">
        <v>10526.3557737379</v>
      </c>
      <c r="DL14">
        <v>1000</v>
      </c>
      <c r="DM14">
        <v>10539.6168744692</v>
      </c>
      <c r="DN14">
        <v>10539.6168744692</v>
      </c>
      <c r="DO14">
        <v>13.261101</v>
      </c>
      <c r="DP14">
        <v>13.261101</v>
      </c>
      <c r="DQ14">
        <v>1</v>
      </c>
      <c r="DR14">
        <v>48</v>
      </c>
      <c r="DS14">
        <v>3.3040560000000001</v>
      </c>
      <c r="DT14">
        <v>4.3099080000000001</v>
      </c>
      <c r="DU14">
        <v>4.3099080000000001</v>
      </c>
      <c r="DV14">
        <v>65</v>
      </c>
      <c r="DW14">
        <v>4</v>
      </c>
      <c r="DX14">
        <v>10540.416921</v>
      </c>
      <c r="DY14">
        <v>10536.026164999999</v>
      </c>
      <c r="DZ14">
        <v>10536.469166000001</v>
      </c>
      <c r="EA14">
        <v>10538.523744</v>
      </c>
      <c r="EB14">
        <v>2E-3</v>
      </c>
      <c r="EC14">
        <v>3.4000000000000002E-2</v>
      </c>
      <c r="ED14">
        <v>1.4999999999999999E-2</v>
      </c>
      <c r="EE14">
        <v>1.7000000000000001E-2</v>
      </c>
      <c r="EF14">
        <v>0.27600000000000002</v>
      </c>
      <c r="EG14">
        <v>7.6999999999999999E-2</v>
      </c>
      <c r="EH14">
        <v>0</v>
      </c>
      <c r="EI14">
        <v>3.4000000000000002E-2</v>
      </c>
      <c r="EJ14">
        <v>6.0000000000000001E-3</v>
      </c>
      <c r="EK14">
        <v>0</v>
      </c>
      <c r="EL14">
        <v>0.27600000000000002</v>
      </c>
      <c r="EM14">
        <v>1.9E-2</v>
      </c>
      <c r="EN14">
        <v>0</v>
      </c>
      <c r="EO14">
        <v>0.02</v>
      </c>
      <c r="EP14">
        <v>0</v>
      </c>
      <c r="EQ14">
        <v>90.89</v>
      </c>
      <c r="ER14">
        <v>229.52</v>
      </c>
      <c r="ES14">
        <v>0</v>
      </c>
      <c r="ET14">
        <v>1590.24</v>
      </c>
      <c r="EU14">
        <v>0</v>
      </c>
      <c r="EV14">
        <v>1264.1300000000001</v>
      </c>
      <c r="EW14">
        <v>30.38</v>
      </c>
      <c r="EX14">
        <v>0</v>
      </c>
      <c r="EY14">
        <v>0</v>
      </c>
      <c r="EZ14">
        <v>121.03</v>
      </c>
      <c r="FA14">
        <v>0.54</v>
      </c>
      <c r="FB14">
        <v>0</v>
      </c>
      <c r="FC14">
        <v>100.17</v>
      </c>
      <c r="FD14">
        <v>0</v>
      </c>
      <c r="FE14">
        <v>1042.25</v>
      </c>
      <c r="FF14">
        <v>1620.94</v>
      </c>
      <c r="FG14" t="s">
        <v>301</v>
      </c>
      <c r="FH14" t="s">
        <v>155</v>
      </c>
      <c r="FI14" t="s">
        <v>144</v>
      </c>
    </row>
    <row r="15" spans="1:165" x14ac:dyDescent="0.2">
      <c r="A15" t="s">
        <v>156</v>
      </c>
      <c r="B15">
        <v>1</v>
      </c>
      <c r="C15">
        <v>1</v>
      </c>
      <c r="D15">
        <v>0</v>
      </c>
      <c r="E15">
        <v>-2</v>
      </c>
      <c r="F15">
        <v>151</v>
      </c>
      <c r="G15">
        <v>11</v>
      </c>
      <c r="H15">
        <v>1000</v>
      </c>
      <c r="I15">
        <v>1000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 s="1">
        <v>0</v>
      </c>
      <c r="Q15" s="1">
        <v>9.9999999999999995E-8</v>
      </c>
      <c r="R15" s="1">
        <v>9.9999999999999995E-8</v>
      </c>
      <c r="S15" s="1">
        <v>3600</v>
      </c>
      <c r="T15">
        <v>12</v>
      </c>
      <c r="U15">
        <v>151</v>
      </c>
      <c r="V15">
        <v>0</v>
      </c>
      <c r="W15">
        <v>12</v>
      </c>
      <c r="X15">
        <v>0</v>
      </c>
      <c r="Y15">
        <v>0</v>
      </c>
      <c r="Z15">
        <v>0</v>
      </c>
      <c r="AA15">
        <v>150</v>
      </c>
      <c r="AB15">
        <v>1</v>
      </c>
      <c r="AC15">
        <v>12</v>
      </c>
      <c r="AD15">
        <v>151</v>
      </c>
      <c r="AE15">
        <v>139</v>
      </c>
      <c r="AF15">
        <v>0</v>
      </c>
      <c r="AG15">
        <v>0</v>
      </c>
      <c r="AH15">
        <v>11</v>
      </c>
      <c r="AI15">
        <v>1640</v>
      </c>
      <c r="AJ15">
        <v>0.90500000000000003</v>
      </c>
      <c r="AK15">
        <v>8.5130000000000001E-7</v>
      </c>
      <c r="AL15">
        <v>8.5130000000000001E-7</v>
      </c>
      <c r="AM15">
        <v>38893.9036405226</v>
      </c>
      <c r="AN15">
        <v>38894.326324461297</v>
      </c>
      <c r="AO15">
        <v>38914.494136374502</v>
      </c>
      <c r="AP15">
        <v>40005.050000000003</v>
      </c>
      <c r="AQ15">
        <v>0</v>
      </c>
      <c r="AR15">
        <v>-2</v>
      </c>
      <c r="AS15">
        <v>151</v>
      </c>
      <c r="AT15">
        <v>0</v>
      </c>
      <c r="AU15">
        <v>13.727</v>
      </c>
      <c r="AV15">
        <v>0</v>
      </c>
      <c r="AW15">
        <v>151</v>
      </c>
      <c r="AX15">
        <v>11</v>
      </c>
      <c r="AY15">
        <v>74289</v>
      </c>
      <c r="AZ15">
        <v>6753.5450000000001</v>
      </c>
      <c r="BA15">
        <v>4006</v>
      </c>
      <c r="BB15">
        <v>8609</v>
      </c>
      <c r="BC15">
        <v>9901</v>
      </c>
      <c r="BD15">
        <v>900.09100000000001</v>
      </c>
      <c r="BE15">
        <v>160</v>
      </c>
      <c r="BF15">
        <v>2469</v>
      </c>
      <c r="BG15">
        <v>48.719000000000001</v>
      </c>
      <c r="BH15">
        <v>28.559000000000001</v>
      </c>
      <c r="BI15">
        <v>20.681999999999999</v>
      </c>
      <c r="BJ15">
        <v>4.806</v>
      </c>
      <c r="BK15">
        <v>10</v>
      </c>
      <c r="BL15">
        <v>0.90900000000000003</v>
      </c>
      <c r="BM15">
        <v>0</v>
      </c>
      <c r="BN15">
        <v>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0.221</v>
      </c>
      <c r="BX15">
        <v>0</v>
      </c>
      <c r="BY15">
        <v>431.017</v>
      </c>
      <c r="BZ15">
        <v>0.248</v>
      </c>
      <c r="CA15">
        <v>0</v>
      </c>
      <c r="CB15">
        <v>221.33500000000001</v>
      </c>
      <c r="CC15">
        <v>1011</v>
      </c>
      <c r="CD15">
        <v>11</v>
      </c>
      <c r="CE15">
        <v>11</v>
      </c>
      <c r="CF15">
        <v>2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1000</v>
      </c>
      <c r="CR15">
        <v>29</v>
      </c>
      <c r="CS15">
        <v>17550</v>
      </c>
      <c r="CT15">
        <v>10645</v>
      </c>
      <c r="CU15">
        <v>0</v>
      </c>
      <c r="CV15">
        <v>5853</v>
      </c>
      <c r="CW15">
        <v>0</v>
      </c>
      <c r="CX15">
        <v>49</v>
      </c>
      <c r="CY15">
        <v>0</v>
      </c>
      <c r="CZ15">
        <v>0</v>
      </c>
      <c r="DA15">
        <v>0</v>
      </c>
      <c r="DB15">
        <v>3</v>
      </c>
      <c r="DC15">
        <v>0</v>
      </c>
      <c r="DD15">
        <v>11</v>
      </c>
      <c r="DE15">
        <v>0</v>
      </c>
      <c r="DF15">
        <v>0</v>
      </c>
      <c r="DG15">
        <v>0</v>
      </c>
      <c r="DH15">
        <v>0</v>
      </c>
      <c r="DI15">
        <v>38893.9036405226</v>
      </c>
      <c r="DJ15">
        <v>11</v>
      </c>
      <c r="DK15">
        <v>38920.2071287832</v>
      </c>
      <c r="DL15">
        <v>1000</v>
      </c>
      <c r="DM15">
        <v>38921.620924901399</v>
      </c>
      <c r="DN15">
        <v>38921.620924901297</v>
      </c>
      <c r="DO15">
        <v>1.4137960000000001</v>
      </c>
      <c r="DP15">
        <v>1.4137960000000001</v>
      </c>
      <c r="DQ15">
        <v>2</v>
      </c>
      <c r="DR15">
        <v>29</v>
      </c>
      <c r="DS15">
        <v>2.3672390000000001</v>
      </c>
      <c r="DT15">
        <v>2.4944760000000001</v>
      </c>
      <c r="DU15">
        <v>2.4944760000000001</v>
      </c>
      <c r="DV15">
        <v>27</v>
      </c>
      <c r="DW15">
        <v>2</v>
      </c>
      <c r="DX15">
        <v>38924.545047</v>
      </c>
      <c r="DY15">
        <v>38920.207129000002</v>
      </c>
      <c r="DZ15">
        <v>38920.208531999997</v>
      </c>
      <c r="EA15">
        <v>38921.517795</v>
      </c>
      <c r="EB15">
        <v>3.0000000000000001E-3</v>
      </c>
      <c r="EC15">
        <v>2.7E-2</v>
      </c>
      <c r="ED15">
        <v>1.2999999999999999E-2</v>
      </c>
      <c r="EE15">
        <v>1.6E-2</v>
      </c>
      <c r="EF15">
        <v>0.16300000000000001</v>
      </c>
      <c r="EG15">
        <v>6.6000000000000003E-2</v>
      </c>
      <c r="EH15">
        <v>0</v>
      </c>
      <c r="EI15">
        <v>2.7E-2</v>
      </c>
      <c r="EJ15">
        <v>6.0000000000000001E-3</v>
      </c>
      <c r="EK15">
        <v>0</v>
      </c>
      <c r="EL15">
        <v>0.16800000000000001</v>
      </c>
      <c r="EM15">
        <v>1.4E-2</v>
      </c>
      <c r="EN15">
        <v>0</v>
      </c>
      <c r="EO15">
        <v>0.01</v>
      </c>
      <c r="EP15">
        <v>0</v>
      </c>
      <c r="EQ15">
        <v>68.510000000000005</v>
      </c>
      <c r="ER15">
        <v>167.73</v>
      </c>
      <c r="ES15">
        <v>0</v>
      </c>
      <c r="ET15">
        <v>1709.88</v>
      </c>
      <c r="EU15">
        <v>0</v>
      </c>
      <c r="EV15">
        <v>1469.11</v>
      </c>
      <c r="EW15">
        <v>32.15</v>
      </c>
      <c r="EX15">
        <v>0</v>
      </c>
      <c r="EY15">
        <v>0</v>
      </c>
      <c r="EZ15">
        <v>0</v>
      </c>
      <c r="FA15">
        <v>0.31</v>
      </c>
      <c r="FB15">
        <v>0</v>
      </c>
      <c r="FC15">
        <v>0</v>
      </c>
      <c r="FD15">
        <v>0</v>
      </c>
      <c r="FE15">
        <v>1468.63</v>
      </c>
      <c r="FF15">
        <v>1742.17</v>
      </c>
      <c r="FG15" t="s">
        <v>302</v>
      </c>
      <c r="FH15" t="s">
        <v>156</v>
      </c>
      <c r="FI15" t="s">
        <v>144</v>
      </c>
    </row>
    <row r="16" spans="1:165" x14ac:dyDescent="0.2">
      <c r="A16" t="s">
        <v>157</v>
      </c>
      <c r="B16">
        <v>1</v>
      </c>
      <c r="C16">
        <v>1</v>
      </c>
      <c r="D16">
        <v>1</v>
      </c>
      <c r="E16">
        <v>0</v>
      </c>
      <c r="F16">
        <v>151</v>
      </c>
      <c r="G16">
        <v>20</v>
      </c>
      <c r="H16">
        <v>1000</v>
      </c>
      <c r="I16">
        <v>1000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 s="1">
        <v>0</v>
      </c>
      <c r="Q16" s="1">
        <v>9.9999999999999995E-8</v>
      </c>
      <c r="R16" s="1">
        <v>9.9999999999999995E-8</v>
      </c>
      <c r="S16" s="1">
        <v>3600</v>
      </c>
      <c r="T16">
        <v>68</v>
      </c>
      <c r="U16">
        <v>151</v>
      </c>
      <c r="V16">
        <v>0</v>
      </c>
      <c r="W16">
        <v>68</v>
      </c>
      <c r="X16">
        <v>0</v>
      </c>
      <c r="Y16">
        <v>0</v>
      </c>
      <c r="Z16">
        <v>0</v>
      </c>
      <c r="AA16">
        <v>150</v>
      </c>
      <c r="AB16">
        <v>1</v>
      </c>
      <c r="AC16">
        <v>68</v>
      </c>
      <c r="AD16">
        <v>151</v>
      </c>
      <c r="AE16">
        <v>130</v>
      </c>
      <c r="AF16">
        <v>0</v>
      </c>
      <c r="AG16">
        <v>0</v>
      </c>
      <c r="AH16">
        <v>20</v>
      </c>
      <c r="AI16">
        <v>9631</v>
      </c>
      <c r="AJ16">
        <v>0.93799999999999994</v>
      </c>
      <c r="AK16">
        <v>4.7989999999999995E-7</v>
      </c>
      <c r="AL16">
        <v>4.7989999999999995E-7</v>
      </c>
      <c r="AM16">
        <v>86195.863027811007</v>
      </c>
      <c r="AN16">
        <v>86196.038825433207</v>
      </c>
      <c r="AO16">
        <v>86415.862389786693</v>
      </c>
      <c r="AP16">
        <v>91405.723700000002</v>
      </c>
      <c r="AQ16">
        <v>1</v>
      </c>
      <c r="AR16">
        <v>0</v>
      </c>
      <c r="AS16">
        <v>151</v>
      </c>
      <c r="AT16">
        <v>0</v>
      </c>
      <c r="AU16">
        <v>7.15</v>
      </c>
      <c r="AV16">
        <v>0</v>
      </c>
      <c r="AW16">
        <v>151</v>
      </c>
      <c r="AX16">
        <v>20</v>
      </c>
      <c r="AY16">
        <v>34522</v>
      </c>
      <c r="AZ16">
        <v>1726.1</v>
      </c>
      <c r="BA16">
        <v>151</v>
      </c>
      <c r="BB16">
        <v>3219</v>
      </c>
      <c r="BC16">
        <v>354</v>
      </c>
      <c r="BD16">
        <v>17.7</v>
      </c>
      <c r="BE16">
        <v>0</v>
      </c>
      <c r="BF16">
        <v>181</v>
      </c>
      <c r="BG16">
        <v>1.01</v>
      </c>
      <c r="BH16">
        <v>8.1000000000000003E-2</v>
      </c>
      <c r="BI16">
        <v>0</v>
      </c>
      <c r="BJ16">
        <v>0</v>
      </c>
      <c r="BK16">
        <v>9</v>
      </c>
      <c r="BL16">
        <v>0.45</v>
      </c>
      <c r="BM16">
        <v>0</v>
      </c>
      <c r="BN16">
        <v>2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0.308</v>
      </c>
      <c r="BX16">
        <v>0</v>
      </c>
      <c r="BY16">
        <v>949.78499999999997</v>
      </c>
      <c r="BZ16">
        <v>0.19600000000000001</v>
      </c>
      <c r="CA16">
        <v>0</v>
      </c>
      <c r="CB16">
        <v>154.30000000000001</v>
      </c>
      <c r="CC16">
        <v>1020</v>
      </c>
      <c r="CD16">
        <v>20</v>
      </c>
      <c r="CE16">
        <v>20</v>
      </c>
      <c r="CF16">
        <v>1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1000</v>
      </c>
      <c r="CR16">
        <v>29</v>
      </c>
      <c r="CS16">
        <v>34357</v>
      </c>
      <c r="CT16">
        <v>14785</v>
      </c>
      <c r="CU16">
        <v>0</v>
      </c>
      <c r="CV16">
        <v>18542</v>
      </c>
      <c r="CW16">
        <v>0</v>
      </c>
      <c r="CX16">
        <v>29</v>
      </c>
      <c r="CY16">
        <v>0</v>
      </c>
      <c r="CZ16">
        <v>0</v>
      </c>
      <c r="DA16">
        <v>0</v>
      </c>
      <c r="DB16">
        <v>1</v>
      </c>
      <c r="DC16">
        <v>0</v>
      </c>
      <c r="DD16">
        <v>20</v>
      </c>
      <c r="DE16">
        <v>0</v>
      </c>
      <c r="DF16">
        <v>0</v>
      </c>
      <c r="DG16">
        <v>0</v>
      </c>
      <c r="DH16">
        <v>0</v>
      </c>
      <c r="DI16">
        <v>86195.863027811007</v>
      </c>
      <c r="DJ16">
        <v>20</v>
      </c>
      <c r="DK16">
        <v>86215.899200545595</v>
      </c>
      <c r="DL16">
        <v>1000</v>
      </c>
      <c r="DM16">
        <v>86222.501235511401</v>
      </c>
      <c r="DN16">
        <v>86222.501235511401</v>
      </c>
      <c r="DO16">
        <v>6.6020349999999999</v>
      </c>
      <c r="DP16">
        <v>6.6020349999999999</v>
      </c>
      <c r="DQ16">
        <v>1</v>
      </c>
      <c r="DR16">
        <v>29</v>
      </c>
      <c r="DS16">
        <v>0.38458199999999998</v>
      </c>
      <c r="DT16">
        <v>0.51130399999999998</v>
      </c>
      <c r="DU16">
        <v>0.51130399999999998</v>
      </c>
      <c r="DV16">
        <v>41</v>
      </c>
      <c r="DW16">
        <v>2</v>
      </c>
      <c r="DX16">
        <v>86244.656640999994</v>
      </c>
      <c r="DY16">
        <v>86221.724935000006</v>
      </c>
      <c r="DZ16">
        <v>86221.724935000006</v>
      </c>
      <c r="EA16">
        <v>86222.501235999996</v>
      </c>
      <c r="EB16">
        <v>1E-3</v>
      </c>
      <c r="EC16">
        <v>8.0000000000000002E-3</v>
      </c>
      <c r="ED16">
        <v>4.0000000000000001E-3</v>
      </c>
      <c r="EE16">
        <v>1.9E-2</v>
      </c>
      <c r="EF16">
        <v>0.59599999999999997</v>
      </c>
      <c r="EG16">
        <v>0.16600000000000001</v>
      </c>
      <c r="EH16">
        <v>0</v>
      </c>
      <c r="EI16">
        <v>8.9999999999999993E-3</v>
      </c>
      <c r="EJ16">
        <v>3.0000000000000001E-3</v>
      </c>
      <c r="EK16">
        <v>0</v>
      </c>
      <c r="EL16">
        <v>0.59599999999999997</v>
      </c>
      <c r="EM16">
        <v>1.7999999999999999E-2</v>
      </c>
      <c r="EN16">
        <v>0.02</v>
      </c>
      <c r="EO16">
        <v>0.05</v>
      </c>
      <c r="EP16">
        <v>0</v>
      </c>
      <c r="EQ16">
        <v>20.010000000000002</v>
      </c>
      <c r="ER16">
        <v>40.729999999999997</v>
      </c>
      <c r="ES16">
        <v>0</v>
      </c>
      <c r="ET16">
        <v>701.84</v>
      </c>
      <c r="EU16">
        <v>0</v>
      </c>
      <c r="EV16">
        <v>640.53</v>
      </c>
      <c r="EW16">
        <v>32.85</v>
      </c>
      <c r="EX16">
        <v>0</v>
      </c>
      <c r="EY16">
        <v>0</v>
      </c>
      <c r="EZ16">
        <v>0</v>
      </c>
      <c r="FA16">
        <v>0.09</v>
      </c>
      <c r="FB16">
        <v>0</v>
      </c>
      <c r="FC16">
        <v>0</v>
      </c>
      <c r="FD16">
        <v>0</v>
      </c>
      <c r="FE16">
        <v>640.33000000000004</v>
      </c>
      <c r="FF16">
        <v>735.03</v>
      </c>
      <c r="FG16" t="s">
        <v>300</v>
      </c>
      <c r="FH16" t="s">
        <v>157</v>
      </c>
      <c r="FI16" t="s">
        <v>144</v>
      </c>
    </row>
    <row r="17" spans="1:165" x14ac:dyDescent="0.2">
      <c r="A17" t="s">
        <v>158</v>
      </c>
      <c r="B17">
        <v>1</v>
      </c>
      <c r="C17">
        <v>1</v>
      </c>
      <c r="D17">
        <v>0</v>
      </c>
      <c r="E17">
        <v>-4</v>
      </c>
      <c r="F17">
        <v>136</v>
      </c>
      <c r="G17">
        <v>11</v>
      </c>
      <c r="H17">
        <v>1000</v>
      </c>
      <c r="I17">
        <v>1000</v>
      </c>
      <c r="J17">
        <v>0</v>
      </c>
      <c r="K17">
        <v>0</v>
      </c>
      <c r="L17">
        <v>1</v>
      </c>
      <c r="M17">
        <v>0</v>
      </c>
      <c r="N17">
        <v>0</v>
      </c>
      <c r="O17">
        <v>1</v>
      </c>
      <c r="P17" s="1">
        <v>0</v>
      </c>
      <c r="Q17" s="1">
        <v>9.9999999999999995E-8</v>
      </c>
      <c r="R17" s="1">
        <v>9.9999999999999995E-8</v>
      </c>
      <c r="S17" s="1">
        <v>3600</v>
      </c>
      <c r="T17">
        <v>300</v>
      </c>
      <c r="U17">
        <v>136</v>
      </c>
      <c r="V17">
        <v>29</v>
      </c>
      <c r="W17">
        <v>271</v>
      </c>
      <c r="X17">
        <v>0</v>
      </c>
      <c r="Y17">
        <v>0</v>
      </c>
      <c r="Z17">
        <v>0</v>
      </c>
      <c r="AA17">
        <v>74</v>
      </c>
      <c r="AB17">
        <v>62</v>
      </c>
      <c r="AC17">
        <v>300</v>
      </c>
      <c r="AD17">
        <v>136</v>
      </c>
      <c r="AE17">
        <v>59</v>
      </c>
      <c r="AF17">
        <v>119</v>
      </c>
      <c r="AG17">
        <v>34</v>
      </c>
      <c r="AH17">
        <v>11</v>
      </c>
      <c r="AI17">
        <v>2945</v>
      </c>
      <c r="AJ17">
        <v>7.1999999999999995E-2</v>
      </c>
      <c r="AK17">
        <v>0</v>
      </c>
      <c r="AL17">
        <v>1.2765960000000001E-4</v>
      </c>
      <c r="AM17">
        <v>2930.9</v>
      </c>
      <c r="AN17">
        <v>2930.9</v>
      </c>
      <c r="AO17">
        <v>2932.0999999999899</v>
      </c>
      <c r="AP17">
        <v>2984.5</v>
      </c>
      <c r="AQ17">
        <v>0</v>
      </c>
      <c r="AR17">
        <v>-4</v>
      </c>
      <c r="AS17">
        <v>136</v>
      </c>
      <c r="AT17">
        <v>59.636000000000003</v>
      </c>
      <c r="AU17">
        <v>3</v>
      </c>
      <c r="AV17">
        <v>0</v>
      </c>
      <c r="AW17">
        <v>136</v>
      </c>
      <c r="AX17">
        <v>11</v>
      </c>
      <c r="AY17">
        <v>12939</v>
      </c>
      <c r="AZ17">
        <v>1176.2729999999999</v>
      </c>
      <c r="BA17">
        <v>559</v>
      </c>
      <c r="BB17">
        <v>2713</v>
      </c>
      <c r="BC17">
        <v>180</v>
      </c>
      <c r="BD17">
        <v>16.364000000000001</v>
      </c>
      <c r="BE17">
        <v>2</v>
      </c>
      <c r="BF17">
        <v>48</v>
      </c>
      <c r="BG17">
        <v>3.76</v>
      </c>
      <c r="BH17">
        <v>2.3490000000000002</v>
      </c>
      <c r="BI17">
        <v>2.4849999999999999</v>
      </c>
      <c r="BJ17">
        <v>2.6040000000000001</v>
      </c>
      <c r="BK17">
        <v>1846</v>
      </c>
      <c r="BL17">
        <v>167.81800000000001</v>
      </c>
      <c r="BM17">
        <v>112</v>
      </c>
      <c r="BN17">
        <v>288</v>
      </c>
      <c r="BO17">
        <v>44</v>
      </c>
      <c r="BP17">
        <v>4</v>
      </c>
      <c r="BQ17">
        <v>4</v>
      </c>
      <c r="BR17">
        <v>4</v>
      </c>
      <c r="BS17">
        <v>0</v>
      </c>
      <c r="BT17">
        <v>0</v>
      </c>
      <c r="BU17">
        <v>0</v>
      </c>
      <c r="BV17">
        <v>0</v>
      </c>
      <c r="BW17">
        <v>9.8000000000000004E-2</v>
      </c>
      <c r="BX17">
        <v>0</v>
      </c>
      <c r="BY17">
        <v>2.4079999999999999</v>
      </c>
      <c r="BZ17">
        <v>6.7000000000000004E-2</v>
      </c>
      <c r="CA17">
        <v>0</v>
      </c>
      <c r="CB17">
        <v>2.4660000000000002</v>
      </c>
      <c r="CC17">
        <v>655</v>
      </c>
      <c r="CD17">
        <v>11</v>
      </c>
      <c r="CE17">
        <v>11</v>
      </c>
      <c r="CF17">
        <v>3</v>
      </c>
      <c r="CG17">
        <v>95</v>
      </c>
      <c r="CH17">
        <v>3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549</v>
      </c>
      <c r="CR17">
        <v>11</v>
      </c>
      <c r="CS17">
        <v>20162</v>
      </c>
      <c r="CT17">
        <v>6785</v>
      </c>
      <c r="CU17">
        <v>0</v>
      </c>
      <c r="CV17">
        <v>12732</v>
      </c>
      <c r="CW17">
        <v>0</v>
      </c>
      <c r="CX17">
        <v>1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2930.9</v>
      </c>
      <c r="DJ17">
        <v>11</v>
      </c>
      <c r="DK17">
        <v>2932.83155080198</v>
      </c>
      <c r="DL17">
        <v>644</v>
      </c>
      <c r="DM17">
        <v>2932.8399180920201</v>
      </c>
      <c r="DN17">
        <v>2932.8399180920201</v>
      </c>
      <c r="DO17">
        <v>8.3669999999999994E-3</v>
      </c>
      <c r="DP17">
        <v>8.3669999999999994E-3</v>
      </c>
      <c r="DQ17">
        <v>3</v>
      </c>
      <c r="DR17">
        <v>14</v>
      </c>
      <c r="DS17">
        <v>3.60364</v>
      </c>
      <c r="DT17">
        <v>3.6192500000000001</v>
      </c>
      <c r="DU17">
        <v>3.6192500000000001</v>
      </c>
      <c r="DV17">
        <v>32</v>
      </c>
      <c r="DW17">
        <v>2</v>
      </c>
      <c r="DX17">
        <v>2934.5165820000002</v>
      </c>
      <c r="DY17">
        <v>2932.8315510000002</v>
      </c>
      <c r="DZ17">
        <v>2932.8315510000002</v>
      </c>
      <c r="EA17">
        <v>2932.8315510000002</v>
      </c>
      <c r="EB17">
        <v>3.3000000000000002E-2</v>
      </c>
      <c r="EC17">
        <v>0.95499999999999996</v>
      </c>
      <c r="ED17">
        <v>0.45100000000000001</v>
      </c>
      <c r="EE17">
        <v>0.42199999999999999</v>
      </c>
      <c r="EF17">
        <v>0.999</v>
      </c>
      <c r="EG17">
        <v>0.77100000000000002</v>
      </c>
      <c r="EH17">
        <v>5.0000000000000001E-3</v>
      </c>
      <c r="EI17">
        <v>0.998</v>
      </c>
      <c r="EJ17">
        <v>0.46200000000000002</v>
      </c>
      <c r="EK17">
        <v>0</v>
      </c>
      <c r="EL17">
        <v>1</v>
      </c>
      <c r="EM17">
        <v>0.377</v>
      </c>
      <c r="EN17">
        <v>0.02</v>
      </c>
      <c r="EO17">
        <v>0.03</v>
      </c>
      <c r="EP17">
        <v>0</v>
      </c>
      <c r="EQ17">
        <v>31.4</v>
      </c>
      <c r="ER17">
        <v>11.1</v>
      </c>
      <c r="ES17">
        <v>0</v>
      </c>
      <c r="ET17">
        <v>172.75</v>
      </c>
      <c r="EU17">
        <v>0</v>
      </c>
      <c r="EV17">
        <v>130.06</v>
      </c>
      <c r="EW17">
        <v>7.66</v>
      </c>
      <c r="EX17">
        <v>0</v>
      </c>
      <c r="EY17">
        <v>0</v>
      </c>
      <c r="EZ17">
        <v>10.81</v>
      </c>
      <c r="FA17">
        <v>0.08</v>
      </c>
      <c r="FB17">
        <v>0</v>
      </c>
      <c r="FC17">
        <v>0</v>
      </c>
      <c r="FD17">
        <v>0</v>
      </c>
      <c r="FE17">
        <v>119.13</v>
      </c>
      <c r="FF17">
        <v>180.58</v>
      </c>
      <c r="FG17" t="s">
        <v>303</v>
      </c>
      <c r="FH17" t="s">
        <v>158</v>
      </c>
      <c r="FI17" t="s">
        <v>144</v>
      </c>
    </row>
    <row r="18" spans="1:165" x14ac:dyDescent="0.2">
      <c r="A18" t="s">
        <v>159</v>
      </c>
      <c r="B18">
        <v>1</v>
      </c>
      <c r="C18">
        <v>1</v>
      </c>
      <c r="D18">
        <v>0</v>
      </c>
      <c r="E18">
        <v>-2</v>
      </c>
      <c r="F18">
        <v>0</v>
      </c>
      <c r="G18">
        <v>0</v>
      </c>
      <c r="H18">
        <v>1000</v>
      </c>
      <c r="I18">
        <v>1000</v>
      </c>
      <c r="J18">
        <v>0</v>
      </c>
      <c r="K18">
        <v>1</v>
      </c>
      <c r="L18">
        <v>0</v>
      </c>
      <c r="M18">
        <v>0</v>
      </c>
      <c r="N18">
        <v>0</v>
      </c>
      <c r="O18">
        <v>1</v>
      </c>
      <c r="P18" s="1">
        <v>0</v>
      </c>
      <c r="Q18" s="1">
        <v>9.9999999999999995E-8</v>
      </c>
      <c r="R18" s="1">
        <v>9.9999999999999995E-8</v>
      </c>
      <c r="S18" s="1">
        <v>3600</v>
      </c>
      <c r="T18">
        <v>6</v>
      </c>
      <c r="U18">
        <v>319</v>
      </c>
      <c r="V18">
        <v>0</v>
      </c>
      <c r="W18">
        <v>6</v>
      </c>
      <c r="X18">
        <v>0</v>
      </c>
      <c r="Y18">
        <v>0</v>
      </c>
      <c r="Z18">
        <v>0</v>
      </c>
      <c r="AA18">
        <v>319</v>
      </c>
      <c r="AB18">
        <v>0</v>
      </c>
      <c r="AC18">
        <v>6</v>
      </c>
      <c r="AD18">
        <v>319</v>
      </c>
      <c r="AE18">
        <v>313</v>
      </c>
      <c r="AF18">
        <v>1</v>
      </c>
      <c r="AG18">
        <v>0</v>
      </c>
      <c r="AH18">
        <v>5</v>
      </c>
      <c r="AI18">
        <v>1243</v>
      </c>
      <c r="AJ18">
        <v>0.64900000000000002</v>
      </c>
      <c r="AK18">
        <v>8.9676400000000001E-5</v>
      </c>
      <c r="AL18">
        <v>8.9676400000000001E-5</v>
      </c>
      <c r="AM18">
        <v>290.93107271496802</v>
      </c>
      <c r="AN18">
        <v>290.937727230164</v>
      </c>
      <c r="AO18">
        <v>291.169235575713</v>
      </c>
      <c r="AP18">
        <v>307</v>
      </c>
      <c r="AQ18">
        <v>0</v>
      </c>
      <c r="AR18">
        <v>-2</v>
      </c>
      <c r="AS18">
        <v>319</v>
      </c>
      <c r="AT18">
        <v>23</v>
      </c>
      <c r="AU18">
        <v>27</v>
      </c>
      <c r="AV18">
        <v>0</v>
      </c>
      <c r="AW18">
        <v>319</v>
      </c>
      <c r="AX18">
        <v>5</v>
      </c>
      <c r="AY18">
        <v>182255</v>
      </c>
      <c r="AZ18">
        <v>36451</v>
      </c>
      <c r="BA18">
        <v>5984</v>
      </c>
      <c r="BB18">
        <v>46281</v>
      </c>
      <c r="BC18">
        <v>8353</v>
      </c>
      <c r="BD18">
        <v>1670.6</v>
      </c>
      <c r="BE18">
        <v>321</v>
      </c>
      <c r="BF18">
        <v>4040</v>
      </c>
      <c r="BG18">
        <v>370.84</v>
      </c>
      <c r="BH18">
        <v>34.055999999999997</v>
      </c>
      <c r="BI18">
        <v>0</v>
      </c>
      <c r="BJ18">
        <v>14.2</v>
      </c>
      <c r="BK18">
        <v>944</v>
      </c>
      <c r="BL18">
        <v>188.8</v>
      </c>
      <c r="BM18">
        <v>8</v>
      </c>
      <c r="BN18">
        <v>397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6.9000000000000006E-2</v>
      </c>
      <c r="BX18">
        <v>0</v>
      </c>
      <c r="BY18">
        <v>461.69499999999999</v>
      </c>
      <c r="BZ18">
        <v>0.58899999999999997</v>
      </c>
      <c r="CA18">
        <v>0</v>
      </c>
      <c r="CB18">
        <v>623.76099999999997</v>
      </c>
      <c r="CC18">
        <v>870</v>
      </c>
      <c r="CD18">
        <v>5</v>
      </c>
      <c r="CE18">
        <v>5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10</v>
      </c>
      <c r="CN18">
        <v>0</v>
      </c>
      <c r="CO18">
        <v>0</v>
      </c>
      <c r="CP18">
        <v>0</v>
      </c>
      <c r="CQ18">
        <v>855</v>
      </c>
      <c r="CR18">
        <v>2</v>
      </c>
      <c r="CS18">
        <v>11264</v>
      </c>
      <c r="CT18">
        <v>8297</v>
      </c>
      <c r="CU18">
        <v>0</v>
      </c>
      <c r="CV18">
        <v>2037</v>
      </c>
      <c r="CW18">
        <v>0</v>
      </c>
      <c r="CX18">
        <v>65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290.93107271496802</v>
      </c>
      <c r="DJ18">
        <v>5</v>
      </c>
      <c r="DK18">
        <v>291.14073398334801</v>
      </c>
      <c r="DL18">
        <v>865</v>
      </c>
      <c r="DM18">
        <v>291.15168400562101</v>
      </c>
      <c r="DN18">
        <v>291.15168400562101</v>
      </c>
      <c r="DO18">
        <v>1.095E-2</v>
      </c>
      <c r="DP18">
        <v>1.095E-2</v>
      </c>
      <c r="DQ18">
        <v>0</v>
      </c>
      <c r="DR18">
        <v>2</v>
      </c>
      <c r="DS18">
        <v>1.304762</v>
      </c>
      <c r="DT18">
        <v>1.372906</v>
      </c>
      <c r="DU18">
        <v>1.372906</v>
      </c>
      <c r="DV18">
        <v>13</v>
      </c>
      <c r="DW18">
        <v>2</v>
      </c>
      <c r="DX18">
        <v>291.41759500000001</v>
      </c>
      <c r="DY18">
        <v>291.14073400000001</v>
      </c>
      <c r="DZ18">
        <v>291.14073400000001</v>
      </c>
      <c r="EA18">
        <v>291.14970699999998</v>
      </c>
      <c r="EB18">
        <v>1.7000000000000001E-2</v>
      </c>
      <c r="EC18">
        <v>0.23699999999999999</v>
      </c>
      <c r="ED18">
        <v>0.107</v>
      </c>
      <c r="EE18">
        <v>0.105</v>
      </c>
      <c r="EF18">
        <v>0.47599999999999998</v>
      </c>
      <c r="EG18">
        <v>0.308</v>
      </c>
      <c r="EH18">
        <v>0</v>
      </c>
      <c r="EI18">
        <v>0.24399999999999999</v>
      </c>
      <c r="EJ18">
        <v>5.1999999999999998E-2</v>
      </c>
      <c r="EK18">
        <v>0</v>
      </c>
      <c r="EL18">
        <v>0.48399999999999999</v>
      </c>
      <c r="EM18">
        <v>4.2999999999999997E-2</v>
      </c>
      <c r="EN18">
        <v>0</v>
      </c>
      <c r="EO18">
        <v>0</v>
      </c>
      <c r="EP18">
        <v>0</v>
      </c>
      <c r="EQ18">
        <v>62.28</v>
      </c>
      <c r="ER18">
        <v>1118.28</v>
      </c>
      <c r="ES18">
        <v>0</v>
      </c>
      <c r="ET18">
        <v>5968.67</v>
      </c>
      <c r="EU18">
        <v>0</v>
      </c>
      <c r="EV18">
        <v>4786.46</v>
      </c>
      <c r="EW18">
        <v>20.55</v>
      </c>
      <c r="EX18">
        <v>0</v>
      </c>
      <c r="EY18">
        <v>0</v>
      </c>
      <c r="EZ18">
        <v>0</v>
      </c>
      <c r="FA18">
        <v>0.68</v>
      </c>
      <c r="FB18">
        <v>0</v>
      </c>
      <c r="FC18">
        <v>83.97</v>
      </c>
      <c r="FD18">
        <v>0</v>
      </c>
      <c r="FE18">
        <v>4701.63</v>
      </c>
      <c r="FF18">
        <v>5989.29</v>
      </c>
      <c r="FG18" t="s">
        <v>320</v>
      </c>
      <c r="FH18" t="s">
        <v>159</v>
      </c>
      <c r="FI18" t="s">
        <v>144</v>
      </c>
    </row>
    <row r="19" spans="1:165" x14ac:dyDescent="0.2">
      <c r="A19" t="s">
        <v>160</v>
      </c>
      <c r="B19">
        <v>1</v>
      </c>
      <c r="C19">
        <v>1</v>
      </c>
      <c r="D19">
        <v>1</v>
      </c>
      <c r="E19">
        <v>1</v>
      </c>
      <c r="F19">
        <v>96</v>
      </c>
      <c r="G19">
        <v>5</v>
      </c>
      <c r="H19">
        <v>1000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1</v>
      </c>
      <c r="P19" s="1">
        <v>0</v>
      </c>
      <c r="Q19" s="1">
        <v>9.9999999999999995E-8</v>
      </c>
      <c r="R19" s="1">
        <v>9.9999999999999995E-8</v>
      </c>
      <c r="S19" s="1">
        <v>3600</v>
      </c>
      <c r="T19">
        <v>62</v>
      </c>
      <c r="U19">
        <v>96</v>
      </c>
      <c r="V19">
        <v>14</v>
      </c>
      <c r="W19">
        <v>48</v>
      </c>
      <c r="X19">
        <v>0</v>
      </c>
      <c r="Y19">
        <v>0</v>
      </c>
      <c r="Z19">
        <v>0</v>
      </c>
      <c r="AA19">
        <v>48</v>
      </c>
      <c r="AB19">
        <v>48</v>
      </c>
      <c r="AC19">
        <v>62</v>
      </c>
      <c r="AD19">
        <v>96</v>
      </c>
      <c r="AE19">
        <v>36</v>
      </c>
      <c r="AF19">
        <v>46</v>
      </c>
      <c r="AG19">
        <v>0</v>
      </c>
      <c r="AH19">
        <v>5</v>
      </c>
      <c r="AI19">
        <v>192</v>
      </c>
      <c r="AJ19">
        <v>3.2000000000000001E-2</v>
      </c>
      <c r="AK19">
        <v>2.85714286E-2</v>
      </c>
      <c r="AL19">
        <v>2.85714286E-2</v>
      </c>
      <c r="AM19">
        <v>256.01666666666603</v>
      </c>
      <c r="AN19">
        <v>256.14999999999901</v>
      </c>
      <c r="AO19">
        <v>257.37857142857098</v>
      </c>
      <c r="AP19">
        <v>280.94999999999902</v>
      </c>
      <c r="AQ19">
        <v>1</v>
      </c>
      <c r="AR19">
        <v>1</v>
      </c>
      <c r="AS19">
        <v>96</v>
      </c>
      <c r="AT19">
        <v>65.599999999999994</v>
      </c>
      <c r="AU19">
        <v>6</v>
      </c>
      <c r="AV19">
        <v>0</v>
      </c>
      <c r="AW19">
        <v>96</v>
      </c>
      <c r="AX19">
        <v>5</v>
      </c>
      <c r="AY19">
        <v>1087</v>
      </c>
      <c r="AZ19">
        <v>217.4</v>
      </c>
      <c r="BA19">
        <v>63</v>
      </c>
      <c r="BB19">
        <v>409</v>
      </c>
      <c r="BC19">
        <v>186</v>
      </c>
      <c r="BD19">
        <v>37.200000000000003</v>
      </c>
      <c r="BE19">
        <v>27</v>
      </c>
      <c r="BF19">
        <v>43</v>
      </c>
      <c r="BG19">
        <v>14.44</v>
      </c>
      <c r="BH19">
        <v>11.632</v>
      </c>
      <c r="BI19">
        <v>14.3</v>
      </c>
      <c r="BJ19">
        <v>12.65</v>
      </c>
      <c r="BK19">
        <v>523</v>
      </c>
      <c r="BL19">
        <v>104.6</v>
      </c>
      <c r="BM19">
        <v>88</v>
      </c>
      <c r="BN19">
        <v>129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0.62</v>
      </c>
      <c r="BX19">
        <v>0</v>
      </c>
      <c r="BY19">
        <v>2.4129999999999998</v>
      </c>
      <c r="BZ19">
        <v>1.248</v>
      </c>
      <c r="CA19">
        <v>0</v>
      </c>
      <c r="CB19">
        <v>6.6070000000000002</v>
      </c>
      <c r="CC19">
        <v>62</v>
      </c>
      <c r="CD19">
        <v>5</v>
      </c>
      <c r="CE19">
        <v>5</v>
      </c>
      <c r="CF19">
        <v>2</v>
      </c>
      <c r="CG19">
        <v>57</v>
      </c>
      <c r="CH19">
        <v>12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955</v>
      </c>
      <c r="CT19">
        <v>321</v>
      </c>
      <c r="CU19">
        <v>0</v>
      </c>
      <c r="CV19">
        <v>577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256.01666666666603</v>
      </c>
      <c r="DJ19">
        <v>5</v>
      </c>
      <c r="DK19">
        <v>257.11666666666599</v>
      </c>
      <c r="DL19">
        <v>57</v>
      </c>
      <c r="DM19">
        <v>257.85386904761901</v>
      </c>
      <c r="DN19">
        <v>257.85386904761901</v>
      </c>
      <c r="DO19">
        <v>0.73720200000000002</v>
      </c>
      <c r="DP19">
        <v>0.73720200000000002</v>
      </c>
      <c r="DQ19">
        <v>2</v>
      </c>
      <c r="DR19">
        <v>12</v>
      </c>
      <c r="DS19">
        <v>4.4117649999999999</v>
      </c>
      <c r="DT19">
        <v>7.3684589999999996</v>
      </c>
      <c r="DU19">
        <v>7.3684589999999996</v>
      </c>
      <c r="DV19">
        <v>12</v>
      </c>
      <c r="DW19">
        <v>2</v>
      </c>
      <c r="DX19">
        <v>260.72618999999997</v>
      </c>
      <c r="DY19">
        <v>257.11666700000001</v>
      </c>
      <c r="DZ19">
        <v>257.11666700000001</v>
      </c>
      <c r="EA19">
        <v>257.85386899999997</v>
      </c>
      <c r="EB19">
        <v>0.89</v>
      </c>
      <c r="EC19">
        <v>1</v>
      </c>
      <c r="ED19">
        <v>0.97599999999999998</v>
      </c>
      <c r="EE19">
        <v>0.95899999999999996</v>
      </c>
      <c r="EF19">
        <v>1</v>
      </c>
      <c r="EG19">
        <v>0.99299999999999999</v>
      </c>
      <c r="EH19">
        <v>6.0999999999999999E-2</v>
      </c>
      <c r="EI19">
        <v>1</v>
      </c>
      <c r="EJ19">
        <v>0.73699999999999999</v>
      </c>
      <c r="EK19">
        <v>0</v>
      </c>
      <c r="EL19">
        <v>1</v>
      </c>
      <c r="EM19">
        <v>0.79400000000000004</v>
      </c>
      <c r="EN19">
        <v>0</v>
      </c>
      <c r="EO19">
        <v>0</v>
      </c>
      <c r="EP19">
        <v>0</v>
      </c>
      <c r="EQ19">
        <v>0.19</v>
      </c>
      <c r="ER19">
        <v>0.36</v>
      </c>
      <c r="ES19">
        <v>0</v>
      </c>
      <c r="ET19">
        <v>1.22</v>
      </c>
      <c r="EU19">
        <v>0</v>
      </c>
      <c r="EV19">
        <v>0.65</v>
      </c>
      <c r="EW19">
        <v>0.03</v>
      </c>
      <c r="EX19">
        <v>0</v>
      </c>
      <c r="EY19">
        <v>0</v>
      </c>
      <c r="EZ19">
        <v>0.6</v>
      </c>
      <c r="FA19">
        <v>0.04</v>
      </c>
      <c r="FB19">
        <v>0</v>
      </c>
      <c r="FC19">
        <v>0</v>
      </c>
      <c r="FD19">
        <v>0</v>
      </c>
      <c r="FE19">
        <v>0</v>
      </c>
      <c r="FF19">
        <v>1.26</v>
      </c>
      <c r="FG19" t="s">
        <v>304</v>
      </c>
      <c r="FH19" t="s">
        <v>160</v>
      </c>
      <c r="FI19" t="s">
        <v>144</v>
      </c>
    </row>
    <row r="20" spans="1:165" x14ac:dyDescent="0.2">
      <c r="A20" t="s">
        <v>161</v>
      </c>
      <c r="B20">
        <v>1</v>
      </c>
      <c r="C20">
        <v>1</v>
      </c>
      <c r="D20">
        <v>0</v>
      </c>
      <c r="E20">
        <v>-4</v>
      </c>
      <c r="F20">
        <v>422</v>
      </c>
      <c r="G20">
        <v>29</v>
      </c>
      <c r="H20">
        <v>1000</v>
      </c>
      <c r="I20">
        <v>0</v>
      </c>
      <c r="J20">
        <v>0</v>
      </c>
      <c r="K20">
        <v>1</v>
      </c>
      <c r="L20">
        <v>1</v>
      </c>
      <c r="M20">
        <v>0</v>
      </c>
      <c r="N20">
        <v>0</v>
      </c>
      <c r="O20">
        <v>1</v>
      </c>
      <c r="P20" s="1">
        <v>0</v>
      </c>
      <c r="Q20" s="1">
        <v>9.9999999999999995E-8</v>
      </c>
      <c r="R20" s="1">
        <v>9.9999999999999995E-8</v>
      </c>
      <c r="S20" s="1">
        <v>3600</v>
      </c>
      <c r="T20">
        <v>291</v>
      </c>
      <c r="U20">
        <v>422</v>
      </c>
      <c r="V20">
        <v>95</v>
      </c>
      <c r="W20">
        <v>196</v>
      </c>
      <c r="X20">
        <v>0</v>
      </c>
      <c r="Y20">
        <v>2</v>
      </c>
      <c r="Z20">
        <v>0</v>
      </c>
      <c r="AA20">
        <v>98</v>
      </c>
      <c r="AB20">
        <v>324</v>
      </c>
      <c r="AC20">
        <v>291</v>
      </c>
      <c r="AD20">
        <v>422</v>
      </c>
      <c r="AE20">
        <v>291</v>
      </c>
      <c r="AF20">
        <v>169</v>
      </c>
      <c r="AG20">
        <v>0</v>
      </c>
      <c r="AH20">
        <v>29</v>
      </c>
      <c r="AI20">
        <v>968</v>
      </c>
      <c r="AJ20">
        <v>8.0000000000000002E-3</v>
      </c>
      <c r="AK20">
        <v>1.6093E-6</v>
      </c>
      <c r="AL20">
        <v>1.6093E-6</v>
      </c>
      <c r="AM20">
        <v>20430947.618853599</v>
      </c>
      <c r="AN20">
        <v>20431009.862879001</v>
      </c>
      <c r="AO20">
        <v>20453322.148426998</v>
      </c>
      <c r="AP20">
        <v>20740508</v>
      </c>
      <c r="AQ20">
        <v>0</v>
      </c>
      <c r="AR20">
        <v>-4</v>
      </c>
      <c r="AS20">
        <v>422</v>
      </c>
      <c r="AT20">
        <v>292.65499999999997</v>
      </c>
      <c r="AU20">
        <v>2.8620000000000001</v>
      </c>
      <c r="AV20">
        <v>5</v>
      </c>
      <c r="AW20">
        <v>422</v>
      </c>
      <c r="AX20">
        <v>29</v>
      </c>
      <c r="AY20">
        <v>13382</v>
      </c>
      <c r="AZ20">
        <v>461.44799999999998</v>
      </c>
      <c r="BA20">
        <v>9</v>
      </c>
      <c r="BB20">
        <v>2282</v>
      </c>
      <c r="BC20">
        <v>794</v>
      </c>
      <c r="BD20">
        <v>27.379000000000001</v>
      </c>
      <c r="BE20">
        <v>5</v>
      </c>
      <c r="BF20">
        <v>226</v>
      </c>
      <c r="BG20">
        <v>0.89800000000000002</v>
      </c>
      <c r="BH20">
        <v>0.50700000000000001</v>
      </c>
      <c r="BI20">
        <v>0.78100000000000003</v>
      </c>
      <c r="BJ20">
        <v>0.61899999999999999</v>
      </c>
      <c r="BK20">
        <v>14212</v>
      </c>
      <c r="BL20">
        <v>490.06900000000002</v>
      </c>
      <c r="BM20">
        <v>341</v>
      </c>
      <c r="BN20">
        <v>964</v>
      </c>
      <c r="BO20">
        <v>310</v>
      </c>
      <c r="BP20">
        <v>10.69</v>
      </c>
      <c r="BQ20">
        <v>8</v>
      </c>
      <c r="BR20">
        <v>16</v>
      </c>
      <c r="BS20">
        <v>0</v>
      </c>
      <c r="BT20">
        <v>0</v>
      </c>
      <c r="BU20">
        <v>0</v>
      </c>
      <c r="BV20">
        <v>0</v>
      </c>
      <c r="BW20">
        <v>10.584</v>
      </c>
      <c r="BX20">
        <v>0</v>
      </c>
      <c r="BY20">
        <v>224.44300000000001</v>
      </c>
      <c r="BZ20">
        <v>48.488999999999997</v>
      </c>
      <c r="CA20">
        <v>0</v>
      </c>
      <c r="CB20">
        <v>675.69299999999998</v>
      </c>
      <c r="CC20">
        <v>350</v>
      </c>
      <c r="CD20">
        <v>29</v>
      </c>
      <c r="CE20">
        <v>29</v>
      </c>
      <c r="CF20">
        <v>14</v>
      </c>
      <c r="CG20">
        <v>63</v>
      </c>
      <c r="CH20">
        <v>6</v>
      </c>
      <c r="CI20">
        <v>0</v>
      </c>
      <c r="CJ20">
        <v>0</v>
      </c>
      <c r="CK20">
        <v>0</v>
      </c>
      <c r="CL20">
        <v>0</v>
      </c>
      <c r="CM20">
        <v>258</v>
      </c>
      <c r="CN20">
        <v>65</v>
      </c>
      <c r="CO20">
        <v>0</v>
      </c>
      <c r="CP20">
        <v>0</v>
      </c>
      <c r="CQ20">
        <v>0</v>
      </c>
      <c r="CR20">
        <v>0</v>
      </c>
      <c r="CS20">
        <v>58029</v>
      </c>
      <c r="CT20">
        <v>2412</v>
      </c>
      <c r="CU20">
        <v>0</v>
      </c>
      <c r="CV20">
        <v>55070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226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20430947.618853599</v>
      </c>
      <c r="DJ20">
        <v>29</v>
      </c>
      <c r="DK20">
        <v>20460632.831667401</v>
      </c>
      <c r="DL20">
        <v>321</v>
      </c>
      <c r="DM20">
        <v>20474361.049583498</v>
      </c>
      <c r="DN20">
        <v>20474361.049583498</v>
      </c>
      <c r="DO20">
        <v>13728.217916</v>
      </c>
      <c r="DP20">
        <v>13728.217916</v>
      </c>
      <c r="DQ20">
        <v>14</v>
      </c>
      <c r="DR20">
        <v>71</v>
      </c>
      <c r="DS20">
        <v>9.5894739999999992</v>
      </c>
      <c r="DT20">
        <v>14.024221000000001</v>
      </c>
      <c r="DU20">
        <v>14.024221000000001</v>
      </c>
      <c r="DV20">
        <v>67</v>
      </c>
      <c r="DW20">
        <v>2</v>
      </c>
      <c r="DX20">
        <v>20533319.457284</v>
      </c>
      <c r="DY20">
        <v>20473194.031943999</v>
      </c>
      <c r="DZ20">
        <v>20473607.344461001</v>
      </c>
      <c r="EA20">
        <v>20474361.049584001</v>
      </c>
      <c r="EB20">
        <v>0</v>
      </c>
      <c r="EC20">
        <v>1</v>
      </c>
      <c r="ED20">
        <v>0.93</v>
      </c>
      <c r="EE20">
        <v>0</v>
      </c>
      <c r="EF20">
        <v>1</v>
      </c>
      <c r="EG20">
        <v>0.98299999999999998</v>
      </c>
      <c r="EH20">
        <v>0</v>
      </c>
      <c r="EI20">
        <v>1</v>
      </c>
      <c r="EJ20">
        <v>0.94899999999999995</v>
      </c>
      <c r="EK20">
        <v>0</v>
      </c>
      <c r="EL20">
        <v>1</v>
      </c>
      <c r="EM20">
        <v>0.88200000000000001</v>
      </c>
      <c r="EN20">
        <v>0.02</v>
      </c>
      <c r="EO20">
        <v>0.05</v>
      </c>
      <c r="EP20">
        <v>0</v>
      </c>
      <c r="EQ20">
        <v>110.39</v>
      </c>
      <c r="ER20">
        <v>15.43</v>
      </c>
      <c r="ES20">
        <v>0</v>
      </c>
      <c r="ET20">
        <v>195.26</v>
      </c>
      <c r="EU20">
        <v>0</v>
      </c>
      <c r="EV20">
        <v>68.89</v>
      </c>
      <c r="EW20">
        <v>2.52</v>
      </c>
      <c r="EX20">
        <v>0.02</v>
      </c>
      <c r="EY20">
        <v>0</v>
      </c>
      <c r="EZ20">
        <v>11.56</v>
      </c>
      <c r="FA20">
        <v>0.14000000000000001</v>
      </c>
      <c r="FB20">
        <v>0</v>
      </c>
      <c r="FC20">
        <v>57.1</v>
      </c>
      <c r="FD20">
        <v>0</v>
      </c>
      <c r="FE20">
        <v>0</v>
      </c>
      <c r="FF20">
        <v>198.04</v>
      </c>
      <c r="FG20" t="s">
        <v>305</v>
      </c>
      <c r="FH20" t="s">
        <v>161</v>
      </c>
      <c r="FI20" t="s">
        <v>144</v>
      </c>
    </row>
    <row r="21" spans="1:165" x14ac:dyDescent="0.2">
      <c r="A21" t="s">
        <v>162</v>
      </c>
      <c r="B21">
        <v>1</v>
      </c>
      <c r="C21">
        <v>1</v>
      </c>
      <c r="D21">
        <v>1</v>
      </c>
      <c r="E21">
        <v>4</v>
      </c>
      <c r="F21">
        <v>33</v>
      </c>
      <c r="G21">
        <v>6</v>
      </c>
      <c r="H21">
        <v>1000</v>
      </c>
      <c r="I21">
        <v>1000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 s="1">
        <v>0</v>
      </c>
      <c r="Q21" s="1">
        <v>9.9999999999999995E-8</v>
      </c>
      <c r="R21" s="1">
        <v>9.9999999999999995E-8</v>
      </c>
      <c r="S21" s="1">
        <v>3600</v>
      </c>
      <c r="T21">
        <v>16</v>
      </c>
      <c r="U21">
        <v>33</v>
      </c>
      <c r="V21">
        <v>0</v>
      </c>
      <c r="W21">
        <v>16</v>
      </c>
      <c r="X21">
        <v>0</v>
      </c>
      <c r="Y21">
        <v>0</v>
      </c>
      <c r="Z21">
        <v>0</v>
      </c>
      <c r="AA21">
        <v>33</v>
      </c>
      <c r="AB21">
        <v>0</v>
      </c>
      <c r="AC21">
        <v>16</v>
      </c>
      <c r="AD21">
        <v>33</v>
      </c>
      <c r="AE21">
        <v>23</v>
      </c>
      <c r="AF21">
        <v>5</v>
      </c>
      <c r="AG21">
        <v>13</v>
      </c>
      <c r="AH21">
        <v>6</v>
      </c>
      <c r="AI21">
        <v>98</v>
      </c>
      <c r="AJ21">
        <v>0.186</v>
      </c>
      <c r="AK21">
        <v>2.5000000000000001E-3</v>
      </c>
      <c r="AL21">
        <v>2.5000000000000001E-3</v>
      </c>
      <c r="AM21">
        <v>2520.5717391304302</v>
      </c>
      <c r="AN21">
        <v>2520.5717391304302</v>
      </c>
      <c r="AO21">
        <v>2550.5</v>
      </c>
      <c r="AP21">
        <v>3089</v>
      </c>
      <c r="AQ21">
        <v>1</v>
      </c>
      <c r="AR21">
        <v>4</v>
      </c>
      <c r="AS21">
        <v>33</v>
      </c>
      <c r="AT21">
        <v>25.667000000000002</v>
      </c>
      <c r="AU21">
        <v>1.667</v>
      </c>
      <c r="AV21">
        <v>0</v>
      </c>
      <c r="AW21">
        <v>33</v>
      </c>
      <c r="AX21">
        <v>6</v>
      </c>
      <c r="AY21">
        <v>233</v>
      </c>
      <c r="AZ21">
        <v>38.832999999999998</v>
      </c>
      <c r="BA21">
        <v>3</v>
      </c>
      <c r="BB21">
        <v>134</v>
      </c>
      <c r="BC21">
        <v>74</v>
      </c>
      <c r="BD21">
        <v>12.333</v>
      </c>
      <c r="BE21">
        <v>2</v>
      </c>
      <c r="BF21">
        <v>34</v>
      </c>
      <c r="BG21">
        <v>2.1110000000000002</v>
      </c>
      <c r="BH21">
        <v>1.887</v>
      </c>
      <c r="BI21">
        <v>2.2080000000000002</v>
      </c>
      <c r="BJ21">
        <v>1.6850000000000001</v>
      </c>
      <c r="BK21">
        <v>173</v>
      </c>
      <c r="BL21">
        <v>28.832999999999998</v>
      </c>
      <c r="BM21">
        <v>22</v>
      </c>
      <c r="BN21">
        <v>32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6.9000000000000006E-2</v>
      </c>
      <c r="BX21">
        <v>0</v>
      </c>
      <c r="BY21">
        <v>0.40799999999999997</v>
      </c>
      <c r="BZ21">
        <v>0.13200000000000001</v>
      </c>
      <c r="CA21">
        <v>0</v>
      </c>
      <c r="CB21">
        <v>0.63400000000000001</v>
      </c>
      <c r="CC21">
        <v>37</v>
      </c>
      <c r="CD21">
        <v>6</v>
      </c>
      <c r="CE21">
        <v>6</v>
      </c>
      <c r="CF21">
        <v>4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31</v>
      </c>
      <c r="CR21">
        <v>7</v>
      </c>
      <c r="CS21">
        <v>648</v>
      </c>
      <c r="CT21">
        <v>329</v>
      </c>
      <c r="CU21">
        <v>0</v>
      </c>
      <c r="CV21">
        <v>288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2520.5717391304302</v>
      </c>
      <c r="DJ21">
        <v>6</v>
      </c>
      <c r="DK21">
        <v>2530.9918874789</v>
      </c>
      <c r="DL21">
        <v>31</v>
      </c>
      <c r="DM21">
        <v>2547.4769095182101</v>
      </c>
      <c r="DN21">
        <v>2550.0454056927701</v>
      </c>
      <c r="DO21">
        <v>16.485022000000001</v>
      </c>
      <c r="DP21">
        <v>19.053518</v>
      </c>
      <c r="DQ21">
        <v>4</v>
      </c>
      <c r="DR21">
        <v>7</v>
      </c>
      <c r="DS21">
        <v>1.833151</v>
      </c>
      <c r="DT21">
        <v>4.733257</v>
      </c>
      <c r="DU21">
        <v>5.1851159999999998</v>
      </c>
      <c r="DV21">
        <v>18</v>
      </c>
      <c r="DW21">
        <v>2</v>
      </c>
      <c r="DX21">
        <v>2562.0518980000002</v>
      </c>
      <c r="DY21">
        <v>2535.2886490000001</v>
      </c>
      <c r="DZ21">
        <v>2535.2886490000001</v>
      </c>
      <c r="EA21">
        <v>2550.0454060000002</v>
      </c>
      <c r="EB21">
        <v>0.26800000000000002</v>
      </c>
      <c r="EC21">
        <v>1</v>
      </c>
      <c r="ED21">
        <v>0.90700000000000003</v>
      </c>
      <c r="EE21">
        <v>0.72899999999999998</v>
      </c>
      <c r="EF21">
        <v>1</v>
      </c>
      <c r="EG21">
        <v>0.93899999999999995</v>
      </c>
      <c r="EH21">
        <v>1E-3</v>
      </c>
      <c r="EI21">
        <v>1</v>
      </c>
      <c r="EJ21">
        <v>0.76800000000000002</v>
      </c>
      <c r="EK21">
        <v>0</v>
      </c>
      <c r="EL21">
        <v>1</v>
      </c>
      <c r="EM21">
        <v>0.66</v>
      </c>
      <c r="EN21">
        <v>0</v>
      </c>
      <c r="EO21">
        <v>0</v>
      </c>
      <c r="EP21">
        <v>0</v>
      </c>
      <c r="EQ21">
        <v>0.08</v>
      </c>
      <c r="ER21">
        <v>0.04</v>
      </c>
      <c r="ES21">
        <v>0</v>
      </c>
      <c r="ET21">
        <v>0.34</v>
      </c>
      <c r="EU21">
        <v>0</v>
      </c>
      <c r="EV21">
        <v>0.21</v>
      </c>
      <c r="EW21">
        <v>0.01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0.21</v>
      </c>
      <c r="FF21">
        <v>0.35</v>
      </c>
      <c r="FG21" t="s">
        <v>306</v>
      </c>
      <c r="FH21" t="s">
        <v>162</v>
      </c>
      <c r="FI21" t="s">
        <v>144</v>
      </c>
    </row>
    <row r="22" spans="1:165" x14ac:dyDescent="0.2">
      <c r="A22" t="s">
        <v>163</v>
      </c>
      <c r="B22">
        <v>1</v>
      </c>
      <c r="C22">
        <v>1</v>
      </c>
      <c r="D22">
        <v>0</v>
      </c>
      <c r="E22">
        <v>0</v>
      </c>
      <c r="F22">
        <v>40</v>
      </c>
      <c r="G22">
        <v>4</v>
      </c>
      <c r="H22">
        <v>1000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1</v>
      </c>
      <c r="P22" s="1">
        <v>0</v>
      </c>
      <c r="Q22" s="1">
        <v>9.9999999999999995E-8</v>
      </c>
      <c r="R22" s="1">
        <v>9.9999999999999995E-8</v>
      </c>
      <c r="S22" s="1">
        <v>3600</v>
      </c>
      <c r="T22">
        <v>23</v>
      </c>
      <c r="U22">
        <v>40</v>
      </c>
      <c r="V22">
        <v>0</v>
      </c>
      <c r="W22">
        <v>23</v>
      </c>
      <c r="X22">
        <v>0</v>
      </c>
      <c r="Y22">
        <v>0</v>
      </c>
      <c r="Z22">
        <v>0</v>
      </c>
      <c r="AA22">
        <v>40</v>
      </c>
      <c r="AB22">
        <v>0</v>
      </c>
      <c r="AC22">
        <v>23</v>
      </c>
      <c r="AD22">
        <v>40</v>
      </c>
      <c r="AE22">
        <v>28</v>
      </c>
      <c r="AF22">
        <v>18</v>
      </c>
      <c r="AG22">
        <v>0</v>
      </c>
      <c r="AH22">
        <v>4</v>
      </c>
      <c r="AI22">
        <v>110</v>
      </c>
      <c r="AJ22">
        <v>0.12</v>
      </c>
      <c r="AK22">
        <v>0</v>
      </c>
      <c r="AL22">
        <v>4.5228400000000001E-4</v>
      </c>
      <c r="AM22">
        <v>61796.545052460198</v>
      </c>
      <c r="AN22">
        <v>61801.382408840997</v>
      </c>
      <c r="AO22">
        <v>61807.038571468896</v>
      </c>
      <c r="AP22">
        <v>62027</v>
      </c>
      <c r="AQ22">
        <v>0</v>
      </c>
      <c r="AR22">
        <v>0</v>
      </c>
      <c r="AS22">
        <v>40</v>
      </c>
      <c r="AT22">
        <v>22.5</v>
      </c>
      <c r="AU22">
        <v>9</v>
      </c>
      <c r="AV22">
        <v>0</v>
      </c>
      <c r="AW22">
        <v>40</v>
      </c>
      <c r="AX22">
        <v>4</v>
      </c>
      <c r="AY22">
        <v>324</v>
      </c>
      <c r="AZ22">
        <v>81</v>
      </c>
      <c r="BA22">
        <v>64</v>
      </c>
      <c r="BB22">
        <v>99</v>
      </c>
      <c r="BC22">
        <v>124</v>
      </c>
      <c r="BD22">
        <v>31</v>
      </c>
      <c r="BE22">
        <v>26</v>
      </c>
      <c r="BF22">
        <v>36</v>
      </c>
      <c r="BG22">
        <v>17.062000000000001</v>
      </c>
      <c r="BH22">
        <v>16.928999999999998</v>
      </c>
      <c r="BI22">
        <v>17.062000000000001</v>
      </c>
      <c r="BJ22">
        <v>16.928999999999998</v>
      </c>
      <c r="BK22">
        <v>146</v>
      </c>
      <c r="BL22">
        <v>36.5</v>
      </c>
      <c r="BM22">
        <v>35</v>
      </c>
      <c r="BN22">
        <v>38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2.7E-2</v>
      </c>
      <c r="BX22">
        <v>0</v>
      </c>
      <c r="BY22">
        <v>0.24199999999999999</v>
      </c>
      <c r="BZ22">
        <v>3.6999999999999998E-2</v>
      </c>
      <c r="CA22">
        <v>0</v>
      </c>
      <c r="CB22">
        <v>0.22800000000000001</v>
      </c>
      <c r="CC22">
        <v>11</v>
      </c>
      <c r="CD22">
        <v>4</v>
      </c>
      <c r="CE22">
        <v>4</v>
      </c>
      <c r="CF22">
        <v>4</v>
      </c>
      <c r="CG22">
        <v>7</v>
      </c>
      <c r="CH22">
        <v>7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124</v>
      </c>
      <c r="CT22">
        <v>22</v>
      </c>
      <c r="CU22">
        <v>0</v>
      </c>
      <c r="CV22">
        <v>95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61796.545052460198</v>
      </c>
      <c r="DJ22">
        <v>4</v>
      </c>
      <c r="DK22">
        <v>61811.875927848901</v>
      </c>
      <c r="DL22">
        <v>7</v>
      </c>
      <c r="DM22">
        <v>61811.875927849702</v>
      </c>
      <c r="DN22">
        <v>61811.875927849702</v>
      </c>
      <c r="DO22">
        <v>0</v>
      </c>
      <c r="DP22">
        <v>0</v>
      </c>
      <c r="DQ22">
        <v>4</v>
      </c>
      <c r="DR22">
        <v>7</v>
      </c>
      <c r="DS22">
        <v>6.6524390000000002</v>
      </c>
      <c r="DT22">
        <v>6.6524390000000002</v>
      </c>
      <c r="DU22">
        <v>6.6524390000000002</v>
      </c>
      <c r="DV22">
        <v>4</v>
      </c>
      <c r="DW22">
        <v>1</v>
      </c>
      <c r="DX22">
        <v>61811.875928000001</v>
      </c>
      <c r="DY22">
        <v>61811.875928000001</v>
      </c>
      <c r="DZ22">
        <v>61811.875928000001</v>
      </c>
      <c r="EA22">
        <v>61811.875928000001</v>
      </c>
      <c r="EB22">
        <v>7.2999999999999995E-2</v>
      </c>
      <c r="EC22">
        <v>0.70099999999999996</v>
      </c>
      <c r="ED22">
        <v>0.46400000000000002</v>
      </c>
      <c r="EE22">
        <v>9.1999999999999998E-2</v>
      </c>
      <c r="EF22">
        <v>0.83899999999999997</v>
      </c>
      <c r="EG22">
        <v>0.55000000000000004</v>
      </c>
      <c r="EH22">
        <v>7.2999999999999995E-2</v>
      </c>
      <c r="EI22">
        <v>0.70099999999999996</v>
      </c>
      <c r="EJ22">
        <v>0.46400000000000002</v>
      </c>
      <c r="EK22">
        <v>3.1E-2</v>
      </c>
      <c r="EL22">
        <v>0.83899999999999997</v>
      </c>
      <c r="EM22">
        <v>0.46600000000000003</v>
      </c>
      <c r="EN22">
        <v>0</v>
      </c>
      <c r="EO22">
        <v>0</v>
      </c>
      <c r="EP22">
        <v>0</v>
      </c>
      <c r="EQ22">
        <v>0.01</v>
      </c>
      <c r="ER22">
        <v>0.02</v>
      </c>
      <c r="ES22">
        <v>0</v>
      </c>
      <c r="ET22">
        <v>7.0000000000000007E-2</v>
      </c>
      <c r="EU22">
        <v>0</v>
      </c>
      <c r="EV22">
        <v>0.02</v>
      </c>
      <c r="EW22">
        <v>0</v>
      </c>
      <c r="EX22">
        <v>0</v>
      </c>
      <c r="EY22">
        <v>0</v>
      </c>
      <c r="EZ22">
        <v>0.02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7.0000000000000007E-2</v>
      </c>
      <c r="FG22" t="s">
        <v>306</v>
      </c>
      <c r="FH22" t="s">
        <v>163</v>
      </c>
      <c r="FI22" t="s">
        <v>144</v>
      </c>
    </row>
    <row r="23" spans="1:165" x14ac:dyDescent="0.2">
      <c r="A23" t="s">
        <v>164</v>
      </c>
      <c r="B23">
        <v>1</v>
      </c>
      <c r="C23">
        <v>1</v>
      </c>
      <c r="D23">
        <v>2</v>
      </c>
      <c r="E23">
        <v>-4</v>
      </c>
      <c r="F23">
        <v>282</v>
      </c>
      <c r="G23">
        <v>26</v>
      </c>
      <c r="H23">
        <v>1000</v>
      </c>
      <c r="I23">
        <v>1000</v>
      </c>
      <c r="J23">
        <v>0</v>
      </c>
      <c r="K23">
        <v>0</v>
      </c>
      <c r="L23">
        <v>0</v>
      </c>
      <c r="M23">
        <v>1000</v>
      </c>
      <c r="N23">
        <v>0</v>
      </c>
      <c r="O23">
        <v>1</v>
      </c>
      <c r="P23" s="1">
        <v>0</v>
      </c>
      <c r="Q23" s="1">
        <v>9.9999999999999995E-8</v>
      </c>
      <c r="R23" s="1">
        <v>9.9999999999999995E-8</v>
      </c>
      <c r="S23" s="1">
        <v>3600</v>
      </c>
      <c r="T23">
        <v>241</v>
      </c>
      <c r="U23">
        <v>282</v>
      </c>
      <c r="V23">
        <v>0</v>
      </c>
      <c r="W23">
        <v>241</v>
      </c>
      <c r="X23">
        <v>0</v>
      </c>
      <c r="Y23">
        <v>0</v>
      </c>
      <c r="Z23">
        <v>0</v>
      </c>
      <c r="AA23">
        <v>282</v>
      </c>
      <c r="AB23">
        <v>0</v>
      </c>
      <c r="AC23">
        <v>241</v>
      </c>
      <c r="AD23">
        <v>282</v>
      </c>
      <c r="AE23">
        <v>252</v>
      </c>
      <c r="AF23">
        <v>14</v>
      </c>
      <c r="AG23">
        <v>0</v>
      </c>
      <c r="AH23">
        <v>26</v>
      </c>
      <c r="AI23">
        <v>1966</v>
      </c>
      <c r="AJ23">
        <v>2.9000000000000001E-2</v>
      </c>
      <c r="AK23">
        <v>1.623377E-4</v>
      </c>
      <c r="AL23">
        <v>1.623377E-4</v>
      </c>
      <c r="AM23">
        <v>176867.50334911299</v>
      </c>
      <c r="AN23">
        <v>176873.026517611</v>
      </c>
      <c r="AO23">
        <v>209711.40811294501</v>
      </c>
      <c r="AP23">
        <v>258411</v>
      </c>
      <c r="AQ23">
        <v>2</v>
      </c>
      <c r="AR23">
        <v>-4</v>
      </c>
      <c r="AS23">
        <v>282</v>
      </c>
      <c r="AT23">
        <v>255.19200000000001</v>
      </c>
      <c r="AU23">
        <v>3.6539999999999999</v>
      </c>
      <c r="AV23">
        <v>0</v>
      </c>
      <c r="AW23">
        <v>282</v>
      </c>
      <c r="AX23">
        <v>26</v>
      </c>
      <c r="AY23">
        <v>11787</v>
      </c>
      <c r="AZ23">
        <v>453.346</v>
      </c>
      <c r="BA23">
        <v>15</v>
      </c>
      <c r="BB23">
        <v>3297</v>
      </c>
      <c r="BC23">
        <v>968</v>
      </c>
      <c r="BD23">
        <v>37.231000000000002</v>
      </c>
      <c r="BE23">
        <v>0</v>
      </c>
      <c r="BF23">
        <v>163</v>
      </c>
      <c r="BG23">
        <v>1.9570000000000001</v>
      </c>
      <c r="BH23">
        <v>0.877</v>
      </c>
      <c r="BI23">
        <v>0.221</v>
      </c>
      <c r="BJ23">
        <v>0.33</v>
      </c>
      <c r="BK23">
        <v>7312</v>
      </c>
      <c r="BL23">
        <v>281.23099999999999</v>
      </c>
      <c r="BM23">
        <v>210</v>
      </c>
      <c r="BN23">
        <v>313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8.4000000000000005E-2</v>
      </c>
      <c r="BX23">
        <v>0</v>
      </c>
      <c r="BY23">
        <v>2.9470000000000001</v>
      </c>
      <c r="BZ23">
        <v>0.185</v>
      </c>
      <c r="CA23">
        <v>0</v>
      </c>
      <c r="CB23">
        <v>7.3730000000000002</v>
      </c>
      <c r="CC23">
        <v>1001</v>
      </c>
      <c r="CD23">
        <v>26</v>
      </c>
      <c r="CE23">
        <v>26</v>
      </c>
      <c r="CF23">
        <v>4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695</v>
      </c>
      <c r="CP23">
        <v>17</v>
      </c>
      <c r="CQ23">
        <v>280</v>
      </c>
      <c r="CR23">
        <v>9</v>
      </c>
      <c r="CS23">
        <v>38516</v>
      </c>
      <c r="CT23">
        <v>7962</v>
      </c>
      <c r="CU23">
        <v>0</v>
      </c>
      <c r="CV23">
        <v>29538</v>
      </c>
      <c r="CW23">
        <v>0</v>
      </c>
      <c r="CX23">
        <v>39</v>
      </c>
      <c r="CY23">
        <v>0</v>
      </c>
      <c r="CZ23">
        <v>0</v>
      </c>
      <c r="DA23">
        <v>0</v>
      </c>
      <c r="DB23">
        <v>2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176867.50334911299</v>
      </c>
      <c r="DJ23">
        <v>26</v>
      </c>
      <c r="DK23">
        <v>179863.20353730701</v>
      </c>
      <c r="DL23">
        <v>975</v>
      </c>
      <c r="DM23">
        <v>181043.16396113299</v>
      </c>
      <c r="DN23">
        <v>181043.16396113299</v>
      </c>
      <c r="DO23">
        <v>1179.9604240000001</v>
      </c>
      <c r="DP23">
        <v>1179.9604240000001</v>
      </c>
      <c r="DQ23">
        <v>4</v>
      </c>
      <c r="DR23">
        <v>26</v>
      </c>
      <c r="DS23">
        <v>3.6737449999999998</v>
      </c>
      <c r="DT23">
        <v>5.1207770000000004</v>
      </c>
      <c r="DU23">
        <v>5.1207770000000004</v>
      </c>
      <c r="DV23">
        <v>47</v>
      </c>
      <c r="DW23">
        <v>2</v>
      </c>
      <c r="DX23">
        <v>183845.66662800001</v>
      </c>
      <c r="DY23">
        <v>180694.43397099999</v>
      </c>
      <c r="DZ23">
        <v>180708.10808400001</v>
      </c>
      <c r="EA23">
        <v>181042.52389700001</v>
      </c>
      <c r="EB23">
        <v>4.5999999999999999E-2</v>
      </c>
      <c r="EC23">
        <v>1</v>
      </c>
      <c r="ED23">
        <v>0.498</v>
      </c>
      <c r="EE23">
        <v>0.104</v>
      </c>
      <c r="EF23">
        <v>1</v>
      </c>
      <c r="EG23">
        <v>0.89800000000000002</v>
      </c>
      <c r="EH23">
        <v>8.0000000000000002E-3</v>
      </c>
      <c r="EI23">
        <v>1</v>
      </c>
      <c r="EJ23">
        <v>0.438</v>
      </c>
      <c r="EK23">
        <v>0</v>
      </c>
      <c r="EL23">
        <v>1</v>
      </c>
      <c r="EM23">
        <v>0.36699999999999999</v>
      </c>
      <c r="EN23">
        <v>0.02</v>
      </c>
      <c r="EO23">
        <v>0.02</v>
      </c>
      <c r="EP23">
        <v>0.01</v>
      </c>
      <c r="EQ23">
        <v>49.28</v>
      </c>
      <c r="ER23">
        <v>12.61</v>
      </c>
      <c r="ES23">
        <v>0</v>
      </c>
      <c r="ET23">
        <v>833.93</v>
      </c>
      <c r="EU23">
        <v>0</v>
      </c>
      <c r="EV23">
        <v>771.56</v>
      </c>
      <c r="EW23">
        <v>10.69</v>
      </c>
      <c r="EX23">
        <v>0.02</v>
      </c>
      <c r="EY23">
        <v>0</v>
      </c>
      <c r="EZ23">
        <v>0</v>
      </c>
      <c r="FA23">
        <v>0.08</v>
      </c>
      <c r="FB23">
        <v>0</v>
      </c>
      <c r="FC23">
        <v>0</v>
      </c>
      <c r="FD23">
        <v>263.39</v>
      </c>
      <c r="FE23">
        <v>508.02</v>
      </c>
      <c r="FF23">
        <v>844.78</v>
      </c>
      <c r="FG23" t="s">
        <v>307</v>
      </c>
      <c r="FH23" t="s">
        <v>164</v>
      </c>
      <c r="FI23" t="s">
        <v>144</v>
      </c>
    </row>
    <row r="24" spans="1:165" x14ac:dyDescent="0.2">
      <c r="A24" t="s">
        <v>165</v>
      </c>
      <c r="B24">
        <v>1</v>
      </c>
      <c r="C24">
        <v>1</v>
      </c>
      <c r="D24">
        <v>0</v>
      </c>
      <c r="E24">
        <v>-2</v>
      </c>
      <c r="F24">
        <v>291</v>
      </c>
      <c r="G24">
        <v>10</v>
      </c>
      <c r="H24">
        <v>1000</v>
      </c>
      <c r="I24">
        <v>0</v>
      </c>
      <c r="J24">
        <v>0</v>
      </c>
      <c r="K24">
        <v>0</v>
      </c>
      <c r="L24">
        <v>0</v>
      </c>
      <c r="M24">
        <v>1000</v>
      </c>
      <c r="N24">
        <v>0</v>
      </c>
      <c r="O24">
        <v>1</v>
      </c>
      <c r="P24" s="1">
        <v>0</v>
      </c>
      <c r="Q24" s="1">
        <v>9.9999999999999995E-8</v>
      </c>
      <c r="R24" s="1">
        <v>9.9999999999999995E-8</v>
      </c>
      <c r="S24" s="1">
        <v>3600</v>
      </c>
      <c r="T24">
        <v>252</v>
      </c>
      <c r="U24">
        <v>291</v>
      </c>
      <c r="V24">
        <v>0</v>
      </c>
      <c r="W24">
        <v>252</v>
      </c>
      <c r="X24">
        <v>2</v>
      </c>
      <c r="Y24">
        <v>0</v>
      </c>
      <c r="Z24">
        <v>0</v>
      </c>
      <c r="AA24">
        <v>291</v>
      </c>
      <c r="AB24">
        <v>0</v>
      </c>
      <c r="AC24">
        <v>252</v>
      </c>
      <c r="AD24">
        <v>291</v>
      </c>
      <c r="AE24">
        <v>271</v>
      </c>
      <c r="AF24">
        <v>32</v>
      </c>
      <c r="AG24">
        <v>0</v>
      </c>
      <c r="AH24">
        <v>10</v>
      </c>
      <c r="AI24">
        <v>2031</v>
      </c>
      <c r="AJ24">
        <v>2.8000000000000001E-2</v>
      </c>
      <c r="AK24">
        <v>1.6025640999999999E-3</v>
      </c>
      <c r="AL24">
        <v>1.6025640999999999E-3</v>
      </c>
      <c r="AM24">
        <v>1705.12876123876</v>
      </c>
      <c r="AN24">
        <v>1706.4931959706901</v>
      </c>
      <c r="AO24">
        <v>2736.46026069865</v>
      </c>
      <c r="AP24">
        <v>5223.7489999999898</v>
      </c>
      <c r="AQ24">
        <v>0</v>
      </c>
      <c r="AR24">
        <v>-2</v>
      </c>
      <c r="AS24">
        <v>291</v>
      </c>
      <c r="AT24">
        <v>254.6</v>
      </c>
      <c r="AU24">
        <v>4.3</v>
      </c>
      <c r="AV24">
        <v>0</v>
      </c>
      <c r="AW24">
        <v>291</v>
      </c>
      <c r="AX24">
        <v>10</v>
      </c>
      <c r="AY24">
        <v>4716</v>
      </c>
      <c r="AZ24">
        <v>471.6</v>
      </c>
      <c r="BA24">
        <v>80</v>
      </c>
      <c r="BB24">
        <v>1913</v>
      </c>
      <c r="BC24">
        <v>273</v>
      </c>
      <c r="BD24">
        <v>27.3</v>
      </c>
      <c r="BE24">
        <v>3</v>
      </c>
      <c r="BF24">
        <v>49</v>
      </c>
      <c r="BG24">
        <v>3.73</v>
      </c>
      <c r="BH24">
        <v>0.78200000000000003</v>
      </c>
      <c r="BI24">
        <v>0.2</v>
      </c>
      <c r="BJ24">
        <v>0.88900000000000001</v>
      </c>
      <c r="BK24">
        <v>2879</v>
      </c>
      <c r="BL24">
        <v>287.89999999999998</v>
      </c>
      <c r="BM24">
        <v>219</v>
      </c>
      <c r="BN24">
        <v>362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9.1999999999999998E-2</v>
      </c>
      <c r="BX24">
        <v>0</v>
      </c>
      <c r="BY24">
        <v>3.2679999999999998</v>
      </c>
      <c r="BZ24">
        <v>5.7000000000000002E-2</v>
      </c>
      <c r="CA24">
        <v>0</v>
      </c>
      <c r="CB24">
        <v>2.294</v>
      </c>
      <c r="CC24">
        <v>115</v>
      </c>
      <c r="CD24">
        <v>10</v>
      </c>
      <c r="CE24">
        <v>10</v>
      </c>
      <c r="CF24">
        <v>2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105</v>
      </c>
      <c r="CP24">
        <v>9</v>
      </c>
      <c r="CQ24">
        <v>0</v>
      </c>
      <c r="CR24">
        <v>0</v>
      </c>
      <c r="CS24">
        <v>6652</v>
      </c>
      <c r="CT24">
        <v>0</v>
      </c>
      <c r="CU24">
        <v>0</v>
      </c>
      <c r="CV24">
        <v>6547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1705.12876123876</v>
      </c>
      <c r="DJ24">
        <v>10</v>
      </c>
      <c r="DK24">
        <v>2682.6770245125699</v>
      </c>
      <c r="DL24">
        <v>105</v>
      </c>
      <c r="DM24">
        <v>3116.8321327141298</v>
      </c>
      <c r="DN24">
        <v>3116.8321327141298</v>
      </c>
      <c r="DO24">
        <v>434.15510799999998</v>
      </c>
      <c r="DP24">
        <v>434.15510799999998</v>
      </c>
      <c r="DQ24">
        <v>2</v>
      </c>
      <c r="DR24">
        <v>9</v>
      </c>
      <c r="DS24">
        <v>27.782146999999998</v>
      </c>
      <c r="DT24">
        <v>40.120936</v>
      </c>
      <c r="DU24">
        <v>40.120936</v>
      </c>
      <c r="DV24">
        <v>21</v>
      </c>
      <c r="DW24">
        <v>2</v>
      </c>
      <c r="DX24">
        <v>3895.0138200000001</v>
      </c>
      <c r="DY24">
        <v>2877.7162210000001</v>
      </c>
      <c r="DZ24">
        <v>3110.6455609999998</v>
      </c>
      <c r="EA24">
        <v>3116.8321329999999</v>
      </c>
      <c r="EB24">
        <v>2.1000000000000001E-2</v>
      </c>
      <c r="EC24">
        <v>1</v>
      </c>
      <c r="ED24">
        <v>0.502</v>
      </c>
      <c r="EE24">
        <v>0</v>
      </c>
      <c r="EF24">
        <v>1</v>
      </c>
      <c r="EG24">
        <v>0.8</v>
      </c>
      <c r="EH24">
        <v>6.0000000000000001E-3</v>
      </c>
      <c r="EI24">
        <v>1</v>
      </c>
      <c r="EJ24">
        <v>0.6</v>
      </c>
      <c r="EK24">
        <v>0</v>
      </c>
      <c r="EL24">
        <v>1</v>
      </c>
      <c r="EM24">
        <v>0.37</v>
      </c>
      <c r="EN24">
        <v>0.02</v>
      </c>
      <c r="EO24">
        <v>0.01</v>
      </c>
      <c r="EP24">
        <v>0</v>
      </c>
      <c r="EQ24">
        <v>13.73</v>
      </c>
      <c r="ER24">
        <v>3.32</v>
      </c>
      <c r="ES24">
        <v>0</v>
      </c>
      <c r="ET24">
        <v>58.82</v>
      </c>
      <c r="EU24">
        <v>0</v>
      </c>
      <c r="EV24">
        <v>41.71</v>
      </c>
      <c r="EW24">
        <v>0.17</v>
      </c>
      <c r="EX24">
        <v>0</v>
      </c>
      <c r="EY24">
        <v>0</v>
      </c>
      <c r="EZ24">
        <v>0</v>
      </c>
      <c r="FA24">
        <v>0.02</v>
      </c>
      <c r="FB24">
        <v>0</v>
      </c>
      <c r="FC24">
        <v>0</v>
      </c>
      <c r="FD24">
        <v>41.67</v>
      </c>
      <c r="FE24">
        <v>0</v>
      </c>
      <c r="FF24">
        <v>59.05</v>
      </c>
      <c r="FG24" t="s">
        <v>308</v>
      </c>
      <c r="FH24" t="s">
        <v>165</v>
      </c>
      <c r="FI24" t="s">
        <v>144</v>
      </c>
    </row>
    <row r="25" spans="1:165" x14ac:dyDescent="0.2">
      <c r="A25" t="s">
        <v>166</v>
      </c>
      <c r="B25">
        <v>1</v>
      </c>
      <c r="C25">
        <v>1</v>
      </c>
      <c r="D25">
        <v>1</v>
      </c>
      <c r="E25">
        <v>1</v>
      </c>
      <c r="F25">
        <v>48</v>
      </c>
      <c r="G25">
        <v>6</v>
      </c>
      <c r="H25">
        <v>1000</v>
      </c>
      <c r="I25">
        <v>1000</v>
      </c>
      <c r="J25">
        <v>0</v>
      </c>
      <c r="K25">
        <v>0</v>
      </c>
      <c r="L25">
        <v>1</v>
      </c>
      <c r="M25">
        <v>0</v>
      </c>
      <c r="N25">
        <v>0</v>
      </c>
      <c r="O25">
        <v>1</v>
      </c>
      <c r="P25" s="1">
        <v>0</v>
      </c>
      <c r="Q25" s="1">
        <v>9.9999999999999995E-8</v>
      </c>
      <c r="R25" s="1">
        <v>9.9999999999999995E-8</v>
      </c>
      <c r="S25" s="1">
        <v>3600</v>
      </c>
      <c r="T25">
        <v>25</v>
      </c>
      <c r="U25">
        <v>48</v>
      </c>
      <c r="V25">
        <v>16</v>
      </c>
      <c r="W25">
        <v>9</v>
      </c>
      <c r="X25">
        <v>0</v>
      </c>
      <c r="Y25">
        <v>0</v>
      </c>
      <c r="Z25">
        <v>0</v>
      </c>
      <c r="AA25">
        <v>48</v>
      </c>
      <c r="AB25">
        <v>0</v>
      </c>
      <c r="AC25">
        <v>25</v>
      </c>
      <c r="AD25">
        <v>48</v>
      </c>
      <c r="AE25">
        <v>29</v>
      </c>
      <c r="AF25">
        <v>13</v>
      </c>
      <c r="AG25">
        <v>1</v>
      </c>
      <c r="AH25">
        <v>6</v>
      </c>
      <c r="AI25">
        <v>192</v>
      </c>
      <c r="AJ25">
        <v>0.16</v>
      </c>
      <c r="AK25">
        <v>4.0186125199999999E-2</v>
      </c>
      <c r="AL25">
        <v>4.0186125199999999E-2</v>
      </c>
      <c r="AM25">
        <v>773.751061971235</v>
      </c>
      <c r="AN25">
        <v>773.79939665738095</v>
      </c>
      <c r="AO25">
        <v>773.82122858175001</v>
      </c>
      <c r="AP25">
        <v>788.26300000000003</v>
      </c>
      <c r="AQ25">
        <v>1</v>
      </c>
      <c r="AR25">
        <v>1</v>
      </c>
      <c r="AS25">
        <v>48</v>
      </c>
      <c r="AT25">
        <v>11.167</v>
      </c>
      <c r="AU25">
        <v>6.8330000000000002</v>
      </c>
      <c r="AV25">
        <v>0</v>
      </c>
      <c r="AW25">
        <v>48</v>
      </c>
      <c r="AX25">
        <v>6</v>
      </c>
      <c r="AY25">
        <v>1969</v>
      </c>
      <c r="AZ25">
        <v>328.16699999999997</v>
      </c>
      <c r="BA25">
        <v>191</v>
      </c>
      <c r="BB25">
        <v>440</v>
      </c>
      <c r="BC25">
        <v>384</v>
      </c>
      <c r="BD25">
        <v>64</v>
      </c>
      <c r="BE25">
        <v>33</v>
      </c>
      <c r="BF25">
        <v>84</v>
      </c>
      <c r="BG25">
        <v>18.943999999999999</v>
      </c>
      <c r="BH25">
        <v>9.3230000000000004</v>
      </c>
      <c r="BI25">
        <v>18.082999999999998</v>
      </c>
      <c r="BJ25">
        <v>12.287000000000001</v>
      </c>
      <c r="BK25">
        <v>146</v>
      </c>
      <c r="BL25">
        <v>24.332999999999998</v>
      </c>
      <c r="BM25">
        <v>20</v>
      </c>
      <c r="BN25">
        <v>28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0.125</v>
      </c>
      <c r="BX25">
        <v>0</v>
      </c>
      <c r="BY25">
        <v>19.847999999999999</v>
      </c>
      <c r="BZ25">
        <v>0.11700000000000001</v>
      </c>
      <c r="CA25">
        <v>0</v>
      </c>
      <c r="CB25">
        <v>2.4500000000000002</v>
      </c>
      <c r="CC25">
        <v>224</v>
      </c>
      <c r="CD25">
        <v>6</v>
      </c>
      <c r="CE25">
        <v>6</v>
      </c>
      <c r="CF25">
        <v>2</v>
      </c>
      <c r="CG25">
        <v>41</v>
      </c>
      <c r="CH25">
        <v>7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177</v>
      </c>
      <c r="CR25">
        <v>11</v>
      </c>
      <c r="CS25">
        <v>3625</v>
      </c>
      <c r="CT25">
        <v>2202</v>
      </c>
      <c r="CU25">
        <v>0</v>
      </c>
      <c r="CV25">
        <v>1205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773.751061971235</v>
      </c>
      <c r="DJ25">
        <v>6</v>
      </c>
      <c r="DK25">
        <v>773.86908535128305</v>
      </c>
      <c r="DL25">
        <v>218</v>
      </c>
      <c r="DM25">
        <v>773.95929701479702</v>
      </c>
      <c r="DN25">
        <v>773.95929701479702</v>
      </c>
      <c r="DO25">
        <v>9.0212000000000001E-2</v>
      </c>
      <c r="DP25">
        <v>9.0212000000000001E-2</v>
      </c>
      <c r="DQ25">
        <v>2</v>
      </c>
      <c r="DR25">
        <v>18</v>
      </c>
      <c r="DS25">
        <v>0.81328500000000004</v>
      </c>
      <c r="DT25">
        <v>1.434922</v>
      </c>
      <c r="DU25">
        <v>1.434922</v>
      </c>
      <c r="DV25">
        <v>12</v>
      </c>
      <c r="DW25">
        <v>2</v>
      </c>
      <c r="DX25">
        <v>774.36209299999996</v>
      </c>
      <c r="DY25">
        <v>773.86968400000001</v>
      </c>
      <c r="DZ25">
        <v>773.86968400000001</v>
      </c>
      <c r="EA25">
        <v>773.95926399999996</v>
      </c>
      <c r="EB25">
        <v>7.0000000000000007E-2</v>
      </c>
      <c r="EC25">
        <v>0.82799999999999996</v>
      </c>
      <c r="ED25">
        <v>0.51700000000000002</v>
      </c>
      <c r="EE25">
        <v>0.55100000000000005</v>
      </c>
      <c r="EF25">
        <v>0.98899999999999999</v>
      </c>
      <c r="EG25">
        <v>0.749</v>
      </c>
      <c r="EH25">
        <v>1.4999999999999999E-2</v>
      </c>
      <c r="EI25">
        <v>0.82799999999999996</v>
      </c>
      <c r="EJ25">
        <v>0.377</v>
      </c>
      <c r="EK25">
        <v>0</v>
      </c>
      <c r="EL25">
        <v>1</v>
      </c>
      <c r="EM25">
        <v>0.495</v>
      </c>
      <c r="EN25">
        <v>0</v>
      </c>
      <c r="EO25">
        <v>0</v>
      </c>
      <c r="EP25">
        <v>0</v>
      </c>
      <c r="EQ25">
        <v>0.14000000000000001</v>
      </c>
      <c r="ER25">
        <v>0.25</v>
      </c>
      <c r="ES25">
        <v>0</v>
      </c>
      <c r="ET25">
        <v>5.57</v>
      </c>
      <c r="EU25">
        <v>0</v>
      </c>
      <c r="EV25">
        <v>5.13</v>
      </c>
      <c r="EW25">
        <v>0.28000000000000003</v>
      </c>
      <c r="EX25">
        <v>0</v>
      </c>
      <c r="EY25">
        <v>0</v>
      </c>
      <c r="EZ25">
        <v>0.7</v>
      </c>
      <c r="FA25">
        <v>0.03</v>
      </c>
      <c r="FB25">
        <v>0</v>
      </c>
      <c r="FC25">
        <v>0</v>
      </c>
      <c r="FD25">
        <v>0</v>
      </c>
      <c r="FE25">
        <v>4.4000000000000004</v>
      </c>
      <c r="FF25">
        <v>5.86</v>
      </c>
      <c r="FG25" t="s">
        <v>309</v>
      </c>
      <c r="FH25" t="s">
        <v>166</v>
      </c>
      <c r="FI25" t="s">
        <v>144</v>
      </c>
    </row>
    <row r="26" spans="1:165" x14ac:dyDescent="0.2">
      <c r="A26" t="s">
        <v>167</v>
      </c>
      <c r="B26">
        <v>1</v>
      </c>
      <c r="C26">
        <v>1</v>
      </c>
      <c r="D26">
        <v>0</v>
      </c>
      <c r="E26">
        <v>-3</v>
      </c>
      <c r="F26">
        <v>240</v>
      </c>
      <c r="G26">
        <v>53</v>
      </c>
      <c r="H26">
        <v>1000</v>
      </c>
      <c r="I26">
        <v>0</v>
      </c>
      <c r="J26">
        <v>0</v>
      </c>
      <c r="K26">
        <v>0</v>
      </c>
      <c r="L26">
        <v>1</v>
      </c>
      <c r="M26">
        <v>1000</v>
      </c>
      <c r="N26">
        <v>0</v>
      </c>
      <c r="O26">
        <v>1</v>
      </c>
      <c r="P26" s="1">
        <v>0</v>
      </c>
      <c r="Q26" s="1">
        <v>9.9999999999999995E-8</v>
      </c>
      <c r="R26" s="1">
        <v>9.9999999999999995E-8</v>
      </c>
      <c r="S26" s="1">
        <v>3600</v>
      </c>
      <c r="T26">
        <v>136</v>
      </c>
      <c r="U26">
        <v>240</v>
      </c>
      <c r="V26">
        <v>64</v>
      </c>
      <c r="W26">
        <v>72</v>
      </c>
      <c r="X26">
        <v>0</v>
      </c>
      <c r="Y26">
        <v>0</v>
      </c>
      <c r="Z26">
        <v>0</v>
      </c>
      <c r="AA26">
        <v>64</v>
      </c>
      <c r="AB26">
        <v>176</v>
      </c>
      <c r="AC26">
        <v>136</v>
      </c>
      <c r="AD26">
        <v>240</v>
      </c>
      <c r="AE26">
        <v>110</v>
      </c>
      <c r="AF26">
        <v>21</v>
      </c>
      <c r="AG26">
        <v>19</v>
      </c>
      <c r="AH26">
        <v>53</v>
      </c>
      <c r="AI26">
        <v>480</v>
      </c>
      <c r="AJ26">
        <v>1.4999999999999999E-2</v>
      </c>
      <c r="AK26">
        <v>2E-3</v>
      </c>
      <c r="AL26">
        <v>2E-3</v>
      </c>
      <c r="AM26">
        <v>2748.3452380952299</v>
      </c>
      <c r="AN26">
        <v>2748.3452380952299</v>
      </c>
      <c r="AO26">
        <v>2980.8452380952299</v>
      </c>
      <c r="AP26">
        <v>7350</v>
      </c>
      <c r="AQ26">
        <v>0</v>
      </c>
      <c r="AR26">
        <v>-3</v>
      </c>
      <c r="AS26">
        <v>240</v>
      </c>
      <c r="AT26">
        <v>170.07499999999999</v>
      </c>
      <c r="AU26">
        <v>1.83</v>
      </c>
      <c r="AV26">
        <v>13</v>
      </c>
      <c r="AW26">
        <v>240</v>
      </c>
      <c r="AX26">
        <v>53</v>
      </c>
      <c r="AY26">
        <v>3569</v>
      </c>
      <c r="AZ26">
        <v>67.34</v>
      </c>
      <c r="BA26">
        <v>10</v>
      </c>
      <c r="BB26">
        <v>614</v>
      </c>
      <c r="BC26">
        <v>590</v>
      </c>
      <c r="BD26">
        <v>11.132</v>
      </c>
      <c r="BE26">
        <v>1</v>
      </c>
      <c r="BF26">
        <v>102</v>
      </c>
      <c r="BG26">
        <v>0.23200000000000001</v>
      </c>
      <c r="BH26">
        <v>0.27100000000000002</v>
      </c>
      <c r="BI26">
        <v>0.154</v>
      </c>
      <c r="BJ26">
        <v>0.159</v>
      </c>
      <c r="BK26">
        <v>12621</v>
      </c>
      <c r="BL26">
        <v>238.13200000000001</v>
      </c>
      <c r="BM26">
        <v>210</v>
      </c>
      <c r="BN26">
        <v>428</v>
      </c>
      <c r="BO26">
        <v>812</v>
      </c>
      <c r="BP26">
        <v>15.321</v>
      </c>
      <c r="BQ26">
        <v>14</v>
      </c>
      <c r="BR26">
        <v>26</v>
      </c>
      <c r="BS26">
        <v>0</v>
      </c>
      <c r="BT26">
        <v>0</v>
      </c>
      <c r="BU26">
        <v>0</v>
      </c>
      <c r="BV26">
        <v>0</v>
      </c>
      <c r="BW26">
        <v>0.95399999999999996</v>
      </c>
      <c r="BX26">
        <v>0</v>
      </c>
      <c r="BY26">
        <v>10.807</v>
      </c>
      <c r="BZ26">
        <v>12.343999999999999</v>
      </c>
      <c r="CA26">
        <v>0</v>
      </c>
      <c r="CB26">
        <v>29.536000000000001</v>
      </c>
      <c r="CC26">
        <v>448</v>
      </c>
      <c r="CD26">
        <v>53</v>
      </c>
      <c r="CE26">
        <v>53</v>
      </c>
      <c r="CF26">
        <v>43</v>
      </c>
      <c r="CG26">
        <v>46</v>
      </c>
      <c r="CH26">
        <v>15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349</v>
      </c>
      <c r="CP26">
        <v>60</v>
      </c>
      <c r="CQ26">
        <v>0</v>
      </c>
      <c r="CR26">
        <v>0</v>
      </c>
      <c r="CS26">
        <v>19868</v>
      </c>
      <c r="CT26">
        <v>540</v>
      </c>
      <c r="CU26">
        <v>0</v>
      </c>
      <c r="CV26">
        <v>18933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2748.3452380952299</v>
      </c>
      <c r="DJ26">
        <v>53</v>
      </c>
      <c r="DK26">
        <v>5115.2893139512198</v>
      </c>
      <c r="DL26">
        <v>395</v>
      </c>
      <c r="DM26">
        <v>5254.4454153428596</v>
      </c>
      <c r="DN26">
        <v>5254.4454153428596</v>
      </c>
      <c r="DO26">
        <v>139.15610100000001</v>
      </c>
      <c r="DP26">
        <v>139.15610100000001</v>
      </c>
      <c r="DQ26">
        <v>43</v>
      </c>
      <c r="DR26">
        <v>75</v>
      </c>
      <c r="DS26">
        <v>51.436802999999998</v>
      </c>
      <c r="DT26">
        <v>54.460847000000001</v>
      </c>
      <c r="DU26">
        <v>54.460847000000001</v>
      </c>
      <c r="DV26">
        <v>102</v>
      </c>
      <c r="DW26">
        <v>2</v>
      </c>
      <c r="DX26">
        <v>5825.7391200000002</v>
      </c>
      <c r="DY26">
        <v>5115.2893139999996</v>
      </c>
      <c r="DZ26">
        <v>5115.2893139999996</v>
      </c>
      <c r="EA26">
        <v>5254.4454150000001</v>
      </c>
      <c r="EB26">
        <v>0.97399999999999998</v>
      </c>
      <c r="EC26">
        <v>1</v>
      </c>
      <c r="ED26">
        <v>1</v>
      </c>
      <c r="EE26">
        <v>0.99099999999999999</v>
      </c>
      <c r="EF26">
        <v>1</v>
      </c>
      <c r="EG26">
        <v>1</v>
      </c>
      <c r="EH26">
        <v>0</v>
      </c>
      <c r="EI26">
        <v>1</v>
      </c>
      <c r="EJ26">
        <v>0.96399999999999997</v>
      </c>
      <c r="EK26">
        <v>0</v>
      </c>
      <c r="EL26">
        <v>1</v>
      </c>
      <c r="EM26">
        <v>0.97</v>
      </c>
      <c r="EN26">
        <v>0.01</v>
      </c>
      <c r="EO26">
        <v>0.04</v>
      </c>
      <c r="EP26">
        <v>0</v>
      </c>
      <c r="EQ26">
        <v>2.7</v>
      </c>
      <c r="ER26">
        <v>3.59</v>
      </c>
      <c r="ES26">
        <v>0</v>
      </c>
      <c r="ET26">
        <v>23.05</v>
      </c>
      <c r="EU26">
        <v>0</v>
      </c>
      <c r="EV26">
        <v>16.440000000000001</v>
      </c>
      <c r="EW26">
        <v>1.31</v>
      </c>
      <c r="EX26">
        <v>0</v>
      </c>
      <c r="EY26">
        <v>0</v>
      </c>
      <c r="EZ26">
        <v>3.66</v>
      </c>
      <c r="FA26">
        <v>7.0000000000000007E-2</v>
      </c>
      <c r="FB26">
        <v>0</v>
      </c>
      <c r="FC26">
        <v>0</v>
      </c>
      <c r="FD26">
        <v>12.69</v>
      </c>
      <c r="FE26">
        <v>0</v>
      </c>
      <c r="FF26">
        <v>24.6</v>
      </c>
      <c r="FG26" t="s">
        <v>310</v>
      </c>
      <c r="FH26" t="s">
        <v>167</v>
      </c>
      <c r="FI26" t="s">
        <v>144</v>
      </c>
    </row>
    <row r="27" spans="1:165" x14ac:dyDescent="0.2">
      <c r="A27" t="s">
        <v>168</v>
      </c>
      <c r="B27">
        <v>1</v>
      </c>
      <c r="C27">
        <v>1</v>
      </c>
      <c r="D27">
        <v>1</v>
      </c>
      <c r="E27">
        <v>0</v>
      </c>
      <c r="F27">
        <v>320</v>
      </c>
      <c r="G27">
        <v>125</v>
      </c>
      <c r="H27">
        <v>1000</v>
      </c>
      <c r="I27">
        <v>1000</v>
      </c>
      <c r="J27">
        <v>0</v>
      </c>
      <c r="K27">
        <v>1</v>
      </c>
      <c r="L27">
        <v>0</v>
      </c>
      <c r="M27">
        <v>0</v>
      </c>
      <c r="N27">
        <v>0</v>
      </c>
      <c r="O27">
        <v>1</v>
      </c>
      <c r="P27" s="1">
        <v>0</v>
      </c>
      <c r="Q27" s="1">
        <v>9.9999999999999995E-8</v>
      </c>
      <c r="R27" s="1">
        <v>9.9999999999999995E-8</v>
      </c>
      <c r="S27" s="1">
        <v>3600</v>
      </c>
      <c r="T27">
        <v>302</v>
      </c>
      <c r="U27">
        <v>320</v>
      </c>
      <c r="V27">
        <v>1</v>
      </c>
      <c r="W27">
        <v>301</v>
      </c>
      <c r="X27">
        <v>0</v>
      </c>
      <c r="Y27">
        <v>0</v>
      </c>
      <c r="Z27">
        <v>0</v>
      </c>
      <c r="AA27">
        <v>300</v>
      </c>
      <c r="AB27">
        <v>20</v>
      </c>
      <c r="AC27">
        <v>302</v>
      </c>
      <c r="AD27">
        <v>320</v>
      </c>
      <c r="AE27">
        <v>194</v>
      </c>
      <c r="AF27">
        <v>0</v>
      </c>
      <c r="AG27">
        <v>300</v>
      </c>
      <c r="AH27">
        <v>125</v>
      </c>
      <c r="AI27">
        <v>6620</v>
      </c>
      <c r="AJ27">
        <v>6.9000000000000006E-2</v>
      </c>
      <c r="AK27">
        <v>1.9000000000000001E-4</v>
      </c>
      <c r="AL27">
        <v>1.9000000000000001E-4</v>
      </c>
      <c r="AM27">
        <v>5</v>
      </c>
      <c r="AN27">
        <v>5</v>
      </c>
      <c r="AO27">
        <v>5</v>
      </c>
      <c r="AP27">
        <v>16.734246760000001</v>
      </c>
      <c r="AQ27">
        <v>1</v>
      </c>
      <c r="AR27">
        <v>0</v>
      </c>
      <c r="AS27">
        <v>320</v>
      </c>
      <c r="AT27">
        <v>299</v>
      </c>
      <c r="AU27">
        <v>1.016</v>
      </c>
      <c r="AV27">
        <v>0</v>
      </c>
      <c r="AW27">
        <v>320</v>
      </c>
      <c r="AX27">
        <v>125</v>
      </c>
      <c r="AY27">
        <v>14087</v>
      </c>
      <c r="AZ27">
        <v>112.696</v>
      </c>
      <c r="BA27">
        <v>59</v>
      </c>
      <c r="BB27">
        <v>155</v>
      </c>
      <c r="BC27">
        <v>205</v>
      </c>
      <c r="BD27">
        <v>1.64</v>
      </c>
      <c r="BE27">
        <v>1</v>
      </c>
      <c r="BF27">
        <v>18</v>
      </c>
      <c r="BG27">
        <v>1.0999999999999999E-2</v>
      </c>
      <c r="BH27">
        <v>8.0000000000000002E-3</v>
      </c>
      <c r="BI27">
        <v>8.0000000000000002E-3</v>
      </c>
      <c r="BJ27">
        <v>8.0000000000000002E-3</v>
      </c>
      <c r="BK27">
        <v>37375</v>
      </c>
      <c r="BL27">
        <v>299</v>
      </c>
      <c r="BM27">
        <v>299</v>
      </c>
      <c r="BN27">
        <v>299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6.7009999999999996</v>
      </c>
      <c r="BX27">
        <v>0</v>
      </c>
      <c r="BY27">
        <v>1424.175</v>
      </c>
      <c r="BZ27">
        <v>55.145000000000003</v>
      </c>
      <c r="CA27">
        <v>0</v>
      </c>
      <c r="CB27">
        <v>11877.764999999999</v>
      </c>
      <c r="CC27">
        <v>1125</v>
      </c>
      <c r="CD27">
        <v>125</v>
      </c>
      <c r="CE27">
        <v>125</v>
      </c>
      <c r="CF27">
        <v>69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380</v>
      </c>
      <c r="CN27">
        <v>60</v>
      </c>
      <c r="CO27">
        <v>0</v>
      </c>
      <c r="CP27">
        <v>0</v>
      </c>
      <c r="CQ27">
        <v>620</v>
      </c>
      <c r="CR27">
        <v>83</v>
      </c>
      <c r="CS27">
        <v>92331</v>
      </c>
      <c r="CT27">
        <v>7382</v>
      </c>
      <c r="CU27">
        <v>0</v>
      </c>
      <c r="CV27">
        <v>83948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125</v>
      </c>
      <c r="DE27">
        <v>0</v>
      </c>
      <c r="DF27">
        <v>0</v>
      </c>
      <c r="DG27">
        <v>0</v>
      </c>
      <c r="DH27">
        <v>0</v>
      </c>
      <c r="DI27">
        <v>5</v>
      </c>
      <c r="DJ27">
        <v>125</v>
      </c>
      <c r="DK27">
        <v>7.9498518070243902</v>
      </c>
      <c r="DL27">
        <v>1000</v>
      </c>
      <c r="DM27">
        <v>7.9669171094566398</v>
      </c>
      <c r="DN27">
        <v>7.9669171094566398</v>
      </c>
      <c r="DO27">
        <v>1.7065E-2</v>
      </c>
      <c r="DP27">
        <v>1.7065E-2</v>
      </c>
      <c r="DQ27">
        <v>69</v>
      </c>
      <c r="DR27">
        <v>143</v>
      </c>
      <c r="DS27">
        <v>25.138825000000001</v>
      </c>
      <c r="DT27">
        <v>25.284257</v>
      </c>
      <c r="DU27">
        <v>25.284257</v>
      </c>
      <c r="DV27">
        <v>218</v>
      </c>
      <c r="DW27">
        <v>2</v>
      </c>
      <c r="DX27">
        <v>8.0589860000000009</v>
      </c>
      <c r="DY27">
        <v>7.953576</v>
      </c>
      <c r="DZ27">
        <v>7.9549409999999998</v>
      </c>
      <c r="EA27">
        <v>7.96061</v>
      </c>
      <c r="EB27">
        <v>0.115</v>
      </c>
      <c r="EC27">
        <v>0.98399999999999999</v>
      </c>
      <c r="ED27">
        <v>0.436</v>
      </c>
      <c r="EE27">
        <v>7.4999999999999997E-2</v>
      </c>
      <c r="EF27">
        <v>1</v>
      </c>
      <c r="EG27">
        <v>0.64100000000000001</v>
      </c>
      <c r="EH27">
        <v>4.0000000000000001E-3</v>
      </c>
      <c r="EI27">
        <v>0.98399999999999999</v>
      </c>
      <c r="EJ27">
        <v>0.32700000000000001</v>
      </c>
      <c r="EK27">
        <v>0</v>
      </c>
      <c r="EL27">
        <v>1</v>
      </c>
      <c r="EM27">
        <v>0.20799999999999999</v>
      </c>
      <c r="EN27">
        <v>0.03</v>
      </c>
      <c r="EO27">
        <v>0.22</v>
      </c>
      <c r="EP27">
        <v>0.06</v>
      </c>
      <c r="EQ27">
        <v>137.29</v>
      </c>
      <c r="ER27">
        <v>38.409999999999997</v>
      </c>
      <c r="ES27">
        <v>0</v>
      </c>
      <c r="ET27">
        <v>206.24</v>
      </c>
      <c r="EU27">
        <v>0</v>
      </c>
      <c r="EV27">
        <v>29.54</v>
      </c>
      <c r="EW27">
        <v>6.21</v>
      </c>
      <c r="EX27">
        <v>0.05</v>
      </c>
      <c r="EY27">
        <v>0</v>
      </c>
      <c r="EZ27">
        <v>0</v>
      </c>
      <c r="FA27">
        <v>0.15</v>
      </c>
      <c r="FB27">
        <v>0</v>
      </c>
      <c r="FC27">
        <v>17.12</v>
      </c>
      <c r="FD27">
        <v>0</v>
      </c>
      <c r="FE27">
        <v>12.2</v>
      </c>
      <c r="FF27">
        <v>213.61</v>
      </c>
      <c r="FG27" t="s">
        <v>311</v>
      </c>
      <c r="FH27" t="s">
        <v>168</v>
      </c>
      <c r="FI27" t="s">
        <v>144</v>
      </c>
    </row>
    <row r="28" spans="1:165" x14ac:dyDescent="0.2">
      <c r="A28" t="s">
        <v>169</v>
      </c>
      <c r="B28">
        <v>1</v>
      </c>
      <c r="C28">
        <v>1</v>
      </c>
      <c r="D28">
        <v>1</v>
      </c>
      <c r="E28">
        <v>0</v>
      </c>
      <c r="F28">
        <v>67</v>
      </c>
      <c r="G28">
        <v>12</v>
      </c>
      <c r="H28">
        <v>1000</v>
      </c>
      <c r="I28">
        <v>1000</v>
      </c>
      <c r="J28">
        <v>0</v>
      </c>
      <c r="K28">
        <v>0</v>
      </c>
      <c r="L28">
        <v>1</v>
      </c>
      <c r="M28">
        <v>0</v>
      </c>
      <c r="N28">
        <v>0</v>
      </c>
      <c r="O28">
        <v>1</v>
      </c>
      <c r="P28" s="1">
        <v>0</v>
      </c>
      <c r="Q28" s="1">
        <v>9.9999999999999995E-8</v>
      </c>
      <c r="R28" s="1">
        <v>9.9999999999999995E-8</v>
      </c>
      <c r="S28" s="1">
        <v>3600</v>
      </c>
      <c r="T28">
        <v>45</v>
      </c>
      <c r="U28">
        <v>67</v>
      </c>
      <c r="V28">
        <v>21</v>
      </c>
      <c r="W28">
        <v>24</v>
      </c>
      <c r="X28">
        <v>0</v>
      </c>
      <c r="Y28">
        <v>0</v>
      </c>
      <c r="Z28">
        <v>0</v>
      </c>
      <c r="AA28">
        <v>21</v>
      </c>
      <c r="AB28">
        <v>46</v>
      </c>
      <c r="AC28">
        <v>45</v>
      </c>
      <c r="AD28">
        <v>67</v>
      </c>
      <c r="AE28">
        <v>37</v>
      </c>
      <c r="AF28">
        <v>12</v>
      </c>
      <c r="AG28">
        <v>19</v>
      </c>
      <c r="AH28">
        <v>12</v>
      </c>
      <c r="AI28">
        <v>146</v>
      </c>
      <c r="AJ28">
        <v>4.8000000000000001E-2</v>
      </c>
      <c r="AK28">
        <v>2.2222222199999999E-2</v>
      </c>
      <c r="AL28">
        <v>2.2222222199999999E-2</v>
      </c>
      <c r="AM28">
        <v>247</v>
      </c>
      <c r="AN28">
        <v>247</v>
      </c>
      <c r="AO28">
        <v>262</v>
      </c>
      <c r="AP28">
        <v>375</v>
      </c>
      <c r="AQ28">
        <v>1</v>
      </c>
      <c r="AR28">
        <v>0</v>
      </c>
      <c r="AS28">
        <v>67</v>
      </c>
      <c r="AT28">
        <v>38</v>
      </c>
      <c r="AU28">
        <v>2.5</v>
      </c>
      <c r="AV28">
        <v>0</v>
      </c>
      <c r="AW28">
        <v>67</v>
      </c>
      <c r="AX28">
        <v>12</v>
      </c>
      <c r="AY28">
        <v>1571</v>
      </c>
      <c r="AZ28">
        <v>130.917</v>
      </c>
      <c r="BA28">
        <v>36</v>
      </c>
      <c r="BB28">
        <v>275</v>
      </c>
      <c r="BC28">
        <v>100</v>
      </c>
      <c r="BD28">
        <v>8.3330000000000002</v>
      </c>
      <c r="BE28">
        <v>1</v>
      </c>
      <c r="BF28">
        <v>19</v>
      </c>
      <c r="BG28">
        <v>1.4379999999999999</v>
      </c>
      <c r="BH28">
        <v>1.4630000000000001</v>
      </c>
      <c r="BI28">
        <v>8.3000000000000004E-2</v>
      </c>
      <c r="BJ28">
        <v>0.72899999999999998</v>
      </c>
      <c r="BK28">
        <v>870</v>
      </c>
      <c r="BL28">
        <v>72.5</v>
      </c>
      <c r="BM28">
        <v>43</v>
      </c>
      <c r="BN28">
        <v>92</v>
      </c>
      <c r="BO28">
        <v>26</v>
      </c>
      <c r="BP28">
        <v>2.1669999999999998</v>
      </c>
      <c r="BQ28">
        <v>0</v>
      </c>
      <c r="BR28">
        <v>6</v>
      </c>
      <c r="BS28">
        <v>0</v>
      </c>
      <c r="BT28">
        <v>0</v>
      </c>
      <c r="BU28">
        <v>0</v>
      </c>
      <c r="BV28">
        <v>0</v>
      </c>
      <c r="BW28">
        <v>1.8180000000000001</v>
      </c>
      <c r="BX28">
        <v>0</v>
      </c>
      <c r="BY28">
        <v>6.19</v>
      </c>
      <c r="BZ28">
        <v>3.452</v>
      </c>
      <c r="CA28">
        <v>0</v>
      </c>
      <c r="CB28">
        <v>11.37</v>
      </c>
      <c r="CC28">
        <v>239</v>
      </c>
      <c r="CD28">
        <v>12</v>
      </c>
      <c r="CE28">
        <v>12</v>
      </c>
      <c r="CF28">
        <v>2</v>
      </c>
      <c r="CG28">
        <v>93</v>
      </c>
      <c r="CH28">
        <v>7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134</v>
      </c>
      <c r="CR28">
        <v>1</v>
      </c>
      <c r="CS28">
        <v>4651</v>
      </c>
      <c r="CT28">
        <v>2616</v>
      </c>
      <c r="CU28">
        <v>0</v>
      </c>
      <c r="CV28">
        <v>1808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247</v>
      </c>
      <c r="DJ28">
        <v>12</v>
      </c>
      <c r="DK28">
        <v>254.49999999999801</v>
      </c>
      <c r="DL28">
        <v>227</v>
      </c>
      <c r="DM28">
        <v>263.819444444444</v>
      </c>
      <c r="DN28">
        <v>263.819444444444</v>
      </c>
      <c r="DO28">
        <v>9.3194440000000007</v>
      </c>
      <c r="DP28">
        <v>9.3194440000000007</v>
      </c>
      <c r="DQ28">
        <v>2</v>
      </c>
      <c r="DR28">
        <v>8</v>
      </c>
      <c r="DS28">
        <v>5.859375</v>
      </c>
      <c r="DT28">
        <v>13.140191</v>
      </c>
      <c r="DU28">
        <v>13.140191</v>
      </c>
      <c r="DV28">
        <v>26</v>
      </c>
      <c r="DW28">
        <v>2</v>
      </c>
      <c r="DX28">
        <v>269.5</v>
      </c>
      <c r="DY28">
        <v>254.5</v>
      </c>
      <c r="DZ28">
        <v>254.5</v>
      </c>
      <c r="EA28">
        <v>263.81944399999998</v>
      </c>
      <c r="EB28">
        <v>0.97</v>
      </c>
      <c r="EC28">
        <v>1</v>
      </c>
      <c r="ED28">
        <v>0.99099999999999999</v>
      </c>
      <c r="EE28">
        <v>0.97699999999999998</v>
      </c>
      <c r="EF28">
        <v>1</v>
      </c>
      <c r="EG28">
        <v>0.99399999999999999</v>
      </c>
      <c r="EH28">
        <v>6.0000000000000001E-3</v>
      </c>
      <c r="EI28">
        <v>1</v>
      </c>
      <c r="EJ28">
        <v>0.78300000000000003</v>
      </c>
      <c r="EK28">
        <v>0</v>
      </c>
      <c r="EL28">
        <v>1</v>
      </c>
      <c r="EM28">
        <v>0.80500000000000005</v>
      </c>
      <c r="EN28">
        <v>0</v>
      </c>
      <c r="EO28">
        <v>0.01</v>
      </c>
      <c r="EP28">
        <v>0</v>
      </c>
      <c r="EQ28">
        <v>0.13</v>
      </c>
      <c r="ER28">
        <v>0.28000000000000003</v>
      </c>
      <c r="ES28">
        <v>0</v>
      </c>
      <c r="ET28">
        <v>4.0599999999999996</v>
      </c>
      <c r="EU28">
        <v>0</v>
      </c>
      <c r="EV28">
        <v>3.62</v>
      </c>
      <c r="EW28">
        <v>0.26</v>
      </c>
      <c r="EX28">
        <v>0</v>
      </c>
      <c r="EY28">
        <v>0</v>
      </c>
      <c r="EZ28">
        <v>0.9</v>
      </c>
      <c r="FA28">
        <v>0.01</v>
      </c>
      <c r="FB28">
        <v>0</v>
      </c>
      <c r="FC28">
        <v>0</v>
      </c>
      <c r="FD28">
        <v>0</v>
      </c>
      <c r="FE28">
        <v>2.69</v>
      </c>
      <c r="FF28">
        <v>4.34</v>
      </c>
      <c r="FG28" t="s">
        <v>312</v>
      </c>
      <c r="FH28" t="s">
        <v>169</v>
      </c>
      <c r="FI28" t="s">
        <v>144</v>
      </c>
    </row>
    <row r="29" spans="1:165" x14ac:dyDescent="0.2">
      <c r="A29" t="s">
        <v>170</v>
      </c>
      <c r="B29">
        <v>1</v>
      </c>
      <c r="C29">
        <v>1</v>
      </c>
      <c r="D29">
        <v>0</v>
      </c>
      <c r="E29">
        <v>-4</v>
      </c>
      <c r="F29">
        <v>60</v>
      </c>
      <c r="G29">
        <v>8</v>
      </c>
      <c r="H29">
        <v>1000</v>
      </c>
      <c r="I29">
        <v>0</v>
      </c>
      <c r="J29">
        <v>0</v>
      </c>
      <c r="K29">
        <v>1</v>
      </c>
      <c r="L29">
        <v>1</v>
      </c>
      <c r="M29">
        <v>0</v>
      </c>
      <c r="N29">
        <v>0</v>
      </c>
      <c r="O29">
        <v>1</v>
      </c>
      <c r="P29" s="1">
        <v>0</v>
      </c>
      <c r="Q29" s="1">
        <v>9.9999999999999995E-8</v>
      </c>
      <c r="R29" s="1">
        <v>9.9999999999999995E-8</v>
      </c>
      <c r="S29" s="1">
        <v>3600</v>
      </c>
      <c r="T29">
        <v>30</v>
      </c>
      <c r="U29">
        <v>60</v>
      </c>
      <c r="V29">
        <v>0</v>
      </c>
      <c r="W29">
        <v>30</v>
      </c>
      <c r="X29">
        <v>0</v>
      </c>
      <c r="Y29">
        <v>0</v>
      </c>
      <c r="Z29">
        <v>0</v>
      </c>
      <c r="AA29">
        <v>60</v>
      </c>
      <c r="AB29">
        <v>0</v>
      </c>
      <c r="AC29">
        <v>30</v>
      </c>
      <c r="AD29">
        <v>60</v>
      </c>
      <c r="AE29">
        <v>52</v>
      </c>
      <c r="AF29">
        <v>0</v>
      </c>
      <c r="AG29">
        <v>0</v>
      </c>
      <c r="AH29">
        <v>8</v>
      </c>
      <c r="AI29">
        <v>1800</v>
      </c>
      <c r="AJ29">
        <v>1</v>
      </c>
      <c r="AK29">
        <v>8.0380000000000004E-7</v>
      </c>
      <c r="AL29">
        <v>8.0380000000000004E-7</v>
      </c>
      <c r="AM29">
        <v>-7839.2780180210002</v>
      </c>
      <c r="AN29">
        <v>-7838.7785020373303</v>
      </c>
      <c r="AO29">
        <v>-7831.8419205513701</v>
      </c>
      <c r="AP29">
        <v>-7772</v>
      </c>
      <c r="AQ29">
        <v>0</v>
      </c>
      <c r="AR29">
        <v>-4</v>
      </c>
      <c r="AS29">
        <v>60</v>
      </c>
      <c r="AT29">
        <v>0</v>
      </c>
      <c r="AU29">
        <v>5.875</v>
      </c>
      <c r="AV29">
        <v>0</v>
      </c>
      <c r="AW29">
        <v>60</v>
      </c>
      <c r="AX29">
        <v>8</v>
      </c>
      <c r="AY29">
        <v>17983</v>
      </c>
      <c r="AZ29">
        <v>2247.875</v>
      </c>
      <c r="BA29">
        <v>1927</v>
      </c>
      <c r="BB29">
        <v>2490</v>
      </c>
      <c r="BC29">
        <v>2097</v>
      </c>
      <c r="BD29">
        <v>262.125</v>
      </c>
      <c r="BE29">
        <v>36</v>
      </c>
      <c r="BF29">
        <v>431</v>
      </c>
      <c r="BG29">
        <v>28.344000000000001</v>
      </c>
      <c r="BH29">
        <v>16.568999999999999</v>
      </c>
      <c r="BI29">
        <v>0</v>
      </c>
      <c r="BJ29">
        <v>9.83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0.81899999999999995</v>
      </c>
      <c r="BX29">
        <v>0</v>
      </c>
      <c r="BY29">
        <v>959.96</v>
      </c>
      <c r="BZ29">
        <v>0.63</v>
      </c>
      <c r="CA29">
        <v>0</v>
      </c>
      <c r="CB29">
        <v>234.34800000000001</v>
      </c>
      <c r="CC29">
        <v>555</v>
      </c>
      <c r="CD29">
        <v>8</v>
      </c>
      <c r="CE29">
        <v>8</v>
      </c>
      <c r="CF29">
        <v>0</v>
      </c>
      <c r="CG29">
        <v>299</v>
      </c>
      <c r="CH29">
        <v>3</v>
      </c>
      <c r="CI29">
        <v>0</v>
      </c>
      <c r="CJ29">
        <v>0</v>
      </c>
      <c r="CK29">
        <v>0</v>
      </c>
      <c r="CL29">
        <v>0</v>
      </c>
      <c r="CM29">
        <v>248</v>
      </c>
      <c r="CN29">
        <v>8</v>
      </c>
      <c r="CO29">
        <v>0</v>
      </c>
      <c r="CP29">
        <v>0</v>
      </c>
      <c r="CQ29">
        <v>0</v>
      </c>
      <c r="CR29">
        <v>0</v>
      </c>
      <c r="CS29">
        <v>6744</v>
      </c>
      <c r="CT29">
        <v>4512</v>
      </c>
      <c r="CU29">
        <v>0</v>
      </c>
      <c r="CV29">
        <v>1667</v>
      </c>
      <c r="CW29">
        <v>0</v>
      </c>
      <c r="CX29">
        <v>18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-7839.2780180210002</v>
      </c>
      <c r="DJ29">
        <v>8</v>
      </c>
      <c r="DK29">
        <v>-7832.2918957325401</v>
      </c>
      <c r="DL29">
        <v>547</v>
      </c>
      <c r="DM29">
        <v>-7829.8588181629102</v>
      </c>
      <c r="DN29">
        <v>-7829.8588181629102</v>
      </c>
      <c r="DO29">
        <v>2.4330780000000001</v>
      </c>
      <c r="DP29">
        <v>2.4330780000000001</v>
      </c>
      <c r="DQ29">
        <v>0</v>
      </c>
      <c r="DR29">
        <v>11</v>
      </c>
      <c r="DS29">
        <v>10.38396</v>
      </c>
      <c r="DT29">
        <v>14.000412000000001</v>
      </c>
      <c r="DU29">
        <v>14.000412000000001</v>
      </c>
      <c r="DV29">
        <v>90</v>
      </c>
      <c r="DW29">
        <v>8</v>
      </c>
      <c r="DX29">
        <v>-7829.7178750000003</v>
      </c>
      <c r="DY29">
        <v>-7831.7505380000002</v>
      </c>
      <c r="DZ29">
        <v>-7831.7310429999998</v>
      </c>
      <c r="EA29">
        <v>-7830.1860349999997</v>
      </c>
      <c r="EB29">
        <v>1.6E-2</v>
      </c>
      <c r="EC29">
        <v>0.23699999999999999</v>
      </c>
      <c r="ED29">
        <v>8.4000000000000005E-2</v>
      </c>
      <c r="EE29">
        <v>0.28599999999999998</v>
      </c>
      <c r="EF29">
        <v>0.86</v>
      </c>
      <c r="EG29">
        <v>0.54500000000000004</v>
      </c>
      <c r="EH29">
        <v>0</v>
      </c>
      <c r="EI29">
        <v>0.23699999999999999</v>
      </c>
      <c r="EJ29">
        <v>1.2999999999999999E-2</v>
      </c>
      <c r="EK29">
        <v>0</v>
      </c>
      <c r="EL29">
        <v>0.89900000000000002</v>
      </c>
      <c r="EM29">
        <v>0.11600000000000001</v>
      </c>
      <c r="EN29">
        <v>0</v>
      </c>
      <c r="EO29">
        <v>0.01</v>
      </c>
      <c r="EP29">
        <v>0</v>
      </c>
      <c r="EQ29">
        <v>17.22</v>
      </c>
      <c r="ER29">
        <v>19.989999999999998</v>
      </c>
      <c r="ES29">
        <v>0</v>
      </c>
      <c r="ET29">
        <v>271.5</v>
      </c>
      <c r="EU29">
        <v>0</v>
      </c>
      <c r="EV29">
        <v>233.93</v>
      </c>
      <c r="EW29">
        <v>2.88</v>
      </c>
      <c r="EX29">
        <v>0</v>
      </c>
      <c r="EY29">
        <v>0</v>
      </c>
      <c r="EZ29">
        <v>180.19</v>
      </c>
      <c r="FA29">
        <v>0.13</v>
      </c>
      <c r="FB29">
        <v>0</v>
      </c>
      <c r="FC29">
        <v>53.54</v>
      </c>
      <c r="FD29">
        <v>0</v>
      </c>
      <c r="FE29">
        <v>0</v>
      </c>
      <c r="FF29">
        <v>274.60000000000002</v>
      </c>
      <c r="FG29" t="s">
        <v>313</v>
      </c>
      <c r="FH29" t="s">
        <v>170</v>
      </c>
      <c r="FI29" t="s">
        <v>144</v>
      </c>
    </row>
    <row r="30" spans="1:165" x14ac:dyDescent="0.2">
      <c r="A30" t="s">
        <v>171</v>
      </c>
      <c r="B30">
        <v>1</v>
      </c>
      <c r="C30">
        <v>1</v>
      </c>
      <c r="D30">
        <v>0</v>
      </c>
      <c r="E30">
        <v>-3</v>
      </c>
      <c r="F30">
        <v>15</v>
      </c>
      <c r="G30">
        <v>5</v>
      </c>
      <c r="H30">
        <v>1000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1</v>
      </c>
      <c r="P30" s="1">
        <v>0</v>
      </c>
      <c r="Q30" s="1">
        <v>9.9999999999999995E-8</v>
      </c>
      <c r="R30" s="1">
        <v>9.9999999999999995E-8</v>
      </c>
      <c r="S30" s="1">
        <v>3600</v>
      </c>
      <c r="T30">
        <v>35</v>
      </c>
      <c r="U30">
        <v>15</v>
      </c>
      <c r="V30">
        <v>0</v>
      </c>
      <c r="W30">
        <v>35</v>
      </c>
      <c r="X30">
        <v>0</v>
      </c>
      <c r="Y30">
        <v>0</v>
      </c>
      <c r="Z30">
        <v>0</v>
      </c>
      <c r="AA30">
        <v>15</v>
      </c>
      <c r="AB30">
        <v>0</v>
      </c>
      <c r="AC30">
        <v>35</v>
      </c>
      <c r="AD30">
        <v>15</v>
      </c>
      <c r="AE30">
        <v>2</v>
      </c>
      <c r="AF30">
        <v>15</v>
      </c>
      <c r="AG30">
        <v>0</v>
      </c>
      <c r="AH30">
        <v>5</v>
      </c>
      <c r="AI30">
        <v>105</v>
      </c>
      <c r="AJ30">
        <v>0.2</v>
      </c>
      <c r="AK30">
        <v>0.16666666669999999</v>
      </c>
      <c r="AL30">
        <v>0.16666666669999999</v>
      </c>
      <c r="AM30">
        <v>35</v>
      </c>
      <c r="AN30">
        <v>38</v>
      </c>
      <c r="AO30">
        <v>40</v>
      </c>
      <c r="AP30">
        <v>45</v>
      </c>
      <c r="AQ30">
        <v>0</v>
      </c>
      <c r="AR30">
        <v>-3</v>
      </c>
      <c r="AS30">
        <v>15</v>
      </c>
      <c r="AT30">
        <v>5.8</v>
      </c>
      <c r="AU30">
        <v>0</v>
      </c>
      <c r="AV30">
        <v>0</v>
      </c>
      <c r="AW30">
        <v>15</v>
      </c>
      <c r="AX30">
        <v>5</v>
      </c>
      <c r="AY30">
        <v>168</v>
      </c>
      <c r="AZ30">
        <v>33.6</v>
      </c>
      <c r="BA30">
        <v>22</v>
      </c>
      <c r="BB30">
        <v>41</v>
      </c>
      <c r="BC30">
        <v>2</v>
      </c>
      <c r="BD30">
        <v>0.4</v>
      </c>
      <c r="BE30">
        <v>0</v>
      </c>
      <c r="BF30">
        <v>1</v>
      </c>
      <c r="BG30">
        <v>0.12</v>
      </c>
      <c r="BH30">
        <v>0.10199999999999999</v>
      </c>
      <c r="BI30">
        <v>0.2</v>
      </c>
      <c r="BJ30">
        <v>0.111</v>
      </c>
      <c r="BK30">
        <v>75</v>
      </c>
      <c r="BL30">
        <v>15</v>
      </c>
      <c r="BM30">
        <v>14</v>
      </c>
      <c r="BN30">
        <v>17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0.221</v>
      </c>
      <c r="BX30">
        <v>0</v>
      </c>
      <c r="BY30">
        <v>1.296</v>
      </c>
      <c r="BZ30">
        <v>0.49199999999999999</v>
      </c>
      <c r="CA30">
        <v>0</v>
      </c>
      <c r="CB30">
        <v>1.76</v>
      </c>
      <c r="CC30">
        <v>46</v>
      </c>
      <c r="CD30">
        <v>5</v>
      </c>
      <c r="CE30">
        <v>5</v>
      </c>
      <c r="CF30">
        <v>2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41</v>
      </c>
      <c r="CN30">
        <v>9</v>
      </c>
      <c r="CO30">
        <v>0</v>
      </c>
      <c r="CP30">
        <v>0</v>
      </c>
      <c r="CQ30">
        <v>0</v>
      </c>
      <c r="CR30">
        <v>0</v>
      </c>
      <c r="CS30">
        <v>225</v>
      </c>
      <c r="CT30">
        <v>78</v>
      </c>
      <c r="CU30">
        <v>0</v>
      </c>
      <c r="CV30">
        <v>106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35</v>
      </c>
      <c r="DJ30">
        <v>5</v>
      </c>
      <c r="DK30">
        <v>39.999999999989498</v>
      </c>
      <c r="DL30">
        <v>41</v>
      </c>
      <c r="DM30">
        <v>40.8333333333333</v>
      </c>
      <c r="DN30">
        <v>40.8333333333333</v>
      </c>
      <c r="DO30">
        <v>0.83333299999999999</v>
      </c>
      <c r="DP30">
        <v>0.83333299999999999</v>
      </c>
      <c r="DQ30">
        <v>2</v>
      </c>
      <c r="DR30">
        <v>9</v>
      </c>
      <c r="DS30">
        <v>50</v>
      </c>
      <c r="DT30">
        <v>58.333333000000003</v>
      </c>
      <c r="DU30">
        <v>58.333333000000003</v>
      </c>
      <c r="DV30">
        <v>9</v>
      </c>
      <c r="DW30">
        <v>2</v>
      </c>
      <c r="DX30">
        <v>40.879032000000002</v>
      </c>
      <c r="DY30">
        <v>40.416666999999997</v>
      </c>
      <c r="DZ30">
        <v>40.833333000000003</v>
      </c>
      <c r="EA30">
        <v>40.833333000000003</v>
      </c>
      <c r="EB30">
        <v>1.2E-2</v>
      </c>
      <c r="EC30">
        <v>0.34699999999999998</v>
      </c>
      <c r="ED30">
        <v>0.17</v>
      </c>
      <c r="EE30">
        <v>0.19600000000000001</v>
      </c>
      <c r="EF30">
        <v>0.48699999999999999</v>
      </c>
      <c r="EG30">
        <v>0.30299999999999999</v>
      </c>
      <c r="EH30">
        <v>2E-3</v>
      </c>
      <c r="EI30">
        <v>0.35599999999999998</v>
      </c>
      <c r="EJ30">
        <v>0.17699999999999999</v>
      </c>
      <c r="EK30">
        <v>3.0000000000000001E-3</v>
      </c>
      <c r="EL30">
        <v>0.60099999999999998</v>
      </c>
      <c r="EM30">
        <v>0.183</v>
      </c>
      <c r="EN30">
        <v>0</v>
      </c>
      <c r="EO30">
        <v>0.01</v>
      </c>
      <c r="EP30">
        <v>0</v>
      </c>
      <c r="EQ30">
        <v>0.2</v>
      </c>
      <c r="ER30">
        <v>0.01</v>
      </c>
      <c r="ES30">
        <v>0</v>
      </c>
      <c r="ET30">
        <v>0.28000000000000003</v>
      </c>
      <c r="EU30">
        <v>0</v>
      </c>
      <c r="EV30">
        <v>0.06</v>
      </c>
      <c r="EW30">
        <v>0.01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0.06</v>
      </c>
      <c r="FD30">
        <v>0</v>
      </c>
      <c r="FE30">
        <v>0</v>
      </c>
      <c r="FF30">
        <v>0.3</v>
      </c>
      <c r="FG30" t="s">
        <v>314</v>
      </c>
      <c r="FH30" t="s">
        <v>171</v>
      </c>
      <c r="FI30" t="s">
        <v>144</v>
      </c>
    </row>
    <row r="31" spans="1:165" x14ac:dyDescent="0.2">
      <c r="A31" t="s">
        <v>172</v>
      </c>
      <c r="B31">
        <v>1</v>
      </c>
      <c r="C31">
        <v>1</v>
      </c>
      <c r="D31">
        <v>0</v>
      </c>
      <c r="E31">
        <v>0</v>
      </c>
      <c r="F31">
        <v>27</v>
      </c>
      <c r="G31">
        <v>27</v>
      </c>
      <c r="H31">
        <v>1000</v>
      </c>
      <c r="I31">
        <v>0</v>
      </c>
      <c r="J31">
        <v>0</v>
      </c>
      <c r="K31">
        <v>1</v>
      </c>
      <c r="L31">
        <v>0</v>
      </c>
      <c r="M31">
        <v>1000</v>
      </c>
      <c r="N31">
        <v>0</v>
      </c>
      <c r="O31">
        <v>1</v>
      </c>
      <c r="P31" s="1">
        <v>0</v>
      </c>
      <c r="Q31" s="1">
        <v>9.9999999999999995E-8</v>
      </c>
      <c r="R31" s="1">
        <v>9.9999999999999995E-8</v>
      </c>
      <c r="S31" s="1">
        <v>3600</v>
      </c>
      <c r="T31">
        <v>117</v>
      </c>
      <c r="U31">
        <v>27</v>
      </c>
      <c r="V31">
        <v>0</v>
      </c>
      <c r="W31">
        <v>117</v>
      </c>
      <c r="X31">
        <v>0</v>
      </c>
      <c r="Y31">
        <v>0</v>
      </c>
      <c r="Z31">
        <v>0</v>
      </c>
      <c r="AA31">
        <v>27</v>
      </c>
      <c r="AB31">
        <v>0</v>
      </c>
      <c r="AC31">
        <v>117</v>
      </c>
      <c r="AD31">
        <v>27</v>
      </c>
      <c r="AE31">
        <v>0</v>
      </c>
      <c r="AF31">
        <v>90</v>
      </c>
      <c r="AG31">
        <v>1</v>
      </c>
      <c r="AH31">
        <v>27</v>
      </c>
      <c r="AI31">
        <v>351</v>
      </c>
      <c r="AJ31">
        <v>0.111</v>
      </c>
      <c r="AK31">
        <v>0.11111111110000001</v>
      </c>
      <c r="AL31">
        <v>0.11111111110000001</v>
      </c>
      <c r="AM31">
        <v>126</v>
      </c>
      <c r="AN31">
        <v>126.666666666666</v>
      </c>
      <c r="AO31">
        <v>144</v>
      </c>
      <c r="AP31">
        <v>207</v>
      </c>
      <c r="AQ31">
        <v>0</v>
      </c>
      <c r="AR31">
        <v>0</v>
      </c>
      <c r="AS31">
        <v>27</v>
      </c>
      <c r="AT31">
        <v>9.6669999999999998</v>
      </c>
      <c r="AU31">
        <v>0.14799999999999999</v>
      </c>
      <c r="AV31">
        <v>0</v>
      </c>
      <c r="AW31">
        <v>27</v>
      </c>
      <c r="AX31">
        <v>27</v>
      </c>
      <c r="AY31">
        <v>3606</v>
      </c>
      <c r="AZ31">
        <v>133.55600000000001</v>
      </c>
      <c r="BA31">
        <v>46</v>
      </c>
      <c r="BB31">
        <v>182</v>
      </c>
      <c r="BC31">
        <v>10</v>
      </c>
      <c r="BD31">
        <v>0.37</v>
      </c>
      <c r="BE31">
        <v>0</v>
      </c>
      <c r="BF31">
        <v>1</v>
      </c>
      <c r="BG31">
        <v>6.3E-2</v>
      </c>
      <c r="BH31">
        <v>0.05</v>
      </c>
      <c r="BI31">
        <v>5.6000000000000001E-2</v>
      </c>
      <c r="BJ31">
        <v>5.6000000000000001E-2</v>
      </c>
      <c r="BK31">
        <v>873</v>
      </c>
      <c r="BL31">
        <v>32.332999999999998</v>
      </c>
      <c r="BM31">
        <v>18</v>
      </c>
      <c r="BN31">
        <v>45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0.192</v>
      </c>
      <c r="BX31">
        <v>0</v>
      </c>
      <c r="BY31">
        <v>2.5009999999999999</v>
      </c>
      <c r="BZ31">
        <v>0.435</v>
      </c>
      <c r="CA31">
        <v>0</v>
      </c>
      <c r="CB31">
        <v>2.9910000000000001</v>
      </c>
      <c r="CC31">
        <v>1027</v>
      </c>
      <c r="CD31">
        <v>27</v>
      </c>
      <c r="CE31">
        <v>27</v>
      </c>
      <c r="CF31">
        <v>3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80</v>
      </c>
      <c r="CN31">
        <v>1</v>
      </c>
      <c r="CO31">
        <v>920</v>
      </c>
      <c r="CP31">
        <v>4</v>
      </c>
      <c r="CQ31">
        <v>0</v>
      </c>
      <c r="CR31">
        <v>0</v>
      </c>
      <c r="CS31">
        <v>9510</v>
      </c>
      <c r="CT31">
        <v>435</v>
      </c>
      <c r="CU31">
        <v>0</v>
      </c>
      <c r="CV31">
        <v>8075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27</v>
      </c>
      <c r="DE31">
        <v>0</v>
      </c>
      <c r="DF31">
        <v>0</v>
      </c>
      <c r="DG31">
        <v>0</v>
      </c>
      <c r="DH31">
        <v>0</v>
      </c>
      <c r="DI31">
        <v>126</v>
      </c>
      <c r="DJ31">
        <v>27</v>
      </c>
      <c r="DK31">
        <v>131.99999999969799</v>
      </c>
      <c r="DL31">
        <v>1000</v>
      </c>
      <c r="DM31">
        <v>133.111111111111</v>
      </c>
      <c r="DN31">
        <v>133.111111111111</v>
      </c>
      <c r="DO31">
        <v>1.111111</v>
      </c>
      <c r="DP31">
        <v>1.111111</v>
      </c>
      <c r="DQ31">
        <v>3</v>
      </c>
      <c r="DR31">
        <v>5</v>
      </c>
      <c r="DS31">
        <v>7.4074070000000001</v>
      </c>
      <c r="DT31">
        <v>8.7791499999999996</v>
      </c>
      <c r="DU31">
        <v>8.7791499999999996</v>
      </c>
      <c r="DV31">
        <v>52</v>
      </c>
      <c r="DW31">
        <v>2</v>
      </c>
      <c r="DX31">
        <v>152.25</v>
      </c>
      <c r="DY31">
        <v>132.22222199999999</v>
      </c>
      <c r="DZ31">
        <v>132.22222199999999</v>
      </c>
      <c r="EA31">
        <v>133.11111099999999</v>
      </c>
      <c r="EB31">
        <v>1.7000000000000001E-2</v>
      </c>
      <c r="EC31">
        <v>0.90200000000000002</v>
      </c>
      <c r="ED31">
        <v>0.20799999999999999</v>
      </c>
      <c r="EE31">
        <v>9.0999999999999998E-2</v>
      </c>
      <c r="EF31">
        <v>0.90200000000000002</v>
      </c>
      <c r="EG31">
        <v>0.27500000000000002</v>
      </c>
      <c r="EH31">
        <v>7.0000000000000001E-3</v>
      </c>
      <c r="EI31">
        <v>1</v>
      </c>
      <c r="EJ31">
        <v>0.29299999999999998</v>
      </c>
      <c r="EK31">
        <v>0</v>
      </c>
      <c r="EL31">
        <v>0.90200000000000002</v>
      </c>
      <c r="EM31">
        <v>0.161</v>
      </c>
      <c r="EN31">
        <v>0</v>
      </c>
      <c r="EO31">
        <v>0.02</v>
      </c>
      <c r="EP31">
        <v>0</v>
      </c>
      <c r="EQ31">
        <v>0.04</v>
      </c>
      <c r="ER31">
        <v>0.53</v>
      </c>
      <c r="ES31">
        <v>0</v>
      </c>
      <c r="ET31">
        <v>12.45</v>
      </c>
      <c r="EU31">
        <v>0</v>
      </c>
      <c r="EV31">
        <v>11.83</v>
      </c>
      <c r="EW31">
        <v>4.09</v>
      </c>
      <c r="EX31">
        <v>0</v>
      </c>
      <c r="EY31">
        <v>0</v>
      </c>
      <c r="EZ31">
        <v>0</v>
      </c>
      <c r="FA31">
        <v>0.03</v>
      </c>
      <c r="FB31">
        <v>0</v>
      </c>
      <c r="FC31">
        <v>1.47</v>
      </c>
      <c r="FD31">
        <v>10.27</v>
      </c>
      <c r="FE31">
        <v>0</v>
      </c>
      <c r="FF31">
        <v>16.649999999999999</v>
      </c>
      <c r="FG31" t="s">
        <v>315</v>
      </c>
      <c r="FH31" t="s">
        <v>172</v>
      </c>
      <c r="FI31" t="s">
        <v>144</v>
      </c>
    </row>
    <row r="32" spans="1:165" x14ac:dyDescent="0.2">
      <c r="A32" t="s">
        <v>173</v>
      </c>
      <c r="B32">
        <v>1</v>
      </c>
      <c r="C32">
        <v>1</v>
      </c>
      <c r="D32">
        <v>1</v>
      </c>
      <c r="E32">
        <v>0</v>
      </c>
      <c r="F32">
        <v>45</v>
      </c>
      <c r="G32">
        <v>45</v>
      </c>
      <c r="H32">
        <v>1000</v>
      </c>
      <c r="I32">
        <v>0</v>
      </c>
      <c r="J32">
        <v>0</v>
      </c>
      <c r="K32">
        <v>1</v>
      </c>
      <c r="L32">
        <v>1</v>
      </c>
      <c r="M32">
        <v>0</v>
      </c>
      <c r="N32">
        <v>0</v>
      </c>
      <c r="O32">
        <v>1</v>
      </c>
      <c r="P32" s="1">
        <v>0</v>
      </c>
      <c r="Q32" s="1">
        <v>9.9999999999999995E-8</v>
      </c>
      <c r="R32" s="1">
        <v>9.9999999999999995E-8</v>
      </c>
      <c r="S32" s="1">
        <v>3600</v>
      </c>
      <c r="T32">
        <v>330</v>
      </c>
      <c r="U32">
        <v>45</v>
      </c>
      <c r="V32">
        <v>0</v>
      </c>
      <c r="W32">
        <v>330</v>
      </c>
      <c r="X32">
        <v>0</v>
      </c>
      <c r="Y32">
        <v>0</v>
      </c>
      <c r="Z32">
        <v>0</v>
      </c>
      <c r="AA32">
        <v>45</v>
      </c>
      <c r="AB32">
        <v>0</v>
      </c>
      <c r="AC32">
        <v>330</v>
      </c>
      <c r="AD32">
        <v>45</v>
      </c>
      <c r="AE32">
        <v>0</v>
      </c>
      <c r="AF32">
        <v>264</v>
      </c>
      <c r="AG32">
        <v>0</v>
      </c>
      <c r="AH32">
        <v>45</v>
      </c>
      <c r="AI32">
        <v>989</v>
      </c>
      <c r="AJ32">
        <v>6.7000000000000004E-2</v>
      </c>
      <c r="AK32">
        <v>3.2051281999999999E-3</v>
      </c>
      <c r="AL32">
        <v>3.2051281999999999E-3</v>
      </c>
      <c r="AM32">
        <v>349.666666666666</v>
      </c>
      <c r="AN32">
        <v>350.33333333333297</v>
      </c>
      <c r="AO32">
        <v>379.666666666666</v>
      </c>
      <c r="AP32">
        <v>594</v>
      </c>
      <c r="AQ32">
        <v>1</v>
      </c>
      <c r="AR32">
        <v>0</v>
      </c>
      <c r="AS32">
        <v>45</v>
      </c>
      <c r="AT32">
        <v>16.399999999999999</v>
      </c>
      <c r="AU32">
        <v>0.222</v>
      </c>
      <c r="AV32">
        <v>0</v>
      </c>
      <c r="AW32">
        <v>45</v>
      </c>
      <c r="AX32">
        <v>45</v>
      </c>
      <c r="AY32">
        <v>15119</v>
      </c>
      <c r="AZ32">
        <v>335.97800000000001</v>
      </c>
      <c r="BA32">
        <v>235</v>
      </c>
      <c r="BB32">
        <v>451</v>
      </c>
      <c r="BC32">
        <v>12</v>
      </c>
      <c r="BD32">
        <v>0.26700000000000002</v>
      </c>
      <c r="BE32">
        <v>0</v>
      </c>
      <c r="BF32">
        <v>1</v>
      </c>
      <c r="BG32">
        <v>5.0000000000000001E-3</v>
      </c>
      <c r="BH32">
        <v>4.0000000000000001E-3</v>
      </c>
      <c r="BI32">
        <v>0</v>
      </c>
      <c r="BJ32">
        <v>0</v>
      </c>
      <c r="BK32">
        <v>1046</v>
      </c>
      <c r="BL32">
        <v>23.244</v>
      </c>
      <c r="BM32">
        <v>16</v>
      </c>
      <c r="BN32">
        <v>46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1.792</v>
      </c>
      <c r="BX32">
        <v>0</v>
      </c>
      <c r="BY32">
        <v>174.63399999999999</v>
      </c>
      <c r="BZ32">
        <v>2.5579999999999998</v>
      </c>
      <c r="CA32">
        <v>0</v>
      </c>
      <c r="CB32">
        <v>193.27799999999999</v>
      </c>
      <c r="CC32">
        <v>1045</v>
      </c>
      <c r="CD32">
        <v>45</v>
      </c>
      <c r="CE32">
        <v>45</v>
      </c>
      <c r="CF32">
        <v>2</v>
      </c>
      <c r="CG32">
        <v>202</v>
      </c>
      <c r="CH32">
        <v>1</v>
      </c>
      <c r="CI32">
        <v>0</v>
      </c>
      <c r="CJ32">
        <v>0</v>
      </c>
      <c r="CK32">
        <v>0</v>
      </c>
      <c r="CL32">
        <v>0</v>
      </c>
      <c r="CM32">
        <v>798</v>
      </c>
      <c r="CN32">
        <v>5</v>
      </c>
      <c r="CO32">
        <v>0</v>
      </c>
      <c r="CP32">
        <v>0</v>
      </c>
      <c r="CQ32">
        <v>0</v>
      </c>
      <c r="CR32">
        <v>0</v>
      </c>
      <c r="CS32">
        <v>22412</v>
      </c>
      <c r="CT32">
        <v>14703</v>
      </c>
      <c r="CU32">
        <v>0</v>
      </c>
      <c r="CV32">
        <v>6709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45</v>
      </c>
      <c r="DE32">
        <v>0</v>
      </c>
      <c r="DF32">
        <v>0</v>
      </c>
      <c r="DG32">
        <v>0</v>
      </c>
      <c r="DH32">
        <v>0</v>
      </c>
      <c r="DI32">
        <v>349.666666666666</v>
      </c>
      <c r="DJ32">
        <v>45</v>
      </c>
      <c r="DK32">
        <v>367.00512447872501</v>
      </c>
      <c r="DL32">
        <v>1000</v>
      </c>
      <c r="DM32">
        <v>368.10784051717201</v>
      </c>
      <c r="DN32">
        <v>368.10784051717201</v>
      </c>
      <c r="DO32">
        <v>1.102716</v>
      </c>
      <c r="DP32">
        <v>1.102716</v>
      </c>
      <c r="DQ32">
        <v>2</v>
      </c>
      <c r="DR32">
        <v>6</v>
      </c>
      <c r="DS32">
        <v>7.0962310000000004</v>
      </c>
      <c r="DT32">
        <v>7.5475469999999998</v>
      </c>
      <c r="DU32">
        <v>7.5475469999999998</v>
      </c>
      <c r="DV32">
        <v>90</v>
      </c>
      <c r="DW32">
        <v>2</v>
      </c>
      <c r="DX32">
        <v>372.44724100000002</v>
      </c>
      <c r="DY32">
        <v>367.79187300000001</v>
      </c>
      <c r="DZ32">
        <v>367.79187300000001</v>
      </c>
      <c r="EA32">
        <v>368.10071900000003</v>
      </c>
      <c r="EB32">
        <v>1.0999999999999999E-2</v>
      </c>
      <c r="EC32">
        <v>0.69499999999999995</v>
      </c>
      <c r="ED32">
        <v>0.216</v>
      </c>
      <c r="EE32">
        <v>7.1999999999999995E-2</v>
      </c>
      <c r="EF32">
        <v>0.98699999999999999</v>
      </c>
      <c r="EG32">
        <v>0.37</v>
      </c>
      <c r="EH32">
        <v>1.0999999999999999E-2</v>
      </c>
      <c r="EI32">
        <v>0.94299999999999995</v>
      </c>
      <c r="EJ32">
        <v>0.36499999999999999</v>
      </c>
      <c r="EK32">
        <v>0</v>
      </c>
      <c r="EL32">
        <v>0.99</v>
      </c>
      <c r="EM32">
        <v>0.25</v>
      </c>
      <c r="EN32">
        <v>0.01</v>
      </c>
      <c r="EO32">
        <v>0.15</v>
      </c>
      <c r="EP32">
        <v>0.02</v>
      </c>
      <c r="EQ32">
        <v>33.43</v>
      </c>
      <c r="ER32">
        <v>3.09</v>
      </c>
      <c r="ES32">
        <v>0</v>
      </c>
      <c r="ET32">
        <v>60.3</v>
      </c>
      <c r="EU32">
        <v>0</v>
      </c>
      <c r="EV32">
        <v>23.54</v>
      </c>
      <c r="EW32">
        <v>6.31</v>
      </c>
      <c r="EX32">
        <v>0</v>
      </c>
      <c r="EY32">
        <v>0</v>
      </c>
      <c r="EZ32">
        <v>15.94</v>
      </c>
      <c r="FA32">
        <v>0.09</v>
      </c>
      <c r="FB32">
        <v>0</v>
      </c>
      <c r="FC32">
        <v>7.44</v>
      </c>
      <c r="FD32">
        <v>0</v>
      </c>
      <c r="FE32">
        <v>0</v>
      </c>
      <c r="FF32">
        <v>67.58</v>
      </c>
      <c r="FG32" t="s">
        <v>316</v>
      </c>
      <c r="FH32" t="s">
        <v>173</v>
      </c>
      <c r="FI32" t="s">
        <v>144</v>
      </c>
    </row>
    <row r="33" spans="1:165" x14ac:dyDescent="0.2">
      <c r="A33" t="s">
        <v>174</v>
      </c>
      <c r="B33">
        <v>1</v>
      </c>
      <c r="C33">
        <v>1</v>
      </c>
      <c r="D33">
        <v>0</v>
      </c>
      <c r="E33">
        <v>-1</v>
      </c>
      <c r="F33">
        <v>397</v>
      </c>
      <c r="G33">
        <v>136</v>
      </c>
      <c r="H33">
        <v>1000</v>
      </c>
      <c r="I33">
        <v>0</v>
      </c>
      <c r="J33">
        <v>0</v>
      </c>
      <c r="K33">
        <v>0</v>
      </c>
      <c r="L33">
        <v>0</v>
      </c>
      <c r="M33">
        <v>1000</v>
      </c>
      <c r="N33">
        <v>0</v>
      </c>
      <c r="O33">
        <v>1</v>
      </c>
      <c r="P33" s="1">
        <v>0</v>
      </c>
      <c r="Q33" s="1">
        <v>9.9999999999999995E-8</v>
      </c>
      <c r="R33" s="1">
        <v>9.9999999999999995E-8</v>
      </c>
      <c r="S33" s="1">
        <v>3600</v>
      </c>
      <c r="T33">
        <v>171</v>
      </c>
      <c r="U33">
        <v>397</v>
      </c>
      <c r="V33">
        <v>171</v>
      </c>
      <c r="W33">
        <v>0</v>
      </c>
      <c r="X33">
        <v>0</v>
      </c>
      <c r="Y33">
        <v>0</v>
      </c>
      <c r="Z33">
        <v>94</v>
      </c>
      <c r="AA33">
        <v>77</v>
      </c>
      <c r="AB33">
        <v>226</v>
      </c>
      <c r="AC33">
        <v>171</v>
      </c>
      <c r="AD33">
        <v>397</v>
      </c>
      <c r="AE33">
        <v>230</v>
      </c>
      <c r="AF33">
        <v>7</v>
      </c>
      <c r="AG33">
        <v>252</v>
      </c>
      <c r="AH33">
        <v>136</v>
      </c>
      <c r="AI33">
        <v>829</v>
      </c>
      <c r="AJ33">
        <v>1.2E-2</v>
      </c>
      <c r="AK33">
        <v>1.6666666699999999E-2</v>
      </c>
      <c r="AL33">
        <v>1.6666666699999999E-2</v>
      </c>
      <c r="AM33">
        <v>28693.999999999902</v>
      </c>
      <c r="AN33">
        <v>28693.999999999902</v>
      </c>
      <c r="AO33">
        <v>52984</v>
      </c>
      <c r="AP33">
        <v>764772</v>
      </c>
      <c r="AQ33">
        <v>0</v>
      </c>
      <c r="AR33">
        <v>-1</v>
      </c>
      <c r="AS33">
        <v>397</v>
      </c>
      <c r="AT33">
        <v>222.89</v>
      </c>
      <c r="AU33">
        <v>1.61</v>
      </c>
      <c r="AV33">
        <v>0</v>
      </c>
      <c r="AW33">
        <v>397</v>
      </c>
      <c r="AX33">
        <v>136</v>
      </c>
      <c r="AY33">
        <v>1812</v>
      </c>
      <c r="AZ33">
        <v>13.324</v>
      </c>
      <c r="BA33">
        <v>2</v>
      </c>
      <c r="BB33">
        <v>37</v>
      </c>
      <c r="BC33">
        <v>451</v>
      </c>
      <c r="BD33">
        <v>3.3159999999999998</v>
      </c>
      <c r="BE33">
        <v>1</v>
      </c>
      <c r="BF33">
        <v>11</v>
      </c>
      <c r="BG33">
        <v>2.3E-2</v>
      </c>
      <c r="BH33">
        <v>3.6999999999999998E-2</v>
      </c>
      <c r="BI33">
        <v>1.4999999999999999E-2</v>
      </c>
      <c r="BJ33">
        <v>3.6999999999999998E-2</v>
      </c>
      <c r="BK33">
        <v>48374</v>
      </c>
      <c r="BL33">
        <v>355.69099999999997</v>
      </c>
      <c r="BM33">
        <v>224</v>
      </c>
      <c r="BN33">
        <v>393</v>
      </c>
      <c r="BO33">
        <v>18061</v>
      </c>
      <c r="BP33">
        <v>132.80099999999999</v>
      </c>
      <c r="BQ33">
        <v>0</v>
      </c>
      <c r="BR33">
        <v>166</v>
      </c>
      <c r="BS33">
        <v>3.3000000000000002E-2</v>
      </c>
      <c r="BT33">
        <v>0</v>
      </c>
      <c r="BU33">
        <v>6.3E-2</v>
      </c>
      <c r="BV33">
        <v>0</v>
      </c>
      <c r="BW33">
        <v>0.92700000000000005</v>
      </c>
      <c r="BX33">
        <v>0</v>
      </c>
      <c r="BY33">
        <v>3.9119999999999999</v>
      </c>
      <c r="BZ33">
        <v>7.0000000000000007E-2</v>
      </c>
      <c r="CA33">
        <v>0</v>
      </c>
      <c r="CB33">
        <v>0.39800000000000002</v>
      </c>
      <c r="CC33">
        <v>137</v>
      </c>
      <c r="CD33">
        <v>136</v>
      </c>
      <c r="CE33">
        <v>136</v>
      </c>
      <c r="CF33">
        <v>38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1</v>
      </c>
      <c r="CP33">
        <v>1</v>
      </c>
      <c r="CQ33">
        <v>0</v>
      </c>
      <c r="CR33">
        <v>0</v>
      </c>
      <c r="CS33">
        <v>1812</v>
      </c>
      <c r="CT33">
        <v>0</v>
      </c>
      <c r="CU33">
        <v>0</v>
      </c>
      <c r="CV33">
        <v>1811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28693.999999999902</v>
      </c>
      <c r="DJ33">
        <v>136</v>
      </c>
      <c r="DK33">
        <v>157786.57440964499</v>
      </c>
      <c r="DL33">
        <v>1</v>
      </c>
      <c r="DM33">
        <v>32754</v>
      </c>
      <c r="DN33">
        <v>157786.57440965599</v>
      </c>
      <c r="DO33">
        <v>0</v>
      </c>
      <c r="DP33">
        <v>0</v>
      </c>
      <c r="DQ33">
        <v>38</v>
      </c>
      <c r="DR33">
        <v>1</v>
      </c>
      <c r="DS33">
        <v>17.537893</v>
      </c>
      <c r="DT33">
        <v>0.55157199999999995</v>
      </c>
      <c r="DU33">
        <v>17.537893</v>
      </c>
      <c r="DV33">
        <v>136</v>
      </c>
      <c r="DW33">
        <v>1</v>
      </c>
      <c r="DX33">
        <v>157786.57441</v>
      </c>
      <c r="DY33">
        <v>157786.57441</v>
      </c>
      <c r="DZ33">
        <v>157786.57441</v>
      </c>
      <c r="EA33">
        <v>157786.57441</v>
      </c>
      <c r="EB33">
        <v>0</v>
      </c>
      <c r="EC33">
        <v>1</v>
      </c>
      <c r="ED33">
        <v>0.88100000000000001</v>
      </c>
      <c r="EE33">
        <v>2</v>
      </c>
      <c r="EF33">
        <v>-1</v>
      </c>
      <c r="EG33" t="s">
        <v>239</v>
      </c>
      <c r="EH33">
        <v>0</v>
      </c>
      <c r="EI33">
        <v>1</v>
      </c>
      <c r="EJ33">
        <v>0.88100000000000001</v>
      </c>
      <c r="EK33">
        <v>2</v>
      </c>
      <c r="EL33">
        <v>-1</v>
      </c>
      <c r="EM33" t="s">
        <v>239</v>
      </c>
      <c r="EN33">
        <v>0.01</v>
      </c>
      <c r="EO33">
        <v>0.13</v>
      </c>
      <c r="EP33">
        <v>0.01</v>
      </c>
      <c r="EQ33">
        <v>0.6</v>
      </c>
      <c r="ER33">
        <v>3.86</v>
      </c>
      <c r="ES33">
        <v>0</v>
      </c>
      <c r="ET33">
        <v>8.7100000000000009</v>
      </c>
      <c r="EU33">
        <v>0</v>
      </c>
      <c r="EV33">
        <v>0.5</v>
      </c>
      <c r="EW33">
        <v>0</v>
      </c>
      <c r="EX33">
        <v>0.03</v>
      </c>
      <c r="EY33">
        <v>0</v>
      </c>
      <c r="EZ33">
        <v>0</v>
      </c>
      <c r="FA33">
        <v>0.02</v>
      </c>
      <c r="FB33">
        <v>0</v>
      </c>
      <c r="FC33">
        <v>0</v>
      </c>
      <c r="FD33">
        <v>0.44</v>
      </c>
      <c r="FE33">
        <v>0</v>
      </c>
      <c r="FF33">
        <v>8.9600000000000009</v>
      </c>
      <c r="FG33" t="s">
        <v>317</v>
      </c>
      <c r="FH33" t="s">
        <v>174</v>
      </c>
      <c r="FI33" t="s">
        <v>144</v>
      </c>
    </row>
    <row r="34" spans="1:165" x14ac:dyDescent="0.2">
      <c r="A34" t="s">
        <v>175</v>
      </c>
      <c r="B34">
        <v>1</v>
      </c>
      <c r="C34">
        <v>1</v>
      </c>
      <c r="D34">
        <v>1</v>
      </c>
      <c r="E34">
        <v>0</v>
      </c>
      <c r="F34">
        <v>378</v>
      </c>
      <c r="G34">
        <v>15</v>
      </c>
      <c r="H34">
        <v>1000</v>
      </c>
      <c r="I34">
        <v>1000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 s="1">
        <v>0</v>
      </c>
      <c r="Q34" s="1">
        <v>9.9999999999999995E-8</v>
      </c>
      <c r="R34" s="1">
        <v>9.9999999999999995E-8</v>
      </c>
      <c r="S34" s="1">
        <v>3600</v>
      </c>
      <c r="T34">
        <v>234</v>
      </c>
      <c r="U34">
        <v>378</v>
      </c>
      <c r="V34">
        <v>42</v>
      </c>
      <c r="W34">
        <v>192</v>
      </c>
      <c r="X34">
        <v>0</v>
      </c>
      <c r="Y34">
        <v>0</v>
      </c>
      <c r="Z34">
        <v>0</v>
      </c>
      <c r="AA34">
        <v>168</v>
      </c>
      <c r="AB34">
        <v>210</v>
      </c>
      <c r="AC34">
        <v>234</v>
      </c>
      <c r="AD34">
        <v>378</v>
      </c>
      <c r="AE34">
        <v>207</v>
      </c>
      <c r="AF34">
        <v>190</v>
      </c>
      <c r="AG34">
        <v>86</v>
      </c>
      <c r="AH34">
        <v>15</v>
      </c>
      <c r="AI34">
        <v>749</v>
      </c>
      <c r="AJ34">
        <v>8.0000000000000002E-3</v>
      </c>
      <c r="AK34">
        <v>1.6666667E-3</v>
      </c>
      <c r="AL34">
        <v>1.6666667E-3</v>
      </c>
      <c r="AM34">
        <v>15.4166666666666</v>
      </c>
      <c r="AN34">
        <v>15.4166666666666</v>
      </c>
      <c r="AO34">
        <v>15.6666666666666</v>
      </c>
      <c r="AP34">
        <v>20</v>
      </c>
      <c r="AQ34">
        <v>1</v>
      </c>
      <c r="AR34">
        <v>0</v>
      </c>
      <c r="AS34">
        <v>378</v>
      </c>
      <c r="AT34">
        <v>328.4</v>
      </c>
      <c r="AU34">
        <v>3</v>
      </c>
      <c r="AV34">
        <v>0</v>
      </c>
      <c r="AW34">
        <v>378</v>
      </c>
      <c r="AX34">
        <v>15</v>
      </c>
      <c r="AY34">
        <v>1467</v>
      </c>
      <c r="AZ34">
        <v>97.8</v>
      </c>
      <c r="BA34">
        <v>19</v>
      </c>
      <c r="BB34">
        <v>447</v>
      </c>
      <c r="BC34">
        <v>170</v>
      </c>
      <c r="BD34">
        <v>11.333</v>
      </c>
      <c r="BE34">
        <v>2</v>
      </c>
      <c r="BF34">
        <v>26</v>
      </c>
      <c r="BG34">
        <v>0.876</v>
      </c>
      <c r="BH34">
        <v>0.76900000000000002</v>
      </c>
      <c r="BI34">
        <v>0.74399999999999999</v>
      </c>
      <c r="BJ34">
        <v>0.71899999999999997</v>
      </c>
      <c r="BK34">
        <v>5575</v>
      </c>
      <c r="BL34">
        <v>371.66699999999997</v>
      </c>
      <c r="BM34">
        <v>355</v>
      </c>
      <c r="BN34">
        <v>423</v>
      </c>
      <c r="BO34">
        <v>240</v>
      </c>
      <c r="BP34">
        <v>16</v>
      </c>
      <c r="BQ34">
        <v>16</v>
      </c>
      <c r="BR34">
        <v>16</v>
      </c>
      <c r="BS34">
        <v>0</v>
      </c>
      <c r="BT34">
        <v>0</v>
      </c>
      <c r="BU34">
        <v>0</v>
      </c>
      <c r="BV34">
        <v>0</v>
      </c>
      <c r="BW34">
        <v>0.09</v>
      </c>
      <c r="BX34">
        <v>0</v>
      </c>
      <c r="BY34">
        <v>0.53700000000000003</v>
      </c>
      <c r="BZ34">
        <v>3.1E-2</v>
      </c>
      <c r="CA34">
        <v>0</v>
      </c>
      <c r="CB34">
        <v>0.11600000000000001</v>
      </c>
      <c r="CC34">
        <v>113</v>
      </c>
      <c r="CD34">
        <v>15</v>
      </c>
      <c r="CE34">
        <v>15</v>
      </c>
      <c r="CF34">
        <v>10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75</v>
      </c>
      <c r="CN34">
        <v>25</v>
      </c>
      <c r="CO34">
        <v>0</v>
      </c>
      <c r="CP34">
        <v>0</v>
      </c>
      <c r="CQ34">
        <v>23</v>
      </c>
      <c r="CR34">
        <v>12</v>
      </c>
      <c r="CS34">
        <v>52305</v>
      </c>
      <c r="CT34">
        <v>2605</v>
      </c>
      <c r="CU34">
        <v>0</v>
      </c>
      <c r="CV34">
        <v>49602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15.4166666666666</v>
      </c>
      <c r="DJ34">
        <v>15</v>
      </c>
      <c r="DK34">
        <v>15.874999999998799</v>
      </c>
      <c r="DL34">
        <v>98</v>
      </c>
      <c r="DM34">
        <v>15.883333333333301</v>
      </c>
      <c r="DN34">
        <v>15.883333333333301</v>
      </c>
      <c r="DO34">
        <v>8.3330000000000001E-3</v>
      </c>
      <c r="DP34">
        <v>8.3330000000000001E-3</v>
      </c>
      <c r="DQ34">
        <v>10</v>
      </c>
      <c r="DR34">
        <v>37</v>
      </c>
      <c r="DS34">
        <v>10</v>
      </c>
      <c r="DT34">
        <v>10.181818</v>
      </c>
      <c r="DU34">
        <v>10.181818</v>
      </c>
      <c r="DV34">
        <v>34</v>
      </c>
      <c r="DW34">
        <v>2</v>
      </c>
      <c r="DX34">
        <v>16.054117999999999</v>
      </c>
      <c r="DY34">
        <v>15.876666999999999</v>
      </c>
      <c r="DZ34">
        <v>15.876666999999999</v>
      </c>
      <c r="EA34">
        <v>15.883333</v>
      </c>
      <c r="EB34">
        <v>0.26</v>
      </c>
      <c r="EC34">
        <v>1</v>
      </c>
      <c r="ED34">
        <v>0.95299999999999996</v>
      </c>
      <c r="EE34">
        <v>0.65800000000000003</v>
      </c>
      <c r="EF34">
        <v>1</v>
      </c>
      <c r="EG34">
        <v>0.97499999999999998</v>
      </c>
      <c r="EH34">
        <v>0</v>
      </c>
      <c r="EI34">
        <v>1</v>
      </c>
      <c r="EJ34">
        <v>0.90500000000000003</v>
      </c>
      <c r="EK34">
        <v>0</v>
      </c>
      <c r="EL34">
        <v>1</v>
      </c>
      <c r="EM34">
        <v>0.91300000000000003</v>
      </c>
      <c r="EN34">
        <v>0.02</v>
      </c>
      <c r="EO34">
        <v>0.01</v>
      </c>
      <c r="EP34">
        <v>0</v>
      </c>
      <c r="EQ34">
        <v>0.52</v>
      </c>
      <c r="ER34">
        <v>4.1399999999999997</v>
      </c>
      <c r="ES34">
        <v>0</v>
      </c>
      <c r="ET34">
        <v>16.05</v>
      </c>
      <c r="EU34">
        <v>0</v>
      </c>
      <c r="EV34">
        <v>11.29</v>
      </c>
      <c r="EW34">
        <v>0.08</v>
      </c>
      <c r="EX34">
        <v>0</v>
      </c>
      <c r="EY34">
        <v>0</v>
      </c>
      <c r="EZ34">
        <v>0</v>
      </c>
      <c r="FA34">
        <v>0.01</v>
      </c>
      <c r="FB34">
        <v>0</v>
      </c>
      <c r="FC34">
        <v>10.47</v>
      </c>
      <c r="FD34">
        <v>0</v>
      </c>
      <c r="FE34">
        <v>0.76</v>
      </c>
      <c r="FF34">
        <v>16.190000000000001</v>
      </c>
      <c r="FG34" t="s">
        <v>318</v>
      </c>
      <c r="FH34" t="s">
        <v>175</v>
      </c>
      <c r="FI34" t="s">
        <v>144</v>
      </c>
    </row>
    <row r="35" spans="1:165" x14ac:dyDescent="0.2">
      <c r="A35" t="s">
        <v>176</v>
      </c>
      <c r="B35">
        <v>1</v>
      </c>
      <c r="C35">
        <v>1</v>
      </c>
      <c r="D35">
        <v>0</v>
      </c>
      <c r="E35">
        <v>-4</v>
      </c>
      <c r="F35">
        <v>378</v>
      </c>
      <c r="G35">
        <v>31</v>
      </c>
      <c r="H35">
        <v>1000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1</v>
      </c>
      <c r="P35" s="1">
        <v>0</v>
      </c>
      <c r="Q35" s="1">
        <v>9.9999999999999995E-8</v>
      </c>
      <c r="R35" s="1">
        <v>9.9999999999999995E-8</v>
      </c>
      <c r="S35" s="1">
        <v>3600</v>
      </c>
      <c r="T35">
        <v>234</v>
      </c>
      <c r="U35">
        <v>378</v>
      </c>
      <c r="V35">
        <v>42</v>
      </c>
      <c r="W35">
        <v>192</v>
      </c>
      <c r="X35">
        <v>0</v>
      </c>
      <c r="Y35">
        <v>0</v>
      </c>
      <c r="Z35">
        <v>0</v>
      </c>
      <c r="AA35">
        <v>168</v>
      </c>
      <c r="AB35">
        <v>210</v>
      </c>
      <c r="AC35">
        <v>234</v>
      </c>
      <c r="AD35">
        <v>378</v>
      </c>
      <c r="AE35">
        <v>252</v>
      </c>
      <c r="AF35">
        <v>159</v>
      </c>
      <c r="AG35">
        <v>72</v>
      </c>
      <c r="AH35">
        <v>31</v>
      </c>
      <c r="AI35">
        <v>917</v>
      </c>
      <c r="AJ35">
        <v>0.01</v>
      </c>
      <c r="AK35">
        <v>1.6666669999999999E-4</v>
      </c>
      <c r="AL35">
        <v>1.6666669999999999E-4</v>
      </c>
      <c r="AM35">
        <v>9.8892645971914206</v>
      </c>
      <c r="AN35">
        <v>9.8892645971914206</v>
      </c>
      <c r="AO35">
        <v>10.023193168619899</v>
      </c>
      <c r="AP35">
        <v>13.75</v>
      </c>
      <c r="AQ35">
        <v>0</v>
      </c>
      <c r="AR35">
        <v>-4</v>
      </c>
      <c r="AS35">
        <v>378</v>
      </c>
      <c r="AT35">
        <v>311.90300000000002</v>
      </c>
      <c r="AU35">
        <v>2.452</v>
      </c>
      <c r="AV35">
        <v>0</v>
      </c>
      <c r="AW35">
        <v>378</v>
      </c>
      <c r="AX35">
        <v>31</v>
      </c>
      <c r="AY35">
        <v>16565</v>
      </c>
      <c r="AZ35">
        <v>534.35500000000002</v>
      </c>
      <c r="BA35">
        <v>8</v>
      </c>
      <c r="BB35">
        <v>5115</v>
      </c>
      <c r="BC35">
        <v>730</v>
      </c>
      <c r="BD35">
        <v>23.547999999999998</v>
      </c>
      <c r="BE35">
        <v>3</v>
      </c>
      <c r="BF35">
        <v>150</v>
      </c>
      <c r="BG35">
        <v>0.77600000000000002</v>
      </c>
      <c r="BH35">
        <v>0.44400000000000001</v>
      </c>
      <c r="BI35">
        <v>0.38700000000000001</v>
      </c>
      <c r="BJ35">
        <v>0.45800000000000002</v>
      </c>
      <c r="BK35">
        <v>14310</v>
      </c>
      <c r="BL35">
        <v>461.613</v>
      </c>
      <c r="BM35">
        <v>301</v>
      </c>
      <c r="BN35">
        <v>936</v>
      </c>
      <c r="BO35">
        <v>372</v>
      </c>
      <c r="BP35">
        <v>12</v>
      </c>
      <c r="BQ35">
        <v>12</v>
      </c>
      <c r="BR35">
        <v>12</v>
      </c>
      <c r="BS35">
        <v>0</v>
      </c>
      <c r="BT35">
        <v>0</v>
      </c>
      <c r="BU35">
        <v>0</v>
      </c>
      <c r="BV35">
        <v>0</v>
      </c>
      <c r="BW35">
        <v>8.2000000000000003E-2</v>
      </c>
      <c r="BX35">
        <v>0</v>
      </c>
      <c r="BY35">
        <v>4.9829999999999997</v>
      </c>
      <c r="BZ35">
        <v>0.16300000000000001</v>
      </c>
      <c r="CA35">
        <v>0</v>
      </c>
      <c r="CB35">
        <v>1.8979999999999999</v>
      </c>
      <c r="CC35">
        <v>444</v>
      </c>
      <c r="CD35">
        <v>31</v>
      </c>
      <c r="CE35">
        <v>31</v>
      </c>
      <c r="CF35">
        <v>13</v>
      </c>
      <c r="CG35">
        <v>413</v>
      </c>
      <c r="CH35">
        <v>49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34875</v>
      </c>
      <c r="CT35">
        <v>3582</v>
      </c>
      <c r="CU35">
        <v>0</v>
      </c>
      <c r="CV35">
        <v>30880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9.8892645971914206</v>
      </c>
      <c r="DJ35">
        <v>31</v>
      </c>
      <c r="DK35">
        <v>10.2822908678845</v>
      </c>
      <c r="DL35">
        <v>413</v>
      </c>
      <c r="DM35">
        <v>10.341227770582799</v>
      </c>
      <c r="DN35">
        <v>10.341227770582799</v>
      </c>
      <c r="DO35">
        <v>5.8937000000000003E-2</v>
      </c>
      <c r="DP35">
        <v>5.8937000000000003E-2</v>
      </c>
      <c r="DQ35">
        <v>13</v>
      </c>
      <c r="DR35">
        <v>49</v>
      </c>
      <c r="DS35">
        <v>10.180088</v>
      </c>
      <c r="DT35">
        <v>11.706659999999999</v>
      </c>
      <c r="DU35">
        <v>11.706659999999999</v>
      </c>
      <c r="DV35">
        <v>63</v>
      </c>
      <c r="DW35">
        <v>2</v>
      </c>
      <c r="DX35">
        <v>10.635173</v>
      </c>
      <c r="DY35">
        <v>10.309540999999999</v>
      </c>
      <c r="DZ35">
        <v>10.321111</v>
      </c>
      <c r="EA35">
        <v>10.341227999999999</v>
      </c>
      <c r="EB35">
        <v>0.04</v>
      </c>
      <c r="EC35">
        <v>1</v>
      </c>
      <c r="ED35">
        <v>0.876</v>
      </c>
      <c r="EE35">
        <v>0.502</v>
      </c>
      <c r="EF35">
        <v>1</v>
      </c>
      <c r="EG35">
        <v>0.94899999999999995</v>
      </c>
      <c r="EH35">
        <v>0</v>
      </c>
      <c r="EI35">
        <v>1</v>
      </c>
      <c r="EJ35">
        <v>0.86499999999999999</v>
      </c>
      <c r="EK35">
        <v>0</v>
      </c>
      <c r="EL35">
        <v>1</v>
      </c>
      <c r="EM35">
        <v>0.83799999999999997</v>
      </c>
      <c r="EN35">
        <v>0.02</v>
      </c>
      <c r="EO35">
        <v>0.03</v>
      </c>
      <c r="EP35">
        <v>0</v>
      </c>
      <c r="EQ35">
        <v>38.57</v>
      </c>
      <c r="ER35">
        <v>37.69</v>
      </c>
      <c r="ES35">
        <v>0</v>
      </c>
      <c r="ET35">
        <v>122.23</v>
      </c>
      <c r="EU35">
        <v>0</v>
      </c>
      <c r="EV35">
        <v>45.55</v>
      </c>
      <c r="EW35">
        <v>1.59</v>
      </c>
      <c r="EX35">
        <v>0.01</v>
      </c>
      <c r="EY35">
        <v>0</v>
      </c>
      <c r="EZ35">
        <v>45.28</v>
      </c>
      <c r="FA35">
        <v>0.19</v>
      </c>
      <c r="FB35">
        <v>0</v>
      </c>
      <c r="FC35">
        <v>0</v>
      </c>
      <c r="FD35">
        <v>0</v>
      </c>
      <c r="FE35">
        <v>0</v>
      </c>
      <c r="FF35">
        <v>123.98</v>
      </c>
      <c r="FG35" t="s">
        <v>319</v>
      </c>
      <c r="FH35" t="s">
        <v>176</v>
      </c>
      <c r="FI35" t="s">
        <v>144</v>
      </c>
    </row>
    <row r="37" spans="1:165" x14ac:dyDescent="0.2">
      <c r="A37" t="s">
        <v>177</v>
      </c>
      <c r="B37">
        <v>1</v>
      </c>
      <c r="C37">
        <v>1</v>
      </c>
      <c r="D37">
        <v>1</v>
      </c>
      <c r="E37">
        <v>0</v>
      </c>
      <c r="F37">
        <v>322</v>
      </c>
      <c r="G37">
        <v>72</v>
      </c>
      <c r="H37">
        <v>1000</v>
      </c>
      <c r="I37">
        <v>0</v>
      </c>
      <c r="J37">
        <v>0</v>
      </c>
      <c r="K37">
        <v>1</v>
      </c>
      <c r="L37">
        <v>0</v>
      </c>
      <c r="M37">
        <v>1000</v>
      </c>
      <c r="N37">
        <v>0</v>
      </c>
      <c r="O37">
        <v>1</v>
      </c>
      <c r="P37" s="1">
        <v>0</v>
      </c>
      <c r="Q37" s="1">
        <v>9.9999999999999995E-8</v>
      </c>
      <c r="R37" s="1">
        <v>9.9999999999999995E-8</v>
      </c>
      <c r="S37" s="1">
        <v>3600</v>
      </c>
      <c r="T37">
        <v>396</v>
      </c>
      <c r="U37">
        <v>322</v>
      </c>
      <c r="V37">
        <v>36</v>
      </c>
      <c r="W37">
        <v>360</v>
      </c>
      <c r="X37">
        <v>0</v>
      </c>
      <c r="Y37">
        <v>0</v>
      </c>
      <c r="Z37">
        <v>0</v>
      </c>
      <c r="AA37">
        <v>302</v>
      </c>
      <c r="AB37">
        <v>20</v>
      </c>
      <c r="AC37">
        <v>396</v>
      </c>
      <c r="AD37">
        <v>322</v>
      </c>
      <c r="AE37">
        <v>249</v>
      </c>
      <c r="AF37">
        <v>0</v>
      </c>
      <c r="AG37">
        <v>303</v>
      </c>
      <c r="AH37">
        <v>72</v>
      </c>
      <c r="AI37">
        <v>1815</v>
      </c>
      <c r="AJ37">
        <v>1.4E-2</v>
      </c>
      <c r="AK37">
        <v>0</v>
      </c>
      <c r="AL37">
        <v>1.1899999999999999E-7</v>
      </c>
      <c r="AM37">
        <v>800002400</v>
      </c>
      <c r="AN37">
        <v>800002400</v>
      </c>
      <c r="AO37">
        <v>800002400</v>
      </c>
      <c r="AP37">
        <v>1200012600</v>
      </c>
      <c r="AQ37">
        <v>1</v>
      </c>
      <c r="AR37">
        <v>0</v>
      </c>
      <c r="AS37">
        <v>322</v>
      </c>
      <c r="AT37">
        <v>279.69400000000002</v>
      </c>
      <c r="AU37">
        <v>3.6110000000000002</v>
      </c>
      <c r="AV37">
        <v>1</v>
      </c>
      <c r="AW37">
        <v>322</v>
      </c>
      <c r="AX37">
        <v>72</v>
      </c>
      <c r="AY37">
        <v>1623</v>
      </c>
      <c r="AZ37">
        <v>22.542000000000002</v>
      </c>
      <c r="BA37">
        <v>13</v>
      </c>
      <c r="BB37">
        <v>57</v>
      </c>
      <c r="BC37">
        <v>661</v>
      </c>
      <c r="BD37">
        <v>9.1809999999999992</v>
      </c>
      <c r="BE37">
        <v>4</v>
      </c>
      <c r="BF37">
        <v>26</v>
      </c>
      <c r="BG37">
        <v>0.189</v>
      </c>
      <c r="BH37">
        <v>0.14799999999999999</v>
      </c>
      <c r="BI37">
        <v>0.183</v>
      </c>
      <c r="BJ37">
        <v>0.17100000000000001</v>
      </c>
      <c r="BK37">
        <v>23262</v>
      </c>
      <c r="BL37">
        <v>323.08300000000003</v>
      </c>
      <c r="BM37">
        <v>319</v>
      </c>
      <c r="BN37">
        <v>334</v>
      </c>
      <c r="BO37">
        <v>2628</v>
      </c>
      <c r="BP37">
        <v>36.5</v>
      </c>
      <c r="BQ37">
        <v>36</v>
      </c>
      <c r="BR37">
        <v>37</v>
      </c>
      <c r="BS37">
        <v>0</v>
      </c>
      <c r="BT37">
        <v>0</v>
      </c>
      <c r="BU37">
        <v>0</v>
      </c>
      <c r="BV37">
        <v>0</v>
      </c>
      <c r="BW37">
        <v>588.43700000000001</v>
      </c>
      <c r="BX37">
        <v>0</v>
      </c>
      <c r="BY37">
        <v>7765.4110000000001</v>
      </c>
      <c r="BZ37">
        <v>96.421000000000006</v>
      </c>
      <c r="CA37">
        <v>0</v>
      </c>
      <c r="CB37">
        <v>997.82399999999996</v>
      </c>
      <c r="CC37">
        <v>493</v>
      </c>
      <c r="CD37">
        <v>72</v>
      </c>
      <c r="CE37">
        <v>72</v>
      </c>
      <c r="CF37">
        <v>36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152</v>
      </c>
      <c r="CN37">
        <v>38</v>
      </c>
      <c r="CO37">
        <v>269</v>
      </c>
      <c r="CP37">
        <v>43</v>
      </c>
      <c r="CQ37">
        <v>0</v>
      </c>
      <c r="CR37">
        <v>0</v>
      </c>
      <c r="CS37">
        <v>214479</v>
      </c>
      <c r="CT37">
        <v>20959</v>
      </c>
      <c r="CU37">
        <v>0</v>
      </c>
      <c r="CV37">
        <v>193099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800002400</v>
      </c>
      <c r="DJ37">
        <v>72</v>
      </c>
      <c r="DK37">
        <v>800002400</v>
      </c>
      <c r="DL37">
        <v>421</v>
      </c>
      <c r="DM37">
        <v>800002400.09431696</v>
      </c>
      <c r="DN37">
        <v>800002400.09431696</v>
      </c>
      <c r="DO37">
        <v>9.4316999999999998E-2</v>
      </c>
      <c r="DP37">
        <v>9.4316999999999998E-2</v>
      </c>
      <c r="DQ37">
        <v>36</v>
      </c>
      <c r="DR37">
        <v>81</v>
      </c>
      <c r="DS37">
        <v>0</v>
      </c>
      <c r="DT37">
        <v>0</v>
      </c>
      <c r="DU37">
        <v>0</v>
      </c>
      <c r="DV37">
        <v>216</v>
      </c>
      <c r="DW37">
        <v>3</v>
      </c>
      <c r="DX37">
        <v>800002400</v>
      </c>
      <c r="DY37">
        <v>800002400</v>
      </c>
      <c r="DZ37">
        <v>800002400.09431696</v>
      </c>
      <c r="EA37">
        <v>800002400.09431696</v>
      </c>
      <c r="EB37">
        <v>0.26200000000000001</v>
      </c>
      <c r="EC37">
        <v>1</v>
      </c>
      <c r="ED37">
        <v>0.99</v>
      </c>
      <c r="EE37">
        <v>1</v>
      </c>
      <c r="EF37">
        <v>1</v>
      </c>
      <c r="EG37">
        <v>1</v>
      </c>
      <c r="EH37">
        <v>0.123</v>
      </c>
      <c r="EI37">
        <v>1</v>
      </c>
      <c r="EJ37">
        <v>0.99</v>
      </c>
      <c r="EK37">
        <v>0</v>
      </c>
      <c r="EL37">
        <v>1</v>
      </c>
      <c r="EM37">
        <v>0.98299999999999998</v>
      </c>
      <c r="EN37">
        <v>0.03</v>
      </c>
      <c r="EO37">
        <v>0.08</v>
      </c>
      <c r="EP37">
        <v>0</v>
      </c>
      <c r="EQ37">
        <v>1.22</v>
      </c>
      <c r="ER37">
        <v>5.7</v>
      </c>
      <c r="ES37">
        <v>0</v>
      </c>
      <c r="ET37">
        <v>41.51</v>
      </c>
      <c r="EU37">
        <v>0</v>
      </c>
      <c r="EV37">
        <v>33.85</v>
      </c>
      <c r="EW37">
        <v>0.52</v>
      </c>
      <c r="EX37">
        <v>0.04</v>
      </c>
      <c r="EY37">
        <v>0</v>
      </c>
      <c r="EZ37">
        <v>0</v>
      </c>
      <c r="FA37">
        <v>0.15</v>
      </c>
      <c r="FB37">
        <v>0</v>
      </c>
      <c r="FC37">
        <v>32.159999999999997</v>
      </c>
      <c r="FD37">
        <v>1.5</v>
      </c>
      <c r="FE37">
        <v>0</v>
      </c>
      <c r="FF37">
        <v>42.54</v>
      </c>
      <c r="FG37" t="s">
        <v>321</v>
      </c>
      <c r="FH37" t="s">
        <v>177</v>
      </c>
      <c r="FI37" t="s">
        <v>144</v>
      </c>
    </row>
    <row r="38" spans="1:165" x14ac:dyDescent="0.2">
      <c r="A38" t="s">
        <v>178</v>
      </c>
      <c r="B38">
        <v>1</v>
      </c>
      <c r="C38">
        <v>1</v>
      </c>
      <c r="D38">
        <v>0</v>
      </c>
      <c r="E38">
        <v>-1</v>
      </c>
      <c r="F38">
        <v>83</v>
      </c>
      <c r="G38">
        <v>12</v>
      </c>
      <c r="H38">
        <v>1000</v>
      </c>
      <c r="I38">
        <v>1000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 s="1">
        <v>0</v>
      </c>
      <c r="Q38" s="1">
        <v>9.9999999999999995E-8</v>
      </c>
      <c r="R38" s="1">
        <v>9.9999999999999995E-8</v>
      </c>
      <c r="S38" s="1">
        <v>3600</v>
      </c>
      <c r="T38">
        <v>54</v>
      </c>
      <c r="U38">
        <v>83</v>
      </c>
      <c r="V38">
        <v>17</v>
      </c>
      <c r="W38">
        <v>37</v>
      </c>
      <c r="X38">
        <v>0</v>
      </c>
      <c r="Y38">
        <v>0</v>
      </c>
      <c r="Z38">
        <v>0</v>
      </c>
      <c r="AA38">
        <v>82</v>
      </c>
      <c r="AB38">
        <v>1</v>
      </c>
      <c r="AC38">
        <v>54</v>
      </c>
      <c r="AD38">
        <v>83</v>
      </c>
      <c r="AE38">
        <v>59</v>
      </c>
      <c r="AF38">
        <v>30</v>
      </c>
      <c r="AG38">
        <v>18</v>
      </c>
      <c r="AH38">
        <v>12</v>
      </c>
      <c r="AI38">
        <v>745</v>
      </c>
      <c r="AJ38">
        <v>0.16600000000000001</v>
      </c>
      <c r="AK38">
        <v>0.125</v>
      </c>
      <c r="AL38">
        <v>0.125</v>
      </c>
      <c r="AM38">
        <v>57</v>
      </c>
      <c r="AN38">
        <v>57</v>
      </c>
      <c r="AO38">
        <v>57</v>
      </c>
      <c r="AP38">
        <v>563.5</v>
      </c>
      <c r="AQ38">
        <v>0</v>
      </c>
      <c r="AR38">
        <v>-1</v>
      </c>
      <c r="AS38">
        <v>83</v>
      </c>
      <c r="AT38">
        <v>18.832999999999998</v>
      </c>
      <c r="AU38">
        <v>0</v>
      </c>
      <c r="AV38">
        <v>0</v>
      </c>
      <c r="AW38">
        <v>83</v>
      </c>
      <c r="AX38">
        <v>12</v>
      </c>
      <c r="AY38">
        <v>6619</v>
      </c>
      <c r="AZ38">
        <v>551.58299999999997</v>
      </c>
      <c r="BA38">
        <v>327</v>
      </c>
      <c r="BB38">
        <v>719</v>
      </c>
      <c r="BC38">
        <v>87</v>
      </c>
      <c r="BD38">
        <v>7.25</v>
      </c>
      <c r="BE38">
        <v>4</v>
      </c>
      <c r="BF38">
        <v>13</v>
      </c>
      <c r="BG38">
        <v>3.0419999999999998</v>
      </c>
      <c r="BH38">
        <v>3.1579999999999999</v>
      </c>
      <c r="BI38">
        <v>3.0209999999999999</v>
      </c>
      <c r="BJ38">
        <v>3.4580000000000002</v>
      </c>
      <c r="BK38">
        <v>1829</v>
      </c>
      <c r="BL38">
        <v>152.417</v>
      </c>
      <c r="BM38">
        <v>94</v>
      </c>
      <c r="BN38">
        <v>327</v>
      </c>
      <c r="BO38">
        <v>57</v>
      </c>
      <c r="BP38">
        <v>4.75</v>
      </c>
      <c r="BQ38">
        <v>4</v>
      </c>
      <c r="BR38">
        <v>5</v>
      </c>
      <c r="BS38">
        <v>0</v>
      </c>
      <c r="BT38">
        <v>0.14199999999999999</v>
      </c>
      <c r="BU38">
        <v>0</v>
      </c>
      <c r="BV38">
        <v>0.27800000000000002</v>
      </c>
      <c r="BW38">
        <v>8.8999999999999996E-2</v>
      </c>
      <c r="BX38">
        <v>0</v>
      </c>
      <c r="BY38">
        <v>1.248</v>
      </c>
      <c r="BZ38">
        <v>0.128</v>
      </c>
      <c r="CA38">
        <v>0</v>
      </c>
      <c r="CB38">
        <v>0.88400000000000001</v>
      </c>
      <c r="CC38">
        <v>59</v>
      </c>
      <c r="CD38">
        <v>12</v>
      </c>
      <c r="CE38">
        <v>12</v>
      </c>
      <c r="CF38">
        <v>4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47</v>
      </c>
      <c r="CR38">
        <v>6</v>
      </c>
      <c r="CS38">
        <v>3078</v>
      </c>
      <c r="CT38">
        <v>1111</v>
      </c>
      <c r="CU38">
        <v>0</v>
      </c>
      <c r="CV38">
        <v>1920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57</v>
      </c>
      <c r="DJ38">
        <v>12</v>
      </c>
      <c r="DK38">
        <v>56.999999999999901</v>
      </c>
      <c r="DL38">
        <v>47</v>
      </c>
      <c r="DM38">
        <v>57</v>
      </c>
      <c r="DN38">
        <v>57</v>
      </c>
      <c r="DO38">
        <v>0</v>
      </c>
      <c r="DP38">
        <v>0</v>
      </c>
      <c r="DQ38">
        <v>4</v>
      </c>
      <c r="DR38">
        <v>6</v>
      </c>
      <c r="DS38">
        <v>0</v>
      </c>
      <c r="DT38">
        <v>0</v>
      </c>
      <c r="DU38">
        <v>0</v>
      </c>
      <c r="DV38">
        <v>12</v>
      </c>
      <c r="DW38">
        <v>1</v>
      </c>
      <c r="DX38">
        <v>57</v>
      </c>
      <c r="DY38">
        <v>57</v>
      </c>
      <c r="DZ38">
        <v>57</v>
      </c>
      <c r="EA38">
        <v>57</v>
      </c>
      <c r="EB38">
        <v>9.9000000000000005E-2</v>
      </c>
      <c r="EC38">
        <v>0.85099999999999998</v>
      </c>
      <c r="ED38">
        <v>0.46200000000000002</v>
      </c>
      <c r="EE38">
        <v>0.25600000000000001</v>
      </c>
      <c r="EF38">
        <v>0.96699999999999997</v>
      </c>
      <c r="EG38">
        <v>0.54500000000000004</v>
      </c>
      <c r="EH38">
        <v>9.9000000000000005E-2</v>
      </c>
      <c r="EI38">
        <v>0.85099999999999998</v>
      </c>
      <c r="EJ38">
        <v>0.46200000000000002</v>
      </c>
      <c r="EK38">
        <v>3.0000000000000001E-3</v>
      </c>
      <c r="EL38">
        <v>0.996</v>
      </c>
      <c r="EM38">
        <v>0.52200000000000002</v>
      </c>
      <c r="EN38">
        <v>0</v>
      </c>
      <c r="EO38">
        <v>0.01</v>
      </c>
      <c r="EP38">
        <v>0</v>
      </c>
      <c r="EQ38">
        <v>5.15</v>
      </c>
      <c r="ER38">
        <v>1.1200000000000001</v>
      </c>
      <c r="ES38">
        <v>0</v>
      </c>
      <c r="ET38">
        <v>12.54</v>
      </c>
      <c r="EU38">
        <v>0</v>
      </c>
      <c r="EV38">
        <v>6.24</v>
      </c>
      <c r="EW38">
        <v>0.05</v>
      </c>
      <c r="EX38">
        <v>0</v>
      </c>
      <c r="EY38">
        <v>0</v>
      </c>
      <c r="EZ38">
        <v>0</v>
      </c>
      <c r="FA38">
        <v>0.03</v>
      </c>
      <c r="FB38">
        <v>0</v>
      </c>
      <c r="FC38">
        <v>0</v>
      </c>
      <c r="FD38">
        <v>0</v>
      </c>
      <c r="FE38">
        <v>6.21</v>
      </c>
      <c r="FF38">
        <v>12.62</v>
      </c>
      <c r="FG38" t="s">
        <v>322</v>
      </c>
      <c r="FH38" t="s">
        <v>178</v>
      </c>
      <c r="FI38" t="s">
        <v>144</v>
      </c>
    </row>
    <row r="39" spans="1:165" x14ac:dyDescent="0.2">
      <c r="A39" t="s">
        <v>179</v>
      </c>
      <c r="B39">
        <v>1</v>
      </c>
      <c r="C39">
        <v>1</v>
      </c>
      <c r="D39">
        <v>0</v>
      </c>
      <c r="E39">
        <v>0</v>
      </c>
      <c r="F39">
        <v>59</v>
      </c>
      <c r="G39">
        <v>8</v>
      </c>
      <c r="H39">
        <v>1000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1</v>
      </c>
      <c r="P39" s="1">
        <v>0</v>
      </c>
      <c r="Q39" s="1">
        <v>9.9999999999999995E-8</v>
      </c>
      <c r="R39" s="1">
        <v>9.9999999999999995E-8</v>
      </c>
      <c r="S39" s="1">
        <v>3600</v>
      </c>
      <c r="T39">
        <v>39</v>
      </c>
      <c r="U39">
        <v>59</v>
      </c>
      <c r="V39">
        <v>14</v>
      </c>
      <c r="W39">
        <v>25</v>
      </c>
      <c r="X39">
        <v>0</v>
      </c>
      <c r="Y39">
        <v>0</v>
      </c>
      <c r="Z39">
        <v>0</v>
      </c>
      <c r="AA39">
        <v>58</v>
      </c>
      <c r="AB39">
        <v>1</v>
      </c>
      <c r="AC39">
        <v>39</v>
      </c>
      <c r="AD39">
        <v>59</v>
      </c>
      <c r="AE39">
        <v>39</v>
      </c>
      <c r="AF39">
        <v>21</v>
      </c>
      <c r="AG39">
        <v>14</v>
      </c>
      <c r="AH39">
        <v>8</v>
      </c>
      <c r="AI39">
        <v>413</v>
      </c>
      <c r="AJ39">
        <v>0.17899999999999999</v>
      </c>
      <c r="AK39">
        <v>3.3333333000000001E-3</v>
      </c>
      <c r="AL39">
        <v>3.3333333000000001E-3</v>
      </c>
      <c r="AM39">
        <v>1010</v>
      </c>
      <c r="AN39">
        <v>1010</v>
      </c>
      <c r="AO39">
        <v>1010</v>
      </c>
      <c r="AP39">
        <v>1690</v>
      </c>
      <c r="AQ39">
        <v>0</v>
      </c>
      <c r="AR39">
        <v>0</v>
      </c>
      <c r="AS39">
        <v>59</v>
      </c>
      <c r="AT39">
        <v>24.875</v>
      </c>
      <c r="AU39">
        <v>0</v>
      </c>
      <c r="AV39">
        <v>0</v>
      </c>
      <c r="AW39">
        <v>59</v>
      </c>
      <c r="AX39">
        <v>8</v>
      </c>
      <c r="AY39">
        <v>1864</v>
      </c>
      <c r="AZ39">
        <v>233</v>
      </c>
      <c r="BA39">
        <v>146</v>
      </c>
      <c r="BB39">
        <v>286</v>
      </c>
      <c r="BC39">
        <v>56</v>
      </c>
      <c r="BD39">
        <v>7</v>
      </c>
      <c r="BE39">
        <v>3</v>
      </c>
      <c r="BF39">
        <v>14</v>
      </c>
      <c r="BG39">
        <v>5.359</v>
      </c>
      <c r="BH39">
        <v>4.4109999999999996</v>
      </c>
      <c r="BI39">
        <v>5.359</v>
      </c>
      <c r="BJ39">
        <v>4.4109999999999996</v>
      </c>
      <c r="BK39">
        <v>873</v>
      </c>
      <c r="BL39">
        <v>109.125</v>
      </c>
      <c r="BM39">
        <v>51</v>
      </c>
      <c r="BN39">
        <v>182</v>
      </c>
      <c r="BO39">
        <v>32</v>
      </c>
      <c r="BP39">
        <v>4</v>
      </c>
      <c r="BQ39">
        <v>4</v>
      </c>
      <c r="BR39">
        <v>4</v>
      </c>
      <c r="BS39">
        <v>0</v>
      </c>
      <c r="BT39">
        <v>0</v>
      </c>
      <c r="BU39">
        <v>0</v>
      </c>
      <c r="BV39">
        <v>0</v>
      </c>
      <c r="BW39">
        <v>4.9000000000000002E-2</v>
      </c>
      <c r="BX39">
        <v>0</v>
      </c>
      <c r="BY39">
        <v>0.36199999999999999</v>
      </c>
      <c r="BZ39">
        <v>0.155</v>
      </c>
      <c r="CA39">
        <v>0</v>
      </c>
      <c r="CB39">
        <v>0.77900000000000003</v>
      </c>
      <c r="CC39">
        <v>15</v>
      </c>
      <c r="CD39">
        <v>8</v>
      </c>
      <c r="CE39">
        <v>8</v>
      </c>
      <c r="CF39">
        <v>8</v>
      </c>
      <c r="CG39">
        <v>7</v>
      </c>
      <c r="CH39">
        <v>7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48</v>
      </c>
      <c r="CT39">
        <v>16</v>
      </c>
      <c r="CU39">
        <v>0</v>
      </c>
      <c r="CV39">
        <v>25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1010</v>
      </c>
      <c r="DJ39">
        <v>8</v>
      </c>
      <c r="DK39">
        <v>1010</v>
      </c>
      <c r="DL39">
        <v>7</v>
      </c>
      <c r="DM39">
        <v>1010</v>
      </c>
      <c r="DN39">
        <v>1010</v>
      </c>
      <c r="DO39">
        <v>0</v>
      </c>
      <c r="DP39">
        <v>0</v>
      </c>
      <c r="DQ39">
        <v>8</v>
      </c>
      <c r="DR39">
        <v>7</v>
      </c>
      <c r="DS39">
        <v>0</v>
      </c>
      <c r="DT39">
        <v>0</v>
      </c>
      <c r="DU39">
        <v>0</v>
      </c>
      <c r="DV39">
        <v>8</v>
      </c>
      <c r="DW39">
        <v>1</v>
      </c>
      <c r="DX39">
        <v>1010</v>
      </c>
      <c r="DY39">
        <v>1010</v>
      </c>
      <c r="DZ39">
        <v>1010</v>
      </c>
      <c r="EA39">
        <v>1010</v>
      </c>
      <c r="EB39">
        <v>0</v>
      </c>
      <c r="EC39">
        <v>1</v>
      </c>
      <c r="ED39">
        <v>0.45300000000000001</v>
      </c>
      <c r="EE39">
        <v>3.0000000000000001E-3</v>
      </c>
      <c r="EF39">
        <v>0.88400000000000001</v>
      </c>
      <c r="EG39">
        <v>0.30399999999999999</v>
      </c>
      <c r="EH39">
        <v>0</v>
      </c>
      <c r="EI39">
        <v>1</v>
      </c>
      <c r="EJ39">
        <v>0.45300000000000001</v>
      </c>
      <c r="EK39">
        <v>3.0000000000000001E-3</v>
      </c>
      <c r="EL39">
        <v>0.88400000000000001</v>
      </c>
      <c r="EM39">
        <v>0.30399999999999999</v>
      </c>
      <c r="EN39">
        <v>0</v>
      </c>
      <c r="EO39">
        <v>0.01</v>
      </c>
      <c r="EP39">
        <v>0</v>
      </c>
      <c r="EQ39">
        <v>0</v>
      </c>
      <c r="ER39">
        <v>0.63</v>
      </c>
      <c r="ES39">
        <v>0</v>
      </c>
      <c r="ET39">
        <v>0.71</v>
      </c>
      <c r="EU39">
        <v>0</v>
      </c>
      <c r="EV39">
        <v>0.08</v>
      </c>
      <c r="EW39">
        <v>0</v>
      </c>
      <c r="EX39">
        <v>0</v>
      </c>
      <c r="EY39">
        <v>0</v>
      </c>
      <c r="EZ39">
        <v>0.04</v>
      </c>
      <c r="FA39">
        <v>0.01</v>
      </c>
      <c r="FB39">
        <v>0</v>
      </c>
      <c r="FC39">
        <v>0</v>
      </c>
      <c r="FD39">
        <v>0</v>
      </c>
      <c r="FE39">
        <v>0</v>
      </c>
      <c r="FF39">
        <v>0.73</v>
      </c>
      <c r="FG39" t="s">
        <v>323</v>
      </c>
      <c r="FH39" t="s">
        <v>179</v>
      </c>
      <c r="FI39" t="s">
        <v>144</v>
      </c>
    </row>
    <row r="40" spans="1:165" x14ac:dyDescent="0.2">
      <c r="A40" t="s">
        <v>180</v>
      </c>
      <c r="B40">
        <v>1</v>
      </c>
      <c r="C40">
        <v>1</v>
      </c>
      <c r="D40">
        <v>0</v>
      </c>
      <c r="E40">
        <v>-1</v>
      </c>
      <c r="F40">
        <v>160</v>
      </c>
      <c r="G40">
        <v>22</v>
      </c>
      <c r="H40">
        <v>1000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1</v>
      </c>
      <c r="P40" s="1">
        <v>0</v>
      </c>
      <c r="Q40" s="1">
        <v>9.9999999999999995E-8</v>
      </c>
      <c r="R40" s="1">
        <v>9.9999999999999995E-8</v>
      </c>
      <c r="S40" s="1">
        <v>3600</v>
      </c>
      <c r="T40">
        <v>96</v>
      </c>
      <c r="U40">
        <v>160</v>
      </c>
      <c r="V40">
        <v>27</v>
      </c>
      <c r="W40">
        <v>69</v>
      </c>
      <c r="X40">
        <v>0</v>
      </c>
      <c r="Y40">
        <v>0</v>
      </c>
      <c r="Z40">
        <v>0</v>
      </c>
      <c r="AA40">
        <v>159</v>
      </c>
      <c r="AB40">
        <v>1</v>
      </c>
      <c r="AC40">
        <v>96</v>
      </c>
      <c r="AD40">
        <v>160</v>
      </c>
      <c r="AE40">
        <v>125</v>
      </c>
      <c r="AF40">
        <v>26</v>
      </c>
      <c r="AG40">
        <v>43</v>
      </c>
      <c r="AH40">
        <v>22</v>
      </c>
      <c r="AI40">
        <v>2053</v>
      </c>
      <c r="AJ40">
        <v>0.13400000000000001</v>
      </c>
      <c r="AK40">
        <v>0</v>
      </c>
      <c r="AL40">
        <v>1.6666667E-3</v>
      </c>
      <c r="AM40">
        <v>1910</v>
      </c>
      <c r="AN40">
        <v>1910</v>
      </c>
      <c r="AO40">
        <v>1910</v>
      </c>
      <c r="AP40">
        <v>3360</v>
      </c>
      <c r="AQ40">
        <v>0</v>
      </c>
      <c r="AR40">
        <v>-1</v>
      </c>
      <c r="AS40">
        <v>160</v>
      </c>
      <c r="AT40">
        <v>47.182000000000002</v>
      </c>
      <c r="AU40">
        <v>0.90900000000000003</v>
      </c>
      <c r="AV40">
        <v>0</v>
      </c>
      <c r="AW40">
        <v>160</v>
      </c>
      <c r="AX40">
        <v>22</v>
      </c>
      <c r="AY40">
        <v>31761</v>
      </c>
      <c r="AZ40">
        <v>1443.682</v>
      </c>
      <c r="BA40">
        <v>155</v>
      </c>
      <c r="BB40">
        <v>3333</v>
      </c>
      <c r="BC40">
        <v>127</v>
      </c>
      <c r="BD40">
        <v>5.7729999999999997</v>
      </c>
      <c r="BE40">
        <v>0</v>
      </c>
      <c r="BF40">
        <v>26</v>
      </c>
      <c r="BG40">
        <v>0.89</v>
      </c>
      <c r="BH40">
        <v>0.76800000000000002</v>
      </c>
      <c r="BI40">
        <v>0.33</v>
      </c>
      <c r="BJ40">
        <v>0.7</v>
      </c>
      <c r="BK40">
        <v>4167</v>
      </c>
      <c r="BL40">
        <v>189.40899999999999</v>
      </c>
      <c r="BM40">
        <v>78</v>
      </c>
      <c r="BN40">
        <v>415</v>
      </c>
      <c r="BO40">
        <v>44</v>
      </c>
      <c r="BP40">
        <v>2</v>
      </c>
      <c r="BQ40">
        <v>2</v>
      </c>
      <c r="BR40">
        <v>2</v>
      </c>
      <c r="BS40">
        <v>0</v>
      </c>
      <c r="BT40">
        <v>0</v>
      </c>
      <c r="BU40">
        <v>0</v>
      </c>
      <c r="BV40">
        <v>0</v>
      </c>
      <c r="BW40">
        <v>4.7E-2</v>
      </c>
      <c r="BX40">
        <v>0</v>
      </c>
      <c r="BY40">
        <v>1.4419999999999999</v>
      </c>
      <c r="BZ40">
        <v>0.14199999999999999</v>
      </c>
      <c r="CA40">
        <v>0</v>
      </c>
      <c r="CB40">
        <v>2.2930000000000001</v>
      </c>
      <c r="CC40">
        <v>96</v>
      </c>
      <c r="CD40">
        <v>22</v>
      </c>
      <c r="CE40">
        <v>22</v>
      </c>
      <c r="CF40">
        <v>8</v>
      </c>
      <c r="CG40">
        <v>74</v>
      </c>
      <c r="CH40">
        <v>11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1870</v>
      </c>
      <c r="CT40">
        <v>604</v>
      </c>
      <c r="CU40">
        <v>0</v>
      </c>
      <c r="CV40">
        <v>1186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5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1910</v>
      </c>
      <c r="DJ40">
        <v>22</v>
      </c>
      <c r="DK40">
        <v>1910</v>
      </c>
      <c r="DL40">
        <v>74</v>
      </c>
      <c r="DM40">
        <v>1910</v>
      </c>
      <c r="DN40">
        <v>1910</v>
      </c>
      <c r="DO40">
        <v>0</v>
      </c>
      <c r="DP40">
        <v>0</v>
      </c>
      <c r="DQ40">
        <v>8</v>
      </c>
      <c r="DR40">
        <v>11</v>
      </c>
      <c r="DS40">
        <v>0</v>
      </c>
      <c r="DT40">
        <v>0</v>
      </c>
      <c r="DU40">
        <v>0</v>
      </c>
      <c r="DV40">
        <v>22</v>
      </c>
      <c r="DW40">
        <v>1</v>
      </c>
      <c r="DX40">
        <v>1910</v>
      </c>
      <c r="DY40">
        <v>1910</v>
      </c>
      <c r="DZ40">
        <v>1910</v>
      </c>
      <c r="EA40">
        <v>1910</v>
      </c>
      <c r="EB40">
        <v>4.7E-2</v>
      </c>
      <c r="EC40">
        <v>1</v>
      </c>
      <c r="ED40">
        <v>0.59199999999999997</v>
      </c>
      <c r="EE40">
        <v>0.28499999999999998</v>
      </c>
      <c r="EF40">
        <v>1</v>
      </c>
      <c r="EG40">
        <v>0.69399999999999995</v>
      </c>
      <c r="EH40">
        <v>4.7E-2</v>
      </c>
      <c r="EI40">
        <v>1</v>
      </c>
      <c r="EJ40">
        <v>0.59199999999999997</v>
      </c>
      <c r="EK40">
        <v>3.0000000000000001E-3</v>
      </c>
      <c r="EL40">
        <v>1</v>
      </c>
      <c r="EM40">
        <v>0.58899999999999997</v>
      </c>
      <c r="EN40">
        <v>0.01</v>
      </c>
      <c r="EO40">
        <v>0.02</v>
      </c>
      <c r="EP40">
        <v>0.01</v>
      </c>
      <c r="EQ40">
        <v>68.73</v>
      </c>
      <c r="ER40">
        <v>19.05</v>
      </c>
      <c r="ES40">
        <v>0</v>
      </c>
      <c r="ET40">
        <v>99.53</v>
      </c>
      <c r="EU40">
        <v>0</v>
      </c>
      <c r="EV40">
        <v>11.61</v>
      </c>
      <c r="EW40">
        <v>0.26</v>
      </c>
      <c r="EX40">
        <v>0</v>
      </c>
      <c r="EY40">
        <v>0</v>
      </c>
      <c r="EZ40">
        <v>11.43</v>
      </c>
      <c r="FA40">
        <v>0.13</v>
      </c>
      <c r="FB40">
        <v>0</v>
      </c>
      <c r="FC40">
        <v>0</v>
      </c>
      <c r="FD40">
        <v>0</v>
      </c>
      <c r="FE40">
        <v>0</v>
      </c>
      <c r="FF40">
        <v>99.87</v>
      </c>
      <c r="FG40" t="s">
        <v>324</v>
      </c>
      <c r="FH40" t="s">
        <v>180</v>
      </c>
      <c r="FI40" t="s">
        <v>144</v>
      </c>
    </row>
    <row r="41" spans="1:165" x14ac:dyDescent="0.2">
      <c r="A41" t="s">
        <v>181</v>
      </c>
      <c r="B41">
        <v>1</v>
      </c>
      <c r="C41">
        <v>1</v>
      </c>
      <c r="D41">
        <v>0</v>
      </c>
      <c r="E41">
        <v>0</v>
      </c>
      <c r="F41">
        <v>260</v>
      </c>
      <c r="G41">
        <v>26</v>
      </c>
      <c r="H41">
        <v>1000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1</v>
      </c>
      <c r="P41" s="1">
        <v>0</v>
      </c>
      <c r="Q41" s="1">
        <v>9.9999999999999995E-8</v>
      </c>
      <c r="R41" s="1">
        <v>9.9999999999999995E-8</v>
      </c>
      <c r="S41" s="1">
        <v>3600</v>
      </c>
      <c r="T41">
        <v>212</v>
      </c>
      <c r="U41">
        <v>260</v>
      </c>
      <c r="V41">
        <v>35</v>
      </c>
      <c r="W41">
        <v>177</v>
      </c>
      <c r="X41">
        <v>0</v>
      </c>
      <c r="Y41">
        <v>0</v>
      </c>
      <c r="Z41">
        <v>0</v>
      </c>
      <c r="AA41">
        <v>259</v>
      </c>
      <c r="AB41">
        <v>1</v>
      </c>
      <c r="AC41">
        <v>212</v>
      </c>
      <c r="AD41">
        <v>260</v>
      </c>
      <c r="AE41">
        <v>210</v>
      </c>
      <c r="AF41">
        <v>44</v>
      </c>
      <c r="AG41">
        <v>71</v>
      </c>
      <c r="AH41">
        <v>26</v>
      </c>
      <c r="AI41">
        <v>8619</v>
      </c>
      <c r="AJ41">
        <v>0.156</v>
      </c>
      <c r="AK41">
        <v>0</v>
      </c>
      <c r="AL41">
        <v>7.1428569999999996E-4</v>
      </c>
      <c r="AM41">
        <v>1415</v>
      </c>
      <c r="AN41">
        <v>1415</v>
      </c>
      <c r="AO41">
        <v>1415</v>
      </c>
      <c r="AP41">
        <v>2810</v>
      </c>
      <c r="AQ41">
        <v>0</v>
      </c>
      <c r="AR41">
        <v>0</v>
      </c>
      <c r="AS41">
        <v>260</v>
      </c>
      <c r="AT41">
        <v>62.768999999999998</v>
      </c>
      <c r="AU41">
        <v>1.7310000000000001</v>
      </c>
      <c r="AV41">
        <v>0</v>
      </c>
      <c r="AW41">
        <v>260</v>
      </c>
      <c r="AX41">
        <v>26</v>
      </c>
      <c r="AY41">
        <v>563473</v>
      </c>
      <c r="AZ41">
        <v>21672.038</v>
      </c>
      <c r="BA41">
        <v>7576</v>
      </c>
      <c r="BB41">
        <v>32982</v>
      </c>
      <c r="BC41">
        <v>764</v>
      </c>
      <c r="BD41">
        <v>29.385000000000002</v>
      </c>
      <c r="BE41">
        <v>0</v>
      </c>
      <c r="BF41">
        <v>137</v>
      </c>
      <c r="BG41">
        <v>3.7170000000000001</v>
      </c>
      <c r="BH41">
        <v>2.923</v>
      </c>
      <c r="BI41">
        <v>1.401</v>
      </c>
      <c r="BJ41">
        <v>1.484</v>
      </c>
      <c r="BK41">
        <v>42104</v>
      </c>
      <c r="BL41">
        <v>1619.385</v>
      </c>
      <c r="BM41">
        <v>369</v>
      </c>
      <c r="BN41">
        <v>4255</v>
      </c>
      <c r="BO41">
        <v>26</v>
      </c>
      <c r="BP41">
        <v>1</v>
      </c>
      <c r="BQ41">
        <v>1</v>
      </c>
      <c r="BR41">
        <v>1</v>
      </c>
      <c r="BS41">
        <v>0</v>
      </c>
      <c r="BT41">
        <v>0</v>
      </c>
      <c r="BU41">
        <v>0</v>
      </c>
      <c r="BV41">
        <v>0</v>
      </c>
      <c r="BW41">
        <v>6.4000000000000001E-2</v>
      </c>
      <c r="BX41">
        <v>0</v>
      </c>
      <c r="BY41">
        <v>8.6259999999999994</v>
      </c>
      <c r="BZ41">
        <v>0.13100000000000001</v>
      </c>
      <c r="CA41">
        <v>0</v>
      </c>
      <c r="CB41">
        <v>13.353</v>
      </c>
      <c r="CC41">
        <v>629</v>
      </c>
      <c r="CD41">
        <v>26</v>
      </c>
      <c r="CE41">
        <v>26</v>
      </c>
      <c r="CF41">
        <v>12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603</v>
      </c>
      <c r="CN41">
        <v>220</v>
      </c>
      <c r="CO41">
        <v>0</v>
      </c>
      <c r="CP41">
        <v>0</v>
      </c>
      <c r="CQ41">
        <v>0</v>
      </c>
      <c r="CR41">
        <v>0</v>
      </c>
      <c r="CS41">
        <v>47320</v>
      </c>
      <c r="CT41">
        <v>1654</v>
      </c>
      <c r="CU41">
        <v>0</v>
      </c>
      <c r="CV41">
        <v>45061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2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1415</v>
      </c>
      <c r="DJ41">
        <v>26</v>
      </c>
      <c r="DK41">
        <v>1414.99999999999</v>
      </c>
      <c r="DL41">
        <v>603</v>
      </c>
      <c r="DM41">
        <v>1415</v>
      </c>
      <c r="DN41">
        <v>1414.99999999999</v>
      </c>
      <c r="DO41">
        <v>0</v>
      </c>
      <c r="DP41">
        <v>0</v>
      </c>
      <c r="DQ41">
        <v>12</v>
      </c>
      <c r="DR41">
        <v>220</v>
      </c>
      <c r="DS41">
        <v>0</v>
      </c>
      <c r="DT41">
        <v>0</v>
      </c>
      <c r="DU41">
        <v>0</v>
      </c>
      <c r="DV41">
        <v>26</v>
      </c>
      <c r="DW41">
        <v>1</v>
      </c>
      <c r="DX41">
        <v>1415</v>
      </c>
      <c r="DY41">
        <v>1415</v>
      </c>
      <c r="DZ41">
        <v>1415</v>
      </c>
      <c r="EA41">
        <v>1415</v>
      </c>
      <c r="EB41">
        <v>4.0000000000000001E-3</v>
      </c>
      <c r="EC41">
        <v>0.41399999999999998</v>
      </c>
      <c r="ED41">
        <v>0.11700000000000001</v>
      </c>
      <c r="EE41">
        <v>0.11700000000000001</v>
      </c>
      <c r="EF41">
        <v>0.97799999999999998</v>
      </c>
      <c r="EG41">
        <v>0.34200000000000003</v>
      </c>
      <c r="EH41">
        <v>4.0000000000000001E-3</v>
      </c>
      <c r="EI41">
        <v>0.41399999999999998</v>
      </c>
      <c r="EJ41">
        <v>0.11700000000000001</v>
      </c>
      <c r="EK41">
        <v>0</v>
      </c>
      <c r="EL41">
        <v>0.998</v>
      </c>
      <c r="EM41">
        <v>0.17599999999999999</v>
      </c>
      <c r="EN41">
        <v>0.03</v>
      </c>
      <c r="EO41">
        <v>0.06</v>
      </c>
      <c r="EP41">
        <v>0.01</v>
      </c>
      <c r="EQ41">
        <v>0.75</v>
      </c>
      <c r="ER41">
        <v>7128.55</v>
      </c>
      <c r="ES41">
        <v>0</v>
      </c>
      <c r="ET41">
        <v>7363.31</v>
      </c>
      <c r="EU41">
        <v>0</v>
      </c>
      <c r="EV41">
        <v>232.7</v>
      </c>
      <c r="EW41">
        <v>21.86</v>
      </c>
      <c r="EX41">
        <v>0</v>
      </c>
      <c r="EY41">
        <v>0</v>
      </c>
      <c r="EZ41">
        <v>0</v>
      </c>
      <c r="FA41">
        <v>1.81</v>
      </c>
      <c r="FB41">
        <v>0</v>
      </c>
      <c r="FC41">
        <v>229.66</v>
      </c>
      <c r="FD41">
        <v>0.01</v>
      </c>
      <c r="FE41">
        <v>0</v>
      </c>
      <c r="FF41">
        <v>7385.49</v>
      </c>
      <c r="FG41" t="s">
        <v>357</v>
      </c>
      <c r="FH41" t="s">
        <v>181</v>
      </c>
      <c r="FI41" t="s">
        <v>144</v>
      </c>
    </row>
    <row r="42" spans="1:165" x14ac:dyDescent="0.2">
      <c r="A42" t="s">
        <v>182</v>
      </c>
      <c r="B42">
        <v>1</v>
      </c>
      <c r="C42">
        <v>1</v>
      </c>
      <c r="D42">
        <v>0</v>
      </c>
      <c r="E42">
        <v>0</v>
      </c>
      <c r="F42">
        <v>201</v>
      </c>
      <c r="G42">
        <v>40</v>
      </c>
      <c r="H42">
        <v>1000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1</v>
      </c>
      <c r="P42" s="1">
        <v>0</v>
      </c>
      <c r="Q42" s="1">
        <v>9.9999999999999995E-8</v>
      </c>
      <c r="R42" s="1">
        <v>9.9999999999999995E-8</v>
      </c>
      <c r="S42" s="1">
        <v>3600</v>
      </c>
      <c r="T42">
        <v>133</v>
      </c>
      <c r="U42">
        <v>201</v>
      </c>
      <c r="V42">
        <v>0</v>
      </c>
      <c r="W42">
        <v>133</v>
      </c>
      <c r="X42">
        <v>0</v>
      </c>
      <c r="Y42">
        <v>0</v>
      </c>
      <c r="Z42">
        <v>0</v>
      </c>
      <c r="AA42">
        <v>201</v>
      </c>
      <c r="AB42">
        <v>0</v>
      </c>
      <c r="AC42">
        <v>133</v>
      </c>
      <c r="AD42">
        <v>201</v>
      </c>
      <c r="AE42">
        <v>150</v>
      </c>
      <c r="AF42">
        <v>84</v>
      </c>
      <c r="AG42">
        <v>26</v>
      </c>
      <c r="AH42">
        <v>40</v>
      </c>
      <c r="AI42">
        <v>1923</v>
      </c>
      <c r="AJ42">
        <v>7.1999999999999995E-2</v>
      </c>
      <c r="AK42">
        <v>0.05</v>
      </c>
      <c r="AL42">
        <v>0.05</v>
      </c>
      <c r="AM42">
        <v>6875</v>
      </c>
      <c r="AN42">
        <v>6875</v>
      </c>
      <c r="AO42">
        <v>6875</v>
      </c>
      <c r="AP42">
        <v>7615</v>
      </c>
      <c r="AQ42">
        <v>0</v>
      </c>
      <c r="AR42">
        <v>0</v>
      </c>
      <c r="AS42">
        <v>201</v>
      </c>
      <c r="AT42">
        <v>163.17500000000001</v>
      </c>
      <c r="AU42">
        <v>0.95</v>
      </c>
      <c r="AV42">
        <v>0</v>
      </c>
      <c r="AW42">
        <v>201</v>
      </c>
      <c r="AX42">
        <v>40</v>
      </c>
      <c r="AY42">
        <v>20308</v>
      </c>
      <c r="AZ42">
        <v>507.7</v>
      </c>
      <c r="BA42">
        <v>71</v>
      </c>
      <c r="BB42">
        <v>1098</v>
      </c>
      <c r="BC42">
        <v>265</v>
      </c>
      <c r="BD42">
        <v>6.625</v>
      </c>
      <c r="BE42">
        <v>1</v>
      </c>
      <c r="BF42">
        <v>13</v>
      </c>
      <c r="BG42">
        <v>3.371</v>
      </c>
      <c r="BH42">
        <v>4.1630000000000003</v>
      </c>
      <c r="BI42">
        <v>2.2069999999999999</v>
      </c>
      <c r="BJ42">
        <v>3.6120000000000001</v>
      </c>
      <c r="BK42">
        <v>16510</v>
      </c>
      <c r="BL42">
        <v>412.75</v>
      </c>
      <c r="BM42">
        <v>194</v>
      </c>
      <c r="BN42">
        <v>854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1.2999999999999999E-2</v>
      </c>
      <c r="BX42">
        <v>0</v>
      </c>
      <c r="BY42">
        <v>0.224</v>
      </c>
      <c r="BZ42">
        <v>6.0999999999999999E-2</v>
      </c>
      <c r="CA42">
        <v>0</v>
      </c>
      <c r="CB42">
        <v>0.191</v>
      </c>
      <c r="CC42">
        <v>87</v>
      </c>
      <c r="CD42">
        <v>40</v>
      </c>
      <c r="CE42">
        <v>40</v>
      </c>
      <c r="CF42">
        <v>19</v>
      </c>
      <c r="CG42">
        <v>47</v>
      </c>
      <c r="CH42">
        <v>17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320</v>
      </c>
      <c r="CT42">
        <v>35</v>
      </c>
      <c r="CU42">
        <v>0</v>
      </c>
      <c r="CV42">
        <v>238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6875</v>
      </c>
      <c r="DJ42">
        <v>40</v>
      </c>
      <c r="DK42">
        <v>6875</v>
      </c>
      <c r="DL42">
        <v>47</v>
      </c>
      <c r="DM42">
        <v>6875</v>
      </c>
      <c r="DN42">
        <v>6874.99999999999</v>
      </c>
      <c r="DO42">
        <v>0</v>
      </c>
      <c r="DP42">
        <v>0</v>
      </c>
      <c r="DQ42">
        <v>19</v>
      </c>
      <c r="DR42">
        <v>17</v>
      </c>
      <c r="DS42">
        <v>0</v>
      </c>
      <c r="DT42">
        <v>0</v>
      </c>
      <c r="DU42">
        <v>0</v>
      </c>
      <c r="DV42">
        <v>40</v>
      </c>
      <c r="DW42">
        <v>1</v>
      </c>
      <c r="DX42">
        <v>6875</v>
      </c>
      <c r="DY42">
        <v>6875</v>
      </c>
      <c r="DZ42">
        <v>6875</v>
      </c>
      <c r="EA42">
        <v>6875</v>
      </c>
      <c r="EB42">
        <v>1E-3</v>
      </c>
      <c r="EC42">
        <v>1</v>
      </c>
      <c r="ED42">
        <v>0.215</v>
      </c>
      <c r="EE42">
        <v>1E-3</v>
      </c>
      <c r="EF42">
        <v>1</v>
      </c>
      <c r="EG42">
        <v>0.152</v>
      </c>
      <c r="EH42">
        <v>1E-3</v>
      </c>
      <c r="EI42">
        <v>1</v>
      </c>
      <c r="EJ42">
        <v>0.215</v>
      </c>
      <c r="EK42">
        <v>0</v>
      </c>
      <c r="EL42">
        <v>1</v>
      </c>
      <c r="EM42">
        <v>0.14599999999999999</v>
      </c>
      <c r="EN42">
        <v>0.01</v>
      </c>
      <c r="EO42">
        <v>0.03</v>
      </c>
      <c r="EP42">
        <v>0.01</v>
      </c>
      <c r="EQ42">
        <v>0.16</v>
      </c>
      <c r="ER42">
        <v>29.38</v>
      </c>
      <c r="ES42">
        <v>0</v>
      </c>
      <c r="ET42">
        <v>30.41</v>
      </c>
      <c r="EU42">
        <v>0</v>
      </c>
      <c r="EV42">
        <v>0.7</v>
      </c>
      <c r="EW42">
        <v>0.23</v>
      </c>
      <c r="EX42">
        <v>0</v>
      </c>
      <c r="EY42">
        <v>0</v>
      </c>
      <c r="EZ42">
        <v>0.35</v>
      </c>
      <c r="FA42">
        <v>0.13</v>
      </c>
      <c r="FB42">
        <v>0</v>
      </c>
      <c r="FC42">
        <v>0</v>
      </c>
      <c r="FD42">
        <v>0.01</v>
      </c>
      <c r="FE42">
        <v>0</v>
      </c>
      <c r="FF42">
        <v>30.81</v>
      </c>
      <c r="FG42" t="s">
        <v>325</v>
      </c>
      <c r="FH42" t="s">
        <v>182</v>
      </c>
      <c r="FI42" t="s">
        <v>144</v>
      </c>
    </row>
    <row r="43" spans="1:165" x14ac:dyDescent="0.2">
      <c r="A43" t="s">
        <v>183</v>
      </c>
      <c r="B43">
        <v>1</v>
      </c>
      <c r="C43">
        <v>1</v>
      </c>
      <c r="D43">
        <v>0</v>
      </c>
      <c r="E43">
        <v>-1</v>
      </c>
      <c r="F43">
        <v>180</v>
      </c>
      <c r="G43">
        <v>19</v>
      </c>
      <c r="H43">
        <v>1000</v>
      </c>
      <c r="I43">
        <v>1000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 s="1">
        <v>0</v>
      </c>
      <c r="Q43" s="1">
        <v>9.9999999999999995E-8</v>
      </c>
      <c r="R43" s="1">
        <v>9.9999999999999995E-8</v>
      </c>
      <c r="S43" s="1">
        <v>3600</v>
      </c>
      <c r="T43">
        <v>24</v>
      </c>
      <c r="U43">
        <v>180</v>
      </c>
      <c r="V43">
        <v>20</v>
      </c>
      <c r="W43">
        <v>4</v>
      </c>
      <c r="X43">
        <v>0</v>
      </c>
      <c r="Y43">
        <v>0</v>
      </c>
      <c r="Z43">
        <v>0</v>
      </c>
      <c r="AA43">
        <v>100</v>
      </c>
      <c r="AB43">
        <v>80</v>
      </c>
      <c r="AC43">
        <v>24</v>
      </c>
      <c r="AD43">
        <v>180</v>
      </c>
      <c r="AE43">
        <v>156</v>
      </c>
      <c r="AF43">
        <v>0</v>
      </c>
      <c r="AG43">
        <v>36</v>
      </c>
      <c r="AH43">
        <v>19</v>
      </c>
      <c r="AI43">
        <v>460</v>
      </c>
      <c r="AJ43">
        <v>0.106</v>
      </c>
      <c r="AK43">
        <v>0.21739130340000001</v>
      </c>
      <c r="AL43">
        <v>0.21739130340000001</v>
      </c>
      <c r="AM43">
        <v>48.799998559999999</v>
      </c>
      <c r="AN43">
        <v>48.799998559999999</v>
      </c>
      <c r="AO43">
        <v>48.799998559999999</v>
      </c>
      <c r="AP43">
        <v>82.1998999999999</v>
      </c>
      <c r="AQ43">
        <v>0</v>
      </c>
      <c r="AR43">
        <v>-1</v>
      </c>
      <c r="AS43">
        <v>180</v>
      </c>
      <c r="AT43">
        <v>130.26300000000001</v>
      </c>
      <c r="AU43">
        <v>5.6319999999999997</v>
      </c>
      <c r="AV43">
        <v>0</v>
      </c>
      <c r="AW43">
        <v>180</v>
      </c>
      <c r="AX43">
        <v>19</v>
      </c>
      <c r="AY43">
        <v>3881</v>
      </c>
      <c r="AZ43">
        <v>204.26300000000001</v>
      </c>
      <c r="BA43">
        <v>23</v>
      </c>
      <c r="BB43">
        <v>1230</v>
      </c>
      <c r="BC43">
        <v>325</v>
      </c>
      <c r="BD43">
        <v>17.105</v>
      </c>
      <c r="BE43">
        <v>0</v>
      </c>
      <c r="BF43">
        <v>92</v>
      </c>
      <c r="BG43">
        <v>1.2470000000000001</v>
      </c>
      <c r="BH43">
        <v>1.7370000000000001</v>
      </c>
      <c r="BI43">
        <v>0.97899999999999998</v>
      </c>
      <c r="BJ43">
        <v>0.95399999999999996</v>
      </c>
      <c r="BK43">
        <v>3061</v>
      </c>
      <c r="BL43">
        <v>161.10499999999999</v>
      </c>
      <c r="BM43">
        <v>126</v>
      </c>
      <c r="BN43">
        <v>254</v>
      </c>
      <c r="BO43">
        <v>230</v>
      </c>
      <c r="BP43">
        <v>12.105</v>
      </c>
      <c r="BQ43">
        <v>5</v>
      </c>
      <c r="BR43">
        <v>14</v>
      </c>
      <c r="BS43">
        <v>0</v>
      </c>
      <c r="BT43">
        <v>0</v>
      </c>
      <c r="BU43">
        <v>0</v>
      </c>
      <c r="BV43">
        <v>0</v>
      </c>
      <c r="BW43">
        <v>4.1000000000000002E-2</v>
      </c>
      <c r="BX43">
        <v>0</v>
      </c>
      <c r="BY43">
        <v>0.151</v>
      </c>
      <c r="BZ43">
        <v>3.4000000000000002E-2</v>
      </c>
      <c r="CA43">
        <v>0</v>
      </c>
      <c r="CB43">
        <v>0.151</v>
      </c>
      <c r="CC43">
        <v>34</v>
      </c>
      <c r="CD43">
        <v>19</v>
      </c>
      <c r="CE43">
        <v>19</v>
      </c>
      <c r="CF43">
        <v>11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15</v>
      </c>
      <c r="CR43">
        <v>9</v>
      </c>
      <c r="CS43">
        <v>2895</v>
      </c>
      <c r="CT43">
        <v>1028</v>
      </c>
      <c r="CU43">
        <v>0</v>
      </c>
      <c r="CV43">
        <v>1852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48.799998559999999</v>
      </c>
      <c r="DJ43">
        <v>19</v>
      </c>
      <c r="DK43">
        <v>48.799998559999999</v>
      </c>
      <c r="DL43">
        <v>15</v>
      </c>
      <c r="DM43">
        <v>48.799998559999999</v>
      </c>
      <c r="DN43">
        <v>48.799998559999999</v>
      </c>
      <c r="DO43">
        <v>0</v>
      </c>
      <c r="DP43">
        <v>0</v>
      </c>
      <c r="DQ43">
        <v>11</v>
      </c>
      <c r="DR43">
        <v>9</v>
      </c>
      <c r="DS43">
        <v>0</v>
      </c>
      <c r="DT43">
        <v>0</v>
      </c>
      <c r="DU43">
        <v>0</v>
      </c>
      <c r="DV43">
        <v>19</v>
      </c>
      <c r="DW43">
        <v>1</v>
      </c>
      <c r="DX43">
        <v>48.799999</v>
      </c>
      <c r="DY43">
        <v>48.799999</v>
      </c>
      <c r="DZ43">
        <v>48.799999</v>
      </c>
      <c r="EA43">
        <v>48.799999</v>
      </c>
      <c r="EB43">
        <v>0.51300000000000001</v>
      </c>
      <c r="EC43">
        <v>1</v>
      </c>
      <c r="ED43">
        <v>0.97</v>
      </c>
      <c r="EE43">
        <v>0.126</v>
      </c>
      <c r="EF43">
        <v>1</v>
      </c>
      <c r="EG43">
        <v>0.9</v>
      </c>
      <c r="EH43">
        <v>0.51300000000000001</v>
      </c>
      <c r="EI43">
        <v>1</v>
      </c>
      <c r="EJ43">
        <v>0.97</v>
      </c>
      <c r="EK43">
        <v>0.126</v>
      </c>
      <c r="EL43">
        <v>1</v>
      </c>
      <c r="EM43">
        <v>0.9</v>
      </c>
      <c r="EN43">
        <v>0</v>
      </c>
      <c r="EO43">
        <v>0.01</v>
      </c>
      <c r="EP43">
        <v>0</v>
      </c>
      <c r="EQ43">
        <v>0.37</v>
      </c>
      <c r="ER43">
        <v>1.22</v>
      </c>
      <c r="ES43">
        <v>0</v>
      </c>
      <c r="ET43">
        <v>4.1100000000000003</v>
      </c>
      <c r="EU43">
        <v>0</v>
      </c>
      <c r="EV43">
        <v>2.44</v>
      </c>
      <c r="EW43">
        <v>0.01</v>
      </c>
      <c r="EX43">
        <v>0</v>
      </c>
      <c r="EY43">
        <v>0</v>
      </c>
      <c r="EZ43">
        <v>0</v>
      </c>
      <c r="FA43">
        <v>0.02</v>
      </c>
      <c r="FB43">
        <v>0</v>
      </c>
      <c r="FC43">
        <v>0</v>
      </c>
      <c r="FD43">
        <v>0</v>
      </c>
      <c r="FE43">
        <v>2.41</v>
      </c>
      <c r="FF43">
        <v>4.1399999999999997</v>
      </c>
      <c r="FG43" t="s">
        <v>326</v>
      </c>
      <c r="FH43" t="s">
        <v>183</v>
      </c>
      <c r="FI43" t="s">
        <v>144</v>
      </c>
    </row>
    <row r="45" spans="1:165" x14ac:dyDescent="0.2">
      <c r="P45" s="1"/>
      <c r="Q45" s="1"/>
      <c r="R45" s="1"/>
      <c r="S45" s="1"/>
    </row>
    <row r="47" spans="1:165" x14ac:dyDescent="0.2">
      <c r="P47" s="1"/>
      <c r="Q47" s="1"/>
      <c r="R47" s="1"/>
      <c r="S47" s="1"/>
    </row>
    <row r="48" spans="1:165" x14ac:dyDescent="0.2">
      <c r="P48" s="1"/>
      <c r="Q48" s="1"/>
      <c r="R48" s="1"/>
      <c r="S48" s="1"/>
    </row>
    <row r="49" spans="16:19" x14ac:dyDescent="0.2">
      <c r="P49" s="1"/>
      <c r="Q49" s="1"/>
      <c r="R49" s="1"/>
      <c r="S49" s="1"/>
    </row>
    <row r="50" spans="16:19" x14ac:dyDescent="0.2">
      <c r="P50" s="1"/>
      <c r="Q50" s="1"/>
      <c r="R50" s="1"/>
      <c r="S50" s="1"/>
    </row>
    <row r="51" spans="16:19" x14ac:dyDescent="0.2">
      <c r="P51" s="1"/>
      <c r="Q51" s="1"/>
      <c r="R51" s="1"/>
      <c r="S51" s="1"/>
    </row>
    <row r="52" spans="16:19" x14ac:dyDescent="0.2">
      <c r="P52" s="1"/>
      <c r="Q52" s="1"/>
      <c r="R52" s="1"/>
      <c r="S52" s="1"/>
    </row>
    <row r="64" spans="16:19" x14ac:dyDescent="0.2">
      <c r="P64" s="1"/>
      <c r="Q64" s="1"/>
      <c r="R64" s="1"/>
      <c r="S64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C1A48-B116-FA48-9BB8-AF0E160C68D4}">
  <dimension ref="A1:M36"/>
  <sheetViews>
    <sheetView workbookViewId="0">
      <selection activeCell="I23" sqref="I23"/>
    </sheetView>
  </sheetViews>
  <sheetFormatPr baseColWidth="10" defaultRowHeight="16" x14ac:dyDescent="0.2"/>
  <sheetData>
    <row r="1" spans="1:13" x14ac:dyDescent="0.2">
      <c r="B1" t="s">
        <v>184</v>
      </c>
      <c r="C1" t="s">
        <v>43</v>
      </c>
      <c r="D1" t="s">
        <v>44</v>
      </c>
      <c r="E1" t="s">
        <v>105</v>
      </c>
      <c r="F1" t="s">
        <v>111</v>
      </c>
      <c r="H1" t="s">
        <v>109</v>
      </c>
      <c r="J1" t="s">
        <v>96</v>
      </c>
      <c r="K1" t="s">
        <v>98</v>
      </c>
    </row>
    <row r="2" spans="1:13" x14ac:dyDescent="0.2">
      <c r="C2">
        <f>MATCH(C$1,best!2:2,0)</f>
        <v>39</v>
      </c>
      <c r="D2">
        <f>MATCH(D$1,best!2:2,0)</f>
        <v>42</v>
      </c>
      <c r="E2">
        <f>MATCH(E$1,best!2:2,0)</f>
        <v>125</v>
      </c>
      <c r="F2">
        <f>MATCH(F$1,best!2:2,0)</f>
        <v>131</v>
      </c>
      <c r="H2">
        <f>MATCH(H$1,best!2:2,0)</f>
        <v>129</v>
      </c>
      <c r="J2">
        <f>MATCH(J$1,best!2:2,0)</f>
        <v>114</v>
      </c>
      <c r="K2">
        <f>MATCH(K$1,best!2:2,0)</f>
        <v>116</v>
      </c>
    </row>
    <row r="3" spans="1:13" x14ac:dyDescent="0.2">
      <c r="A3" t="s">
        <v>143</v>
      </c>
      <c r="B3">
        <f>MATCH($A3,best!A:A,0)</f>
        <v>3</v>
      </c>
      <c r="C3">
        <f>INDEX(best!$A$1:$EZ$43,$B3,C$2)</f>
        <v>862578.64349164802</v>
      </c>
      <c r="D3">
        <f>INDEX(best!$A$1:$EZ$43,$B3,D$2)</f>
        <v>878430.31999999902</v>
      </c>
      <c r="E3">
        <f>INDEX(best!$A$1:$EZ$43,$B3,E$2)</f>
        <v>59.516907000000003</v>
      </c>
      <c r="F3">
        <f>INDEX(best!$A$1:$EZ$43,$B3,F$2)</f>
        <v>872013.07112199999</v>
      </c>
      <c r="G3" s="5">
        <f>(F3-$C3)/($D3-$C3)</f>
        <v>0.59516907409646658</v>
      </c>
      <c r="H3">
        <f>INDEX(best!$A$1:$EZ$43,$B3,H$2)</f>
        <v>872010.64800100005</v>
      </c>
      <c r="I3" s="5">
        <f>(H3-$C3)/($D3-$C3)</f>
        <v>0.59501621196868693</v>
      </c>
      <c r="J3">
        <f>INDEX(best!$A$1:$EZ$43,$B3,J$2)</f>
        <v>32</v>
      </c>
      <c r="K3">
        <f>INDEX(best!$A$1:$EZ$43,$B3,K$2)</f>
        <v>95</v>
      </c>
      <c r="L3">
        <f>K3/J3</f>
        <v>2.96875</v>
      </c>
    </row>
    <row r="4" spans="1:13" x14ac:dyDescent="0.2">
      <c r="A4" t="s">
        <v>145</v>
      </c>
      <c r="B4">
        <f>MATCH($A4,best!A:A,0)</f>
        <v>4</v>
      </c>
      <c r="C4">
        <f>INDEX(best!$A$1:$EZ$43,$B4,C$2)</f>
        <v>11404143.8856191</v>
      </c>
      <c r="D4">
        <f>INDEX(best!$A$1:$EZ$43,$B4,D$2)</f>
        <v>11786160.6199999</v>
      </c>
      <c r="E4">
        <f>INDEX(best!$A$1:$EZ$43,$B4,E$2)</f>
        <v>60.335549999999998</v>
      </c>
      <c r="F4">
        <f>INDEX(best!$A$1:$EZ$43,$B4,F$2)</f>
        <v>11634635.783637</v>
      </c>
      <c r="G4" s="5">
        <f t="shared" ref="G4:I35" si="0">(F4-$C4)/($D4-$C4)</f>
        <v>0.60335550062092858</v>
      </c>
      <c r="H4">
        <f>INDEX(best!$A$1:$EZ$43,$B4,H$2)</f>
        <v>11629908.064394999</v>
      </c>
      <c r="I4" s="5">
        <f t="shared" si="0"/>
        <v>0.59097981438387415</v>
      </c>
      <c r="J4">
        <f>INDEX(best!$A$1:$EZ$43,$B4,J$2)</f>
        <v>35</v>
      </c>
      <c r="K4">
        <f>INDEX(best!$A$1:$EZ$43,$B4,K$2)</f>
        <v>80</v>
      </c>
      <c r="L4">
        <f t="shared" ref="L4:L35" si="1">K4/J4</f>
        <v>2.2857142857142856</v>
      </c>
    </row>
    <row r="5" spans="1:13" x14ac:dyDescent="0.2">
      <c r="A5" t="s">
        <v>146</v>
      </c>
      <c r="B5">
        <f>MATCH($A5,best!A:A,0)</f>
        <v>5</v>
      </c>
      <c r="C5">
        <f>INDEX(best!$A$1:$EZ$43,$B5,C$2)</f>
        <v>17984775.914133601</v>
      </c>
      <c r="D5">
        <f>INDEX(best!$A$1:$EZ$43,$B5,D$2)</f>
        <v>18541484.199999899</v>
      </c>
      <c r="E5">
        <f>INDEX(best!$A$1:$EZ$43,$B5,E$2)</f>
        <v>26.542334</v>
      </c>
      <c r="F5">
        <f>INDEX(best!$A$1:$EZ$43,$B5,F$2)</f>
        <v>18131224.714117002</v>
      </c>
      <c r="G5" s="5">
        <f t="shared" si="0"/>
        <v>0.26306200877809965</v>
      </c>
      <c r="H5">
        <f>INDEX(best!$A$1:$EZ$43,$B5,H$2)</f>
        <v>18127983.918568999</v>
      </c>
      <c r="I5" s="5">
        <f t="shared" si="0"/>
        <v>0.25724065560215381</v>
      </c>
      <c r="J5">
        <f>INDEX(best!$A$1:$EZ$43,$B5,J$2)</f>
        <v>46</v>
      </c>
      <c r="K5">
        <f>INDEX(best!$A$1:$EZ$43,$B5,K$2)</f>
        <v>968</v>
      </c>
      <c r="L5">
        <f t="shared" si="1"/>
        <v>21.043478260869566</v>
      </c>
      <c r="M5" t="s">
        <v>279</v>
      </c>
    </row>
    <row r="6" spans="1:13" x14ac:dyDescent="0.2">
      <c r="A6" t="s">
        <v>147</v>
      </c>
      <c r="B6">
        <f>MATCH($A6,best!A:A,0)</f>
        <v>6</v>
      </c>
      <c r="C6">
        <f>INDEX(best!$A$1:$EZ$43,$B6,C$2)</f>
        <v>8608417.9465080202</v>
      </c>
      <c r="D6">
        <f>INDEX(best!$A$1:$EZ$43,$B6,D$2)</f>
        <v>8966406.4900000002</v>
      </c>
      <c r="E6">
        <f>INDEX(best!$A$1:$EZ$43,$B6,E$2)</f>
        <v>85.373177999999996</v>
      </c>
      <c r="F6">
        <f>INDEX(best!$A$1:$EZ$43,$B6,F$2)</f>
        <v>8914044.1422019992</v>
      </c>
      <c r="G6" s="5">
        <f t="shared" si="0"/>
        <v>0.85373177787413168</v>
      </c>
      <c r="H6">
        <f>INDEX(best!$A$1:$EZ$43,$B6,H$2)</f>
        <v>8914044.1422019992</v>
      </c>
      <c r="I6" s="5">
        <f t="shared" si="0"/>
        <v>0.85373177787413168</v>
      </c>
      <c r="J6">
        <f>INDEX(best!$A$1:$EZ$43,$B6,J$2)</f>
        <v>25</v>
      </c>
      <c r="K6">
        <f>INDEX(best!$A$1:$EZ$43,$B6,K$2)</f>
        <v>62</v>
      </c>
      <c r="L6">
        <f t="shared" si="1"/>
        <v>2.48</v>
      </c>
    </row>
    <row r="7" spans="1:13" x14ac:dyDescent="0.2">
      <c r="A7" t="s">
        <v>148</v>
      </c>
      <c r="B7">
        <f>MATCH($A7,best!A:A,0)</f>
        <v>7</v>
      </c>
      <c r="C7">
        <f>INDEX(best!$A$1:$EZ$43,$B7,C$2)</f>
        <v>6.9156751140090797</v>
      </c>
      <c r="D7">
        <f>INDEX(best!$A$1:$EZ$43,$B7,D$2)</f>
        <v>7.5989849999999901</v>
      </c>
      <c r="E7">
        <f>INDEX(best!$A$1:$EZ$43,$B7,E$2)</f>
        <v>19.784186999999999</v>
      </c>
      <c r="F7">
        <f>INDEX(best!$A$1:$EZ$43,$B7,F$2)</f>
        <v>7.0492860000000004</v>
      </c>
      <c r="G7" s="5">
        <f t="shared" si="0"/>
        <v>0.19553483526315904</v>
      </c>
      <c r="H7">
        <f>INDEX(best!$A$1:$EZ$43,$B7,H$2)</f>
        <v>7.0252949999999998</v>
      </c>
      <c r="I7" s="5">
        <f t="shared" si="0"/>
        <v>0.16042485003996898</v>
      </c>
      <c r="J7">
        <f>INDEX(best!$A$1:$EZ$43,$B7,J$2)</f>
        <v>6</v>
      </c>
      <c r="K7">
        <f>INDEX(best!$A$1:$EZ$43,$B7,K$2)</f>
        <v>563</v>
      </c>
      <c r="L7">
        <f t="shared" si="1"/>
        <v>93.833333333333329</v>
      </c>
      <c r="M7" t="s">
        <v>279</v>
      </c>
    </row>
    <row r="8" spans="1:13" x14ac:dyDescent="0.2">
      <c r="A8" t="s">
        <v>149</v>
      </c>
      <c r="B8">
        <f>MATCH($A8,best!A:A,0)</f>
        <v>8</v>
      </c>
      <c r="C8">
        <f>INDEX(best!$A$1:$EZ$43,$B8,C$2)</f>
        <v>20.5709217632355</v>
      </c>
      <c r="D8">
        <f>INDEX(best!$A$1:$EZ$43,$B8,D$2)</f>
        <v>34</v>
      </c>
      <c r="E8">
        <f>INDEX(best!$A$1:$EZ$43,$B8,E$2)</f>
        <v>11.059862000000001</v>
      </c>
      <c r="F8">
        <f>INDEX(best!$A$1:$EZ$43,$B8,F$2)</f>
        <v>21.982932999999999</v>
      </c>
      <c r="G8" s="5">
        <f t="shared" si="0"/>
        <v>0.10514580463898604</v>
      </c>
      <c r="H8">
        <f>INDEX(best!$A$1:$EZ$43,$B8,H$2)</f>
        <v>21.366529</v>
      </c>
      <c r="I8" s="5">
        <f t="shared" si="0"/>
        <v>5.924511144676952E-2</v>
      </c>
      <c r="J8">
        <f>INDEX(best!$A$1:$EZ$43,$B8,J$2)</f>
        <v>6</v>
      </c>
      <c r="K8">
        <f>INDEX(best!$A$1:$EZ$43,$B8,K$2)</f>
        <v>1000</v>
      </c>
      <c r="L8">
        <f t="shared" si="1"/>
        <v>166.66666666666666</v>
      </c>
      <c r="M8" t="s">
        <v>279</v>
      </c>
    </row>
    <row r="9" spans="1:13" x14ac:dyDescent="0.2">
      <c r="A9" t="s">
        <v>150</v>
      </c>
      <c r="B9">
        <f>MATCH($A9,best!A:A,0)</f>
        <v>9</v>
      </c>
      <c r="C9">
        <f>INDEX(best!$A$1:$EZ$43,$B9,C$2)</f>
        <v>149.58876622009501</v>
      </c>
      <c r="D9">
        <f>INDEX(best!$A$1:$EZ$43,$B9,D$2)</f>
        <v>568.1</v>
      </c>
      <c r="E9">
        <f>INDEX(best!$A$1:$EZ$43,$B9,E$2)</f>
        <v>52.107613000000001</v>
      </c>
      <c r="F9">
        <f>INDEX(best!$A$1:$EZ$43,$B9,F$2)</f>
        <v>367.66498000000001</v>
      </c>
      <c r="G9" s="5">
        <f t="shared" si="0"/>
        <v>0.52107612933179048</v>
      </c>
      <c r="H9">
        <f>INDEX(best!$A$1:$EZ$43,$B9,H$2)</f>
        <v>365.42309799999998</v>
      </c>
      <c r="I9" s="5">
        <f t="shared" si="0"/>
        <v>0.51571932688767974</v>
      </c>
      <c r="J9">
        <f>INDEX(best!$A$1:$EZ$43,$B9,J$2)</f>
        <v>38</v>
      </c>
      <c r="K9">
        <f>INDEX(best!$A$1:$EZ$43,$B9,K$2)</f>
        <v>45</v>
      </c>
      <c r="L9">
        <f t="shared" si="1"/>
        <v>1.1842105263157894</v>
      </c>
    </row>
    <row r="10" spans="1:13" x14ac:dyDescent="0.2">
      <c r="A10" t="s">
        <v>151</v>
      </c>
      <c r="B10">
        <f>MATCH($A10,best!A:A,0)</f>
        <v>10</v>
      </c>
      <c r="C10">
        <f>INDEX(best!$A$1:$EZ$43,$B10,C$2)</f>
        <v>1167185.7255923201</v>
      </c>
      <c r="D10">
        <f>INDEX(best!$A$1:$EZ$43,$B10,D$2)</f>
        <v>1201500</v>
      </c>
      <c r="E10">
        <f>INDEX(best!$A$1:$EZ$43,$B10,E$2)</f>
        <v>11.738530000000001</v>
      </c>
      <c r="F10">
        <f>INDEX(best!$A$1:$EZ$43,$B10,F$2)</f>
        <v>1171213.7169220001</v>
      </c>
      <c r="G10" s="5">
        <f t="shared" si="0"/>
        <v>0.11738529807812154</v>
      </c>
      <c r="H10">
        <f>INDEX(best!$A$1:$EZ$43,$B10,H$2)</f>
        <v>1171213.7169220001</v>
      </c>
      <c r="I10" s="5">
        <f t="shared" si="0"/>
        <v>0.11738529807812154</v>
      </c>
      <c r="J10">
        <f>INDEX(best!$A$1:$EZ$43,$B10,J$2)</f>
        <v>10</v>
      </c>
      <c r="K10">
        <f>INDEX(best!$A$1:$EZ$43,$B10,K$2)</f>
        <v>5</v>
      </c>
      <c r="L10">
        <f t="shared" si="1"/>
        <v>0.5</v>
      </c>
    </row>
    <row r="11" spans="1:13" x14ac:dyDescent="0.2">
      <c r="A11" t="s">
        <v>152</v>
      </c>
      <c r="B11">
        <f>MATCH($A11,best!A:A,0)</f>
        <v>11</v>
      </c>
      <c r="C11">
        <f>INDEX(best!$A$1:$EZ$43,$B11,C$2)</f>
        <v>13460.233074411801</v>
      </c>
      <c r="D11">
        <f>INDEX(best!$A$1:$EZ$43,$B11,D$2)</f>
        <v>21166</v>
      </c>
      <c r="E11">
        <f>INDEX(best!$A$1:$EZ$43,$B11,E$2)</f>
        <v>84.255617999999998</v>
      </c>
      <c r="F11">
        <f>INDEX(best!$A$1:$EZ$43,$B11,F$2)</f>
        <v>19952.774611000001</v>
      </c>
      <c r="G11" s="5">
        <f t="shared" si="0"/>
        <v>0.84255617893511736</v>
      </c>
      <c r="H11">
        <f>INDEX(best!$A$1:$EZ$43,$B11,H$2)</f>
        <v>19866.008433999999</v>
      </c>
      <c r="I11" s="5">
        <f t="shared" si="0"/>
        <v>0.83129627737854672</v>
      </c>
      <c r="J11">
        <f>INDEX(best!$A$1:$EZ$43,$B11,J$2)</f>
        <v>11</v>
      </c>
      <c r="K11">
        <f>INDEX(best!$A$1:$EZ$43,$B11,K$2)</f>
        <v>17</v>
      </c>
      <c r="L11">
        <f t="shared" si="1"/>
        <v>1.5454545454545454</v>
      </c>
    </row>
    <row r="12" spans="1:13" x14ac:dyDescent="0.2">
      <c r="A12" t="s">
        <v>153</v>
      </c>
      <c r="B12">
        <f>MATCH($A12,best!A:A,0)</f>
        <v>12</v>
      </c>
      <c r="C12">
        <f>INDEX(best!$A$1:$EZ$43,$B12,C$2)</f>
        <v>2769.8380000000002</v>
      </c>
      <c r="D12">
        <f>INDEX(best!$A$1:$EZ$43,$B12,D$2)</f>
        <v>10674</v>
      </c>
      <c r="E12">
        <f>INDEX(best!$A$1:$EZ$43,$B12,E$2)</f>
        <v>7.7060139999999997</v>
      </c>
      <c r="F12">
        <f>INDEX(best!$A$1:$EZ$43,$B12,F$2)</f>
        <v>3378.9338499999999</v>
      </c>
      <c r="G12" s="5">
        <f t="shared" si="0"/>
        <v>7.7060142492018716E-2</v>
      </c>
      <c r="H12">
        <f>INDEX(best!$A$1:$EZ$43,$B12,H$2)</f>
        <v>3378.9338499999999</v>
      </c>
      <c r="I12" s="5">
        <f t="shared" si="0"/>
        <v>7.7060142492018716E-2</v>
      </c>
      <c r="J12">
        <f>INDEX(best!$A$1:$EZ$43,$B12,J$2)</f>
        <v>14</v>
      </c>
      <c r="K12">
        <f>INDEX(best!$A$1:$EZ$43,$B12,K$2)</f>
        <v>25</v>
      </c>
      <c r="L12">
        <f t="shared" si="1"/>
        <v>1.7857142857142858</v>
      </c>
    </row>
    <row r="13" spans="1:13" x14ac:dyDescent="0.2">
      <c r="A13" t="s">
        <v>154</v>
      </c>
      <c r="B13">
        <f>MATCH($A13,best!A:A,0)</f>
        <v>13</v>
      </c>
      <c r="C13">
        <f>INDEX(best!$A$1:$EZ$43,$B13,C$2)</f>
        <v>834.68235294117596</v>
      </c>
      <c r="D13">
        <f>INDEX(best!$A$1:$EZ$43,$B13,D$2)</f>
        <v>1120</v>
      </c>
      <c r="E13">
        <f>INDEX(best!$A$1:$EZ$43,$B13,E$2)</f>
        <v>4.6524809999999999</v>
      </c>
      <c r="F13">
        <f>INDEX(best!$A$1:$EZ$43,$B13,F$2)</f>
        <v>847.95670399999995</v>
      </c>
      <c r="G13" s="5">
        <f t="shared" si="0"/>
        <v>4.6524816097642932E-2</v>
      </c>
      <c r="H13">
        <f>INDEX(best!$A$1:$EZ$43,$B13,H$2)</f>
        <v>847.72605299999998</v>
      </c>
      <c r="I13" s="5">
        <f t="shared" si="0"/>
        <v>4.5716415347189482E-2</v>
      </c>
      <c r="J13">
        <f>INDEX(best!$A$1:$EZ$43,$B13,J$2)</f>
        <v>12</v>
      </c>
      <c r="K13">
        <f>INDEX(best!$A$1:$EZ$43,$B13,K$2)</f>
        <v>87</v>
      </c>
      <c r="L13">
        <f t="shared" si="1"/>
        <v>7.25</v>
      </c>
      <c r="M13" t="s">
        <v>279</v>
      </c>
    </row>
    <row r="14" spans="1:13" x14ac:dyDescent="0.2">
      <c r="A14" t="s">
        <v>155</v>
      </c>
      <c r="B14">
        <f>MATCH($A14,best!A:A,0)</f>
        <v>14</v>
      </c>
      <c r="C14">
        <f>INDEX(best!$A$1:$EZ$43,$B14,C$2)</f>
        <v>10482.7952803312</v>
      </c>
      <c r="D14">
        <f>INDEX(best!$A$1:$EZ$43,$B14,D$2)</f>
        <v>11801.19</v>
      </c>
      <c r="E14">
        <f>INDEX(best!$A$1:$EZ$43,$B14,E$2)</f>
        <v>4.3099080000000001</v>
      </c>
      <c r="F14">
        <f>INDEX(best!$A$1:$EZ$43,$B14,F$2)</f>
        <v>10538.523744</v>
      </c>
      <c r="G14" s="5">
        <f t="shared" si="0"/>
        <v>4.2269938461828652E-2</v>
      </c>
      <c r="H14">
        <f>INDEX(best!$A$1:$EZ$43,$B14,H$2)</f>
        <v>10536.026164999999</v>
      </c>
      <c r="I14" s="5">
        <f t="shared" si="0"/>
        <v>4.0375529327189373E-2</v>
      </c>
      <c r="J14">
        <f>INDEX(best!$A$1:$EZ$43,$B14,J$2)</f>
        <v>12</v>
      </c>
      <c r="K14">
        <f>INDEX(best!$A$1:$EZ$43,$B14,K$2)</f>
        <v>1000</v>
      </c>
      <c r="L14">
        <f t="shared" si="1"/>
        <v>83.333333333333329</v>
      </c>
      <c r="M14" t="s">
        <v>279</v>
      </c>
    </row>
    <row r="15" spans="1:13" x14ac:dyDescent="0.2">
      <c r="A15" t="s">
        <v>156</v>
      </c>
      <c r="B15">
        <f>MATCH($A15,best!A:A,0)</f>
        <v>15</v>
      </c>
      <c r="C15">
        <f>INDEX(best!$A$1:$EZ$43,$B15,C$2)</f>
        <v>38893.9036405226</v>
      </c>
      <c r="D15">
        <f>INDEX(best!$A$1:$EZ$43,$B15,D$2)</f>
        <v>40005.050000000003</v>
      </c>
      <c r="E15">
        <f>INDEX(best!$A$1:$EZ$43,$B15,E$2)</f>
        <v>2.4944760000000001</v>
      </c>
      <c r="F15">
        <f>INDEX(best!$A$1:$EZ$43,$B15,F$2)</f>
        <v>38921.517795</v>
      </c>
      <c r="G15" s="5">
        <f t="shared" si="0"/>
        <v>2.485195063806676E-2</v>
      </c>
      <c r="H15">
        <f>INDEX(best!$A$1:$EZ$43,$B15,H$2)</f>
        <v>38920.207129000002</v>
      </c>
      <c r="I15" s="5">
        <f t="shared" si="0"/>
        <v>2.3672388657938401E-2</v>
      </c>
      <c r="J15">
        <f>INDEX(best!$A$1:$EZ$43,$B15,J$2)</f>
        <v>11</v>
      </c>
      <c r="K15">
        <f>INDEX(best!$A$1:$EZ$43,$B15,K$2)</f>
        <v>1000</v>
      </c>
      <c r="L15">
        <f t="shared" si="1"/>
        <v>90.909090909090907</v>
      </c>
      <c r="M15" t="s">
        <v>279</v>
      </c>
    </row>
    <row r="16" spans="1:13" x14ac:dyDescent="0.2">
      <c r="A16" t="s">
        <v>157</v>
      </c>
      <c r="B16">
        <f>MATCH($A16,best!A:A,0)</f>
        <v>16</v>
      </c>
      <c r="C16">
        <f>INDEX(best!$A$1:$EZ$43,$B16,C$2)</f>
        <v>86195.863027811007</v>
      </c>
      <c r="D16">
        <f>INDEX(best!$A$1:$EZ$43,$B16,D$2)</f>
        <v>91405.723700000002</v>
      </c>
      <c r="E16">
        <f>INDEX(best!$A$1:$EZ$43,$B16,E$2)</f>
        <v>0.51130399999999998</v>
      </c>
      <c r="F16">
        <f>INDEX(best!$A$1:$EZ$43,$B16,F$2)</f>
        <v>86222.501235999996</v>
      </c>
      <c r="G16" s="5">
        <f t="shared" si="0"/>
        <v>5.1130365791139769E-3</v>
      </c>
      <c r="H16">
        <f>INDEX(best!$A$1:$EZ$43,$B16,H$2)</f>
        <v>86221.724935000006</v>
      </c>
      <c r="I16" s="5">
        <f t="shared" si="0"/>
        <v>4.9640304830134057E-3</v>
      </c>
      <c r="J16">
        <f>INDEX(best!$A$1:$EZ$43,$B16,J$2)</f>
        <v>20</v>
      </c>
      <c r="K16">
        <f>INDEX(best!$A$1:$EZ$43,$B16,K$2)</f>
        <v>1000</v>
      </c>
      <c r="L16">
        <f t="shared" si="1"/>
        <v>50</v>
      </c>
      <c r="M16" t="s">
        <v>279</v>
      </c>
    </row>
    <row r="17" spans="1:13" x14ac:dyDescent="0.2">
      <c r="A17" t="s">
        <v>158</v>
      </c>
      <c r="B17">
        <f>MATCH($A17,best!A:A,0)</f>
        <v>17</v>
      </c>
      <c r="C17">
        <f>INDEX(best!$A$1:$EZ$43,$B17,C$2)</f>
        <v>2930.9</v>
      </c>
      <c r="D17">
        <f>INDEX(best!$A$1:$EZ$43,$B17,D$2)</f>
        <v>2984.5</v>
      </c>
      <c r="E17">
        <f>INDEX(best!$A$1:$EZ$43,$B17,E$2)</f>
        <v>3.6192500000000001</v>
      </c>
      <c r="F17">
        <f>INDEX(best!$A$1:$EZ$43,$B17,F$2)</f>
        <v>2932.8315510000002</v>
      </c>
      <c r="G17" s="5">
        <f t="shared" si="0"/>
        <v>3.6036399253733767E-2</v>
      </c>
      <c r="H17">
        <f>INDEX(best!$A$1:$EZ$43,$B17,H$2)</f>
        <v>2932.8315510000002</v>
      </c>
      <c r="I17" s="5">
        <f t="shared" si="0"/>
        <v>3.6036399253733767E-2</v>
      </c>
      <c r="J17">
        <f>INDEX(best!$A$1:$EZ$43,$B17,J$2)</f>
        <v>11</v>
      </c>
      <c r="K17">
        <f>INDEX(best!$A$1:$EZ$43,$B17,K$2)</f>
        <v>644</v>
      </c>
      <c r="L17">
        <f t="shared" si="1"/>
        <v>58.545454545454547</v>
      </c>
      <c r="M17" t="s">
        <v>279</v>
      </c>
    </row>
    <row r="18" spans="1:13" x14ac:dyDescent="0.2">
      <c r="A18" t="s">
        <v>159</v>
      </c>
      <c r="B18">
        <f>MATCH($A18,best!A:A,0)</f>
        <v>18</v>
      </c>
      <c r="C18">
        <f>INDEX(best!$A$1:$EZ$43,$B18,C$2)</f>
        <v>290.93107271496802</v>
      </c>
      <c r="D18">
        <f>INDEX(best!$A$1:$EZ$43,$B18,D$2)</f>
        <v>307</v>
      </c>
      <c r="E18">
        <f>INDEX(best!$A$1:$EZ$43,$B18,E$2)</f>
        <v>1.372906</v>
      </c>
      <c r="F18">
        <f>INDEX(best!$A$1:$EZ$43,$B18,F$2)</f>
        <v>291.14970699999998</v>
      </c>
      <c r="G18" s="5">
        <f t="shared" si="0"/>
        <v>1.3606028651060531E-2</v>
      </c>
      <c r="H18">
        <f>INDEX(best!$A$1:$EZ$43,$B18,H$2)</f>
        <v>291.14073400000001</v>
      </c>
      <c r="I18" s="5">
        <f t="shared" si="0"/>
        <v>1.30476217430694E-2</v>
      </c>
      <c r="J18">
        <f>INDEX(best!$A$1:$EZ$43,$B18,J$2)</f>
        <v>5</v>
      </c>
      <c r="K18">
        <f>INDEX(best!$A$1:$EZ$43,$B18,K$2)</f>
        <v>865</v>
      </c>
      <c r="L18">
        <f t="shared" si="1"/>
        <v>173</v>
      </c>
    </row>
    <row r="19" spans="1:13" x14ac:dyDescent="0.2">
      <c r="A19" t="s">
        <v>160</v>
      </c>
      <c r="B19">
        <f>MATCH($A19,best!A:A,0)</f>
        <v>19</v>
      </c>
      <c r="C19">
        <f>INDEX(best!$A$1:$EZ$43,$B19,C$2)</f>
        <v>256.01666666666603</v>
      </c>
      <c r="D19">
        <f>INDEX(best!$A$1:$EZ$43,$B19,D$2)</f>
        <v>280.94999999999902</v>
      </c>
      <c r="E19">
        <f>INDEX(best!$A$1:$EZ$43,$B19,E$2)</f>
        <v>7.3684589999999996</v>
      </c>
      <c r="F19">
        <f>INDEX(best!$A$1:$EZ$43,$B19,F$2)</f>
        <v>257.85386899999997</v>
      </c>
      <c r="G19" s="5">
        <f t="shared" si="0"/>
        <v>7.3684585561522992E-2</v>
      </c>
      <c r="H19">
        <f>INDEX(best!$A$1:$EZ$43,$B19,H$2)</f>
        <v>257.11666700000001</v>
      </c>
      <c r="I19" s="5">
        <f t="shared" si="0"/>
        <v>4.4117660427834042E-2</v>
      </c>
      <c r="J19">
        <f>INDEX(best!$A$1:$EZ$43,$B19,J$2)</f>
        <v>5</v>
      </c>
      <c r="K19">
        <f>INDEX(best!$A$1:$EZ$43,$B19,K$2)</f>
        <v>57</v>
      </c>
      <c r="L19">
        <f t="shared" si="1"/>
        <v>11.4</v>
      </c>
      <c r="M19" t="s">
        <v>279</v>
      </c>
    </row>
    <row r="20" spans="1:13" x14ac:dyDescent="0.2">
      <c r="A20" t="s">
        <v>161</v>
      </c>
      <c r="B20">
        <f>MATCH($A20,best!A:A,0)</f>
        <v>20</v>
      </c>
      <c r="C20">
        <f>INDEX(best!$A$1:$EZ$43,$B20,C$2)</f>
        <v>20430947.618853599</v>
      </c>
      <c r="D20">
        <f>INDEX(best!$A$1:$EZ$43,$B20,D$2)</f>
        <v>20740508</v>
      </c>
      <c r="E20">
        <f>INDEX(best!$A$1:$EZ$43,$B20,E$2)</f>
        <v>14.024221000000001</v>
      </c>
      <c r="F20">
        <f>INDEX(best!$A$1:$EZ$43,$B20,F$2)</f>
        <v>20474361.049584001</v>
      </c>
      <c r="G20" s="5">
        <f t="shared" si="0"/>
        <v>0.1402422059619795</v>
      </c>
      <c r="H20">
        <f>INDEX(best!$A$1:$EZ$43,$B20,H$2)</f>
        <v>20473194.031943999</v>
      </c>
      <c r="I20" s="5">
        <f t="shared" si="0"/>
        <v>0.1364722867117181</v>
      </c>
      <c r="J20">
        <f>INDEX(best!$A$1:$EZ$43,$B20,J$2)</f>
        <v>29</v>
      </c>
      <c r="K20">
        <f>INDEX(best!$A$1:$EZ$43,$B20,K$2)</f>
        <v>321</v>
      </c>
      <c r="L20">
        <f t="shared" si="1"/>
        <v>11.068965517241379</v>
      </c>
      <c r="M20" t="s">
        <v>279</v>
      </c>
    </row>
    <row r="21" spans="1:13" x14ac:dyDescent="0.2">
      <c r="A21" t="s">
        <v>162</v>
      </c>
      <c r="B21">
        <f>MATCH($A21,best!A:A,0)</f>
        <v>21</v>
      </c>
      <c r="C21">
        <f>INDEX(best!$A$1:$EZ$43,$B21,C$2)</f>
        <v>2520.5717391304302</v>
      </c>
      <c r="D21">
        <f>INDEX(best!$A$1:$EZ$43,$B21,D$2)</f>
        <v>3089</v>
      </c>
      <c r="E21">
        <f>INDEX(best!$A$1:$EZ$43,$B21,E$2)</f>
        <v>5.1851159999999998</v>
      </c>
      <c r="F21">
        <f>INDEX(best!$A$1:$EZ$43,$B21,F$2)</f>
        <v>2550.0454060000002</v>
      </c>
      <c r="G21" s="5">
        <f t="shared" si="0"/>
        <v>5.1851163811739084E-2</v>
      </c>
      <c r="H21">
        <f>INDEX(best!$A$1:$EZ$43,$B21,H$2)</f>
        <v>2535.2886490000001</v>
      </c>
      <c r="I21" s="5">
        <f t="shared" si="0"/>
        <v>2.5890531633765521E-2</v>
      </c>
      <c r="J21">
        <f>INDEX(best!$A$1:$EZ$43,$B21,J$2)</f>
        <v>6</v>
      </c>
      <c r="K21">
        <f>INDEX(best!$A$1:$EZ$43,$B21,K$2)</f>
        <v>31</v>
      </c>
      <c r="L21">
        <f t="shared" si="1"/>
        <v>5.166666666666667</v>
      </c>
      <c r="M21" t="s">
        <v>279</v>
      </c>
    </row>
    <row r="22" spans="1:13" x14ac:dyDescent="0.2">
      <c r="A22" t="s">
        <v>163</v>
      </c>
      <c r="B22">
        <f>MATCH($A22,best!A:A,0)</f>
        <v>22</v>
      </c>
      <c r="C22">
        <f>INDEX(best!$A$1:$EZ$43,$B22,C$2)</f>
        <v>61796.545052460198</v>
      </c>
      <c r="D22">
        <f>INDEX(best!$A$1:$EZ$43,$B22,D$2)</f>
        <v>62027</v>
      </c>
      <c r="E22">
        <f>INDEX(best!$A$1:$EZ$43,$B22,E$2)</f>
        <v>6.6524390000000002</v>
      </c>
      <c r="F22">
        <f>INDEX(best!$A$1:$EZ$43,$B22,F$2)</f>
        <v>61811.875928000001</v>
      </c>
      <c r="G22" s="5">
        <f t="shared" si="0"/>
        <v>6.6524393177348318E-2</v>
      </c>
      <c r="H22">
        <f>INDEX(best!$A$1:$EZ$43,$B22,H$2)</f>
        <v>61811.875928000001</v>
      </c>
      <c r="I22" s="5">
        <f t="shared" si="0"/>
        <v>6.6524393177348318E-2</v>
      </c>
      <c r="J22">
        <f>INDEX(best!$A$1:$EZ$43,$B22,J$2)</f>
        <v>4</v>
      </c>
      <c r="K22">
        <f>INDEX(best!$A$1:$EZ$43,$B22,K$2)</f>
        <v>7</v>
      </c>
      <c r="L22">
        <f t="shared" si="1"/>
        <v>1.75</v>
      </c>
    </row>
    <row r="23" spans="1:13" x14ac:dyDescent="0.2">
      <c r="A23" t="s">
        <v>164</v>
      </c>
      <c r="B23">
        <f>MATCH($A23,best!A:A,0)</f>
        <v>23</v>
      </c>
      <c r="C23">
        <f>INDEX(best!$A$1:$EZ$43,$B23,C$2)</f>
        <v>176867.50334911299</v>
      </c>
      <c r="D23">
        <f>INDEX(best!$A$1:$EZ$43,$B23,D$2)</f>
        <v>258411</v>
      </c>
      <c r="E23">
        <f>INDEX(best!$A$1:$EZ$43,$B23,E$2)</f>
        <v>5.1207770000000004</v>
      </c>
      <c r="F23">
        <f>INDEX(best!$A$1:$EZ$43,$B23,F$2)</f>
        <v>181042.52389700001</v>
      </c>
      <c r="G23" s="5">
        <f t="shared" si="0"/>
        <v>5.1199920525380173E-2</v>
      </c>
      <c r="H23">
        <f>INDEX(best!$A$1:$EZ$43,$B23,H$2)</f>
        <v>180694.43397099999</v>
      </c>
      <c r="I23" s="5">
        <f t="shared" si="0"/>
        <v>4.6931156733090326E-2</v>
      </c>
      <c r="J23">
        <f>INDEX(best!$A$1:$EZ$43,$B23,J$2)</f>
        <v>26</v>
      </c>
      <c r="K23">
        <f>INDEX(best!$A$1:$EZ$43,$B23,K$2)</f>
        <v>975</v>
      </c>
      <c r="L23">
        <f t="shared" si="1"/>
        <v>37.5</v>
      </c>
      <c r="M23" t="s">
        <v>279</v>
      </c>
    </row>
    <row r="24" spans="1:13" x14ac:dyDescent="0.2">
      <c r="A24" t="s">
        <v>165</v>
      </c>
      <c r="B24">
        <f>MATCH($A24,best!A:A,0)</f>
        <v>24</v>
      </c>
      <c r="C24">
        <f>INDEX(best!$A$1:$EZ$43,$B24,C$2)</f>
        <v>1705.12876123876</v>
      </c>
      <c r="D24">
        <f>INDEX(best!$A$1:$EZ$43,$B24,D$2)</f>
        <v>5223.7489999999898</v>
      </c>
      <c r="E24">
        <f>INDEX(best!$A$1:$EZ$43,$B24,E$2)</f>
        <v>40.120936</v>
      </c>
      <c r="F24">
        <f>INDEX(best!$A$1:$EZ$43,$B24,F$2)</f>
        <v>3116.8321329999999</v>
      </c>
      <c r="G24" s="5">
        <f t="shared" si="0"/>
        <v>0.40120935934201474</v>
      </c>
      <c r="H24">
        <f>INDEX(best!$A$1:$EZ$43,$B24,H$2)</f>
        <v>2877.7162210000001</v>
      </c>
      <c r="I24" s="5">
        <f t="shared" si="0"/>
        <v>0.3332520647849348</v>
      </c>
      <c r="J24">
        <f>INDEX(best!$A$1:$EZ$43,$B24,J$2)</f>
        <v>10</v>
      </c>
      <c r="K24">
        <f>INDEX(best!$A$1:$EZ$43,$B24,K$2)</f>
        <v>105</v>
      </c>
      <c r="L24">
        <f t="shared" si="1"/>
        <v>10.5</v>
      </c>
      <c r="M24" t="s">
        <v>279</v>
      </c>
    </row>
    <row r="25" spans="1:13" x14ac:dyDescent="0.2">
      <c r="A25" t="s">
        <v>166</v>
      </c>
      <c r="B25">
        <f>MATCH($A25,best!A:A,0)</f>
        <v>25</v>
      </c>
      <c r="C25">
        <f>INDEX(best!$A$1:$EZ$43,$B25,C$2)</f>
        <v>773.751061971235</v>
      </c>
      <c r="D25">
        <f>INDEX(best!$A$1:$EZ$43,$B25,D$2)</f>
        <v>788.26300000000003</v>
      </c>
      <c r="E25">
        <f>INDEX(best!$A$1:$EZ$43,$B25,E$2)</f>
        <v>1.434922</v>
      </c>
      <c r="F25">
        <f>INDEX(best!$A$1:$EZ$43,$B25,F$2)</f>
        <v>773.95926399999996</v>
      </c>
      <c r="G25" s="5">
        <f t="shared" si="0"/>
        <v>1.4346948584831881E-2</v>
      </c>
      <c r="H25">
        <f>INDEX(best!$A$1:$EZ$43,$B25,H$2)</f>
        <v>773.86968400000001</v>
      </c>
      <c r="I25" s="5">
        <f t="shared" si="0"/>
        <v>8.1740997329147105E-3</v>
      </c>
      <c r="J25">
        <f>INDEX(best!$A$1:$EZ$43,$B25,J$2)</f>
        <v>6</v>
      </c>
      <c r="K25">
        <f>INDEX(best!$A$1:$EZ$43,$B25,K$2)</f>
        <v>218</v>
      </c>
      <c r="L25">
        <f t="shared" si="1"/>
        <v>36.333333333333336</v>
      </c>
      <c r="M25" t="s">
        <v>279</v>
      </c>
    </row>
    <row r="26" spans="1:13" x14ac:dyDescent="0.2">
      <c r="A26" t="s">
        <v>167</v>
      </c>
      <c r="B26">
        <f>MATCH($A26,best!A:A,0)</f>
        <v>26</v>
      </c>
      <c r="C26">
        <f>INDEX(best!$A$1:$EZ$43,$B26,C$2)</f>
        <v>2748.3452380952299</v>
      </c>
      <c r="D26">
        <f>INDEX(best!$A$1:$EZ$43,$B26,D$2)</f>
        <v>7350</v>
      </c>
      <c r="E26">
        <f>INDEX(best!$A$1:$EZ$43,$B26,E$2)</f>
        <v>54.460847000000001</v>
      </c>
      <c r="F26">
        <f>INDEX(best!$A$1:$EZ$43,$B26,F$2)</f>
        <v>5254.4454150000001</v>
      </c>
      <c r="G26" s="5">
        <f t="shared" si="0"/>
        <v>0.54460847381506217</v>
      </c>
      <c r="H26">
        <f>INDEX(best!$A$1:$EZ$43,$B26,H$2)</f>
        <v>5115.2893139999996</v>
      </c>
      <c r="I26" s="5">
        <f t="shared" si="0"/>
        <v>0.51436802593270092</v>
      </c>
      <c r="J26">
        <f>INDEX(best!$A$1:$EZ$43,$B26,J$2)</f>
        <v>53</v>
      </c>
      <c r="K26">
        <f>INDEX(best!$A$1:$EZ$43,$B26,K$2)</f>
        <v>395</v>
      </c>
      <c r="L26">
        <f t="shared" si="1"/>
        <v>7.4528301886792452</v>
      </c>
      <c r="M26" t="s">
        <v>279</v>
      </c>
    </row>
    <row r="27" spans="1:13" x14ac:dyDescent="0.2">
      <c r="A27" t="s">
        <v>168</v>
      </c>
      <c r="B27">
        <f>MATCH($A27,best!A:A,0)</f>
        <v>27</v>
      </c>
      <c r="C27">
        <f>INDEX(best!$A$1:$EZ$43,$B27,C$2)</f>
        <v>5</v>
      </c>
      <c r="D27">
        <f>INDEX(best!$A$1:$EZ$43,$B27,D$2)</f>
        <v>16.734246760000001</v>
      </c>
      <c r="E27">
        <f>INDEX(best!$A$1:$EZ$43,$B27,E$2)</f>
        <v>25.284257</v>
      </c>
      <c r="F27">
        <f>INDEX(best!$A$1:$EZ$43,$B27,F$2)</f>
        <v>7.96061</v>
      </c>
      <c r="G27" s="5">
        <f t="shared" si="0"/>
        <v>0.25230507424577114</v>
      </c>
      <c r="H27">
        <f>INDEX(best!$A$1:$EZ$43,$B27,H$2)</f>
        <v>7.953576</v>
      </c>
      <c r="I27" s="5">
        <f t="shared" si="0"/>
        <v>0.25170563227528375</v>
      </c>
      <c r="J27">
        <f>INDEX(best!$A$1:$EZ$43,$B27,J$2)</f>
        <v>125</v>
      </c>
      <c r="K27">
        <f>INDEX(best!$A$1:$EZ$43,$B27,K$2)</f>
        <v>1000</v>
      </c>
      <c r="L27">
        <f t="shared" si="1"/>
        <v>8</v>
      </c>
      <c r="M27" t="s">
        <v>279</v>
      </c>
    </row>
    <row r="28" spans="1:13" x14ac:dyDescent="0.2">
      <c r="A28" t="s">
        <v>169</v>
      </c>
      <c r="B28">
        <f>MATCH($A28,best!A:A,0)</f>
        <v>28</v>
      </c>
      <c r="C28">
        <f>INDEX(best!$A$1:$EZ$43,$B28,C$2)</f>
        <v>247</v>
      </c>
      <c r="D28">
        <f>INDEX(best!$A$1:$EZ$43,$B28,D$2)</f>
        <v>375</v>
      </c>
      <c r="E28">
        <f>INDEX(best!$A$1:$EZ$43,$B28,E$2)</f>
        <v>13.140191</v>
      </c>
      <c r="F28">
        <f>INDEX(best!$A$1:$EZ$43,$B28,F$2)</f>
        <v>263.81944399999998</v>
      </c>
      <c r="G28" s="5">
        <f t="shared" si="0"/>
        <v>0.13140190624999981</v>
      </c>
      <c r="H28">
        <f>INDEX(best!$A$1:$EZ$43,$B28,H$2)</f>
        <v>254.5</v>
      </c>
      <c r="I28" s="5">
        <f t="shared" si="0"/>
        <v>5.859375E-2</v>
      </c>
      <c r="J28">
        <f>INDEX(best!$A$1:$EZ$43,$B28,J$2)</f>
        <v>12</v>
      </c>
      <c r="K28">
        <f>INDEX(best!$A$1:$EZ$43,$B28,K$2)</f>
        <v>227</v>
      </c>
      <c r="L28">
        <f t="shared" si="1"/>
        <v>18.916666666666668</v>
      </c>
      <c r="M28" t="s">
        <v>279</v>
      </c>
    </row>
    <row r="29" spans="1:13" x14ac:dyDescent="0.2">
      <c r="A29" t="s">
        <v>170</v>
      </c>
      <c r="B29">
        <f>MATCH($A29,best!A:A,0)</f>
        <v>29</v>
      </c>
      <c r="C29">
        <f>INDEX(best!$A$1:$EZ$43,$B29,C$2)</f>
        <v>-7839.2780180210002</v>
      </c>
      <c r="D29">
        <f>INDEX(best!$A$1:$EZ$43,$B29,D$2)</f>
        <v>-7772</v>
      </c>
      <c r="E29">
        <f>INDEX(best!$A$1:$EZ$43,$B29,E$2)</f>
        <v>14.000412000000001</v>
      </c>
      <c r="F29">
        <f>INDEX(best!$A$1:$EZ$43,$B29,F$2)</f>
        <v>-7830.1860349999997</v>
      </c>
      <c r="G29" s="5">
        <f t="shared" si="0"/>
        <v>0.13514047066848059</v>
      </c>
      <c r="H29">
        <f>INDEX(best!$A$1:$EZ$43,$B29,H$2)</f>
        <v>-7831.7505380000002</v>
      </c>
      <c r="I29" s="5">
        <f t="shared" si="0"/>
        <v>0.11188617385622658</v>
      </c>
      <c r="J29">
        <f>INDEX(best!$A$1:$EZ$43,$B29,J$2)</f>
        <v>8</v>
      </c>
      <c r="K29">
        <f>INDEX(best!$A$1:$EZ$43,$B29,K$2)</f>
        <v>547</v>
      </c>
      <c r="L29">
        <f t="shared" si="1"/>
        <v>68.375</v>
      </c>
      <c r="M29" t="s">
        <v>279</v>
      </c>
    </row>
    <row r="30" spans="1:13" x14ac:dyDescent="0.2">
      <c r="A30" t="s">
        <v>171</v>
      </c>
      <c r="B30">
        <f>MATCH($A30,best!A:A,0)</f>
        <v>30</v>
      </c>
      <c r="C30">
        <f>INDEX(best!$A$1:$EZ$43,$B30,C$2)</f>
        <v>35</v>
      </c>
      <c r="D30">
        <f>INDEX(best!$A$1:$EZ$43,$B30,D$2)</f>
        <v>45</v>
      </c>
      <c r="E30">
        <f>INDEX(best!$A$1:$EZ$43,$B30,E$2)</f>
        <v>58.333333000000003</v>
      </c>
      <c r="F30">
        <f>INDEX(best!$A$1:$EZ$43,$B30,F$2)</f>
        <v>40.833333000000003</v>
      </c>
      <c r="G30" s="5">
        <f t="shared" si="0"/>
        <v>0.58333330000000028</v>
      </c>
      <c r="H30">
        <f>INDEX(best!$A$1:$EZ$43,$B30,H$2)</f>
        <v>40.416666999999997</v>
      </c>
      <c r="I30" s="5">
        <f t="shared" si="0"/>
        <v>0.54166669999999972</v>
      </c>
      <c r="J30">
        <f>INDEX(best!$A$1:$EZ$43,$B30,J$2)</f>
        <v>5</v>
      </c>
      <c r="K30">
        <f>INDEX(best!$A$1:$EZ$43,$B30,K$2)</f>
        <v>41</v>
      </c>
      <c r="L30">
        <f t="shared" si="1"/>
        <v>8.1999999999999993</v>
      </c>
      <c r="M30" t="s">
        <v>279</v>
      </c>
    </row>
    <row r="31" spans="1:13" x14ac:dyDescent="0.2">
      <c r="A31" t="s">
        <v>172</v>
      </c>
      <c r="B31">
        <f>MATCH($A31,best!A:A,0)</f>
        <v>31</v>
      </c>
      <c r="C31">
        <f>INDEX(best!$A$1:$EZ$43,$B31,C$2)</f>
        <v>126</v>
      </c>
      <c r="D31">
        <f>INDEX(best!$A$1:$EZ$43,$B31,D$2)</f>
        <v>207</v>
      </c>
      <c r="E31">
        <f>INDEX(best!$A$1:$EZ$43,$B31,E$2)</f>
        <v>8.7791499999999996</v>
      </c>
      <c r="F31">
        <f>INDEX(best!$A$1:$EZ$43,$B31,F$2)</f>
        <v>133.11111099999999</v>
      </c>
      <c r="G31" s="5">
        <f t="shared" si="0"/>
        <v>8.7791493827160422E-2</v>
      </c>
      <c r="H31">
        <f>INDEX(best!$A$1:$EZ$43,$B31,H$2)</f>
        <v>132.22222199999999</v>
      </c>
      <c r="I31" s="5">
        <f t="shared" si="0"/>
        <v>7.6817555555555403E-2</v>
      </c>
      <c r="J31">
        <f>INDEX(best!$A$1:$EZ$43,$B31,J$2)</f>
        <v>27</v>
      </c>
      <c r="K31">
        <f>INDEX(best!$A$1:$EZ$43,$B31,K$2)</f>
        <v>1000</v>
      </c>
      <c r="L31">
        <f t="shared" si="1"/>
        <v>37.037037037037038</v>
      </c>
      <c r="M31" t="s">
        <v>279</v>
      </c>
    </row>
    <row r="32" spans="1:13" x14ac:dyDescent="0.2">
      <c r="A32" t="s">
        <v>173</v>
      </c>
      <c r="B32">
        <f>MATCH($A32,best!A:A,0)</f>
        <v>32</v>
      </c>
      <c r="C32">
        <f>INDEX(best!$A$1:$EZ$43,$B32,C$2)</f>
        <v>349.666666666666</v>
      </c>
      <c r="D32">
        <f>INDEX(best!$A$1:$EZ$43,$B32,D$2)</f>
        <v>594</v>
      </c>
      <c r="E32">
        <f>INDEX(best!$A$1:$EZ$43,$B32,E$2)</f>
        <v>7.5475469999999998</v>
      </c>
      <c r="F32">
        <f>INDEX(best!$A$1:$EZ$43,$B32,F$2)</f>
        <v>368.10071900000003</v>
      </c>
      <c r="G32" s="5">
        <f t="shared" si="0"/>
        <v>7.5446326057301394E-2</v>
      </c>
      <c r="H32">
        <f>INDEX(best!$A$1:$EZ$43,$B32,H$2)</f>
        <v>367.79187300000001</v>
      </c>
      <c r="I32" s="5">
        <f t="shared" si="0"/>
        <v>7.4182290586632837E-2</v>
      </c>
      <c r="J32">
        <f>INDEX(best!$A$1:$EZ$43,$B32,J$2)</f>
        <v>45</v>
      </c>
      <c r="K32">
        <f>INDEX(best!$A$1:$EZ$43,$B32,K$2)</f>
        <v>1000</v>
      </c>
      <c r="L32">
        <f t="shared" si="1"/>
        <v>22.222222222222221</v>
      </c>
      <c r="M32" t="s">
        <v>279</v>
      </c>
    </row>
    <row r="33" spans="1:13" x14ac:dyDescent="0.2">
      <c r="A33" t="s">
        <v>174</v>
      </c>
      <c r="B33">
        <f>MATCH($A33,best!A:A,0)</f>
        <v>33</v>
      </c>
      <c r="C33">
        <f>INDEX(best!$A$1:$EZ$43,$B33,C$2)</f>
        <v>28693.999999999902</v>
      </c>
      <c r="D33">
        <f>INDEX(best!$A$1:$EZ$43,$B33,D$2)</f>
        <v>764772</v>
      </c>
      <c r="E33">
        <f>INDEX(best!$A$1:$EZ$43,$B33,E$2)</f>
        <v>17.537893</v>
      </c>
      <c r="F33">
        <f>INDEX(best!$A$1:$EZ$43,$B33,F$2)</f>
        <v>157786.57441</v>
      </c>
      <c r="G33" s="5">
        <f t="shared" si="0"/>
        <v>0.17537893322446818</v>
      </c>
      <c r="H33">
        <f>INDEX(best!$A$1:$EZ$43,$B33,H$2)</f>
        <v>157786.57441</v>
      </c>
      <c r="I33" s="5">
        <f t="shared" si="0"/>
        <v>0.17537893322446818</v>
      </c>
      <c r="J33">
        <f>INDEX(best!$A$1:$EZ$43,$B33,J$2)</f>
        <v>136</v>
      </c>
      <c r="K33">
        <f>INDEX(best!$A$1:$EZ$43,$B33,K$2)</f>
        <v>1</v>
      </c>
      <c r="L33">
        <f t="shared" si="1"/>
        <v>7.3529411764705881E-3</v>
      </c>
    </row>
    <row r="34" spans="1:13" x14ac:dyDescent="0.2">
      <c r="A34" t="s">
        <v>175</v>
      </c>
      <c r="B34">
        <f>MATCH($A34,best!A:A,0)</f>
        <v>34</v>
      </c>
      <c r="C34">
        <f>INDEX(best!$A$1:$EZ$43,$B34,C$2)</f>
        <v>15.4166666666666</v>
      </c>
      <c r="D34">
        <f>INDEX(best!$A$1:$EZ$43,$B34,D$2)</f>
        <v>20</v>
      </c>
      <c r="E34">
        <f>INDEX(best!$A$1:$EZ$43,$B34,E$2)</f>
        <v>10.181818</v>
      </c>
      <c r="F34">
        <f>INDEX(best!$A$1:$EZ$43,$B34,F$2)</f>
        <v>15.883333</v>
      </c>
      <c r="G34" s="5">
        <f t="shared" si="0"/>
        <v>0.10181810909092216</v>
      </c>
      <c r="H34">
        <f>INDEX(best!$A$1:$EZ$43,$B34,H$2)</f>
        <v>15.876666999999999</v>
      </c>
      <c r="I34" s="5">
        <f t="shared" si="0"/>
        <v>0.10036370909092199</v>
      </c>
      <c r="J34">
        <f>INDEX(best!$A$1:$EZ$43,$B34,J$2)</f>
        <v>15</v>
      </c>
      <c r="K34">
        <f>INDEX(best!$A$1:$EZ$43,$B34,K$2)</f>
        <v>98</v>
      </c>
      <c r="L34">
        <f t="shared" si="1"/>
        <v>6.5333333333333332</v>
      </c>
      <c r="M34" t="s">
        <v>279</v>
      </c>
    </row>
    <row r="35" spans="1:13" x14ac:dyDescent="0.2">
      <c r="A35" t="s">
        <v>176</v>
      </c>
      <c r="B35">
        <f>MATCH($A35,best!A:A,0)</f>
        <v>35</v>
      </c>
      <c r="C35">
        <f>INDEX(best!$A$1:$EZ$43,$B35,C$2)</f>
        <v>9.8892645971914206</v>
      </c>
      <c r="D35">
        <f>INDEX(best!$A$1:$EZ$43,$B35,D$2)</f>
        <v>13.75</v>
      </c>
      <c r="E35">
        <f>INDEX(best!$A$1:$EZ$43,$B35,E$2)</f>
        <v>11.706659999999999</v>
      </c>
      <c r="F35">
        <f>INDEX(best!$A$1:$EZ$43,$B35,F$2)</f>
        <v>10.341227999999999</v>
      </c>
      <c r="G35" s="5">
        <f t="shared" si="0"/>
        <v>0.1170666610511012</v>
      </c>
      <c r="H35">
        <f>INDEX(best!$A$1:$EZ$43,$B35,H$2)</f>
        <v>10.309540999999999</v>
      </c>
      <c r="I35" s="5">
        <f t="shared" si="0"/>
        <v>0.10885915737785067</v>
      </c>
      <c r="J35">
        <f>INDEX(best!$A$1:$EZ$43,$B35,J$2)</f>
        <v>31</v>
      </c>
      <c r="K35">
        <f>INDEX(best!$A$1:$EZ$43,$B35,K$2)</f>
        <v>413</v>
      </c>
      <c r="L35">
        <f t="shared" si="1"/>
        <v>13.32258064516129</v>
      </c>
      <c r="M35" t="s">
        <v>279</v>
      </c>
    </row>
    <row r="36" spans="1:13" x14ac:dyDescent="0.2">
      <c r="E36">
        <f>AVERAGE(E3:E35)</f>
        <v>22.310881696969705</v>
      </c>
      <c r="G36" s="4">
        <f>AVERAGE(G3:G35)</f>
        <v>0.22260085590864695</v>
      </c>
      <c r="I36" s="4">
        <f>AVERAGE(I3:I35)</f>
        <v>0.20900290824440398</v>
      </c>
      <c r="J36" s="4"/>
      <c r="L36">
        <f>AVERAGE(L3:L35)</f>
        <v>32.155066340711059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9E415-F8E1-5A4B-9FA5-F1C196B5CB4B}">
  <dimension ref="A1:GU35"/>
  <sheetViews>
    <sheetView workbookViewId="0">
      <pane xSplit="1" ySplit="2" topLeftCell="EW3" activePane="bottomRight" state="frozen"/>
      <selection pane="topRight" activeCell="B1" sqref="B1"/>
      <selection pane="bottomLeft" activeCell="A3" sqref="A3"/>
      <selection pane="bottomRight" activeCell="FJ14" sqref="FJ14"/>
    </sheetView>
  </sheetViews>
  <sheetFormatPr baseColWidth="10" defaultRowHeight="16" x14ac:dyDescent="0.2"/>
  <sheetData>
    <row r="1" spans="1:203" x14ac:dyDescent="0.2">
      <c r="B1" t="s">
        <v>0</v>
      </c>
      <c r="T1" t="s">
        <v>1</v>
      </c>
      <c r="AQ1" t="s">
        <v>240</v>
      </c>
      <c r="CC1" t="s">
        <v>260</v>
      </c>
      <c r="DO1" t="s">
        <v>2</v>
      </c>
      <c r="EU1" t="s">
        <v>3</v>
      </c>
      <c r="FH1" t="s">
        <v>4</v>
      </c>
      <c r="FZ1" t="s">
        <v>5</v>
      </c>
    </row>
    <row r="2" spans="1:203" x14ac:dyDescent="0.2">
      <c r="A2" t="s">
        <v>6</v>
      </c>
      <c r="B2" t="s">
        <v>7</v>
      </c>
      <c r="C2" t="s">
        <v>8</v>
      </c>
      <c r="D2" t="s">
        <v>261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23</v>
      </c>
      <c r="T2" t="s">
        <v>24</v>
      </c>
      <c r="U2" t="s">
        <v>25</v>
      </c>
      <c r="V2" t="s">
        <v>26</v>
      </c>
      <c r="W2" t="s">
        <v>27</v>
      </c>
      <c r="X2" t="s">
        <v>28</v>
      </c>
      <c r="Y2" t="s">
        <v>29</v>
      </c>
      <c r="Z2" t="s">
        <v>30</v>
      </c>
      <c r="AA2" t="s">
        <v>31</v>
      </c>
      <c r="AB2" t="s">
        <v>32</v>
      </c>
      <c r="AC2" t="s">
        <v>33</v>
      </c>
      <c r="AD2" t="s">
        <v>34</v>
      </c>
      <c r="AE2" t="s">
        <v>35</v>
      </c>
      <c r="AF2" t="s">
        <v>36</v>
      </c>
      <c r="AG2" t="s">
        <v>37</v>
      </c>
      <c r="AH2" t="s">
        <v>38</v>
      </c>
      <c r="AI2" t="s">
        <v>39</v>
      </c>
      <c r="AJ2" t="s">
        <v>40</v>
      </c>
      <c r="AK2" t="s">
        <v>41</v>
      </c>
      <c r="AL2" t="s">
        <v>42</v>
      </c>
      <c r="AM2" t="s">
        <v>43</v>
      </c>
      <c r="AN2" t="s">
        <v>262</v>
      </c>
      <c r="AO2" t="s">
        <v>263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241</v>
      </c>
      <c r="AW2" t="s">
        <v>50</v>
      </c>
      <c r="AX2" t="s">
        <v>51</v>
      </c>
      <c r="AY2" t="s">
        <v>52</v>
      </c>
      <c r="AZ2" t="s">
        <v>53</v>
      </c>
      <c r="BA2" t="s">
        <v>54</v>
      </c>
      <c r="BB2" t="s">
        <v>55</v>
      </c>
      <c r="BC2" t="s">
        <v>56</v>
      </c>
      <c r="BD2" t="s">
        <v>57</v>
      </c>
      <c r="BE2" t="s">
        <v>58</v>
      </c>
      <c r="BF2" t="s">
        <v>59</v>
      </c>
      <c r="BG2" t="s">
        <v>242</v>
      </c>
      <c r="BH2" t="s">
        <v>243</v>
      </c>
      <c r="BI2" t="s">
        <v>264</v>
      </c>
      <c r="BJ2" t="s">
        <v>276</v>
      </c>
      <c r="BK2" t="s">
        <v>60</v>
      </c>
      <c r="BL2" t="s">
        <v>61</v>
      </c>
      <c r="BM2" t="s">
        <v>62</v>
      </c>
      <c r="BN2" t="s">
        <v>63</v>
      </c>
      <c r="BO2" t="s">
        <v>244</v>
      </c>
      <c r="BP2" t="s">
        <v>245</v>
      </c>
      <c r="BQ2" t="s">
        <v>246</v>
      </c>
      <c r="BR2" t="s">
        <v>247</v>
      </c>
      <c r="BS2" t="s">
        <v>248</v>
      </c>
      <c r="BT2" t="s">
        <v>249</v>
      </c>
      <c r="BU2" t="s">
        <v>265</v>
      </c>
      <c r="BV2" t="s">
        <v>266</v>
      </c>
      <c r="BW2" t="s">
        <v>64</v>
      </c>
      <c r="BX2" t="s">
        <v>65</v>
      </c>
      <c r="BY2" t="s">
        <v>66</v>
      </c>
      <c r="BZ2" t="s">
        <v>67</v>
      </c>
      <c r="CA2" t="s">
        <v>68</v>
      </c>
      <c r="CB2" t="s">
        <v>69</v>
      </c>
      <c r="CC2" t="s">
        <v>45</v>
      </c>
      <c r="CD2" t="s">
        <v>46</v>
      </c>
      <c r="CE2" t="s">
        <v>47</v>
      </c>
      <c r="CF2" t="s">
        <v>48</v>
      </c>
      <c r="CG2" t="s">
        <v>49</v>
      </c>
      <c r="CH2" t="s">
        <v>241</v>
      </c>
      <c r="CI2" t="s">
        <v>50</v>
      </c>
      <c r="CJ2" t="s">
        <v>51</v>
      </c>
      <c r="CK2" t="s">
        <v>52</v>
      </c>
      <c r="CL2" t="s">
        <v>53</v>
      </c>
      <c r="CM2" t="s">
        <v>54</v>
      </c>
      <c r="CN2" t="s">
        <v>55</v>
      </c>
      <c r="CO2" t="s">
        <v>56</v>
      </c>
      <c r="CP2" t="s">
        <v>57</v>
      </c>
      <c r="CQ2" t="s">
        <v>58</v>
      </c>
      <c r="CR2" t="s">
        <v>59</v>
      </c>
      <c r="CS2" t="s">
        <v>242</v>
      </c>
      <c r="CT2" t="s">
        <v>243</v>
      </c>
      <c r="CU2" t="s">
        <v>264</v>
      </c>
      <c r="CV2" t="s">
        <v>276</v>
      </c>
      <c r="CW2" t="s">
        <v>60</v>
      </c>
      <c r="CX2" t="s">
        <v>61</v>
      </c>
      <c r="CY2" t="s">
        <v>62</v>
      </c>
      <c r="CZ2" t="s">
        <v>63</v>
      </c>
      <c r="DA2" t="s">
        <v>244</v>
      </c>
      <c r="DB2" t="s">
        <v>245</v>
      </c>
      <c r="DC2" t="s">
        <v>246</v>
      </c>
      <c r="DD2" t="s">
        <v>247</v>
      </c>
      <c r="DE2" t="s">
        <v>248</v>
      </c>
      <c r="DF2" t="s">
        <v>249</v>
      </c>
      <c r="DG2" t="s">
        <v>265</v>
      </c>
      <c r="DH2" t="s">
        <v>266</v>
      </c>
      <c r="DI2" t="s">
        <v>64</v>
      </c>
      <c r="DJ2" t="s">
        <v>65</v>
      </c>
      <c r="DK2" t="s">
        <v>66</v>
      </c>
      <c r="DL2" t="s">
        <v>67</v>
      </c>
      <c r="DM2" t="s">
        <v>68</v>
      </c>
      <c r="DN2" t="s">
        <v>69</v>
      </c>
      <c r="DO2" t="s">
        <v>70</v>
      </c>
      <c r="DP2" t="s">
        <v>71</v>
      </c>
      <c r="DQ2" t="s">
        <v>72</v>
      </c>
      <c r="DR2" t="s">
        <v>267</v>
      </c>
      <c r="DS2" t="s">
        <v>73</v>
      </c>
      <c r="DT2" t="s">
        <v>268</v>
      </c>
      <c r="DU2" t="s">
        <v>74</v>
      </c>
      <c r="DV2" t="s">
        <v>269</v>
      </c>
      <c r="DW2" t="s">
        <v>75</v>
      </c>
      <c r="DX2" t="s">
        <v>270</v>
      </c>
      <c r="DY2" t="s">
        <v>76</v>
      </c>
      <c r="DZ2" t="s">
        <v>271</v>
      </c>
      <c r="EA2" t="s">
        <v>77</v>
      </c>
      <c r="EB2" t="s">
        <v>272</v>
      </c>
      <c r="EC2" t="s">
        <v>78</v>
      </c>
      <c r="ED2" t="s">
        <v>273</v>
      </c>
      <c r="EE2" t="s">
        <v>79</v>
      </c>
      <c r="EF2" t="s">
        <v>80</v>
      </c>
      <c r="EG2" t="s">
        <v>81</v>
      </c>
      <c r="EH2" t="s">
        <v>82</v>
      </c>
      <c r="EI2" t="s">
        <v>83</v>
      </c>
      <c r="EJ2" t="s">
        <v>84</v>
      </c>
      <c r="EK2" t="s">
        <v>85</v>
      </c>
      <c r="EL2" t="s">
        <v>86</v>
      </c>
      <c r="EM2" t="s">
        <v>87</v>
      </c>
      <c r="EN2" t="s">
        <v>88</v>
      </c>
      <c r="EO2" t="s">
        <v>89</v>
      </c>
      <c r="EP2" t="s">
        <v>90</v>
      </c>
      <c r="EQ2" t="s">
        <v>91</v>
      </c>
      <c r="ER2" t="s">
        <v>92</v>
      </c>
      <c r="ES2" t="s">
        <v>93</v>
      </c>
      <c r="ET2" t="s">
        <v>94</v>
      </c>
      <c r="EU2" t="s">
        <v>95</v>
      </c>
      <c r="EV2" t="s">
        <v>96</v>
      </c>
      <c r="EW2" t="s">
        <v>97</v>
      </c>
      <c r="EX2" t="s">
        <v>98</v>
      </c>
      <c r="EY2" t="s">
        <v>99</v>
      </c>
      <c r="EZ2" t="s">
        <v>100</v>
      </c>
      <c r="FA2" t="s">
        <v>101</v>
      </c>
      <c r="FB2" t="s">
        <v>102</v>
      </c>
      <c r="FC2" t="s">
        <v>274</v>
      </c>
      <c r="FD2" t="s">
        <v>275</v>
      </c>
      <c r="FE2" t="s">
        <v>103</v>
      </c>
      <c r="FF2" t="s">
        <v>104</v>
      </c>
      <c r="FG2" t="s">
        <v>105</v>
      </c>
      <c r="FH2" t="s">
        <v>106</v>
      </c>
      <c r="FI2" t="s">
        <v>107</v>
      </c>
      <c r="FJ2" t="s">
        <v>108</v>
      </c>
      <c r="FK2" t="s">
        <v>109</v>
      </c>
      <c r="FL2" t="s">
        <v>110</v>
      </c>
      <c r="FM2" t="s">
        <v>111</v>
      </c>
      <c r="FN2" t="s">
        <v>112</v>
      </c>
      <c r="FO2" t="s">
        <v>113</v>
      </c>
      <c r="FP2" t="s">
        <v>114</v>
      </c>
      <c r="FQ2" t="s">
        <v>115</v>
      </c>
      <c r="FR2" t="s">
        <v>116</v>
      </c>
      <c r="FS2" t="s">
        <v>117</v>
      </c>
      <c r="FT2" t="s">
        <v>118</v>
      </c>
      <c r="FU2" t="s">
        <v>119</v>
      </c>
      <c r="FV2" t="s">
        <v>120</v>
      </c>
      <c r="FW2" t="s">
        <v>121</v>
      </c>
      <c r="FX2" t="s">
        <v>122</v>
      </c>
      <c r="FY2" t="s">
        <v>123</v>
      </c>
      <c r="FZ2" t="s">
        <v>124</v>
      </c>
      <c r="GA2" t="s">
        <v>125</v>
      </c>
      <c r="GB2" t="s">
        <v>126</v>
      </c>
      <c r="GC2" t="s">
        <v>127</v>
      </c>
      <c r="GD2" t="s">
        <v>128</v>
      </c>
      <c r="GE2" t="s">
        <v>129</v>
      </c>
      <c r="GF2" t="s">
        <v>130</v>
      </c>
      <c r="GG2" t="s">
        <v>131</v>
      </c>
      <c r="GH2" t="s">
        <v>132</v>
      </c>
      <c r="GI2" t="s">
        <v>133</v>
      </c>
      <c r="GJ2" t="s">
        <v>134</v>
      </c>
      <c r="GK2" t="s">
        <v>135</v>
      </c>
      <c r="GL2" t="s">
        <v>136</v>
      </c>
      <c r="GM2" t="s">
        <v>137</v>
      </c>
      <c r="GN2" t="s">
        <v>138</v>
      </c>
      <c r="GO2" t="s">
        <v>139</v>
      </c>
      <c r="GP2" t="s">
        <v>140</v>
      </c>
      <c r="GQ2" t="s">
        <v>141</v>
      </c>
      <c r="GR2" t="s">
        <v>142</v>
      </c>
    </row>
    <row r="3" spans="1:203" x14ac:dyDescent="0.2">
      <c r="A3" t="s">
        <v>143</v>
      </c>
      <c r="B3">
        <v>1</v>
      </c>
      <c r="C3">
        <v>1</v>
      </c>
      <c r="D3">
        <v>0</v>
      </c>
      <c r="E3">
        <v>-2</v>
      </c>
      <c r="F3">
        <v>133</v>
      </c>
      <c r="G3">
        <v>32</v>
      </c>
      <c r="H3">
        <v>1000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2</v>
      </c>
      <c r="P3" s="1">
        <v>0</v>
      </c>
      <c r="Q3" s="1">
        <v>9.9999999999999995E-8</v>
      </c>
      <c r="R3" s="1">
        <v>9.9999999999999995E-8</v>
      </c>
      <c r="S3" s="1">
        <v>3600</v>
      </c>
      <c r="T3">
        <v>123</v>
      </c>
      <c r="U3">
        <v>133</v>
      </c>
      <c r="V3">
        <v>0</v>
      </c>
      <c r="W3">
        <v>123</v>
      </c>
      <c r="X3">
        <v>8</v>
      </c>
      <c r="Y3">
        <v>0</v>
      </c>
      <c r="Z3">
        <v>32</v>
      </c>
      <c r="AA3">
        <v>39</v>
      </c>
      <c r="AB3">
        <v>62</v>
      </c>
      <c r="AC3">
        <v>123</v>
      </c>
      <c r="AD3">
        <v>133</v>
      </c>
      <c r="AE3">
        <v>54</v>
      </c>
      <c r="AF3">
        <v>19</v>
      </c>
      <c r="AG3">
        <v>13</v>
      </c>
      <c r="AH3">
        <v>32</v>
      </c>
      <c r="AI3">
        <v>347</v>
      </c>
      <c r="AJ3">
        <v>2.1000000000000001E-2</v>
      </c>
      <c r="AK3">
        <v>3.7202400000000001E-5</v>
      </c>
      <c r="AL3">
        <v>3.7202400000000001E-5</v>
      </c>
      <c r="AM3">
        <v>862578.64349164802</v>
      </c>
      <c r="AN3">
        <v>862605.575989709</v>
      </c>
      <c r="AO3">
        <v>869515.13091111102</v>
      </c>
      <c r="AP3">
        <v>878430.31999999902</v>
      </c>
      <c r="AQ3">
        <v>0</v>
      </c>
      <c r="AR3">
        <v>-2</v>
      </c>
      <c r="AS3">
        <v>133</v>
      </c>
      <c r="AT3">
        <v>117.15600000000001</v>
      </c>
      <c r="AU3">
        <v>2.8119999999999998</v>
      </c>
      <c r="AV3">
        <v>0</v>
      </c>
      <c r="AW3">
        <v>133</v>
      </c>
      <c r="AX3">
        <v>32</v>
      </c>
      <c r="AY3">
        <v>3820</v>
      </c>
      <c r="AZ3">
        <v>119.375</v>
      </c>
      <c r="BA3">
        <v>3</v>
      </c>
      <c r="BB3">
        <v>1137</v>
      </c>
      <c r="BC3">
        <v>990</v>
      </c>
      <c r="BD3">
        <v>30.937999999999999</v>
      </c>
      <c r="BE3">
        <v>0</v>
      </c>
      <c r="BF3">
        <v>671</v>
      </c>
      <c r="BG3">
        <v>0.65400000000000003</v>
      </c>
      <c r="BH3">
        <v>1.1619999999999999</v>
      </c>
      <c r="BI3">
        <v>0.30399999999999999</v>
      </c>
      <c r="BJ3">
        <v>0.26400000000000001</v>
      </c>
      <c r="BK3">
        <v>4339</v>
      </c>
      <c r="BL3">
        <v>135.59399999999999</v>
      </c>
      <c r="BM3">
        <v>114</v>
      </c>
      <c r="BN3">
        <v>250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0.69399999999999995</v>
      </c>
      <c r="BX3">
        <v>0</v>
      </c>
      <c r="BY3">
        <v>3.2069999999999999</v>
      </c>
      <c r="BZ3">
        <v>1.2949999999999999</v>
      </c>
      <c r="CA3">
        <v>0</v>
      </c>
      <c r="CB3">
        <v>19.623999999999999</v>
      </c>
      <c r="CC3">
        <v>0</v>
      </c>
      <c r="CD3">
        <v>-2</v>
      </c>
      <c r="CE3">
        <v>133</v>
      </c>
      <c r="CF3">
        <v>66.185000000000002</v>
      </c>
      <c r="CG3">
        <v>2.5190000000000001</v>
      </c>
      <c r="CH3">
        <v>0</v>
      </c>
      <c r="CI3">
        <v>133</v>
      </c>
      <c r="CJ3">
        <v>27</v>
      </c>
      <c r="CK3">
        <v>15719</v>
      </c>
      <c r="CL3">
        <v>582.18499999999995</v>
      </c>
      <c r="CM3">
        <v>3</v>
      </c>
      <c r="CN3">
        <v>1732</v>
      </c>
      <c r="CO3">
        <v>1098</v>
      </c>
      <c r="CP3">
        <v>40.667000000000002</v>
      </c>
      <c r="CQ3">
        <v>2</v>
      </c>
      <c r="CR3">
        <v>296</v>
      </c>
      <c r="CS3">
        <v>0.80600000000000005</v>
      </c>
      <c r="CT3">
        <v>2.3490000000000002</v>
      </c>
      <c r="CU3">
        <v>0.69899999999999995</v>
      </c>
      <c r="CV3">
        <v>1.0640000000000001</v>
      </c>
      <c r="CW3">
        <v>14456</v>
      </c>
      <c r="CX3">
        <v>535.40700000000004</v>
      </c>
      <c r="CY3">
        <v>48</v>
      </c>
      <c r="CZ3">
        <v>1415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96.295000000000002</v>
      </c>
      <c r="DJ3">
        <v>0</v>
      </c>
      <c r="DK3">
        <v>2141.337</v>
      </c>
      <c r="DL3">
        <v>36.496000000000002</v>
      </c>
      <c r="DM3">
        <v>0</v>
      </c>
      <c r="DN3">
        <v>28250.953000000001</v>
      </c>
      <c r="DO3">
        <v>238</v>
      </c>
      <c r="DP3">
        <v>32</v>
      </c>
      <c r="DQ3">
        <v>32</v>
      </c>
      <c r="DR3">
        <v>9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206</v>
      </c>
      <c r="DZ3">
        <v>30</v>
      </c>
      <c r="EA3">
        <v>0</v>
      </c>
      <c r="EB3">
        <v>0</v>
      </c>
      <c r="EC3">
        <v>0</v>
      </c>
      <c r="ED3">
        <v>0</v>
      </c>
      <c r="EE3">
        <v>15694</v>
      </c>
      <c r="EF3">
        <v>1632</v>
      </c>
      <c r="EG3">
        <v>0</v>
      </c>
      <c r="EH3">
        <v>13797</v>
      </c>
      <c r="EI3">
        <v>0</v>
      </c>
      <c r="EJ3">
        <v>1</v>
      </c>
      <c r="EK3">
        <v>0</v>
      </c>
      <c r="EL3">
        <v>0</v>
      </c>
      <c r="EM3">
        <v>0</v>
      </c>
      <c r="EN3">
        <v>58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862578.64349164802</v>
      </c>
      <c r="EV3">
        <v>32</v>
      </c>
      <c r="EW3">
        <v>869671.42899180995</v>
      </c>
      <c r="EX3">
        <v>206</v>
      </c>
      <c r="EY3">
        <v>870775.16655556904</v>
      </c>
      <c r="EZ3">
        <v>872606.40530908201</v>
      </c>
      <c r="FA3">
        <v>1103.737564</v>
      </c>
      <c r="FB3">
        <v>2934.9763170000001</v>
      </c>
      <c r="FC3">
        <v>9</v>
      </c>
      <c r="FD3">
        <v>30</v>
      </c>
      <c r="FE3">
        <v>44.744703000000001</v>
      </c>
      <c r="FF3">
        <v>51.707610000000003</v>
      </c>
      <c r="FG3">
        <v>63.259945000000002</v>
      </c>
      <c r="FH3">
        <v>55</v>
      </c>
      <c r="FI3">
        <v>2</v>
      </c>
      <c r="FJ3">
        <v>872668.19858299999</v>
      </c>
      <c r="FK3">
        <v>872096.254999</v>
      </c>
      <c r="FL3">
        <v>872497.12987399998</v>
      </c>
      <c r="FM3">
        <v>872606.40530900005</v>
      </c>
      <c r="FN3">
        <v>2E-3</v>
      </c>
      <c r="FO3">
        <v>1</v>
      </c>
      <c r="FP3">
        <v>0.878</v>
      </c>
      <c r="FQ3">
        <v>0.10100000000000001</v>
      </c>
      <c r="FR3">
        <v>1</v>
      </c>
      <c r="FS3">
        <v>0.95099999999999996</v>
      </c>
      <c r="FT3">
        <v>0</v>
      </c>
      <c r="FU3">
        <v>1</v>
      </c>
      <c r="FV3">
        <v>0.81799999999999995</v>
      </c>
      <c r="FW3">
        <v>0</v>
      </c>
      <c r="FX3">
        <v>1</v>
      </c>
      <c r="FY3">
        <v>0.82799999999999996</v>
      </c>
      <c r="FZ3">
        <v>0</v>
      </c>
      <c r="GA3">
        <v>0.01</v>
      </c>
      <c r="GB3">
        <v>0</v>
      </c>
      <c r="GC3">
        <v>58.58</v>
      </c>
      <c r="GD3">
        <v>6.35</v>
      </c>
      <c r="GE3">
        <v>0</v>
      </c>
      <c r="GF3">
        <v>83.51</v>
      </c>
      <c r="GG3">
        <v>0</v>
      </c>
      <c r="GH3">
        <v>18.43</v>
      </c>
      <c r="GI3">
        <v>0.15</v>
      </c>
      <c r="GJ3">
        <v>0.01</v>
      </c>
      <c r="GK3">
        <v>0</v>
      </c>
      <c r="GL3">
        <v>0</v>
      </c>
      <c r="GM3">
        <v>0.04</v>
      </c>
      <c r="GN3">
        <v>0</v>
      </c>
      <c r="GO3">
        <v>18.350000000000001</v>
      </c>
      <c r="GP3">
        <v>0</v>
      </c>
      <c r="GQ3">
        <v>0</v>
      </c>
      <c r="GR3">
        <v>83.69</v>
      </c>
      <c r="GS3" t="s">
        <v>327</v>
      </c>
      <c r="GT3" t="s">
        <v>143</v>
      </c>
      <c r="GU3" t="s">
        <v>144</v>
      </c>
    </row>
    <row r="4" spans="1:203" x14ac:dyDescent="0.2">
      <c r="A4" t="s">
        <v>145</v>
      </c>
      <c r="B4">
        <v>1</v>
      </c>
      <c r="C4">
        <v>1</v>
      </c>
      <c r="D4">
        <v>0</v>
      </c>
      <c r="E4">
        <v>-3</v>
      </c>
      <c r="F4">
        <v>133</v>
      </c>
      <c r="G4">
        <v>35</v>
      </c>
      <c r="H4">
        <v>1000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2</v>
      </c>
      <c r="P4" s="1">
        <v>0</v>
      </c>
      <c r="Q4" s="1">
        <v>9.9999999999999995E-8</v>
      </c>
      <c r="R4" s="1">
        <v>9.9999999999999995E-8</v>
      </c>
      <c r="S4" s="1">
        <v>3600</v>
      </c>
      <c r="T4">
        <v>123</v>
      </c>
      <c r="U4">
        <v>133</v>
      </c>
      <c r="V4">
        <v>0</v>
      </c>
      <c r="W4">
        <v>123</v>
      </c>
      <c r="X4">
        <v>8</v>
      </c>
      <c r="Y4">
        <v>0</v>
      </c>
      <c r="Z4">
        <v>32</v>
      </c>
      <c r="AA4">
        <v>39</v>
      </c>
      <c r="AB4">
        <v>62</v>
      </c>
      <c r="AC4">
        <v>123</v>
      </c>
      <c r="AD4">
        <v>133</v>
      </c>
      <c r="AE4">
        <v>54</v>
      </c>
      <c r="AF4">
        <v>18</v>
      </c>
      <c r="AG4">
        <v>15</v>
      </c>
      <c r="AH4">
        <v>35</v>
      </c>
      <c r="AI4">
        <v>347</v>
      </c>
      <c r="AJ4">
        <v>2.1000000000000001E-2</v>
      </c>
      <c r="AK4">
        <v>1.6614899999999999E-5</v>
      </c>
      <c r="AL4">
        <v>1.6614899999999999E-5</v>
      </c>
      <c r="AM4">
        <v>11404143.8856191</v>
      </c>
      <c r="AN4">
        <v>11404155.5094286</v>
      </c>
      <c r="AO4">
        <v>11626177.892922699</v>
      </c>
      <c r="AP4">
        <v>11786160.6199999</v>
      </c>
      <c r="AQ4">
        <v>0</v>
      </c>
      <c r="AR4">
        <v>-3</v>
      </c>
      <c r="AS4">
        <v>133</v>
      </c>
      <c r="AT4">
        <v>120.343</v>
      </c>
      <c r="AU4">
        <v>3.8860000000000001</v>
      </c>
      <c r="AV4">
        <v>0</v>
      </c>
      <c r="AW4">
        <v>133</v>
      </c>
      <c r="AX4">
        <v>35</v>
      </c>
      <c r="AY4">
        <v>1553</v>
      </c>
      <c r="AZ4">
        <v>44.371000000000002</v>
      </c>
      <c r="BA4">
        <v>3</v>
      </c>
      <c r="BB4">
        <v>191</v>
      </c>
      <c r="BC4">
        <v>584</v>
      </c>
      <c r="BD4">
        <v>16.686</v>
      </c>
      <c r="BE4">
        <v>0</v>
      </c>
      <c r="BF4">
        <v>144</v>
      </c>
      <c r="BG4">
        <v>0.49</v>
      </c>
      <c r="BH4">
        <v>0.53200000000000003</v>
      </c>
      <c r="BI4">
        <v>0.13500000000000001</v>
      </c>
      <c r="BJ4">
        <v>0.15</v>
      </c>
      <c r="BK4">
        <v>4465</v>
      </c>
      <c r="BL4">
        <v>127.571</v>
      </c>
      <c r="BM4">
        <v>88</v>
      </c>
      <c r="BN4">
        <v>305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7.7569999999999997</v>
      </c>
      <c r="BX4">
        <v>0</v>
      </c>
      <c r="BY4">
        <v>19.138000000000002</v>
      </c>
      <c r="BZ4">
        <v>0.97199999999999998</v>
      </c>
      <c r="CA4">
        <v>0</v>
      </c>
      <c r="CB4">
        <v>6.4189999999999996</v>
      </c>
      <c r="CC4">
        <v>0</v>
      </c>
      <c r="CD4">
        <v>-3</v>
      </c>
      <c r="CE4">
        <v>133</v>
      </c>
      <c r="CF4">
        <v>87.548000000000002</v>
      </c>
      <c r="CG4">
        <v>4.968</v>
      </c>
      <c r="CH4">
        <v>0</v>
      </c>
      <c r="CI4">
        <v>133</v>
      </c>
      <c r="CJ4">
        <v>31</v>
      </c>
      <c r="CK4">
        <v>21279</v>
      </c>
      <c r="CL4">
        <v>686.41899999999998</v>
      </c>
      <c r="CM4">
        <v>3</v>
      </c>
      <c r="CN4">
        <v>1932</v>
      </c>
      <c r="CO4">
        <v>2999</v>
      </c>
      <c r="CP4">
        <v>96.742000000000004</v>
      </c>
      <c r="CQ4">
        <v>0</v>
      </c>
      <c r="CR4">
        <v>709</v>
      </c>
      <c r="CS4">
        <v>0.56499999999999995</v>
      </c>
      <c r="CT4">
        <v>3.0259999999999998</v>
      </c>
      <c r="CU4">
        <v>0.17100000000000001</v>
      </c>
      <c r="CV4">
        <v>0.33300000000000002</v>
      </c>
      <c r="CW4">
        <v>8087</v>
      </c>
      <c r="CX4">
        <v>260.87099999999998</v>
      </c>
      <c r="CY4">
        <v>78</v>
      </c>
      <c r="CZ4">
        <v>819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18.263000000000002</v>
      </c>
      <c r="DJ4">
        <v>0</v>
      </c>
      <c r="DK4">
        <v>611.21500000000003</v>
      </c>
      <c r="DL4">
        <v>6.48</v>
      </c>
      <c r="DM4">
        <v>0</v>
      </c>
      <c r="DN4">
        <v>97.763999999999996</v>
      </c>
      <c r="DO4">
        <v>362</v>
      </c>
      <c r="DP4">
        <v>35</v>
      </c>
      <c r="DQ4">
        <v>35</v>
      </c>
      <c r="DR4">
        <v>22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327</v>
      </c>
      <c r="DZ4">
        <v>52</v>
      </c>
      <c r="EA4">
        <v>0</v>
      </c>
      <c r="EB4">
        <v>0</v>
      </c>
      <c r="EC4">
        <v>0</v>
      </c>
      <c r="ED4">
        <v>0</v>
      </c>
      <c r="EE4">
        <v>26334</v>
      </c>
      <c r="EF4">
        <v>2033</v>
      </c>
      <c r="EG4">
        <v>0</v>
      </c>
      <c r="EH4">
        <v>23974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11404143.8856191</v>
      </c>
      <c r="EV4">
        <v>35</v>
      </c>
      <c r="EW4">
        <v>11574411.697259599</v>
      </c>
      <c r="EX4">
        <v>327</v>
      </c>
      <c r="EY4">
        <v>11659137.0522124</v>
      </c>
      <c r="EZ4">
        <v>11660170.650965</v>
      </c>
      <c r="FA4">
        <v>84725.354953000002</v>
      </c>
      <c r="FB4">
        <v>85758.953705000007</v>
      </c>
      <c r="FC4">
        <v>22</v>
      </c>
      <c r="FD4">
        <v>52</v>
      </c>
      <c r="FE4">
        <v>44.570773000000003</v>
      </c>
      <c r="FF4">
        <v>66.749213999999995</v>
      </c>
      <c r="FG4">
        <v>67.019777000000005</v>
      </c>
      <c r="FH4">
        <v>121</v>
      </c>
      <c r="FI4">
        <v>4</v>
      </c>
      <c r="FJ4">
        <v>11665210.979899</v>
      </c>
      <c r="FK4">
        <v>11581240.717527</v>
      </c>
      <c r="FL4">
        <v>11606390.223234</v>
      </c>
      <c r="FM4">
        <v>11660170.650965</v>
      </c>
      <c r="FN4">
        <v>0</v>
      </c>
      <c r="FO4">
        <v>1</v>
      </c>
      <c r="FP4">
        <v>0.98899999999999999</v>
      </c>
      <c r="FQ4">
        <v>0</v>
      </c>
      <c r="FR4">
        <v>1</v>
      </c>
      <c r="FS4">
        <v>0.98</v>
      </c>
      <c r="FT4">
        <v>0</v>
      </c>
      <c r="FU4">
        <v>1</v>
      </c>
      <c r="FV4">
        <v>0.86</v>
      </c>
      <c r="FW4">
        <v>0</v>
      </c>
      <c r="FX4">
        <v>1</v>
      </c>
      <c r="FY4">
        <v>0.80800000000000005</v>
      </c>
      <c r="FZ4">
        <v>0</v>
      </c>
      <c r="GA4">
        <v>0.01</v>
      </c>
      <c r="GB4">
        <v>0</v>
      </c>
      <c r="GC4">
        <v>30.92</v>
      </c>
      <c r="GD4">
        <v>6.29</v>
      </c>
      <c r="GE4">
        <v>0</v>
      </c>
      <c r="GF4">
        <v>50.65</v>
      </c>
      <c r="GG4">
        <v>0</v>
      </c>
      <c r="GH4">
        <v>13.21</v>
      </c>
      <c r="GI4">
        <v>0.24</v>
      </c>
      <c r="GJ4">
        <v>0.01</v>
      </c>
      <c r="GK4">
        <v>0</v>
      </c>
      <c r="GL4">
        <v>0</v>
      </c>
      <c r="GM4">
        <v>0.04</v>
      </c>
      <c r="GN4">
        <v>0</v>
      </c>
      <c r="GO4">
        <v>13.12</v>
      </c>
      <c r="GP4">
        <v>0</v>
      </c>
      <c r="GQ4">
        <v>0</v>
      </c>
      <c r="GR4">
        <v>50.97</v>
      </c>
      <c r="GS4" t="s">
        <v>328</v>
      </c>
      <c r="GT4" t="s">
        <v>145</v>
      </c>
      <c r="GU4" t="s">
        <v>144</v>
      </c>
    </row>
    <row r="5" spans="1:203" x14ac:dyDescent="0.2">
      <c r="A5" t="s">
        <v>146</v>
      </c>
      <c r="B5">
        <v>1</v>
      </c>
      <c r="C5">
        <v>1</v>
      </c>
      <c r="D5">
        <v>1</v>
      </c>
      <c r="E5">
        <v>2</v>
      </c>
      <c r="F5">
        <v>117</v>
      </c>
      <c r="G5">
        <v>46</v>
      </c>
      <c r="H5">
        <v>1000</v>
      </c>
      <c r="I5">
        <v>0</v>
      </c>
      <c r="J5">
        <v>0</v>
      </c>
      <c r="K5">
        <v>0</v>
      </c>
      <c r="L5">
        <v>0</v>
      </c>
      <c r="M5">
        <v>1000</v>
      </c>
      <c r="N5">
        <v>0</v>
      </c>
      <c r="O5">
        <v>2</v>
      </c>
      <c r="P5" s="1">
        <v>0</v>
      </c>
      <c r="Q5" s="1">
        <v>9.9999999999999995E-8</v>
      </c>
      <c r="R5" s="1">
        <v>9.9999999999999995E-8</v>
      </c>
      <c r="S5" s="1">
        <v>3600</v>
      </c>
      <c r="T5">
        <v>105</v>
      </c>
      <c r="U5">
        <v>117</v>
      </c>
      <c r="V5">
        <v>0</v>
      </c>
      <c r="W5">
        <v>105</v>
      </c>
      <c r="X5">
        <v>2</v>
      </c>
      <c r="Y5">
        <v>0</v>
      </c>
      <c r="Z5">
        <v>30</v>
      </c>
      <c r="AA5">
        <v>34</v>
      </c>
      <c r="AB5">
        <v>53</v>
      </c>
      <c r="AC5">
        <v>105</v>
      </c>
      <c r="AD5">
        <v>117</v>
      </c>
      <c r="AE5">
        <v>44</v>
      </c>
      <c r="AF5">
        <v>4</v>
      </c>
      <c r="AG5">
        <v>10</v>
      </c>
      <c r="AH5">
        <v>46</v>
      </c>
      <c r="AI5">
        <v>302</v>
      </c>
      <c r="AJ5">
        <v>2.5000000000000001E-2</v>
      </c>
      <c r="AK5">
        <v>1.8601200000000001E-5</v>
      </c>
      <c r="AL5">
        <v>1.8601200000000001E-5</v>
      </c>
      <c r="AM5">
        <v>17984775.914133601</v>
      </c>
      <c r="AN5">
        <v>17984845.937943101</v>
      </c>
      <c r="AO5">
        <v>18345451.635028198</v>
      </c>
      <c r="AP5">
        <v>18541484.199999899</v>
      </c>
      <c r="AQ5">
        <v>1</v>
      </c>
      <c r="AR5">
        <v>2</v>
      </c>
      <c r="AS5">
        <v>117</v>
      </c>
      <c r="AT5">
        <v>105.848</v>
      </c>
      <c r="AU5">
        <v>4.7610000000000001</v>
      </c>
      <c r="AV5">
        <v>0</v>
      </c>
      <c r="AW5">
        <v>117</v>
      </c>
      <c r="AX5">
        <v>46</v>
      </c>
      <c r="AY5">
        <v>4745</v>
      </c>
      <c r="AZ5">
        <v>103.152</v>
      </c>
      <c r="BA5">
        <v>3</v>
      </c>
      <c r="BB5">
        <v>467</v>
      </c>
      <c r="BC5">
        <v>993</v>
      </c>
      <c r="BD5">
        <v>21.587</v>
      </c>
      <c r="BE5">
        <v>0</v>
      </c>
      <c r="BF5">
        <v>248</v>
      </c>
      <c r="BG5">
        <v>0.879</v>
      </c>
      <c r="BH5">
        <v>0.34200000000000003</v>
      </c>
      <c r="BI5">
        <v>0.69</v>
      </c>
      <c r="BJ5">
        <v>0.77800000000000002</v>
      </c>
      <c r="BK5">
        <v>5096</v>
      </c>
      <c r="BL5">
        <v>110.783</v>
      </c>
      <c r="BM5">
        <v>86</v>
      </c>
      <c r="BN5">
        <v>135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17.962</v>
      </c>
      <c r="BX5">
        <v>0</v>
      </c>
      <c r="BY5">
        <v>159.97900000000001</v>
      </c>
      <c r="BZ5">
        <v>1.5249999999999999</v>
      </c>
      <c r="CA5">
        <v>0</v>
      </c>
      <c r="CB5">
        <v>8.6050000000000004</v>
      </c>
      <c r="CC5">
        <v>1</v>
      </c>
      <c r="CD5">
        <v>2</v>
      </c>
      <c r="CE5">
        <v>117</v>
      </c>
      <c r="CF5">
        <v>66.75</v>
      </c>
      <c r="CG5">
        <v>3.2730000000000001</v>
      </c>
      <c r="CH5">
        <v>0</v>
      </c>
      <c r="CI5">
        <v>117</v>
      </c>
      <c r="CJ5">
        <v>44</v>
      </c>
      <c r="CK5">
        <v>11220</v>
      </c>
      <c r="CL5">
        <v>255</v>
      </c>
      <c r="CM5">
        <v>3</v>
      </c>
      <c r="CN5">
        <v>669</v>
      </c>
      <c r="CO5">
        <v>479</v>
      </c>
      <c r="CP5">
        <v>10.885999999999999</v>
      </c>
      <c r="CQ5">
        <v>0</v>
      </c>
      <c r="CR5">
        <v>125</v>
      </c>
      <c r="CS5">
        <v>0.93200000000000005</v>
      </c>
      <c r="CT5">
        <v>0.222</v>
      </c>
      <c r="CU5">
        <v>0.78800000000000003</v>
      </c>
      <c r="CV5">
        <v>0.49199999999999999</v>
      </c>
      <c r="CW5">
        <v>4499</v>
      </c>
      <c r="CX5">
        <v>102.25</v>
      </c>
      <c r="CY5">
        <v>49</v>
      </c>
      <c r="CZ5">
        <v>117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126.804</v>
      </c>
      <c r="DJ5">
        <v>0</v>
      </c>
      <c r="DK5">
        <v>21846.825000000001</v>
      </c>
      <c r="DL5">
        <v>223.59</v>
      </c>
      <c r="DM5">
        <v>0</v>
      </c>
      <c r="DN5">
        <v>20454.286</v>
      </c>
      <c r="DO5">
        <v>2014</v>
      </c>
      <c r="DP5">
        <v>46</v>
      </c>
      <c r="DQ5">
        <v>46</v>
      </c>
      <c r="DR5">
        <v>19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1968</v>
      </c>
      <c r="EB5">
        <v>35</v>
      </c>
      <c r="EC5">
        <v>0</v>
      </c>
      <c r="ED5">
        <v>0</v>
      </c>
      <c r="EE5">
        <v>52576</v>
      </c>
      <c r="EF5">
        <v>0</v>
      </c>
      <c r="EG5">
        <v>0</v>
      </c>
      <c r="EH5">
        <v>50608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44</v>
      </c>
      <c r="EQ5">
        <v>0</v>
      </c>
      <c r="ER5">
        <v>0</v>
      </c>
      <c r="ES5">
        <v>0</v>
      </c>
      <c r="ET5">
        <v>0</v>
      </c>
      <c r="EU5">
        <v>17984775.914133601</v>
      </c>
      <c r="EV5">
        <v>46</v>
      </c>
      <c r="EW5">
        <v>18114885.459684201</v>
      </c>
      <c r="EX5">
        <v>1968</v>
      </c>
      <c r="EY5">
        <v>18188445.904491499</v>
      </c>
      <c r="EZ5">
        <v>18192078.914617501</v>
      </c>
      <c r="FA5">
        <v>73560.444807000007</v>
      </c>
      <c r="FB5">
        <v>77193.454933000001</v>
      </c>
      <c r="FC5">
        <v>19</v>
      </c>
      <c r="FD5">
        <v>35</v>
      </c>
      <c r="FE5">
        <v>23.371224999999999</v>
      </c>
      <c r="FF5">
        <v>36.584688</v>
      </c>
      <c r="FG5">
        <v>37.237276000000001</v>
      </c>
      <c r="FH5">
        <v>81</v>
      </c>
      <c r="FI5">
        <v>2</v>
      </c>
      <c r="FJ5">
        <v>18236445.633239999</v>
      </c>
      <c r="FK5">
        <v>18188923.533397999</v>
      </c>
      <c r="FL5">
        <v>18189142.536424</v>
      </c>
      <c r="FM5">
        <v>18192074.224275</v>
      </c>
      <c r="FN5">
        <v>1E-3</v>
      </c>
      <c r="FO5">
        <v>1</v>
      </c>
      <c r="FP5">
        <v>0.98799999999999999</v>
      </c>
      <c r="FQ5">
        <v>0</v>
      </c>
      <c r="FR5">
        <v>1</v>
      </c>
      <c r="FS5">
        <v>0.93</v>
      </c>
      <c r="FT5">
        <v>1E-3</v>
      </c>
      <c r="FU5">
        <v>1</v>
      </c>
      <c r="FV5">
        <v>0.94399999999999995</v>
      </c>
      <c r="FW5">
        <v>0</v>
      </c>
      <c r="FX5">
        <v>1</v>
      </c>
      <c r="FY5">
        <v>0.79800000000000004</v>
      </c>
      <c r="FZ5">
        <v>0</v>
      </c>
      <c r="GA5">
        <v>0.01</v>
      </c>
      <c r="GB5">
        <v>0</v>
      </c>
      <c r="GC5">
        <v>21.5</v>
      </c>
      <c r="GD5">
        <v>2.2400000000000002</v>
      </c>
      <c r="GE5">
        <v>0</v>
      </c>
      <c r="GF5">
        <v>83.73</v>
      </c>
      <c r="GG5">
        <v>0</v>
      </c>
      <c r="GH5">
        <v>59.64</v>
      </c>
      <c r="GI5">
        <v>8.6999999999999993</v>
      </c>
      <c r="GJ5">
        <v>0.02</v>
      </c>
      <c r="GK5">
        <v>0</v>
      </c>
      <c r="GL5">
        <v>0</v>
      </c>
      <c r="GM5">
        <v>0.06</v>
      </c>
      <c r="GN5">
        <v>0</v>
      </c>
      <c r="GO5">
        <v>0</v>
      </c>
      <c r="GP5">
        <v>59.51</v>
      </c>
      <c r="GQ5">
        <v>0</v>
      </c>
      <c r="GR5">
        <v>92.5</v>
      </c>
      <c r="GS5" t="s">
        <v>329</v>
      </c>
      <c r="GT5" t="s">
        <v>146</v>
      </c>
      <c r="GU5" t="s">
        <v>144</v>
      </c>
    </row>
    <row r="6" spans="1:203" x14ac:dyDescent="0.2">
      <c r="A6" t="s">
        <v>147</v>
      </c>
      <c r="B6">
        <v>1</v>
      </c>
      <c r="C6">
        <v>1</v>
      </c>
      <c r="D6">
        <v>0</v>
      </c>
      <c r="E6">
        <v>-1</v>
      </c>
      <c r="F6">
        <v>104</v>
      </c>
      <c r="G6">
        <v>25</v>
      </c>
      <c r="H6">
        <v>1000</v>
      </c>
      <c r="I6">
        <v>1000</v>
      </c>
      <c r="J6">
        <v>0</v>
      </c>
      <c r="K6">
        <v>1</v>
      </c>
      <c r="L6">
        <v>1</v>
      </c>
      <c r="M6">
        <v>0</v>
      </c>
      <c r="N6">
        <v>0</v>
      </c>
      <c r="O6">
        <v>2</v>
      </c>
      <c r="P6" s="1">
        <v>0</v>
      </c>
      <c r="Q6" s="1">
        <v>9.9999999999999995E-8</v>
      </c>
      <c r="R6" s="1">
        <v>9.9999999999999995E-8</v>
      </c>
      <c r="S6" s="1">
        <v>3600</v>
      </c>
      <c r="T6">
        <v>91</v>
      </c>
      <c r="U6">
        <v>104</v>
      </c>
      <c r="V6">
        <v>0</v>
      </c>
      <c r="W6">
        <v>91</v>
      </c>
      <c r="X6">
        <v>2</v>
      </c>
      <c r="Y6">
        <v>0</v>
      </c>
      <c r="Z6">
        <v>28</v>
      </c>
      <c r="AA6">
        <v>30</v>
      </c>
      <c r="AB6">
        <v>46</v>
      </c>
      <c r="AC6">
        <v>91</v>
      </c>
      <c r="AD6">
        <v>104</v>
      </c>
      <c r="AE6">
        <v>48</v>
      </c>
      <c r="AF6">
        <v>17</v>
      </c>
      <c r="AG6">
        <v>10</v>
      </c>
      <c r="AH6">
        <v>25</v>
      </c>
      <c r="AI6">
        <v>266</v>
      </c>
      <c r="AJ6">
        <v>2.8000000000000001E-2</v>
      </c>
      <c r="AK6">
        <v>2.3974000000000001E-5</v>
      </c>
      <c r="AL6">
        <v>2.3974000000000001E-5</v>
      </c>
      <c r="AM6">
        <v>8608417.9465080202</v>
      </c>
      <c r="AN6">
        <v>8608525.4194952492</v>
      </c>
      <c r="AO6">
        <v>8722743.9455193002</v>
      </c>
      <c r="AP6">
        <v>8966406.4900000002</v>
      </c>
      <c r="AQ6">
        <v>0</v>
      </c>
      <c r="AR6">
        <v>-1</v>
      </c>
      <c r="AS6">
        <v>104</v>
      </c>
      <c r="AT6">
        <v>83.84</v>
      </c>
      <c r="AU6">
        <v>4.12</v>
      </c>
      <c r="AV6">
        <v>0</v>
      </c>
      <c r="AW6">
        <v>104</v>
      </c>
      <c r="AX6">
        <v>25</v>
      </c>
      <c r="AY6">
        <v>2239</v>
      </c>
      <c r="AZ6">
        <v>89.56</v>
      </c>
      <c r="BA6">
        <v>3</v>
      </c>
      <c r="BB6">
        <v>300</v>
      </c>
      <c r="BC6">
        <v>405</v>
      </c>
      <c r="BD6">
        <v>16.2</v>
      </c>
      <c r="BE6">
        <v>0</v>
      </c>
      <c r="BF6">
        <v>96</v>
      </c>
      <c r="BG6">
        <v>1.1519999999999999</v>
      </c>
      <c r="BH6">
        <v>1.4850000000000001</v>
      </c>
      <c r="BI6">
        <v>0.97699999999999998</v>
      </c>
      <c r="BJ6">
        <v>1.0820000000000001</v>
      </c>
      <c r="BK6">
        <v>4313</v>
      </c>
      <c r="BL6">
        <v>172.52</v>
      </c>
      <c r="BM6">
        <v>53</v>
      </c>
      <c r="BN6">
        <v>518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8.7710000000000008</v>
      </c>
      <c r="BX6">
        <v>0</v>
      </c>
      <c r="BY6">
        <v>21.95</v>
      </c>
      <c r="BZ6">
        <v>1.3939999999999999</v>
      </c>
      <c r="CA6">
        <v>0</v>
      </c>
      <c r="CB6">
        <v>8.2279999999999998</v>
      </c>
      <c r="CC6">
        <v>0</v>
      </c>
      <c r="CD6">
        <v>-1</v>
      </c>
      <c r="CE6">
        <v>104</v>
      </c>
      <c r="CF6">
        <v>91.524000000000001</v>
      </c>
      <c r="CG6">
        <v>4.048</v>
      </c>
      <c r="CH6">
        <v>0</v>
      </c>
      <c r="CI6">
        <v>104</v>
      </c>
      <c r="CJ6">
        <v>21</v>
      </c>
      <c r="CK6">
        <v>441</v>
      </c>
      <c r="CL6">
        <v>21</v>
      </c>
      <c r="CM6">
        <v>3</v>
      </c>
      <c r="CN6">
        <v>54</v>
      </c>
      <c r="CO6">
        <v>193</v>
      </c>
      <c r="CP6">
        <v>9.19</v>
      </c>
      <c r="CQ6">
        <v>3</v>
      </c>
      <c r="CR6">
        <v>20</v>
      </c>
      <c r="CS6">
        <v>1.371</v>
      </c>
      <c r="CT6">
        <v>1.42</v>
      </c>
      <c r="CU6">
        <v>2.3250000000000002</v>
      </c>
      <c r="CV6">
        <v>1.147</v>
      </c>
      <c r="CW6">
        <v>1985</v>
      </c>
      <c r="CX6">
        <v>94.524000000000001</v>
      </c>
      <c r="CY6">
        <v>74</v>
      </c>
      <c r="CZ6">
        <v>102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6.2249999999999996</v>
      </c>
      <c r="DJ6">
        <v>0</v>
      </c>
      <c r="DK6">
        <v>44.134</v>
      </c>
      <c r="DL6">
        <v>0.26500000000000001</v>
      </c>
      <c r="DM6">
        <v>0</v>
      </c>
      <c r="DN6">
        <v>2.4300000000000002</v>
      </c>
      <c r="DO6">
        <v>121</v>
      </c>
      <c r="DP6">
        <v>25</v>
      </c>
      <c r="DQ6">
        <v>25</v>
      </c>
      <c r="DR6">
        <v>7</v>
      </c>
      <c r="DS6">
        <v>6</v>
      </c>
      <c r="DT6">
        <v>4</v>
      </c>
      <c r="DU6">
        <v>0</v>
      </c>
      <c r="DV6">
        <v>0</v>
      </c>
      <c r="DW6">
        <v>0</v>
      </c>
      <c r="DX6">
        <v>0</v>
      </c>
      <c r="DY6">
        <v>74</v>
      </c>
      <c r="DZ6">
        <v>45</v>
      </c>
      <c r="EA6">
        <v>0</v>
      </c>
      <c r="EB6">
        <v>0</v>
      </c>
      <c r="EC6">
        <v>16</v>
      </c>
      <c r="ED6">
        <v>6</v>
      </c>
      <c r="EE6">
        <v>8184</v>
      </c>
      <c r="EF6">
        <v>724</v>
      </c>
      <c r="EG6">
        <v>0</v>
      </c>
      <c r="EH6">
        <v>7364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8608417.9465080202</v>
      </c>
      <c r="EV6">
        <v>25</v>
      </c>
      <c r="EW6">
        <v>8660422.4570443202</v>
      </c>
      <c r="EX6">
        <v>96</v>
      </c>
      <c r="EY6">
        <v>8918183.6872744504</v>
      </c>
      <c r="EZ6">
        <v>8918615.9531923104</v>
      </c>
      <c r="FA6">
        <v>257761.23022999999</v>
      </c>
      <c r="FB6">
        <v>258193.49614800001</v>
      </c>
      <c r="FC6">
        <v>7</v>
      </c>
      <c r="FD6">
        <v>55</v>
      </c>
      <c r="FE6">
        <v>14.526864</v>
      </c>
      <c r="FF6">
        <v>86.529511999999997</v>
      </c>
      <c r="FG6">
        <v>86.650261</v>
      </c>
      <c r="FH6">
        <v>97</v>
      </c>
      <c r="FI6">
        <v>5</v>
      </c>
      <c r="FJ6">
        <v>8698002.2169489991</v>
      </c>
      <c r="FK6">
        <v>8914044.1422019992</v>
      </c>
      <c r="FL6">
        <v>8914714.8353010006</v>
      </c>
      <c r="FM6">
        <v>8918615.9531919993</v>
      </c>
      <c r="FN6">
        <v>2E-3</v>
      </c>
      <c r="FO6">
        <v>1</v>
      </c>
      <c r="FP6">
        <v>0.96899999999999997</v>
      </c>
      <c r="FQ6">
        <v>0</v>
      </c>
      <c r="FR6">
        <v>1</v>
      </c>
      <c r="FS6">
        <v>0.57399999999999995</v>
      </c>
      <c r="FT6">
        <v>0</v>
      </c>
      <c r="FU6">
        <v>1</v>
      </c>
      <c r="FV6">
        <v>0.69799999999999995</v>
      </c>
      <c r="FW6">
        <v>0</v>
      </c>
      <c r="FX6">
        <v>1</v>
      </c>
      <c r="FY6">
        <v>0.877</v>
      </c>
      <c r="FZ6">
        <v>0</v>
      </c>
      <c r="GA6">
        <v>0</v>
      </c>
      <c r="GB6">
        <v>0</v>
      </c>
      <c r="GC6">
        <v>1.1499999999999999</v>
      </c>
      <c r="GD6">
        <v>0.34</v>
      </c>
      <c r="GE6">
        <v>0</v>
      </c>
      <c r="GF6">
        <v>2.61</v>
      </c>
      <c r="GG6">
        <v>0</v>
      </c>
      <c r="GH6">
        <v>1.08</v>
      </c>
      <c r="GI6">
        <v>0.02</v>
      </c>
      <c r="GJ6">
        <v>0.01</v>
      </c>
      <c r="GK6">
        <v>0</v>
      </c>
      <c r="GL6">
        <v>0.3</v>
      </c>
      <c r="GM6">
        <v>0</v>
      </c>
      <c r="GN6">
        <v>0</v>
      </c>
      <c r="GO6">
        <v>0.49</v>
      </c>
      <c r="GP6">
        <v>0</v>
      </c>
      <c r="GQ6">
        <v>0.28999999999999998</v>
      </c>
      <c r="GR6">
        <v>2.7</v>
      </c>
      <c r="GS6" t="s">
        <v>330</v>
      </c>
      <c r="GT6" t="s">
        <v>147</v>
      </c>
      <c r="GU6" t="s">
        <v>144</v>
      </c>
    </row>
    <row r="7" spans="1:203" x14ac:dyDescent="0.2">
      <c r="A7" t="s">
        <v>148</v>
      </c>
      <c r="B7">
        <v>1</v>
      </c>
      <c r="C7">
        <v>1</v>
      </c>
      <c r="D7">
        <v>0</v>
      </c>
      <c r="E7">
        <v>4</v>
      </c>
      <c r="F7">
        <v>353</v>
      </c>
      <c r="G7">
        <v>6</v>
      </c>
      <c r="H7">
        <v>1000</v>
      </c>
      <c r="I7">
        <v>1000</v>
      </c>
      <c r="J7">
        <v>0</v>
      </c>
      <c r="K7">
        <v>0</v>
      </c>
      <c r="L7">
        <v>1</v>
      </c>
      <c r="M7">
        <v>0</v>
      </c>
      <c r="N7">
        <v>0</v>
      </c>
      <c r="O7">
        <v>2</v>
      </c>
      <c r="P7" s="1">
        <v>0</v>
      </c>
      <c r="Q7" s="1">
        <v>9.9999999999999995E-8</v>
      </c>
      <c r="R7" s="1">
        <v>9.9999999999999995E-8</v>
      </c>
      <c r="S7" s="1">
        <v>3600</v>
      </c>
      <c r="T7">
        <v>274</v>
      </c>
      <c r="U7">
        <v>353</v>
      </c>
      <c r="V7">
        <v>89</v>
      </c>
      <c r="W7">
        <v>185</v>
      </c>
      <c r="X7">
        <v>88</v>
      </c>
      <c r="Y7">
        <v>0</v>
      </c>
      <c r="Z7">
        <v>25</v>
      </c>
      <c r="AA7">
        <v>239</v>
      </c>
      <c r="AB7">
        <v>89</v>
      </c>
      <c r="AC7">
        <v>274</v>
      </c>
      <c r="AD7">
        <v>353</v>
      </c>
      <c r="AE7">
        <v>242</v>
      </c>
      <c r="AF7">
        <v>169</v>
      </c>
      <c r="AG7">
        <v>174</v>
      </c>
      <c r="AH7">
        <v>6</v>
      </c>
      <c r="AI7">
        <v>1409</v>
      </c>
      <c r="AJ7">
        <v>1.4999999999999999E-2</v>
      </c>
      <c r="AK7">
        <v>0</v>
      </c>
      <c r="AL7">
        <v>1.202E-7</v>
      </c>
      <c r="AM7">
        <v>6.9156751140090797</v>
      </c>
      <c r="AN7">
        <v>6.9156751140090797</v>
      </c>
      <c r="AO7">
        <v>7.0504505265814297</v>
      </c>
      <c r="AP7">
        <v>7.5989849999999901</v>
      </c>
      <c r="AQ7">
        <v>0</v>
      </c>
      <c r="AR7">
        <v>4</v>
      </c>
      <c r="AS7">
        <v>353</v>
      </c>
      <c r="AT7">
        <v>258</v>
      </c>
      <c r="AU7">
        <v>10.5</v>
      </c>
      <c r="AV7">
        <v>0</v>
      </c>
      <c r="AW7">
        <v>353</v>
      </c>
      <c r="AX7">
        <v>6</v>
      </c>
      <c r="AY7">
        <v>19814</v>
      </c>
      <c r="AZ7">
        <v>3302.3330000000001</v>
      </c>
      <c r="BA7">
        <v>1235</v>
      </c>
      <c r="BB7">
        <v>6183</v>
      </c>
      <c r="BC7">
        <v>523</v>
      </c>
      <c r="BD7">
        <v>87.167000000000002</v>
      </c>
      <c r="BE7">
        <v>6</v>
      </c>
      <c r="BF7">
        <v>188</v>
      </c>
      <c r="BG7">
        <v>15.555999999999999</v>
      </c>
      <c r="BH7">
        <v>5.75</v>
      </c>
      <c r="BI7">
        <v>0.33300000000000002</v>
      </c>
      <c r="BJ7">
        <v>7.7960000000000003</v>
      </c>
      <c r="BK7">
        <v>1680</v>
      </c>
      <c r="BL7">
        <v>280</v>
      </c>
      <c r="BM7">
        <v>252</v>
      </c>
      <c r="BN7">
        <v>324</v>
      </c>
      <c r="BO7">
        <v>52</v>
      </c>
      <c r="BP7">
        <v>8.6669999999999998</v>
      </c>
      <c r="BQ7">
        <v>8</v>
      </c>
      <c r="BR7">
        <v>9</v>
      </c>
      <c r="BS7">
        <v>0</v>
      </c>
      <c r="BT7">
        <v>0</v>
      </c>
      <c r="BU7">
        <v>0</v>
      </c>
      <c r="BV7">
        <v>0</v>
      </c>
      <c r="BW7">
        <v>1.8480000000000001</v>
      </c>
      <c r="BX7">
        <v>0</v>
      </c>
      <c r="BY7">
        <v>183.047</v>
      </c>
      <c r="BZ7">
        <v>2.86</v>
      </c>
      <c r="CA7">
        <v>0</v>
      </c>
      <c r="CB7">
        <v>858.92</v>
      </c>
      <c r="CC7">
        <v>0</v>
      </c>
      <c r="CD7">
        <v>4</v>
      </c>
      <c r="CE7">
        <v>353</v>
      </c>
      <c r="CF7">
        <v>212.833</v>
      </c>
      <c r="CG7">
        <v>1</v>
      </c>
      <c r="CH7">
        <v>0</v>
      </c>
      <c r="CI7">
        <v>353</v>
      </c>
      <c r="CJ7">
        <v>6</v>
      </c>
      <c r="CK7">
        <v>13682</v>
      </c>
      <c r="CL7">
        <v>2280.3330000000001</v>
      </c>
      <c r="CM7">
        <v>1907</v>
      </c>
      <c r="CN7">
        <v>2992</v>
      </c>
      <c r="CO7">
        <v>59</v>
      </c>
      <c r="CP7">
        <v>9.8330000000000002</v>
      </c>
      <c r="CQ7">
        <v>0</v>
      </c>
      <c r="CR7">
        <v>19</v>
      </c>
      <c r="CS7">
        <v>15.555999999999999</v>
      </c>
      <c r="CT7">
        <v>2.3159999999999998</v>
      </c>
      <c r="CU7">
        <v>0.16700000000000001</v>
      </c>
      <c r="CV7">
        <v>2.3860000000000001</v>
      </c>
      <c r="CW7">
        <v>1531</v>
      </c>
      <c r="CX7">
        <v>255.167</v>
      </c>
      <c r="CY7">
        <v>251</v>
      </c>
      <c r="CZ7">
        <v>263</v>
      </c>
      <c r="DA7">
        <v>126</v>
      </c>
      <c r="DB7">
        <v>21</v>
      </c>
      <c r="DC7">
        <v>21</v>
      </c>
      <c r="DD7">
        <v>21</v>
      </c>
      <c r="DE7">
        <v>0</v>
      </c>
      <c r="DF7">
        <v>0</v>
      </c>
      <c r="DG7">
        <v>0</v>
      </c>
      <c r="DH7">
        <v>0</v>
      </c>
      <c r="DI7">
        <v>119.425</v>
      </c>
      <c r="DJ7">
        <v>0</v>
      </c>
      <c r="DK7">
        <v>73235.873999999996</v>
      </c>
      <c r="DL7">
        <v>23.812000000000001</v>
      </c>
      <c r="DM7">
        <v>0</v>
      </c>
      <c r="DN7">
        <v>8014.0730000000003</v>
      </c>
      <c r="DO7">
        <v>1570</v>
      </c>
      <c r="DP7">
        <v>6</v>
      </c>
      <c r="DQ7">
        <v>6</v>
      </c>
      <c r="DR7">
        <v>2</v>
      </c>
      <c r="DS7">
        <v>86</v>
      </c>
      <c r="DT7">
        <v>4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1478</v>
      </c>
      <c r="ED7">
        <v>31</v>
      </c>
      <c r="EE7">
        <v>50329</v>
      </c>
      <c r="EF7">
        <v>30108</v>
      </c>
      <c r="EG7">
        <v>0</v>
      </c>
      <c r="EH7">
        <v>18502</v>
      </c>
      <c r="EI7">
        <v>2</v>
      </c>
      <c r="EJ7">
        <v>91</v>
      </c>
      <c r="EK7">
        <v>0</v>
      </c>
      <c r="EL7">
        <v>0</v>
      </c>
      <c r="EM7">
        <v>0</v>
      </c>
      <c r="EN7">
        <v>59</v>
      </c>
      <c r="EO7">
        <v>0</v>
      </c>
      <c r="EP7">
        <v>6</v>
      </c>
      <c r="EQ7">
        <v>0</v>
      </c>
      <c r="ER7">
        <v>0</v>
      </c>
      <c r="ES7">
        <v>0</v>
      </c>
      <c r="ET7">
        <v>0</v>
      </c>
      <c r="EU7">
        <v>6.9156751140090797</v>
      </c>
      <c r="EV7">
        <v>6</v>
      </c>
      <c r="EW7">
        <v>7.02527168488378</v>
      </c>
      <c r="EX7">
        <v>1564</v>
      </c>
      <c r="EY7">
        <v>7.06039196956828</v>
      </c>
      <c r="EZ7">
        <v>7.0603919695163402</v>
      </c>
      <c r="FA7">
        <v>3.5119999999999998E-2</v>
      </c>
      <c r="FB7">
        <v>3.5119999999999998E-2</v>
      </c>
      <c r="FC7">
        <v>2</v>
      </c>
      <c r="FD7">
        <v>35</v>
      </c>
      <c r="FE7">
        <v>16.039072999999998</v>
      </c>
      <c r="FF7">
        <v>21.178802999999998</v>
      </c>
      <c r="FG7">
        <v>21.178802999999998</v>
      </c>
      <c r="FH7">
        <v>25</v>
      </c>
      <c r="FI7">
        <v>3</v>
      </c>
      <c r="FJ7">
        <v>7.0801340000000001</v>
      </c>
      <c r="FK7">
        <v>7.0252949999999998</v>
      </c>
      <c r="FL7">
        <v>7.0252949999999998</v>
      </c>
      <c r="FM7">
        <v>7.0581180000000003</v>
      </c>
      <c r="FN7">
        <v>0.997</v>
      </c>
      <c r="FO7">
        <v>1</v>
      </c>
      <c r="FP7">
        <v>1</v>
      </c>
      <c r="FQ7">
        <v>0.39800000000000002</v>
      </c>
      <c r="FR7">
        <v>1</v>
      </c>
      <c r="FS7">
        <v>0.95899999999999996</v>
      </c>
      <c r="FT7">
        <v>1.6E-2</v>
      </c>
      <c r="FU7">
        <v>1</v>
      </c>
      <c r="FV7">
        <v>0.78800000000000003</v>
      </c>
      <c r="FW7">
        <v>0</v>
      </c>
      <c r="FX7">
        <v>1</v>
      </c>
      <c r="FY7">
        <v>0.56999999999999995</v>
      </c>
      <c r="FZ7">
        <v>0.01</v>
      </c>
      <c r="GA7">
        <v>0</v>
      </c>
      <c r="GB7">
        <v>0</v>
      </c>
      <c r="GC7">
        <v>3.09</v>
      </c>
      <c r="GD7">
        <v>24.75</v>
      </c>
      <c r="GE7">
        <v>0</v>
      </c>
      <c r="GF7">
        <v>1058.0999999999999</v>
      </c>
      <c r="GG7">
        <v>0</v>
      </c>
      <c r="GH7">
        <v>1029.92</v>
      </c>
      <c r="GI7">
        <v>15.76</v>
      </c>
      <c r="GJ7">
        <v>0.01</v>
      </c>
      <c r="GK7">
        <v>0</v>
      </c>
      <c r="GL7">
        <v>116.72</v>
      </c>
      <c r="GM7">
        <v>0.13</v>
      </c>
      <c r="GN7">
        <v>0</v>
      </c>
      <c r="GO7">
        <v>0</v>
      </c>
      <c r="GP7">
        <v>0.01</v>
      </c>
      <c r="GQ7">
        <v>912.94</v>
      </c>
      <c r="GR7">
        <v>1073.9100000000001</v>
      </c>
      <c r="GS7" t="s">
        <v>331</v>
      </c>
      <c r="GT7" t="s">
        <v>148</v>
      </c>
      <c r="GU7" t="s">
        <v>144</v>
      </c>
    </row>
    <row r="8" spans="1:203" x14ac:dyDescent="0.2">
      <c r="A8" t="s">
        <v>149</v>
      </c>
      <c r="B8">
        <v>1</v>
      </c>
      <c r="C8">
        <v>1</v>
      </c>
      <c r="D8">
        <v>0</v>
      </c>
      <c r="E8">
        <v>-3</v>
      </c>
      <c r="F8">
        <v>27</v>
      </c>
      <c r="G8">
        <v>6</v>
      </c>
      <c r="H8">
        <v>1000</v>
      </c>
      <c r="I8">
        <v>1000</v>
      </c>
      <c r="J8">
        <v>0</v>
      </c>
      <c r="K8">
        <v>0</v>
      </c>
      <c r="L8">
        <v>0</v>
      </c>
      <c r="M8">
        <v>1000</v>
      </c>
      <c r="N8">
        <v>0</v>
      </c>
      <c r="O8">
        <v>2</v>
      </c>
      <c r="P8" s="1">
        <v>0</v>
      </c>
      <c r="Q8" s="1">
        <v>9.9999999999999995E-8</v>
      </c>
      <c r="R8" s="1">
        <v>9.9999999999999995E-8</v>
      </c>
      <c r="S8" s="1">
        <v>3600</v>
      </c>
      <c r="T8">
        <v>20</v>
      </c>
      <c r="U8">
        <v>27</v>
      </c>
      <c r="V8">
        <v>0</v>
      </c>
      <c r="W8">
        <v>20</v>
      </c>
      <c r="X8">
        <v>0</v>
      </c>
      <c r="Y8">
        <v>0</v>
      </c>
      <c r="Z8">
        <v>0</v>
      </c>
      <c r="AA8">
        <v>27</v>
      </c>
      <c r="AB8">
        <v>0</v>
      </c>
      <c r="AC8">
        <v>20</v>
      </c>
      <c r="AD8">
        <v>27</v>
      </c>
      <c r="AE8">
        <v>21</v>
      </c>
      <c r="AF8">
        <v>0</v>
      </c>
      <c r="AG8">
        <v>0</v>
      </c>
      <c r="AH8">
        <v>6</v>
      </c>
      <c r="AI8">
        <v>478</v>
      </c>
      <c r="AJ8">
        <v>0.88500000000000001</v>
      </c>
      <c r="AK8">
        <v>3.525302E-4</v>
      </c>
      <c r="AL8">
        <v>3.525302E-4</v>
      </c>
      <c r="AM8">
        <v>20.5709217632355</v>
      </c>
      <c r="AN8">
        <v>20.5737824283528</v>
      </c>
      <c r="AO8">
        <v>21.483725094462699</v>
      </c>
      <c r="AP8">
        <v>34</v>
      </c>
      <c r="AQ8">
        <v>0</v>
      </c>
      <c r="AR8">
        <v>-3</v>
      </c>
      <c r="AS8">
        <v>27</v>
      </c>
      <c r="AT8">
        <v>0</v>
      </c>
      <c r="AU8">
        <v>2.6669999999999998</v>
      </c>
      <c r="AV8">
        <v>0</v>
      </c>
      <c r="AW8">
        <v>27</v>
      </c>
      <c r="AX8">
        <v>6</v>
      </c>
      <c r="AY8">
        <v>2203</v>
      </c>
      <c r="AZ8">
        <v>367.16699999999997</v>
      </c>
      <c r="BA8">
        <v>348</v>
      </c>
      <c r="BB8">
        <v>390</v>
      </c>
      <c r="BC8">
        <v>343</v>
      </c>
      <c r="BD8">
        <v>57.167000000000002</v>
      </c>
      <c r="BE8">
        <v>6</v>
      </c>
      <c r="BF8">
        <v>160</v>
      </c>
      <c r="BG8">
        <v>8.3059999999999992</v>
      </c>
      <c r="BH8">
        <v>3.2389999999999999</v>
      </c>
      <c r="BI8">
        <v>0</v>
      </c>
      <c r="BJ8">
        <v>3.8330000000000002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0.78900000000000003</v>
      </c>
      <c r="BX8">
        <v>0</v>
      </c>
      <c r="BY8">
        <v>114.79</v>
      </c>
      <c r="BZ8">
        <v>1.486</v>
      </c>
      <c r="CA8">
        <v>0</v>
      </c>
      <c r="CB8">
        <v>188.667</v>
      </c>
      <c r="CC8">
        <v>0</v>
      </c>
      <c r="CD8">
        <v>-3</v>
      </c>
      <c r="CE8">
        <v>27</v>
      </c>
      <c r="CF8">
        <v>0</v>
      </c>
      <c r="CG8">
        <v>1.167</v>
      </c>
      <c r="CH8">
        <v>0</v>
      </c>
      <c r="CI8">
        <v>27</v>
      </c>
      <c r="CJ8">
        <v>6</v>
      </c>
      <c r="CK8">
        <v>1388</v>
      </c>
      <c r="CL8">
        <v>231.333</v>
      </c>
      <c r="CM8">
        <v>27</v>
      </c>
      <c r="CN8">
        <v>357</v>
      </c>
      <c r="CO8">
        <v>95</v>
      </c>
      <c r="CP8">
        <v>15.833</v>
      </c>
      <c r="CQ8">
        <v>0</v>
      </c>
      <c r="CR8">
        <v>69</v>
      </c>
      <c r="CS8">
        <v>8.3059999999999992</v>
      </c>
      <c r="CT8">
        <v>2.1960000000000002</v>
      </c>
      <c r="CU8">
        <v>0</v>
      </c>
      <c r="CV8">
        <v>4.1479999999999997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15.214</v>
      </c>
      <c r="DJ8">
        <v>0</v>
      </c>
      <c r="DK8">
        <v>4169.7550000000001</v>
      </c>
      <c r="DL8">
        <v>1.345</v>
      </c>
      <c r="DM8">
        <v>0</v>
      </c>
      <c r="DN8">
        <v>237.983</v>
      </c>
      <c r="DO8">
        <v>1964</v>
      </c>
      <c r="DP8">
        <v>6</v>
      </c>
      <c r="DQ8">
        <v>6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1360</v>
      </c>
      <c r="EB8">
        <v>2</v>
      </c>
      <c r="EC8">
        <v>598</v>
      </c>
      <c r="ED8">
        <v>7</v>
      </c>
      <c r="EE8">
        <v>12840</v>
      </c>
      <c r="EF8">
        <v>3588</v>
      </c>
      <c r="EG8">
        <v>0</v>
      </c>
      <c r="EH8">
        <v>7294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6</v>
      </c>
      <c r="EQ8">
        <v>0</v>
      </c>
      <c r="ER8">
        <v>0</v>
      </c>
      <c r="ES8">
        <v>0</v>
      </c>
      <c r="ET8">
        <v>0</v>
      </c>
      <c r="EU8">
        <v>20.5709217632355</v>
      </c>
      <c r="EV8">
        <v>6</v>
      </c>
      <c r="EW8">
        <v>21.366529348327301</v>
      </c>
      <c r="EX8">
        <v>1958</v>
      </c>
      <c r="EY8">
        <v>22.3770349181112</v>
      </c>
      <c r="EZ8">
        <v>22.3770349181112</v>
      </c>
      <c r="FA8">
        <v>1.0105059999999999</v>
      </c>
      <c r="FB8">
        <v>1.0105059999999999</v>
      </c>
      <c r="FC8">
        <v>0</v>
      </c>
      <c r="FD8">
        <v>9</v>
      </c>
      <c r="FE8">
        <v>5.9245140000000003</v>
      </c>
      <c r="FF8">
        <v>13.449271</v>
      </c>
      <c r="FG8">
        <v>13.449271</v>
      </c>
      <c r="FH8">
        <v>32</v>
      </c>
      <c r="FI8">
        <v>4</v>
      </c>
      <c r="FJ8">
        <v>22.528072000000002</v>
      </c>
      <c r="FK8">
        <v>21.366529</v>
      </c>
      <c r="FL8">
        <v>21.366529</v>
      </c>
      <c r="FM8">
        <v>21.880759999999999</v>
      </c>
      <c r="FN8">
        <v>0.17599999999999999</v>
      </c>
      <c r="FO8">
        <v>0.505</v>
      </c>
      <c r="FP8">
        <v>0.315</v>
      </c>
      <c r="FQ8">
        <v>0.51300000000000001</v>
      </c>
      <c r="FR8">
        <v>0.97699999999999998</v>
      </c>
      <c r="FS8">
        <v>0.73299999999999998</v>
      </c>
      <c r="FT8">
        <v>1E-3</v>
      </c>
      <c r="FU8">
        <v>0.69</v>
      </c>
      <c r="FV8">
        <v>0.17299999999999999</v>
      </c>
      <c r="FW8">
        <v>0</v>
      </c>
      <c r="FX8">
        <v>1</v>
      </c>
      <c r="FY8">
        <v>0.31</v>
      </c>
      <c r="FZ8">
        <v>0</v>
      </c>
      <c r="GA8">
        <v>0</v>
      </c>
      <c r="GB8">
        <v>0</v>
      </c>
      <c r="GC8">
        <v>19</v>
      </c>
      <c r="GD8">
        <v>0.27</v>
      </c>
      <c r="GE8">
        <v>0</v>
      </c>
      <c r="GF8">
        <v>36.85</v>
      </c>
      <c r="GG8">
        <v>0</v>
      </c>
      <c r="GH8">
        <v>17.440000000000001</v>
      </c>
      <c r="GI8">
        <v>5.08</v>
      </c>
      <c r="GJ8">
        <v>0</v>
      </c>
      <c r="GK8">
        <v>0</v>
      </c>
      <c r="GL8">
        <v>0</v>
      </c>
      <c r="GM8">
        <v>0.02</v>
      </c>
      <c r="GN8">
        <v>0</v>
      </c>
      <c r="GO8">
        <v>0</v>
      </c>
      <c r="GP8">
        <v>10.76</v>
      </c>
      <c r="GQ8">
        <v>6.65</v>
      </c>
      <c r="GR8">
        <v>41.94</v>
      </c>
      <c r="GS8" t="s">
        <v>332</v>
      </c>
      <c r="GT8" t="s">
        <v>149</v>
      </c>
      <c r="GU8" t="s">
        <v>144</v>
      </c>
    </row>
    <row r="9" spans="1:203" x14ac:dyDescent="0.2">
      <c r="A9" t="s">
        <v>150</v>
      </c>
      <c r="B9">
        <v>1</v>
      </c>
      <c r="C9">
        <v>1</v>
      </c>
      <c r="D9">
        <v>0</v>
      </c>
      <c r="E9">
        <v>-1</v>
      </c>
      <c r="F9">
        <v>141</v>
      </c>
      <c r="G9">
        <v>38</v>
      </c>
      <c r="H9">
        <v>1000</v>
      </c>
      <c r="I9">
        <v>1000</v>
      </c>
      <c r="J9">
        <v>0</v>
      </c>
      <c r="K9">
        <v>1</v>
      </c>
      <c r="L9">
        <v>0</v>
      </c>
      <c r="M9">
        <v>0</v>
      </c>
      <c r="N9">
        <v>0</v>
      </c>
      <c r="O9">
        <v>2</v>
      </c>
      <c r="P9" s="1">
        <v>0</v>
      </c>
      <c r="Q9" s="1">
        <v>9.9999999999999995E-8</v>
      </c>
      <c r="R9" s="1">
        <v>9.9999999999999995E-8</v>
      </c>
      <c r="S9" s="1">
        <v>3600</v>
      </c>
      <c r="T9">
        <v>98</v>
      </c>
      <c r="U9">
        <v>141</v>
      </c>
      <c r="V9">
        <v>43</v>
      </c>
      <c r="W9">
        <v>55</v>
      </c>
      <c r="X9">
        <v>0</v>
      </c>
      <c r="Y9">
        <v>0</v>
      </c>
      <c r="Z9">
        <v>0</v>
      </c>
      <c r="AA9">
        <v>55</v>
      </c>
      <c r="AB9">
        <v>86</v>
      </c>
      <c r="AC9">
        <v>98</v>
      </c>
      <c r="AD9">
        <v>141</v>
      </c>
      <c r="AE9">
        <v>45</v>
      </c>
      <c r="AF9">
        <v>18</v>
      </c>
      <c r="AG9">
        <v>0</v>
      </c>
      <c r="AH9">
        <v>38</v>
      </c>
      <c r="AI9">
        <v>282</v>
      </c>
      <c r="AJ9">
        <v>0.02</v>
      </c>
      <c r="AK9">
        <v>8.5440875000000003E-3</v>
      </c>
      <c r="AL9">
        <v>8.5440875000000003E-3</v>
      </c>
      <c r="AM9">
        <v>149.58876622009501</v>
      </c>
      <c r="AN9">
        <v>149.94456508543999</v>
      </c>
      <c r="AO9">
        <v>156.38735256322599</v>
      </c>
      <c r="AP9">
        <v>568.1</v>
      </c>
      <c r="AQ9">
        <v>0</v>
      </c>
      <c r="AR9">
        <v>-1</v>
      </c>
      <c r="AS9">
        <v>141</v>
      </c>
      <c r="AT9">
        <v>94.605000000000004</v>
      </c>
      <c r="AU9">
        <v>1.2629999999999999</v>
      </c>
      <c r="AV9">
        <v>0</v>
      </c>
      <c r="AW9">
        <v>141</v>
      </c>
      <c r="AX9">
        <v>38</v>
      </c>
      <c r="AY9">
        <v>495</v>
      </c>
      <c r="AZ9">
        <v>13.026</v>
      </c>
      <c r="BA9">
        <v>2</v>
      </c>
      <c r="BB9">
        <v>58</v>
      </c>
      <c r="BC9">
        <v>90</v>
      </c>
      <c r="BD9">
        <v>2.3679999999999999</v>
      </c>
      <c r="BE9">
        <v>1</v>
      </c>
      <c r="BF9">
        <v>13</v>
      </c>
      <c r="BG9">
        <v>7.3999999999999996E-2</v>
      </c>
      <c r="BH9">
        <v>9.0999999999999998E-2</v>
      </c>
      <c r="BI9">
        <v>7.1999999999999995E-2</v>
      </c>
      <c r="BJ9">
        <v>8.7999999999999995E-2</v>
      </c>
      <c r="BK9">
        <v>4948</v>
      </c>
      <c r="BL9">
        <v>130.21100000000001</v>
      </c>
      <c r="BM9">
        <v>96</v>
      </c>
      <c r="BN9">
        <v>138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0.107</v>
      </c>
      <c r="BX9">
        <v>0</v>
      </c>
      <c r="BY9">
        <v>0.996</v>
      </c>
      <c r="BZ9">
        <v>2.9950000000000001</v>
      </c>
      <c r="CA9">
        <v>0</v>
      </c>
      <c r="CB9">
        <v>9.0030000000000001</v>
      </c>
      <c r="CC9">
        <v>0</v>
      </c>
      <c r="CD9">
        <v>-1</v>
      </c>
      <c r="CE9">
        <v>141</v>
      </c>
      <c r="CF9">
        <v>82.652000000000001</v>
      </c>
      <c r="CG9">
        <v>1.7829999999999999</v>
      </c>
      <c r="CH9">
        <v>0</v>
      </c>
      <c r="CI9">
        <v>141</v>
      </c>
      <c r="CJ9">
        <v>23</v>
      </c>
      <c r="CK9">
        <v>1487</v>
      </c>
      <c r="CL9">
        <v>64.652000000000001</v>
      </c>
      <c r="CM9">
        <v>6</v>
      </c>
      <c r="CN9">
        <v>193</v>
      </c>
      <c r="CO9">
        <v>103</v>
      </c>
      <c r="CP9">
        <v>4.4779999999999998</v>
      </c>
      <c r="CQ9">
        <v>1</v>
      </c>
      <c r="CR9">
        <v>22</v>
      </c>
      <c r="CS9">
        <v>0.122</v>
      </c>
      <c r="CT9">
        <v>0.317</v>
      </c>
      <c r="CU9">
        <v>0.13300000000000001</v>
      </c>
      <c r="CV9">
        <v>0.2</v>
      </c>
      <c r="CW9">
        <v>2717</v>
      </c>
      <c r="CX9">
        <v>118.13</v>
      </c>
      <c r="CY9">
        <v>68</v>
      </c>
      <c r="CZ9">
        <v>163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1.19</v>
      </c>
      <c r="DJ9">
        <v>0</v>
      </c>
      <c r="DK9">
        <v>6.0880000000000001</v>
      </c>
      <c r="DL9">
        <v>458.57100000000003</v>
      </c>
      <c r="DM9">
        <v>0</v>
      </c>
      <c r="DN9">
        <v>10134.460999999999</v>
      </c>
      <c r="DO9">
        <v>132</v>
      </c>
      <c r="DP9">
        <v>38</v>
      </c>
      <c r="DQ9">
        <v>38</v>
      </c>
      <c r="DR9">
        <v>32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74</v>
      </c>
      <c r="DZ9">
        <v>43</v>
      </c>
      <c r="EA9">
        <v>0</v>
      </c>
      <c r="EB9">
        <v>0</v>
      </c>
      <c r="EC9">
        <v>20</v>
      </c>
      <c r="ED9">
        <v>13</v>
      </c>
      <c r="EE9">
        <v>10145</v>
      </c>
      <c r="EF9">
        <v>1584</v>
      </c>
      <c r="EG9">
        <v>0</v>
      </c>
      <c r="EH9">
        <v>8402</v>
      </c>
      <c r="EI9">
        <v>0</v>
      </c>
      <c r="EJ9">
        <v>0</v>
      </c>
      <c r="EK9">
        <v>0</v>
      </c>
      <c r="EL9">
        <v>0</v>
      </c>
      <c r="EM9">
        <v>0</v>
      </c>
      <c r="EN9">
        <v>65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149.58876622009501</v>
      </c>
      <c r="EV9">
        <v>38</v>
      </c>
      <c r="EW9">
        <v>365.42309788693399</v>
      </c>
      <c r="EX9">
        <v>94</v>
      </c>
      <c r="EY9">
        <v>536.63843226863696</v>
      </c>
      <c r="EZ9">
        <v>536.63843226863696</v>
      </c>
      <c r="FA9">
        <v>171.21533400000001</v>
      </c>
      <c r="FB9">
        <v>171.21533400000001</v>
      </c>
      <c r="FC9">
        <v>32</v>
      </c>
      <c r="FD9">
        <v>56</v>
      </c>
      <c r="FE9">
        <v>51.571933000000001</v>
      </c>
      <c r="FF9">
        <v>92.482502999999994</v>
      </c>
      <c r="FG9">
        <v>92.482502999999994</v>
      </c>
      <c r="FH9">
        <v>73</v>
      </c>
      <c r="FI9">
        <v>3</v>
      </c>
      <c r="FJ9">
        <v>540.20947799999999</v>
      </c>
      <c r="FK9">
        <v>386.403794</v>
      </c>
      <c r="FL9">
        <v>531.810295</v>
      </c>
      <c r="FM9">
        <v>536.63843199999997</v>
      </c>
      <c r="FN9">
        <v>0.496</v>
      </c>
      <c r="FO9">
        <v>1</v>
      </c>
      <c r="FP9">
        <v>0.99299999999999999</v>
      </c>
      <c r="FQ9">
        <v>0.877</v>
      </c>
      <c r="FR9">
        <v>1</v>
      </c>
      <c r="FS9">
        <v>0.999</v>
      </c>
      <c r="FT9">
        <v>0</v>
      </c>
      <c r="FU9">
        <v>1</v>
      </c>
      <c r="FV9">
        <v>0.96099999999999997</v>
      </c>
      <c r="FW9">
        <v>0</v>
      </c>
      <c r="FX9">
        <v>1</v>
      </c>
      <c r="FY9">
        <v>0.94399999999999995</v>
      </c>
      <c r="FZ9">
        <v>0</v>
      </c>
      <c r="GA9">
        <v>0.01</v>
      </c>
      <c r="GB9">
        <v>0</v>
      </c>
      <c r="GC9">
        <v>1.5</v>
      </c>
      <c r="GD9">
        <v>0.18</v>
      </c>
      <c r="GE9">
        <v>0</v>
      </c>
      <c r="GF9">
        <v>2.93</v>
      </c>
      <c r="GG9">
        <v>0</v>
      </c>
      <c r="GH9">
        <v>1.19</v>
      </c>
      <c r="GI9">
        <v>0.04</v>
      </c>
      <c r="GJ9">
        <v>0.01</v>
      </c>
      <c r="GK9">
        <v>0</v>
      </c>
      <c r="GL9">
        <v>0</v>
      </c>
      <c r="GM9">
        <v>0.01</v>
      </c>
      <c r="GN9">
        <v>0</v>
      </c>
      <c r="GO9">
        <v>0.56000000000000005</v>
      </c>
      <c r="GP9">
        <v>0</v>
      </c>
      <c r="GQ9">
        <v>0.62</v>
      </c>
      <c r="GR9">
        <v>3.01</v>
      </c>
      <c r="GS9" t="s">
        <v>333</v>
      </c>
      <c r="GT9" t="s">
        <v>150</v>
      </c>
      <c r="GU9" t="s">
        <v>144</v>
      </c>
    </row>
    <row r="10" spans="1:203" x14ac:dyDescent="0.2">
      <c r="A10" t="s">
        <v>151</v>
      </c>
      <c r="B10">
        <v>1</v>
      </c>
      <c r="C10">
        <v>1</v>
      </c>
      <c r="D10">
        <v>0</v>
      </c>
      <c r="E10">
        <v>-1</v>
      </c>
      <c r="F10">
        <v>18</v>
      </c>
      <c r="G10">
        <v>10</v>
      </c>
      <c r="H10">
        <v>1000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2</v>
      </c>
      <c r="P10" s="1">
        <v>0</v>
      </c>
      <c r="Q10" s="1">
        <v>9.9999999999999995E-8</v>
      </c>
      <c r="R10" s="1">
        <v>9.9999999999999995E-8</v>
      </c>
      <c r="S10" s="1">
        <v>3600</v>
      </c>
      <c r="T10">
        <v>18</v>
      </c>
      <c r="U10">
        <v>18</v>
      </c>
      <c r="V10">
        <v>6</v>
      </c>
      <c r="W10">
        <v>12</v>
      </c>
      <c r="X10">
        <v>0</v>
      </c>
      <c r="Y10">
        <v>1</v>
      </c>
      <c r="Z10">
        <v>11</v>
      </c>
      <c r="AA10">
        <v>0</v>
      </c>
      <c r="AB10">
        <v>7</v>
      </c>
      <c r="AC10">
        <v>18</v>
      </c>
      <c r="AD10">
        <v>18</v>
      </c>
      <c r="AE10">
        <v>6</v>
      </c>
      <c r="AF10">
        <v>0</v>
      </c>
      <c r="AG10">
        <v>0</v>
      </c>
      <c r="AH10">
        <v>10</v>
      </c>
      <c r="AI10">
        <v>46</v>
      </c>
      <c r="AJ10">
        <v>0.14199999999999999</v>
      </c>
      <c r="AK10">
        <v>1.772989E-4</v>
      </c>
      <c r="AL10">
        <v>1.772989E-4</v>
      </c>
      <c r="AM10">
        <v>1167185.7255923201</v>
      </c>
      <c r="AN10">
        <v>1167540.2951388799</v>
      </c>
      <c r="AO10">
        <v>1169060.01497821</v>
      </c>
      <c r="AP10">
        <v>1201500</v>
      </c>
      <c r="AQ10">
        <v>0</v>
      </c>
      <c r="AR10">
        <v>-1</v>
      </c>
      <c r="AS10">
        <v>18</v>
      </c>
      <c r="AT10">
        <v>4.2</v>
      </c>
      <c r="AU10">
        <v>6.1</v>
      </c>
      <c r="AV10">
        <v>0</v>
      </c>
      <c r="AW10">
        <v>18</v>
      </c>
      <c r="AX10">
        <v>10</v>
      </c>
      <c r="AY10">
        <v>231</v>
      </c>
      <c r="AZ10">
        <v>23.1</v>
      </c>
      <c r="BA10">
        <v>3</v>
      </c>
      <c r="BB10">
        <v>50</v>
      </c>
      <c r="BC10">
        <v>208</v>
      </c>
      <c r="BD10">
        <v>20.8</v>
      </c>
      <c r="BE10">
        <v>3</v>
      </c>
      <c r="BF10">
        <v>43</v>
      </c>
      <c r="BG10">
        <v>2.23</v>
      </c>
      <c r="BH10">
        <v>0.7</v>
      </c>
      <c r="BI10">
        <v>2.2999999999999998</v>
      </c>
      <c r="BJ10">
        <v>0.63300000000000001</v>
      </c>
      <c r="BK10">
        <v>52</v>
      </c>
      <c r="BL10">
        <v>5.2</v>
      </c>
      <c r="BM10">
        <v>1</v>
      </c>
      <c r="BN10">
        <v>9</v>
      </c>
      <c r="BO10">
        <v>4</v>
      </c>
      <c r="BP10">
        <v>0.4</v>
      </c>
      <c r="BQ10">
        <v>0</v>
      </c>
      <c r="BR10">
        <v>1</v>
      </c>
      <c r="BS10">
        <v>0</v>
      </c>
      <c r="BT10">
        <v>0</v>
      </c>
      <c r="BU10">
        <v>0</v>
      </c>
      <c r="BV10">
        <v>0</v>
      </c>
      <c r="BW10">
        <v>9.2999999999999999E-2</v>
      </c>
      <c r="BX10">
        <v>0</v>
      </c>
      <c r="BY10">
        <v>0.34</v>
      </c>
      <c r="BZ10">
        <v>1.66</v>
      </c>
      <c r="CA10">
        <v>0</v>
      </c>
      <c r="CB10">
        <v>4.2949999999999999</v>
      </c>
      <c r="CC10">
        <v>0</v>
      </c>
      <c r="CD10">
        <v>-1</v>
      </c>
      <c r="CE10">
        <v>18</v>
      </c>
      <c r="CF10">
        <v>6</v>
      </c>
      <c r="CG10">
        <v>3.5</v>
      </c>
      <c r="CH10">
        <v>0</v>
      </c>
      <c r="CI10">
        <v>18</v>
      </c>
      <c r="CJ10">
        <v>8</v>
      </c>
      <c r="CK10">
        <v>156</v>
      </c>
      <c r="CL10">
        <v>19.5</v>
      </c>
      <c r="CM10">
        <v>3</v>
      </c>
      <c r="CN10">
        <v>32</v>
      </c>
      <c r="CO10">
        <v>108</v>
      </c>
      <c r="CP10">
        <v>13.5</v>
      </c>
      <c r="CQ10">
        <v>3</v>
      </c>
      <c r="CR10">
        <v>23</v>
      </c>
      <c r="CS10">
        <v>2.7879999999999998</v>
      </c>
      <c r="CT10">
        <v>1.375</v>
      </c>
      <c r="CU10">
        <v>5.75</v>
      </c>
      <c r="CV10">
        <v>1.5309999999999999</v>
      </c>
      <c r="CW10">
        <v>66</v>
      </c>
      <c r="CX10">
        <v>8.25</v>
      </c>
      <c r="CY10">
        <v>4</v>
      </c>
      <c r="CZ10">
        <v>12</v>
      </c>
      <c r="DA10">
        <v>6</v>
      </c>
      <c r="DB10">
        <v>0.75</v>
      </c>
      <c r="DC10">
        <v>0</v>
      </c>
      <c r="DD10">
        <v>1</v>
      </c>
      <c r="DE10">
        <v>0</v>
      </c>
      <c r="DF10">
        <v>0</v>
      </c>
      <c r="DG10">
        <v>0</v>
      </c>
      <c r="DH10">
        <v>0</v>
      </c>
      <c r="DI10">
        <v>0.318</v>
      </c>
      <c r="DJ10">
        <v>0</v>
      </c>
      <c r="DK10">
        <v>2.0859999999999999</v>
      </c>
      <c r="DL10">
        <v>2.1999999999999999E-2</v>
      </c>
      <c r="DM10">
        <v>0</v>
      </c>
      <c r="DN10">
        <v>0.127</v>
      </c>
      <c r="DO10">
        <v>20</v>
      </c>
      <c r="DP10">
        <v>10</v>
      </c>
      <c r="DQ10">
        <v>10</v>
      </c>
      <c r="DR10">
        <v>3</v>
      </c>
      <c r="DS10">
        <v>10</v>
      </c>
      <c r="DT10">
        <v>4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64</v>
      </c>
      <c r="EF10">
        <v>40</v>
      </c>
      <c r="EG10">
        <v>0</v>
      </c>
      <c r="EH10">
        <v>14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1167185.7255923201</v>
      </c>
      <c r="EV10">
        <v>10</v>
      </c>
      <c r="EW10">
        <v>1171213.7169218401</v>
      </c>
      <c r="EX10">
        <v>10</v>
      </c>
      <c r="EY10">
        <v>1170591.26757485</v>
      </c>
      <c r="EZ10">
        <v>1171646.25750968</v>
      </c>
      <c r="FA10">
        <v>0</v>
      </c>
      <c r="FB10">
        <v>432.54058800000001</v>
      </c>
      <c r="FC10">
        <v>3</v>
      </c>
      <c r="FD10">
        <v>4</v>
      </c>
      <c r="FE10">
        <v>11.738530000000001</v>
      </c>
      <c r="FF10">
        <v>9.9245640000000002</v>
      </c>
      <c r="FG10">
        <v>12.999056</v>
      </c>
      <c r="FH10">
        <v>10</v>
      </c>
      <c r="FI10">
        <v>1</v>
      </c>
      <c r="FJ10">
        <v>1171213.7169220001</v>
      </c>
      <c r="FK10">
        <v>1171646.2575099999</v>
      </c>
      <c r="FL10">
        <v>1171646.2575099999</v>
      </c>
      <c r="FM10">
        <v>1171646.2575099999</v>
      </c>
      <c r="FN10">
        <v>0.01</v>
      </c>
      <c r="FO10">
        <v>0.97699999999999998</v>
      </c>
      <c r="FP10">
        <v>0.66800000000000004</v>
      </c>
      <c r="FQ10">
        <v>0</v>
      </c>
      <c r="FR10">
        <v>0.90800000000000003</v>
      </c>
      <c r="FS10">
        <v>0.47199999999999998</v>
      </c>
      <c r="FT10">
        <v>0.01</v>
      </c>
      <c r="FU10">
        <v>0.97699999999999998</v>
      </c>
      <c r="FV10">
        <v>0.66800000000000004</v>
      </c>
      <c r="FW10">
        <v>0</v>
      </c>
      <c r="FX10">
        <v>0.90800000000000003</v>
      </c>
      <c r="FY10">
        <v>0.47199999999999998</v>
      </c>
      <c r="FZ10">
        <v>0</v>
      </c>
      <c r="GA10">
        <v>0</v>
      </c>
      <c r="GB10">
        <v>0</v>
      </c>
      <c r="GC10">
        <v>0</v>
      </c>
      <c r="GD10">
        <v>0.01</v>
      </c>
      <c r="GE10">
        <v>0</v>
      </c>
      <c r="GF10">
        <v>7.0000000000000007E-2</v>
      </c>
      <c r="GG10">
        <v>0</v>
      </c>
      <c r="GH10">
        <v>0.05</v>
      </c>
      <c r="GI10">
        <v>0</v>
      </c>
      <c r="GJ10">
        <v>0</v>
      </c>
      <c r="GK10">
        <v>0</v>
      </c>
      <c r="GL10">
        <v>0</v>
      </c>
      <c r="GM10">
        <v>0.05</v>
      </c>
      <c r="GN10">
        <v>0</v>
      </c>
      <c r="GO10">
        <v>0</v>
      </c>
      <c r="GP10">
        <v>0</v>
      </c>
      <c r="GQ10">
        <v>0</v>
      </c>
      <c r="GR10">
        <v>0.08</v>
      </c>
      <c r="GS10" t="s">
        <v>333</v>
      </c>
      <c r="GT10" t="s">
        <v>151</v>
      </c>
      <c r="GU10" t="s">
        <v>144</v>
      </c>
    </row>
    <row r="11" spans="1:203" x14ac:dyDescent="0.2">
      <c r="A11" t="s">
        <v>152</v>
      </c>
      <c r="B11">
        <v>1</v>
      </c>
      <c r="C11">
        <v>1</v>
      </c>
      <c r="D11">
        <v>0</v>
      </c>
      <c r="E11">
        <v>-1</v>
      </c>
      <c r="F11">
        <v>188</v>
      </c>
      <c r="G11">
        <v>11</v>
      </c>
      <c r="H11">
        <v>1000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2</v>
      </c>
      <c r="P11" s="1">
        <v>0</v>
      </c>
      <c r="Q11" s="1">
        <v>9.9999999999999995E-8</v>
      </c>
      <c r="R11" s="1">
        <v>9.9999999999999995E-8</v>
      </c>
      <c r="S11" s="1">
        <v>3600</v>
      </c>
      <c r="T11">
        <v>29</v>
      </c>
      <c r="U11">
        <v>188</v>
      </c>
      <c r="V11">
        <v>0</v>
      </c>
      <c r="W11">
        <v>29</v>
      </c>
      <c r="X11">
        <v>0</v>
      </c>
      <c r="Y11">
        <v>0</v>
      </c>
      <c r="Z11">
        <v>164</v>
      </c>
      <c r="AA11">
        <v>24</v>
      </c>
      <c r="AB11">
        <v>0</v>
      </c>
      <c r="AC11">
        <v>29</v>
      </c>
      <c r="AD11">
        <v>188</v>
      </c>
      <c r="AE11">
        <v>169</v>
      </c>
      <c r="AF11">
        <v>9</v>
      </c>
      <c r="AG11">
        <v>0</v>
      </c>
      <c r="AH11">
        <v>11</v>
      </c>
      <c r="AI11">
        <v>376</v>
      </c>
      <c r="AJ11">
        <v>6.9000000000000006E-2</v>
      </c>
      <c r="AK11">
        <v>3.9463299999999997E-4</v>
      </c>
      <c r="AL11">
        <v>3.9463299999999997E-4</v>
      </c>
      <c r="AM11">
        <v>13460.233074411801</v>
      </c>
      <c r="AN11">
        <v>13491.656300357199</v>
      </c>
      <c r="AO11">
        <v>18210.6169127957</v>
      </c>
      <c r="AP11">
        <v>21166</v>
      </c>
      <c r="AQ11">
        <v>0</v>
      </c>
      <c r="AR11">
        <v>-1</v>
      </c>
      <c r="AS11">
        <v>188</v>
      </c>
      <c r="AT11">
        <v>164.273</v>
      </c>
      <c r="AU11">
        <v>9.3640000000000008</v>
      </c>
      <c r="AV11">
        <v>0</v>
      </c>
      <c r="AW11">
        <v>188</v>
      </c>
      <c r="AX11">
        <v>11</v>
      </c>
      <c r="AY11">
        <v>1479</v>
      </c>
      <c r="AZ11">
        <v>134.45500000000001</v>
      </c>
      <c r="BA11">
        <v>28</v>
      </c>
      <c r="BB11">
        <v>1183</v>
      </c>
      <c r="BC11">
        <v>317</v>
      </c>
      <c r="BD11">
        <v>28.818000000000001</v>
      </c>
      <c r="BE11">
        <v>18</v>
      </c>
      <c r="BF11">
        <v>78</v>
      </c>
      <c r="BG11">
        <v>2.0409999999999999</v>
      </c>
      <c r="BH11">
        <v>2.1280000000000001</v>
      </c>
      <c r="BI11">
        <v>2.0409999999999999</v>
      </c>
      <c r="BJ11">
        <v>2.3639999999999999</v>
      </c>
      <c r="BK11">
        <v>1807</v>
      </c>
      <c r="BL11">
        <v>164.273</v>
      </c>
      <c r="BM11">
        <v>85</v>
      </c>
      <c r="BN11">
        <v>173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3.5000000000000003E-2</v>
      </c>
      <c r="BX11">
        <v>0</v>
      </c>
      <c r="BY11">
        <v>1.042</v>
      </c>
      <c r="BZ11">
        <v>7.8E-2</v>
      </c>
      <c r="CA11">
        <v>0</v>
      </c>
      <c r="CB11">
        <v>0.25700000000000001</v>
      </c>
      <c r="CC11">
        <v>0</v>
      </c>
      <c r="CD11">
        <v>-1</v>
      </c>
      <c r="CE11">
        <v>188</v>
      </c>
      <c r="CF11">
        <v>156.18199999999999</v>
      </c>
      <c r="CG11">
        <v>10.635999999999999</v>
      </c>
      <c r="CH11">
        <v>0</v>
      </c>
      <c r="CI11">
        <v>188</v>
      </c>
      <c r="CJ11">
        <v>11</v>
      </c>
      <c r="CK11">
        <v>4501</v>
      </c>
      <c r="CL11">
        <v>409.18200000000002</v>
      </c>
      <c r="CM11">
        <v>16</v>
      </c>
      <c r="CN11">
        <v>1967</v>
      </c>
      <c r="CO11">
        <v>596</v>
      </c>
      <c r="CP11">
        <v>54.182000000000002</v>
      </c>
      <c r="CQ11">
        <v>4</v>
      </c>
      <c r="CR11">
        <v>145</v>
      </c>
      <c r="CS11">
        <v>2.0409999999999999</v>
      </c>
      <c r="CT11">
        <v>3.9369999999999998</v>
      </c>
      <c r="CU11">
        <v>2.0409999999999999</v>
      </c>
      <c r="CV11">
        <v>3.26</v>
      </c>
      <c r="CW11">
        <v>2126</v>
      </c>
      <c r="CX11">
        <v>193.273</v>
      </c>
      <c r="CY11">
        <v>150</v>
      </c>
      <c r="CZ11">
        <v>449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1.2390000000000001</v>
      </c>
      <c r="DJ11">
        <v>0</v>
      </c>
      <c r="DK11">
        <v>18.327999999999999</v>
      </c>
      <c r="DL11">
        <v>0.83299999999999996</v>
      </c>
      <c r="DM11">
        <v>0</v>
      </c>
      <c r="DN11">
        <v>9.6300000000000008</v>
      </c>
      <c r="DO11">
        <v>40</v>
      </c>
      <c r="DP11">
        <v>11</v>
      </c>
      <c r="DQ11">
        <v>11</v>
      </c>
      <c r="DR11">
        <v>11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29</v>
      </c>
      <c r="DZ11">
        <v>19</v>
      </c>
      <c r="EA11">
        <v>0</v>
      </c>
      <c r="EB11">
        <v>0</v>
      </c>
      <c r="EC11">
        <v>0</v>
      </c>
      <c r="ED11">
        <v>0</v>
      </c>
      <c r="EE11">
        <v>4136</v>
      </c>
      <c r="EF11">
        <v>91</v>
      </c>
      <c r="EG11">
        <v>0</v>
      </c>
      <c r="EH11">
        <v>4016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13460.233074411801</v>
      </c>
      <c r="EV11">
        <v>11</v>
      </c>
      <c r="EW11">
        <v>19866.008433528801</v>
      </c>
      <c r="EX11">
        <v>29</v>
      </c>
      <c r="EY11">
        <v>20745.491482758302</v>
      </c>
      <c r="EZ11">
        <v>20745.491482758302</v>
      </c>
      <c r="FA11">
        <v>879.48304900000005</v>
      </c>
      <c r="FB11">
        <v>879.48304900000005</v>
      </c>
      <c r="FC11">
        <v>11</v>
      </c>
      <c r="FD11">
        <v>19</v>
      </c>
      <c r="FE11">
        <v>83.129627999999997</v>
      </c>
      <c r="FF11">
        <v>94.542936999999995</v>
      </c>
      <c r="FG11">
        <v>94.542936999999995</v>
      </c>
      <c r="FH11">
        <v>27</v>
      </c>
      <c r="FI11">
        <v>2</v>
      </c>
      <c r="FJ11">
        <v>20791.546666999999</v>
      </c>
      <c r="FK11">
        <v>20539.715</v>
      </c>
      <c r="FL11">
        <v>20736.877483</v>
      </c>
      <c r="FM11">
        <v>20745.491483000002</v>
      </c>
      <c r="FN11">
        <v>1</v>
      </c>
      <c r="FO11">
        <v>1</v>
      </c>
      <c r="FP11">
        <v>1</v>
      </c>
      <c r="FQ11">
        <v>1</v>
      </c>
      <c r="FR11">
        <v>1</v>
      </c>
      <c r="FS11">
        <v>1</v>
      </c>
      <c r="FT11">
        <v>1E-3</v>
      </c>
      <c r="FU11">
        <v>1</v>
      </c>
      <c r="FV11">
        <v>0.879</v>
      </c>
      <c r="FW11">
        <v>3.0000000000000001E-3</v>
      </c>
      <c r="FX11">
        <v>1</v>
      </c>
      <c r="FY11">
        <v>0.92200000000000004</v>
      </c>
      <c r="FZ11">
        <v>0</v>
      </c>
      <c r="GA11">
        <v>0</v>
      </c>
      <c r="GB11">
        <v>0</v>
      </c>
      <c r="GC11">
        <v>1.41</v>
      </c>
      <c r="GD11">
        <v>0.82</v>
      </c>
      <c r="GE11">
        <v>0</v>
      </c>
      <c r="GF11">
        <v>3.76</v>
      </c>
      <c r="GG11">
        <v>0</v>
      </c>
      <c r="GH11">
        <v>1.48</v>
      </c>
      <c r="GI11">
        <v>0.01</v>
      </c>
      <c r="GJ11">
        <v>0.01</v>
      </c>
      <c r="GK11">
        <v>0</v>
      </c>
      <c r="GL11">
        <v>0</v>
      </c>
      <c r="GM11">
        <v>0</v>
      </c>
      <c r="GN11">
        <v>0</v>
      </c>
      <c r="GO11">
        <v>1.48</v>
      </c>
      <c r="GP11">
        <v>0</v>
      </c>
      <c r="GQ11">
        <v>0</v>
      </c>
      <c r="GR11">
        <v>3.78</v>
      </c>
      <c r="GS11" t="s">
        <v>334</v>
      </c>
      <c r="GT11" t="s">
        <v>152</v>
      </c>
      <c r="GU11" t="s">
        <v>144</v>
      </c>
    </row>
    <row r="12" spans="1:203" x14ac:dyDescent="0.2">
      <c r="A12" t="s">
        <v>153</v>
      </c>
      <c r="B12">
        <v>1</v>
      </c>
      <c r="C12">
        <v>1</v>
      </c>
      <c r="D12">
        <v>0</v>
      </c>
      <c r="E12">
        <v>-1</v>
      </c>
      <c r="F12">
        <v>480</v>
      </c>
      <c r="G12">
        <v>14</v>
      </c>
      <c r="H12">
        <v>1000</v>
      </c>
      <c r="I12">
        <v>0</v>
      </c>
      <c r="J12">
        <v>0</v>
      </c>
      <c r="K12">
        <v>0</v>
      </c>
      <c r="L12">
        <v>0</v>
      </c>
      <c r="M12">
        <v>1000</v>
      </c>
      <c r="N12">
        <v>0</v>
      </c>
      <c r="O12">
        <v>2</v>
      </c>
      <c r="P12" s="1">
        <v>0</v>
      </c>
      <c r="Q12" s="1">
        <v>9.9999999999999995E-8</v>
      </c>
      <c r="R12" s="1">
        <v>9.9999999999999995E-8</v>
      </c>
      <c r="S12" s="1">
        <v>3600</v>
      </c>
      <c r="T12">
        <v>256</v>
      </c>
      <c r="U12">
        <v>480</v>
      </c>
      <c r="V12">
        <v>16</v>
      </c>
      <c r="W12">
        <v>240</v>
      </c>
      <c r="X12">
        <v>0</v>
      </c>
      <c r="Y12">
        <v>0</v>
      </c>
      <c r="Z12">
        <v>0</v>
      </c>
      <c r="AA12">
        <v>240</v>
      </c>
      <c r="AB12">
        <v>240</v>
      </c>
      <c r="AC12">
        <v>256</v>
      </c>
      <c r="AD12">
        <v>480</v>
      </c>
      <c r="AE12">
        <v>444</v>
      </c>
      <c r="AF12">
        <v>228</v>
      </c>
      <c r="AG12">
        <v>0</v>
      </c>
      <c r="AH12">
        <v>14</v>
      </c>
      <c r="AI12">
        <v>960</v>
      </c>
      <c r="AJ12">
        <v>8.0000000000000002E-3</v>
      </c>
      <c r="AK12">
        <v>1E-3</v>
      </c>
      <c r="AL12">
        <v>1E-3</v>
      </c>
      <c r="AM12">
        <v>2769.8380000000002</v>
      </c>
      <c r="AN12">
        <v>2771.7420000000002</v>
      </c>
      <c r="AO12">
        <v>3052.97999999999</v>
      </c>
      <c r="AP12">
        <v>10674</v>
      </c>
      <c r="AQ12">
        <v>0</v>
      </c>
      <c r="AR12">
        <v>-1</v>
      </c>
      <c r="AS12">
        <v>480</v>
      </c>
      <c r="AT12">
        <v>395.07100000000003</v>
      </c>
      <c r="AU12">
        <v>1.429</v>
      </c>
      <c r="AV12">
        <v>0</v>
      </c>
      <c r="AW12">
        <v>480</v>
      </c>
      <c r="AX12">
        <v>14</v>
      </c>
      <c r="AY12">
        <v>11373</v>
      </c>
      <c r="AZ12">
        <v>812.35699999999997</v>
      </c>
      <c r="BA12">
        <v>31</v>
      </c>
      <c r="BB12">
        <v>2174</v>
      </c>
      <c r="BC12">
        <v>57</v>
      </c>
      <c r="BD12">
        <v>4.0709999999999997</v>
      </c>
      <c r="BE12">
        <v>2</v>
      </c>
      <c r="BF12">
        <v>9</v>
      </c>
      <c r="BG12">
        <v>0.311</v>
      </c>
      <c r="BH12">
        <v>0.33100000000000002</v>
      </c>
      <c r="BI12">
        <v>0.19</v>
      </c>
      <c r="BJ12">
        <v>0.14299999999999999</v>
      </c>
      <c r="BK12">
        <v>14998</v>
      </c>
      <c r="BL12">
        <v>1071.2860000000001</v>
      </c>
      <c r="BM12">
        <v>397</v>
      </c>
      <c r="BN12">
        <v>4042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3.0000000000000001E-3</v>
      </c>
      <c r="BX12">
        <v>0</v>
      </c>
      <c r="BY12">
        <v>1.4999999999999999E-2</v>
      </c>
      <c r="BZ12">
        <v>0.16700000000000001</v>
      </c>
      <c r="CA12">
        <v>0</v>
      </c>
      <c r="CB12">
        <v>0.88800000000000001</v>
      </c>
      <c r="CC12">
        <v>0</v>
      </c>
      <c r="CD12">
        <v>-1</v>
      </c>
      <c r="CE12">
        <v>480</v>
      </c>
      <c r="CF12">
        <v>394.42899999999997</v>
      </c>
      <c r="CG12">
        <v>1.571</v>
      </c>
      <c r="CH12">
        <v>0</v>
      </c>
      <c r="CI12">
        <v>480</v>
      </c>
      <c r="CJ12">
        <v>14</v>
      </c>
      <c r="CK12">
        <v>23609</v>
      </c>
      <c r="CL12">
        <v>1686.357</v>
      </c>
      <c r="CM12">
        <v>182</v>
      </c>
      <c r="CN12">
        <v>4331</v>
      </c>
      <c r="CO12">
        <v>137</v>
      </c>
      <c r="CP12">
        <v>9.7859999999999996</v>
      </c>
      <c r="CQ12">
        <v>2</v>
      </c>
      <c r="CR12">
        <v>36</v>
      </c>
      <c r="CS12">
        <v>0.33700000000000002</v>
      </c>
      <c r="CT12">
        <v>0.41199999999999998</v>
      </c>
      <c r="CU12">
        <v>0.214</v>
      </c>
      <c r="CV12">
        <v>0.221</v>
      </c>
      <c r="CW12">
        <v>10523</v>
      </c>
      <c r="CX12">
        <v>751.64300000000003</v>
      </c>
      <c r="CY12">
        <v>419</v>
      </c>
      <c r="CZ12">
        <v>2096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0.83699999999999997</v>
      </c>
      <c r="DJ12">
        <v>0</v>
      </c>
      <c r="DK12">
        <v>14.643000000000001</v>
      </c>
      <c r="DL12">
        <v>0.81</v>
      </c>
      <c r="DM12">
        <v>0</v>
      </c>
      <c r="DN12">
        <v>17.3</v>
      </c>
      <c r="DO12">
        <v>123</v>
      </c>
      <c r="DP12">
        <v>14</v>
      </c>
      <c r="DQ12">
        <v>14</v>
      </c>
      <c r="DR12">
        <v>7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109</v>
      </c>
      <c r="EB12">
        <v>45</v>
      </c>
      <c r="EC12">
        <v>0</v>
      </c>
      <c r="ED12">
        <v>0</v>
      </c>
      <c r="EE12">
        <v>18503</v>
      </c>
      <c r="EF12">
        <v>0</v>
      </c>
      <c r="EG12">
        <v>0</v>
      </c>
      <c r="EH12">
        <v>18394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2769.8380000000002</v>
      </c>
      <c r="EV12">
        <v>14</v>
      </c>
      <c r="EW12">
        <v>3367.0091568819898</v>
      </c>
      <c r="EX12">
        <v>109</v>
      </c>
      <c r="EY12">
        <v>3567.6779670016999</v>
      </c>
      <c r="EZ12">
        <v>3679.01507993631</v>
      </c>
      <c r="FA12">
        <v>200.66881000000001</v>
      </c>
      <c r="FB12">
        <v>312.005923</v>
      </c>
      <c r="FC12">
        <v>7</v>
      </c>
      <c r="FD12">
        <v>45</v>
      </c>
      <c r="FE12">
        <v>7.555148</v>
      </c>
      <c r="FF12">
        <v>10.093921999999999</v>
      </c>
      <c r="FG12">
        <v>11.502511</v>
      </c>
      <c r="FH12">
        <v>29</v>
      </c>
      <c r="FI12">
        <v>2</v>
      </c>
      <c r="FJ12">
        <v>3821.171378</v>
      </c>
      <c r="FK12">
        <v>3659.8508769999999</v>
      </c>
      <c r="FL12">
        <v>3660.2751950000002</v>
      </c>
      <c r="FM12">
        <v>3670.3848400000002</v>
      </c>
      <c r="FN12">
        <v>2E-3</v>
      </c>
      <c r="FO12">
        <v>1</v>
      </c>
      <c r="FP12">
        <v>0.79200000000000004</v>
      </c>
      <c r="FQ12">
        <v>0</v>
      </c>
      <c r="FR12">
        <v>1</v>
      </c>
      <c r="FS12">
        <v>0.69099999999999995</v>
      </c>
      <c r="FT12">
        <v>2E-3</v>
      </c>
      <c r="FU12">
        <v>1</v>
      </c>
      <c r="FV12">
        <v>0.877</v>
      </c>
      <c r="FW12">
        <v>0</v>
      </c>
      <c r="FX12">
        <v>1</v>
      </c>
      <c r="FY12">
        <v>0.72499999999999998</v>
      </c>
      <c r="FZ12">
        <v>0.01</v>
      </c>
      <c r="GA12">
        <v>0.01</v>
      </c>
      <c r="GB12">
        <v>0</v>
      </c>
      <c r="GC12">
        <v>20.149999999999999</v>
      </c>
      <c r="GD12">
        <v>22.12</v>
      </c>
      <c r="GE12">
        <v>0</v>
      </c>
      <c r="GF12">
        <v>121.04</v>
      </c>
      <c r="GG12">
        <v>0</v>
      </c>
      <c r="GH12">
        <v>78.59</v>
      </c>
      <c r="GI12">
        <v>0.35</v>
      </c>
      <c r="GJ12">
        <v>0</v>
      </c>
      <c r="GK12">
        <v>0</v>
      </c>
      <c r="GL12">
        <v>0</v>
      </c>
      <c r="GM12">
        <v>0.05</v>
      </c>
      <c r="GN12">
        <v>0</v>
      </c>
      <c r="GO12">
        <v>0</v>
      </c>
      <c r="GP12">
        <v>78.53</v>
      </c>
      <c r="GQ12">
        <v>0</v>
      </c>
      <c r="GR12">
        <v>121.43</v>
      </c>
      <c r="GS12" t="s">
        <v>335</v>
      </c>
      <c r="GT12" t="s">
        <v>153</v>
      </c>
      <c r="GU12" t="s">
        <v>144</v>
      </c>
    </row>
    <row r="13" spans="1:203" x14ac:dyDescent="0.2">
      <c r="A13" t="s">
        <v>154</v>
      </c>
      <c r="B13">
        <v>1</v>
      </c>
      <c r="C13">
        <v>1</v>
      </c>
      <c r="D13">
        <v>2</v>
      </c>
      <c r="E13">
        <v>0</v>
      </c>
      <c r="F13">
        <v>89</v>
      </c>
      <c r="G13">
        <v>12</v>
      </c>
      <c r="H13">
        <v>1000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2</v>
      </c>
      <c r="P13" s="1">
        <v>0</v>
      </c>
      <c r="Q13" s="1">
        <v>9.9999999999999995E-8</v>
      </c>
      <c r="R13" s="1">
        <v>9.9999999999999995E-8</v>
      </c>
      <c r="S13" s="1">
        <v>3600</v>
      </c>
      <c r="T13">
        <v>28</v>
      </c>
      <c r="U13">
        <v>89</v>
      </c>
      <c r="V13">
        <v>0</v>
      </c>
      <c r="W13">
        <v>28</v>
      </c>
      <c r="X13">
        <v>0</v>
      </c>
      <c r="Y13">
        <v>0</v>
      </c>
      <c r="Z13">
        <v>0</v>
      </c>
      <c r="AA13">
        <v>89</v>
      </c>
      <c r="AB13">
        <v>0</v>
      </c>
      <c r="AC13">
        <v>28</v>
      </c>
      <c r="AD13">
        <v>89</v>
      </c>
      <c r="AE13">
        <v>75</v>
      </c>
      <c r="AF13">
        <v>2</v>
      </c>
      <c r="AG13">
        <v>11</v>
      </c>
      <c r="AH13">
        <v>12</v>
      </c>
      <c r="AI13">
        <v>309</v>
      </c>
      <c r="AJ13">
        <v>0.124</v>
      </c>
      <c r="AK13">
        <v>0</v>
      </c>
      <c r="AL13">
        <v>1.4705879999999999E-4</v>
      </c>
      <c r="AM13">
        <v>834.68235294117596</v>
      </c>
      <c r="AN13">
        <v>834.68235294117596</v>
      </c>
      <c r="AO13">
        <v>846.68235294117596</v>
      </c>
      <c r="AP13">
        <v>1120</v>
      </c>
      <c r="AQ13">
        <v>2</v>
      </c>
      <c r="AR13">
        <v>0</v>
      </c>
      <c r="AS13">
        <v>89</v>
      </c>
      <c r="AT13">
        <v>52.167000000000002</v>
      </c>
      <c r="AU13">
        <v>7.25</v>
      </c>
      <c r="AV13">
        <v>0</v>
      </c>
      <c r="AW13">
        <v>89</v>
      </c>
      <c r="AX13">
        <v>12</v>
      </c>
      <c r="AY13">
        <v>16824</v>
      </c>
      <c r="AZ13">
        <v>1402</v>
      </c>
      <c r="BA13">
        <v>47</v>
      </c>
      <c r="BB13">
        <v>3765</v>
      </c>
      <c r="BC13">
        <v>3962</v>
      </c>
      <c r="BD13">
        <v>330.16699999999997</v>
      </c>
      <c r="BE13">
        <v>14</v>
      </c>
      <c r="BF13">
        <v>1092</v>
      </c>
      <c r="BG13">
        <v>47.069000000000003</v>
      </c>
      <c r="BH13">
        <v>35.779000000000003</v>
      </c>
      <c r="BI13">
        <v>28.332999999999998</v>
      </c>
      <c r="BJ13">
        <v>26.65</v>
      </c>
      <c r="BK13">
        <v>2795</v>
      </c>
      <c r="BL13">
        <v>232.917</v>
      </c>
      <c r="BM13">
        <v>84</v>
      </c>
      <c r="BN13">
        <v>483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4.3999999999999997E-2</v>
      </c>
      <c r="BX13">
        <v>0</v>
      </c>
      <c r="BY13">
        <v>3.5369999999999999</v>
      </c>
      <c r="BZ13">
        <v>0.114</v>
      </c>
      <c r="CA13">
        <v>0</v>
      </c>
      <c r="CB13">
        <v>2.6469999999999998</v>
      </c>
      <c r="CC13">
        <v>2</v>
      </c>
      <c r="CD13">
        <v>0</v>
      </c>
      <c r="CE13">
        <v>89</v>
      </c>
      <c r="CF13">
        <v>27.454999999999998</v>
      </c>
      <c r="CG13">
        <v>4.5449999999999999</v>
      </c>
      <c r="CH13">
        <v>0</v>
      </c>
      <c r="CI13">
        <v>89</v>
      </c>
      <c r="CJ13">
        <v>11</v>
      </c>
      <c r="CK13">
        <v>29669</v>
      </c>
      <c r="CL13">
        <v>2697.1819999999998</v>
      </c>
      <c r="CM13">
        <v>287</v>
      </c>
      <c r="CN13">
        <v>4136</v>
      </c>
      <c r="CO13">
        <v>1419</v>
      </c>
      <c r="CP13">
        <v>129</v>
      </c>
      <c r="CQ13">
        <v>0</v>
      </c>
      <c r="CR13">
        <v>366</v>
      </c>
      <c r="CS13">
        <v>51.795000000000002</v>
      </c>
      <c r="CT13">
        <v>16.658000000000001</v>
      </c>
      <c r="CU13">
        <v>31.675000000000001</v>
      </c>
      <c r="CV13">
        <v>14.805</v>
      </c>
      <c r="CW13">
        <v>2189</v>
      </c>
      <c r="CX13">
        <v>199</v>
      </c>
      <c r="CY13">
        <v>57</v>
      </c>
      <c r="CZ13">
        <v>704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0.76200000000000001</v>
      </c>
      <c r="DJ13">
        <v>0</v>
      </c>
      <c r="DK13">
        <v>224.14400000000001</v>
      </c>
      <c r="DL13">
        <v>0.189</v>
      </c>
      <c r="DM13">
        <v>0</v>
      </c>
      <c r="DN13">
        <v>40.273000000000003</v>
      </c>
      <c r="DO13">
        <v>354</v>
      </c>
      <c r="DP13">
        <v>12</v>
      </c>
      <c r="DQ13">
        <v>12</v>
      </c>
      <c r="DR13">
        <v>6</v>
      </c>
      <c r="DS13">
        <v>342</v>
      </c>
      <c r="DT13">
        <v>19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9666</v>
      </c>
      <c r="EF13">
        <v>1372</v>
      </c>
      <c r="EG13">
        <v>0</v>
      </c>
      <c r="EH13">
        <v>7952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834.68235294117596</v>
      </c>
      <c r="EV13">
        <v>12</v>
      </c>
      <c r="EW13">
        <v>847.72605328043596</v>
      </c>
      <c r="EX13">
        <v>342</v>
      </c>
      <c r="EY13">
        <v>923.85613232492904</v>
      </c>
      <c r="EZ13">
        <v>923.85613232492904</v>
      </c>
      <c r="FA13">
        <v>76.130078999999995</v>
      </c>
      <c r="FB13">
        <v>76.130078999999995</v>
      </c>
      <c r="FC13">
        <v>6</v>
      </c>
      <c r="FD13">
        <v>19</v>
      </c>
      <c r="FE13">
        <v>4.5716419999999998</v>
      </c>
      <c r="FF13">
        <v>31.254211000000002</v>
      </c>
      <c r="FG13">
        <v>31.254211000000002</v>
      </c>
      <c r="FH13">
        <v>41</v>
      </c>
      <c r="FI13">
        <v>3</v>
      </c>
      <c r="FJ13">
        <v>924.59771000000001</v>
      </c>
      <c r="FK13">
        <v>923.856132</v>
      </c>
      <c r="FL13">
        <v>923.856132</v>
      </c>
      <c r="FM13">
        <v>923.856132</v>
      </c>
      <c r="FN13">
        <v>1.7000000000000001E-2</v>
      </c>
      <c r="FO13">
        <v>1</v>
      </c>
      <c r="FP13">
        <v>0.72</v>
      </c>
      <c r="FQ13">
        <v>0.437</v>
      </c>
      <c r="FR13">
        <v>1</v>
      </c>
      <c r="FS13">
        <v>0.81</v>
      </c>
      <c r="FT13">
        <v>1E-3</v>
      </c>
      <c r="FU13">
        <v>1</v>
      </c>
      <c r="FV13">
        <v>0.39</v>
      </c>
      <c r="FW13">
        <v>0</v>
      </c>
      <c r="FX13">
        <v>1</v>
      </c>
      <c r="FY13">
        <v>0.31</v>
      </c>
      <c r="FZ13">
        <v>0</v>
      </c>
      <c r="GA13">
        <v>0</v>
      </c>
      <c r="GB13">
        <v>0</v>
      </c>
      <c r="GC13">
        <v>11.16</v>
      </c>
      <c r="GD13">
        <v>28.64</v>
      </c>
      <c r="GE13">
        <v>0</v>
      </c>
      <c r="GF13">
        <v>62.7</v>
      </c>
      <c r="GG13">
        <v>0</v>
      </c>
      <c r="GH13">
        <v>22.69</v>
      </c>
      <c r="GI13">
        <v>0.72</v>
      </c>
      <c r="GJ13">
        <v>0</v>
      </c>
      <c r="GK13">
        <v>0</v>
      </c>
      <c r="GL13">
        <v>22.53</v>
      </c>
      <c r="GM13">
        <v>7.0000000000000007E-2</v>
      </c>
      <c r="GN13">
        <v>0</v>
      </c>
      <c r="GO13">
        <v>0</v>
      </c>
      <c r="GP13">
        <v>0</v>
      </c>
      <c r="GQ13">
        <v>0</v>
      </c>
      <c r="GR13">
        <v>63.44</v>
      </c>
      <c r="GS13" t="s">
        <v>336</v>
      </c>
      <c r="GT13" t="s">
        <v>154</v>
      </c>
      <c r="GU13" t="s">
        <v>144</v>
      </c>
    </row>
    <row r="14" spans="1:203" x14ac:dyDescent="0.2">
      <c r="A14" t="s">
        <v>155</v>
      </c>
      <c r="B14">
        <v>1</v>
      </c>
      <c r="C14">
        <v>1</v>
      </c>
      <c r="D14">
        <v>2</v>
      </c>
      <c r="E14">
        <v>-2</v>
      </c>
      <c r="F14">
        <v>151</v>
      </c>
      <c r="G14">
        <v>12</v>
      </c>
      <c r="H14">
        <v>1000</v>
      </c>
      <c r="I14">
        <v>1000</v>
      </c>
      <c r="J14">
        <v>0</v>
      </c>
      <c r="K14">
        <v>1</v>
      </c>
      <c r="L14">
        <v>1</v>
      </c>
      <c r="M14">
        <v>0</v>
      </c>
      <c r="N14">
        <v>0</v>
      </c>
      <c r="O14">
        <v>2</v>
      </c>
      <c r="P14" s="1">
        <v>0</v>
      </c>
      <c r="Q14" s="1">
        <v>9.9999999999999995E-8</v>
      </c>
      <c r="R14" s="1">
        <v>9.9999999999999995E-8</v>
      </c>
      <c r="S14" s="1">
        <v>3600</v>
      </c>
      <c r="T14">
        <v>13</v>
      </c>
      <c r="U14">
        <v>151</v>
      </c>
      <c r="V14">
        <v>0</v>
      </c>
      <c r="W14">
        <v>13</v>
      </c>
      <c r="X14">
        <v>0</v>
      </c>
      <c r="Y14">
        <v>0</v>
      </c>
      <c r="Z14">
        <v>0</v>
      </c>
      <c r="AA14">
        <v>150</v>
      </c>
      <c r="AB14">
        <v>1</v>
      </c>
      <c r="AC14">
        <v>13</v>
      </c>
      <c r="AD14">
        <v>151</v>
      </c>
      <c r="AE14">
        <v>138</v>
      </c>
      <c r="AF14">
        <v>0</v>
      </c>
      <c r="AG14">
        <v>0</v>
      </c>
      <c r="AH14">
        <v>12</v>
      </c>
      <c r="AI14">
        <v>1706</v>
      </c>
      <c r="AJ14">
        <v>0.86899999999999999</v>
      </c>
      <c r="AK14">
        <v>1.5490999999999999E-6</v>
      </c>
      <c r="AL14">
        <v>1.5490999999999999E-6</v>
      </c>
      <c r="AM14">
        <v>10482.7952803312</v>
      </c>
      <c r="AN14">
        <v>10483.209625241299</v>
      </c>
      <c r="AO14">
        <v>10523.639373424099</v>
      </c>
      <c r="AP14">
        <v>11801.19</v>
      </c>
      <c r="AQ14">
        <v>2</v>
      </c>
      <c r="AR14">
        <v>-2</v>
      </c>
      <c r="AS14">
        <v>151</v>
      </c>
      <c r="AT14">
        <v>0</v>
      </c>
      <c r="AU14">
        <v>12.583</v>
      </c>
      <c r="AV14">
        <v>0</v>
      </c>
      <c r="AW14">
        <v>151</v>
      </c>
      <c r="AX14">
        <v>12</v>
      </c>
      <c r="AY14">
        <v>92173</v>
      </c>
      <c r="AZ14">
        <v>7681.0829999999996</v>
      </c>
      <c r="BA14">
        <v>6498</v>
      </c>
      <c r="BB14">
        <v>10152</v>
      </c>
      <c r="BC14">
        <v>11939</v>
      </c>
      <c r="BD14">
        <v>994.91700000000003</v>
      </c>
      <c r="BE14">
        <v>9</v>
      </c>
      <c r="BF14">
        <v>4325</v>
      </c>
      <c r="BG14">
        <v>87.049000000000007</v>
      </c>
      <c r="BH14">
        <v>52.670999999999999</v>
      </c>
      <c r="BI14">
        <v>0.75</v>
      </c>
      <c r="BJ14">
        <v>0.71</v>
      </c>
      <c r="BK14">
        <v>391</v>
      </c>
      <c r="BL14">
        <v>32.582999999999998</v>
      </c>
      <c r="BM14">
        <v>0</v>
      </c>
      <c r="BN14">
        <v>39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0.318</v>
      </c>
      <c r="BX14">
        <v>0</v>
      </c>
      <c r="BY14">
        <v>579.45699999999999</v>
      </c>
      <c r="BZ14">
        <v>0.68200000000000005</v>
      </c>
      <c r="CA14">
        <v>0</v>
      </c>
      <c r="CB14">
        <v>518.54300000000001</v>
      </c>
      <c r="CC14">
        <v>2</v>
      </c>
      <c r="CD14">
        <v>-2</v>
      </c>
      <c r="CE14">
        <v>151</v>
      </c>
      <c r="CF14">
        <v>0</v>
      </c>
      <c r="CG14">
        <v>0.5</v>
      </c>
      <c r="CH14">
        <v>0</v>
      </c>
      <c r="CI14">
        <v>151</v>
      </c>
      <c r="CJ14">
        <v>12</v>
      </c>
      <c r="CK14">
        <v>41352</v>
      </c>
      <c r="CL14">
        <v>3446</v>
      </c>
      <c r="CM14">
        <v>173</v>
      </c>
      <c r="CN14">
        <v>5580</v>
      </c>
      <c r="CO14">
        <v>450</v>
      </c>
      <c r="CP14">
        <v>37.5</v>
      </c>
      <c r="CQ14">
        <v>0</v>
      </c>
      <c r="CR14">
        <v>193</v>
      </c>
      <c r="CS14">
        <v>87.049000000000007</v>
      </c>
      <c r="CT14">
        <v>27.562000000000001</v>
      </c>
      <c r="CU14">
        <v>0</v>
      </c>
      <c r="CV14">
        <v>0.51400000000000001</v>
      </c>
      <c r="CW14">
        <v>39</v>
      </c>
      <c r="CX14">
        <v>3.25</v>
      </c>
      <c r="CY14">
        <v>0</v>
      </c>
      <c r="CZ14">
        <v>38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0.27</v>
      </c>
      <c r="DJ14">
        <v>0</v>
      </c>
      <c r="DK14">
        <v>271.80099999999999</v>
      </c>
      <c r="DL14">
        <v>0.82</v>
      </c>
      <c r="DM14">
        <v>0</v>
      </c>
      <c r="DN14">
        <v>244.625</v>
      </c>
      <c r="DO14">
        <v>2012</v>
      </c>
      <c r="DP14">
        <v>12</v>
      </c>
      <c r="DQ14">
        <v>12</v>
      </c>
      <c r="DR14">
        <v>0</v>
      </c>
      <c r="DS14">
        <v>116</v>
      </c>
      <c r="DT14">
        <v>8</v>
      </c>
      <c r="DU14">
        <v>0</v>
      </c>
      <c r="DV14">
        <v>0</v>
      </c>
      <c r="DW14">
        <v>0</v>
      </c>
      <c r="DX14">
        <v>0</v>
      </c>
      <c r="DY14">
        <v>150</v>
      </c>
      <c r="DZ14">
        <v>3</v>
      </c>
      <c r="EA14">
        <v>0</v>
      </c>
      <c r="EB14">
        <v>0</v>
      </c>
      <c r="EC14">
        <v>1734</v>
      </c>
      <c r="ED14">
        <v>69</v>
      </c>
      <c r="EE14">
        <v>30601</v>
      </c>
      <c r="EF14">
        <v>16569</v>
      </c>
      <c r="EG14">
        <v>0</v>
      </c>
      <c r="EH14">
        <v>10791</v>
      </c>
      <c r="EI14">
        <v>1159</v>
      </c>
      <c r="EJ14">
        <v>82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24</v>
      </c>
      <c r="EQ14">
        <v>0</v>
      </c>
      <c r="ER14">
        <v>0</v>
      </c>
      <c r="ES14">
        <v>0</v>
      </c>
      <c r="ET14">
        <v>0</v>
      </c>
      <c r="EU14">
        <v>10482.7952803312</v>
      </c>
      <c r="EV14">
        <v>12</v>
      </c>
      <c r="EW14">
        <v>10526.3557737379</v>
      </c>
      <c r="EX14">
        <v>2000</v>
      </c>
      <c r="EY14">
        <v>10544.0674981338</v>
      </c>
      <c r="EZ14">
        <v>10544.0674981338</v>
      </c>
      <c r="FA14">
        <v>17.711724</v>
      </c>
      <c r="FB14">
        <v>17.711724</v>
      </c>
      <c r="FC14">
        <v>0</v>
      </c>
      <c r="FD14">
        <v>80</v>
      </c>
      <c r="FE14">
        <v>3.3040560000000001</v>
      </c>
      <c r="FF14">
        <v>4.6474869999999999</v>
      </c>
      <c r="FG14">
        <v>4.6474869999999999</v>
      </c>
      <c r="FH14">
        <v>1002</v>
      </c>
      <c r="FI14">
        <v>50</v>
      </c>
      <c r="FJ14">
        <v>10543.913654</v>
      </c>
      <c r="FK14">
        <v>10536.026164999999</v>
      </c>
      <c r="FL14">
        <v>10536.469166000001</v>
      </c>
      <c r="FM14">
        <v>10541.086960000001</v>
      </c>
      <c r="FN14">
        <v>2E-3</v>
      </c>
      <c r="FO14">
        <v>3.4000000000000002E-2</v>
      </c>
      <c r="FP14">
        <v>1.4999999999999999E-2</v>
      </c>
      <c r="FQ14">
        <v>1.7000000000000001E-2</v>
      </c>
      <c r="FR14">
        <v>0.27600000000000002</v>
      </c>
      <c r="FS14">
        <v>7.6999999999999999E-2</v>
      </c>
      <c r="FT14">
        <v>0</v>
      </c>
      <c r="FU14">
        <v>3.4000000000000002E-2</v>
      </c>
      <c r="FV14">
        <v>0</v>
      </c>
      <c r="FW14">
        <v>0</v>
      </c>
      <c r="FX14">
        <v>0.27600000000000002</v>
      </c>
      <c r="FY14">
        <v>1.2E-2</v>
      </c>
      <c r="FZ14">
        <v>0</v>
      </c>
      <c r="GA14">
        <v>0.01</v>
      </c>
      <c r="GB14">
        <v>0</v>
      </c>
      <c r="GC14">
        <v>688.97</v>
      </c>
      <c r="GD14">
        <v>120.08</v>
      </c>
      <c r="GE14">
        <v>0</v>
      </c>
      <c r="GF14">
        <v>1777.65</v>
      </c>
      <c r="GG14">
        <v>0</v>
      </c>
      <c r="GH14">
        <v>965.79</v>
      </c>
      <c r="GI14">
        <v>41.34</v>
      </c>
      <c r="GJ14">
        <v>0</v>
      </c>
      <c r="GK14">
        <v>0</v>
      </c>
      <c r="GL14">
        <v>137.37</v>
      </c>
      <c r="GM14">
        <v>0.26</v>
      </c>
      <c r="GN14">
        <v>0</v>
      </c>
      <c r="GO14">
        <v>66.989999999999995</v>
      </c>
      <c r="GP14">
        <v>0</v>
      </c>
      <c r="GQ14">
        <v>761.1</v>
      </c>
      <c r="GR14">
        <v>1835.81</v>
      </c>
      <c r="GS14" t="s">
        <v>338</v>
      </c>
      <c r="GT14" t="s">
        <v>155</v>
      </c>
      <c r="GU14" t="s">
        <v>144</v>
      </c>
    </row>
    <row r="15" spans="1:203" x14ac:dyDescent="0.2">
      <c r="A15" t="s">
        <v>156</v>
      </c>
      <c r="B15">
        <v>1</v>
      </c>
      <c r="C15">
        <v>1</v>
      </c>
      <c r="D15">
        <v>0</v>
      </c>
      <c r="E15">
        <v>-2</v>
      </c>
      <c r="F15">
        <v>151</v>
      </c>
      <c r="G15">
        <v>11</v>
      </c>
      <c r="H15">
        <v>1000</v>
      </c>
      <c r="I15">
        <v>1000</v>
      </c>
      <c r="J15">
        <v>0</v>
      </c>
      <c r="K15">
        <v>0</v>
      </c>
      <c r="L15">
        <v>0</v>
      </c>
      <c r="M15">
        <v>0</v>
      </c>
      <c r="N15">
        <v>0</v>
      </c>
      <c r="O15">
        <v>2</v>
      </c>
      <c r="P15" s="1">
        <v>0</v>
      </c>
      <c r="Q15" s="1">
        <v>9.9999999999999995E-8</v>
      </c>
      <c r="R15" s="1">
        <v>9.9999999999999995E-8</v>
      </c>
      <c r="S15" s="1">
        <v>3600</v>
      </c>
      <c r="T15">
        <v>12</v>
      </c>
      <c r="U15">
        <v>151</v>
      </c>
      <c r="V15">
        <v>0</v>
      </c>
      <c r="W15">
        <v>12</v>
      </c>
      <c r="X15">
        <v>0</v>
      </c>
      <c r="Y15">
        <v>0</v>
      </c>
      <c r="Z15">
        <v>0</v>
      </c>
      <c r="AA15">
        <v>150</v>
      </c>
      <c r="AB15">
        <v>1</v>
      </c>
      <c r="AC15">
        <v>12</v>
      </c>
      <c r="AD15">
        <v>151</v>
      </c>
      <c r="AE15">
        <v>139</v>
      </c>
      <c r="AF15">
        <v>0</v>
      </c>
      <c r="AG15">
        <v>0</v>
      </c>
      <c r="AH15">
        <v>11</v>
      </c>
      <c r="AI15">
        <v>1640</v>
      </c>
      <c r="AJ15">
        <v>0.90500000000000003</v>
      </c>
      <c r="AK15">
        <v>8.5130000000000001E-7</v>
      </c>
      <c r="AL15">
        <v>8.5130000000000001E-7</v>
      </c>
      <c r="AM15">
        <v>38893.9036405226</v>
      </c>
      <c r="AN15">
        <v>38894.326324461297</v>
      </c>
      <c r="AO15">
        <v>38914.494136374502</v>
      </c>
      <c r="AP15">
        <v>40005.050000000003</v>
      </c>
      <c r="AQ15">
        <v>0</v>
      </c>
      <c r="AR15">
        <v>-2</v>
      </c>
      <c r="AS15">
        <v>151</v>
      </c>
      <c r="AT15">
        <v>0</v>
      </c>
      <c r="AU15">
        <v>13.727</v>
      </c>
      <c r="AV15">
        <v>0</v>
      </c>
      <c r="AW15">
        <v>151</v>
      </c>
      <c r="AX15">
        <v>11</v>
      </c>
      <c r="AY15">
        <v>74289</v>
      </c>
      <c r="AZ15">
        <v>6753.5450000000001</v>
      </c>
      <c r="BA15">
        <v>4006</v>
      </c>
      <c r="BB15">
        <v>8609</v>
      </c>
      <c r="BC15">
        <v>9901</v>
      </c>
      <c r="BD15">
        <v>900.09100000000001</v>
      </c>
      <c r="BE15">
        <v>160</v>
      </c>
      <c r="BF15">
        <v>2469</v>
      </c>
      <c r="BG15">
        <v>48.719000000000001</v>
      </c>
      <c r="BH15">
        <v>28.556000000000001</v>
      </c>
      <c r="BI15">
        <v>20.681999999999999</v>
      </c>
      <c r="BJ15">
        <v>4.806</v>
      </c>
      <c r="BK15">
        <v>10</v>
      </c>
      <c r="BL15">
        <v>0.90900000000000003</v>
      </c>
      <c r="BM15">
        <v>0</v>
      </c>
      <c r="BN15">
        <v>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0.221</v>
      </c>
      <c r="BX15">
        <v>0</v>
      </c>
      <c r="BY15">
        <v>431.017</v>
      </c>
      <c r="BZ15">
        <v>0.248</v>
      </c>
      <c r="CA15">
        <v>0</v>
      </c>
      <c r="CB15">
        <v>221.33500000000001</v>
      </c>
      <c r="CC15">
        <v>0</v>
      </c>
      <c r="CD15">
        <v>-2</v>
      </c>
      <c r="CE15">
        <v>151</v>
      </c>
      <c r="CF15">
        <v>0</v>
      </c>
      <c r="CG15">
        <v>0.182</v>
      </c>
      <c r="CH15">
        <v>0</v>
      </c>
      <c r="CI15">
        <v>151</v>
      </c>
      <c r="CJ15">
        <v>11</v>
      </c>
      <c r="CK15">
        <v>42909</v>
      </c>
      <c r="CL15">
        <v>3900.8180000000002</v>
      </c>
      <c r="CM15">
        <v>164</v>
      </c>
      <c r="CN15">
        <v>9111</v>
      </c>
      <c r="CO15">
        <v>378</v>
      </c>
      <c r="CP15">
        <v>34.363999999999997</v>
      </c>
      <c r="CQ15">
        <v>0</v>
      </c>
      <c r="CR15">
        <v>222</v>
      </c>
      <c r="CS15">
        <v>48.719000000000001</v>
      </c>
      <c r="CT15">
        <v>15.41</v>
      </c>
      <c r="CU15">
        <v>0</v>
      </c>
      <c r="CV15">
        <v>13.936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0.20799999999999999</v>
      </c>
      <c r="DJ15">
        <v>0</v>
      </c>
      <c r="DK15">
        <v>249.65</v>
      </c>
      <c r="DL15">
        <v>0.42499999999999999</v>
      </c>
      <c r="DM15">
        <v>0</v>
      </c>
      <c r="DN15">
        <v>258.02</v>
      </c>
      <c r="DO15">
        <v>2011</v>
      </c>
      <c r="DP15">
        <v>11</v>
      </c>
      <c r="DQ15">
        <v>11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2000</v>
      </c>
      <c r="ED15">
        <v>10</v>
      </c>
      <c r="EE15">
        <v>29102</v>
      </c>
      <c r="EF15">
        <v>15877</v>
      </c>
      <c r="EG15">
        <v>0</v>
      </c>
      <c r="EH15">
        <v>10152</v>
      </c>
      <c r="EI15">
        <v>926</v>
      </c>
      <c r="EJ15">
        <v>144</v>
      </c>
      <c r="EK15">
        <v>0</v>
      </c>
      <c r="EL15">
        <v>0</v>
      </c>
      <c r="EM15">
        <v>0</v>
      </c>
      <c r="EN15">
        <v>3</v>
      </c>
      <c r="EO15">
        <v>0</v>
      </c>
      <c r="EP15">
        <v>22</v>
      </c>
      <c r="EQ15">
        <v>0</v>
      </c>
      <c r="ER15">
        <v>0</v>
      </c>
      <c r="ES15">
        <v>0</v>
      </c>
      <c r="ET15">
        <v>0</v>
      </c>
      <c r="EU15">
        <v>38893.9036405226</v>
      </c>
      <c r="EV15">
        <v>11</v>
      </c>
      <c r="EW15">
        <v>38920.2071287832</v>
      </c>
      <c r="EX15">
        <v>2000</v>
      </c>
      <c r="EY15">
        <v>38924.760787295098</v>
      </c>
      <c r="EZ15">
        <v>38924.760787295098</v>
      </c>
      <c r="FA15">
        <v>4.5536589999999997</v>
      </c>
      <c r="FB15">
        <v>4.5536589999999997</v>
      </c>
      <c r="FC15">
        <v>0</v>
      </c>
      <c r="FD15">
        <v>10</v>
      </c>
      <c r="FE15">
        <v>2.3672390000000001</v>
      </c>
      <c r="FF15">
        <v>2.7770549999999998</v>
      </c>
      <c r="FG15">
        <v>2.7770549999999998</v>
      </c>
      <c r="FH15">
        <v>45</v>
      </c>
      <c r="FI15">
        <v>3</v>
      </c>
      <c r="FJ15">
        <v>38927.858995000002</v>
      </c>
      <c r="FK15">
        <v>38920.207129000002</v>
      </c>
      <c r="FL15">
        <v>38920.208531999997</v>
      </c>
      <c r="FM15">
        <v>38921.510757999997</v>
      </c>
      <c r="FN15">
        <v>3.0000000000000001E-3</v>
      </c>
      <c r="FO15">
        <v>2.7E-2</v>
      </c>
      <c r="FP15">
        <v>1.2999999999999999E-2</v>
      </c>
      <c r="FQ15">
        <v>1.6E-2</v>
      </c>
      <c r="FR15">
        <v>1</v>
      </c>
      <c r="FS15">
        <v>0.217</v>
      </c>
      <c r="FT15">
        <v>0</v>
      </c>
      <c r="FU15">
        <v>2.7E-2</v>
      </c>
      <c r="FV15">
        <v>4.0000000000000001E-3</v>
      </c>
      <c r="FW15">
        <v>0</v>
      </c>
      <c r="FX15">
        <v>1</v>
      </c>
      <c r="FY15">
        <v>1.4E-2</v>
      </c>
      <c r="FZ15">
        <v>0</v>
      </c>
      <c r="GA15">
        <v>0</v>
      </c>
      <c r="GB15">
        <v>0</v>
      </c>
      <c r="GC15">
        <v>1099.2</v>
      </c>
      <c r="GD15">
        <v>118.17</v>
      </c>
      <c r="GE15">
        <v>0</v>
      </c>
      <c r="GF15">
        <v>2821.86</v>
      </c>
      <c r="GG15">
        <v>0</v>
      </c>
      <c r="GH15">
        <v>1602.08</v>
      </c>
      <c r="GI15">
        <v>42.21</v>
      </c>
      <c r="GJ15">
        <v>0</v>
      </c>
      <c r="GK15">
        <v>0</v>
      </c>
      <c r="GL15">
        <v>0</v>
      </c>
      <c r="GM15">
        <v>0.16</v>
      </c>
      <c r="GN15">
        <v>0</v>
      </c>
      <c r="GO15">
        <v>0</v>
      </c>
      <c r="GP15">
        <v>0</v>
      </c>
      <c r="GQ15">
        <v>1601.78</v>
      </c>
      <c r="GR15">
        <v>2864.18</v>
      </c>
      <c r="GS15" t="s">
        <v>339</v>
      </c>
      <c r="GT15" t="s">
        <v>156</v>
      </c>
      <c r="GU15" t="s">
        <v>144</v>
      </c>
    </row>
    <row r="16" spans="1:203" x14ac:dyDescent="0.2">
      <c r="A16" t="s">
        <v>157</v>
      </c>
      <c r="B16">
        <v>1</v>
      </c>
      <c r="C16">
        <v>1</v>
      </c>
      <c r="D16">
        <v>1</v>
      </c>
      <c r="E16">
        <v>0</v>
      </c>
      <c r="F16">
        <v>151</v>
      </c>
      <c r="G16">
        <v>20</v>
      </c>
      <c r="H16">
        <v>1000</v>
      </c>
      <c r="I16">
        <v>1000</v>
      </c>
      <c r="J16">
        <v>0</v>
      </c>
      <c r="K16">
        <v>0</v>
      </c>
      <c r="L16">
        <v>0</v>
      </c>
      <c r="M16">
        <v>0</v>
      </c>
      <c r="N16">
        <v>0</v>
      </c>
      <c r="O16">
        <v>2</v>
      </c>
      <c r="P16" s="1">
        <v>0</v>
      </c>
      <c r="Q16" s="1">
        <v>9.9999999999999995E-8</v>
      </c>
      <c r="R16" s="1">
        <v>9.9999999999999995E-8</v>
      </c>
      <c r="S16" s="1">
        <v>3600</v>
      </c>
      <c r="T16">
        <v>68</v>
      </c>
      <c r="U16">
        <v>151</v>
      </c>
      <c r="V16">
        <v>0</v>
      </c>
      <c r="W16">
        <v>68</v>
      </c>
      <c r="X16">
        <v>0</v>
      </c>
      <c r="Y16">
        <v>0</v>
      </c>
      <c r="Z16">
        <v>0</v>
      </c>
      <c r="AA16">
        <v>150</v>
      </c>
      <c r="AB16">
        <v>1</v>
      </c>
      <c r="AC16">
        <v>68</v>
      </c>
      <c r="AD16">
        <v>151</v>
      </c>
      <c r="AE16">
        <v>130</v>
      </c>
      <c r="AF16">
        <v>0</v>
      </c>
      <c r="AG16">
        <v>0</v>
      </c>
      <c r="AH16">
        <v>20</v>
      </c>
      <c r="AI16">
        <v>9631</v>
      </c>
      <c r="AJ16">
        <v>0.93799999999999994</v>
      </c>
      <c r="AK16">
        <v>4.7989999999999995E-7</v>
      </c>
      <c r="AL16">
        <v>4.7989999999999995E-7</v>
      </c>
      <c r="AM16">
        <v>86195.863027811007</v>
      </c>
      <c r="AN16">
        <v>86196.038825433207</v>
      </c>
      <c r="AO16">
        <v>86415.862389786693</v>
      </c>
      <c r="AP16">
        <v>91405.723700000002</v>
      </c>
      <c r="AQ16">
        <v>1</v>
      </c>
      <c r="AR16">
        <v>0</v>
      </c>
      <c r="AS16">
        <v>151</v>
      </c>
      <c r="AT16">
        <v>0</v>
      </c>
      <c r="AU16">
        <v>7.15</v>
      </c>
      <c r="AV16">
        <v>0</v>
      </c>
      <c r="AW16">
        <v>151</v>
      </c>
      <c r="AX16">
        <v>20</v>
      </c>
      <c r="AY16">
        <v>34522</v>
      </c>
      <c r="AZ16">
        <v>1726.1</v>
      </c>
      <c r="BA16">
        <v>151</v>
      </c>
      <c r="BB16">
        <v>3219</v>
      </c>
      <c r="BC16">
        <v>354</v>
      </c>
      <c r="BD16">
        <v>17.7</v>
      </c>
      <c r="BE16">
        <v>0</v>
      </c>
      <c r="BF16">
        <v>181</v>
      </c>
      <c r="BG16">
        <v>1.01</v>
      </c>
      <c r="BH16">
        <v>8.1000000000000003E-2</v>
      </c>
      <c r="BI16">
        <v>0</v>
      </c>
      <c r="BJ16">
        <v>0</v>
      </c>
      <c r="BK16">
        <v>9</v>
      </c>
      <c r="BL16">
        <v>0.45</v>
      </c>
      <c r="BM16">
        <v>0</v>
      </c>
      <c r="BN16">
        <v>2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0.308</v>
      </c>
      <c r="BX16">
        <v>0</v>
      </c>
      <c r="BY16">
        <v>949.78499999999997</v>
      </c>
      <c r="BZ16">
        <v>0.19600000000000001</v>
      </c>
      <c r="CA16">
        <v>0</v>
      </c>
      <c r="CB16">
        <v>154.30000000000001</v>
      </c>
      <c r="CC16">
        <v>1</v>
      </c>
      <c r="CD16">
        <v>0</v>
      </c>
      <c r="CE16">
        <v>151</v>
      </c>
      <c r="CF16">
        <v>0</v>
      </c>
      <c r="CG16">
        <v>0.25</v>
      </c>
      <c r="CH16">
        <v>0</v>
      </c>
      <c r="CI16">
        <v>151</v>
      </c>
      <c r="CJ16">
        <v>20</v>
      </c>
      <c r="CK16">
        <v>12986</v>
      </c>
      <c r="CL16">
        <v>649.29999999999995</v>
      </c>
      <c r="CM16">
        <v>447</v>
      </c>
      <c r="CN16">
        <v>1033</v>
      </c>
      <c r="CO16">
        <v>21</v>
      </c>
      <c r="CP16">
        <v>1.05</v>
      </c>
      <c r="CQ16">
        <v>0</v>
      </c>
      <c r="CR16">
        <v>18</v>
      </c>
      <c r="CS16">
        <v>1.01</v>
      </c>
      <c r="CT16">
        <v>6.0999999999999999E-2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26.719000000000001</v>
      </c>
      <c r="DJ16">
        <v>0</v>
      </c>
      <c r="DK16">
        <v>8714.0450000000001</v>
      </c>
      <c r="DL16">
        <v>135.114</v>
      </c>
      <c r="DM16">
        <v>0</v>
      </c>
      <c r="DN16">
        <v>48961.277999999998</v>
      </c>
      <c r="DO16">
        <v>2020</v>
      </c>
      <c r="DP16">
        <v>20</v>
      </c>
      <c r="DQ16">
        <v>20</v>
      </c>
      <c r="DR16">
        <v>1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2000</v>
      </c>
      <c r="ED16">
        <v>50</v>
      </c>
      <c r="EE16">
        <v>50662</v>
      </c>
      <c r="EF16">
        <v>22137</v>
      </c>
      <c r="EG16">
        <v>0</v>
      </c>
      <c r="EH16">
        <v>25740</v>
      </c>
      <c r="EI16">
        <v>762</v>
      </c>
      <c r="EJ16">
        <v>16</v>
      </c>
      <c r="EK16">
        <v>0</v>
      </c>
      <c r="EL16">
        <v>0</v>
      </c>
      <c r="EM16">
        <v>0</v>
      </c>
      <c r="EN16">
        <v>7</v>
      </c>
      <c r="EO16">
        <v>0</v>
      </c>
      <c r="EP16">
        <v>40</v>
      </c>
      <c r="EQ16">
        <v>0</v>
      </c>
      <c r="ER16">
        <v>0</v>
      </c>
      <c r="ES16">
        <v>0</v>
      </c>
      <c r="ET16">
        <v>0</v>
      </c>
      <c r="EU16">
        <v>86195.863027811007</v>
      </c>
      <c r="EV16">
        <v>20</v>
      </c>
      <c r="EW16">
        <v>86215.899200545595</v>
      </c>
      <c r="EX16">
        <v>2000</v>
      </c>
      <c r="EY16">
        <v>86245.480216748605</v>
      </c>
      <c r="EZ16">
        <v>86245.480216748605</v>
      </c>
      <c r="FA16">
        <v>29.581016000000002</v>
      </c>
      <c r="FB16">
        <v>29.581016000000002</v>
      </c>
      <c r="FC16">
        <v>1</v>
      </c>
      <c r="FD16">
        <v>50</v>
      </c>
      <c r="FE16">
        <v>0.38458199999999998</v>
      </c>
      <c r="FF16">
        <v>0.95237099999999997</v>
      </c>
      <c r="FG16">
        <v>0.95237099999999997</v>
      </c>
      <c r="FH16">
        <v>62</v>
      </c>
      <c r="FI16">
        <v>3</v>
      </c>
      <c r="FJ16">
        <v>86257.756030999997</v>
      </c>
      <c r="FK16">
        <v>86221.724935000006</v>
      </c>
      <c r="FL16">
        <v>86223.839321000007</v>
      </c>
      <c r="FM16">
        <v>86243.230905999997</v>
      </c>
      <c r="FN16">
        <v>1E-3</v>
      </c>
      <c r="FO16">
        <v>8.0000000000000002E-3</v>
      </c>
      <c r="FP16">
        <v>4.0000000000000001E-3</v>
      </c>
      <c r="FQ16">
        <v>1.9E-2</v>
      </c>
      <c r="FR16">
        <v>0.59599999999999997</v>
      </c>
      <c r="FS16">
        <v>0.16600000000000001</v>
      </c>
      <c r="FT16">
        <v>0</v>
      </c>
      <c r="FU16">
        <v>8.9999999999999993E-3</v>
      </c>
      <c r="FV16">
        <v>2E-3</v>
      </c>
      <c r="FW16">
        <v>0</v>
      </c>
      <c r="FX16">
        <v>0.59599999999999997</v>
      </c>
      <c r="FY16">
        <v>1.6E-2</v>
      </c>
      <c r="FZ16">
        <v>0.01</v>
      </c>
      <c r="GA16">
        <v>0.02</v>
      </c>
      <c r="GB16">
        <v>0.01</v>
      </c>
      <c r="GC16">
        <v>67.11</v>
      </c>
      <c r="GD16">
        <v>19.21</v>
      </c>
      <c r="GE16">
        <v>0</v>
      </c>
      <c r="GF16">
        <v>621.84</v>
      </c>
      <c r="GG16">
        <v>0</v>
      </c>
      <c r="GH16">
        <v>534.91999999999996</v>
      </c>
      <c r="GI16">
        <v>43.94</v>
      </c>
      <c r="GJ16">
        <v>0.01</v>
      </c>
      <c r="GK16">
        <v>0</v>
      </c>
      <c r="GL16">
        <v>0</v>
      </c>
      <c r="GM16">
        <v>0.04</v>
      </c>
      <c r="GN16">
        <v>0</v>
      </c>
      <c r="GO16">
        <v>0</v>
      </c>
      <c r="GP16">
        <v>0</v>
      </c>
      <c r="GQ16">
        <v>534.83000000000004</v>
      </c>
      <c r="GR16">
        <v>665.99</v>
      </c>
      <c r="GS16" t="s">
        <v>337</v>
      </c>
      <c r="GT16" t="s">
        <v>157</v>
      </c>
      <c r="GU16" t="s">
        <v>144</v>
      </c>
    </row>
    <row r="17" spans="1:203" x14ac:dyDescent="0.2">
      <c r="A17" t="s">
        <v>158</v>
      </c>
      <c r="B17">
        <v>1</v>
      </c>
      <c r="C17">
        <v>1</v>
      </c>
      <c r="D17">
        <v>0</v>
      </c>
      <c r="E17">
        <v>-4</v>
      </c>
      <c r="F17">
        <v>136</v>
      </c>
      <c r="G17">
        <v>11</v>
      </c>
      <c r="H17">
        <v>1000</v>
      </c>
      <c r="I17">
        <v>1000</v>
      </c>
      <c r="J17">
        <v>0</v>
      </c>
      <c r="K17">
        <v>0</v>
      </c>
      <c r="L17">
        <v>1</v>
      </c>
      <c r="M17">
        <v>0</v>
      </c>
      <c r="N17">
        <v>0</v>
      </c>
      <c r="O17">
        <v>2</v>
      </c>
      <c r="P17" s="1">
        <v>0</v>
      </c>
      <c r="Q17" s="1">
        <v>9.9999999999999995E-8</v>
      </c>
      <c r="R17" s="1">
        <v>9.9999999999999995E-8</v>
      </c>
      <c r="S17" s="1">
        <v>3600</v>
      </c>
      <c r="T17">
        <v>300</v>
      </c>
      <c r="U17">
        <v>136</v>
      </c>
      <c r="V17">
        <v>29</v>
      </c>
      <c r="W17">
        <v>271</v>
      </c>
      <c r="X17">
        <v>0</v>
      </c>
      <c r="Y17">
        <v>0</v>
      </c>
      <c r="Z17">
        <v>0</v>
      </c>
      <c r="AA17">
        <v>74</v>
      </c>
      <c r="AB17">
        <v>62</v>
      </c>
      <c r="AC17">
        <v>300</v>
      </c>
      <c r="AD17">
        <v>136</v>
      </c>
      <c r="AE17">
        <v>59</v>
      </c>
      <c r="AF17">
        <v>119</v>
      </c>
      <c r="AG17">
        <v>34</v>
      </c>
      <c r="AH17">
        <v>11</v>
      </c>
      <c r="AI17">
        <v>2945</v>
      </c>
      <c r="AJ17">
        <v>7.1999999999999995E-2</v>
      </c>
      <c r="AK17">
        <v>0</v>
      </c>
      <c r="AL17">
        <v>1.2765960000000001E-4</v>
      </c>
      <c r="AM17">
        <v>2930.9</v>
      </c>
      <c r="AN17">
        <v>2930.9</v>
      </c>
      <c r="AO17">
        <v>2932.0999999999899</v>
      </c>
      <c r="AP17">
        <v>2984.5</v>
      </c>
      <c r="AQ17">
        <v>0</v>
      </c>
      <c r="AR17">
        <v>-4</v>
      </c>
      <c r="AS17">
        <v>136</v>
      </c>
      <c r="AT17">
        <v>59.636000000000003</v>
      </c>
      <c r="AU17">
        <v>3</v>
      </c>
      <c r="AV17">
        <v>0</v>
      </c>
      <c r="AW17">
        <v>136</v>
      </c>
      <c r="AX17">
        <v>11</v>
      </c>
      <c r="AY17">
        <v>12939</v>
      </c>
      <c r="AZ17">
        <v>1176.2729999999999</v>
      </c>
      <c r="BA17">
        <v>559</v>
      </c>
      <c r="BB17">
        <v>2713</v>
      </c>
      <c r="BC17">
        <v>180</v>
      </c>
      <c r="BD17">
        <v>16.364000000000001</v>
      </c>
      <c r="BE17">
        <v>2</v>
      </c>
      <c r="BF17">
        <v>48</v>
      </c>
      <c r="BG17">
        <v>3.76</v>
      </c>
      <c r="BH17">
        <v>2.3490000000000002</v>
      </c>
      <c r="BI17">
        <v>2.4849999999999999</v>
      </c>
      <c r="BJ17">
        <v>2.6040000000000001</v>
      </c>
      <c r="BK17">
        <v>1846</v>
      </c>
      <c r="BL17">
        <v>167.81800000000001</v>
      </c>
      <c r="BM17">
        <v>112</v>
      </c>
      <c r="BN17">
        <v>288</v>
      </c>
      <c r="BO17">
        <v>44</v>
      </c>
      <c r="BP17">
        <v>4</v>
      </c>
      <c r="BQ17">
        <v>4</v>
      </c>
      <c r="BR17">
        <v>4</v>
      </c>
      <c r="BS17">
        <v>0</v>
      </c>
      <c r="BT17">
        <v>0</v>
      </c>
      <c r="BU17">
        <v>0</v>
      </c>
      <c r="BV17">
        <v>0</v>
      </c>
      <c r="BW17">
        <v>9.8000000000000004E-2</v>
      </c>
      <c r="BX17">
        <v>0</v>
      </c>
      <c r="BY17">
        <v>2.4079999999999999</v>
      </c>
      <c r="BZ17">
        <v>6.7000000000000004E-2</v>
      </c>
      <c r="CA17">
        <v>0</v>
      </c>
      <c r="CB17">
        <v>2.4660000000000002</v>
      </c>
      <c r="CC17">
        <v>0</v>
      </c>
      <c r="CD17">
        <v>-4</v>
      </c>
      <c r="CE17">
        <v>136</v>
      </c>
      <c r="CF17">
        <v>11.364000000000001</v>
      </c>
      <c r="CG17">
        <v>1.4550000000000001</v>
      </c>
      <c r="CH17">
        <v>0</v>
      </c>
      <c r="CI17">
        <v>136</v>
      </c>
      <c r="CJ17">
        <v>11</v>
      </c>
      <c r="CK17">
        <v>35241</v>
      </c>
      <c r="CL17">
        <v>3203.7269999999999</v>
      </c>
      <c r="CM17">
        <v>196</v>
      </c>
      <c r="CN17">
        <v>6296</v>
      </c>
      <c r="CO17">
        <v>225</v>
      </c>
      <c r="CP17">
        <v>20.454999999999998</v>
      </c>
      <c r="CQ17">
        <v>0</v>
      </c>
      <c r="CR17">
        <v>67</v>
      </c>
      <c r="CS17">
        <v>3.7930000000000001</v>
      </c>
      <c r="CT17">
        <v>1.865</v>
      </c>
      <c r="CU17">
        <v>1.8640000000000001</v>
      </c>
      <c r="CV17">
        <v>0.92200000000000004</v>
      </c>
      <c r="CW17">
        <v>1378</v>
      </c>
      <c r="CX17">
        <v>125.273</v>
      </c>
      <c r="CY17">
        <v>16</v>
      </c>
      <c r="CZ17">
        <v>537</v>
      </c>
      <c r="DA17">
        <v>44</v>
      </c>
      <c r="DB17">
        <v>4</v>
      </c>
      <c r="DC17">
        <v>4</v>
      </c>
      <c r="DD17">
        <v>4</v>
      </c>
      <c r="DE17">
        <v>0</v>
      </c>
      <c r="DF17">
        <v>0</v>
      </c>
      <c r="DG17">
        <v>0</v>
      </c>
      <c r="DH17">
        <v>0</v>
      </c>
      <c r="DI17">
        <v>0.26600000000000001</v>
      </c>
      <c r="DJ17">
        <v>0</v>
      </c>
      <c r="DK17">
        <v>161.036</v>
      </c>
      <c r="DL17">
        <v>0.20399999999999999</v>
      </c>
      <c r="DM17">
        <v>0</v>
      </c>
      <c r="DN17">
        <v>152.75</v>
      </c>
      <c r="DO17">
        <v>1655</v>
      </c>
      <c r="DP17">
        <v>11</v>
      </c>
      <c r="DQ17">
        <v>11</v>
      </c>
      <c r="DR17">
        <v>4</v>
      </c>
      <c r="DS17">
        <v>295</v>
      </c>
      <c r="DT17">
        <v>11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1349</v>
      </c>
      <c r="ED17">
        <v>37</v>
      </c>
      <c r="EE17">
        <v>48249</v>
      </c>
      <c r="EF17">
        <v>18093</v>
      </c>
      <c r="EG17">
        <v>0</v>
      </c>
      <c r="EH17">
        <v>28447</v>
      </c>
      <c r="EI17">
        <v>0</v>
      </c>
      <c r="EJ17">
        <v>62</v>
      </c>
      <c r="EK17">
        <v>0</v>
      </c>
      <c r="EL17">
        <v>0</v>
      </c>
      <c r="EM17">
        <v>0</v>
      </c>
      <c r="EN17">
        <v>2</v>
      </c>
      <c r="EO17">
        <v>0</v>
      </c>
      <c r="EP17">
        <v>11</v>
      </c>
      <c r="EQ17">
        <v>0</v>
      </c>
      <c r="ER17">
        <v>0</v>
      </c>
      <c r="ES17">
        <v>0</v>
      </c>
      <c r="ET17">
        <v>0</v>
      </c>
      <c r="EU17">
        <v>2930.9</v>
      </c>
      <c r="EV17">
        <v>11</v>
      </c>
      <c r="EW17">
        <v>2932.83155080198</v>
      </c>
      <c r="EX17">
        <v>1644</v>
      </c>
      <c r="EY17">
        <v>2934.20464845778</v>
      </c>
      <c r="EZ17">
        <v>2934.20464845778</v>
      </c>
      <c r="FA17">
        <v>1.3730979999999999</v>
      </c>
      <c r="FB17">
        <v>1.3730979999999999</v>
      </c>
      <c r="FC17">
        <v>4</v>
      </c>
      <c r="FD17">
        <v>48</v>
      </c>
      <c r="FE17">
        <v>3.60364</v>
      </c>
      <c r="FF17">
        <v>6.1653890000000002</v>
      </c>
      <c r="FG17">
        <v>6.1653890000000002</v>
      </c>
      <c r="FH17">
        <v>32</v>
      </c>
      <c r="FI17">
        <v>2</v>
      </c>
      <c r="FJ17">
        <v>2934.5165820000002</v>
      </c>
      <c r="FK17">
        <v>2932.846286</v>
      </c>
      <c r="FL17">
        <v>2932.8482220000001</v>
      </c>
      <c r="FM17">
        <v>2933.5071659999999</v>
      </c>
      <c r="FN17">
        <v>3.3000000000000002E-2</v>
      </c>
      <c r="FO17">
        <v>0.95499999999999996</v>
      </c>
      <c r="FP17">
        <v>0.45100000000000001</v>
      </c>
      <c r="FQ17">
        <v>0.51600000000000001</v>
      </c>
      <c r="FR17">
        <v>1</v>
      </c>
      <c r="FS17">
        <v>0.80100000000000005</v>
      </c>
      <c r="FT17">
        <v>5.0000000000000001E-3</v>
      </c>
      <c r="FU17">
        <v>0.998</v>
      </c>
      <c r="FV17">
        <v>0.46200000000000002</v>
      </c>
      <c r="FW17">
        <v>0</v>
      </c>
      <c r="FX17">
        <v>1</v>
      </c>
      <c r="FY17">
        <v>0.41799999999999998</v>
      </c>
      <c r="FZ17">
        <v>0.01</v>
      </c>
      <c r="GA17">
        <v>0.01</v>
      </c>
      <c r="GB17">
        <v>0</v>
      </c>
      <c r="GC17">
        <v>736.98</v>
      </c>
      <c r="GD17">
        <v>39.42</v>
      </c>
      <c r="GE17">
        <v>0</v>
      </c>
      <c r="GF17">
        <v>1418.8</v>
      </c>
      <c r="GG17">
        <v>0</v>
      </c>
      <c r="GH17">
        <v>642.03</v>
      </c>
      <c r="GI17">
        <v>21.06</v>
      </c>
      <c r="GJ17">
        <v>0</v>
      </c>
      <c r="GK17">
        <v>0</v>
      </c>
      <c r="GL17">
        <v>206.54</v>
      </c>
      <c r="GM17">
        <v>0.13</v>
      </c>
      <c r="GN17">
        <v>0</v>
      </c>
      <c r="GO17">
        <v>0</v>
      </c>
      <c r="GP17">
        <v>0.01</v>
      </c>
      <c r="GQ17">
        <v>435.29</v>
      </c>
      <c r="GR17">
        <v>1439.95</v>
      </c>
      <c r="GS17" t="s">
        <v>340</v>
      </c>
      <c r="GT17" t="s">
        <v>158</v>
      </c>
      <c r="GU17" t="s">
        <v>144</v>
      </c>
    </row>
    <row r="18" spans="1:203" x14ac:dyDescent="0.2">
      <c r="A18" t="s">
        <v>159</v>
      </c>
      <c r="B18">
        <v>1</v>
      </c>
      <c r="C18">
        <v>1</v>
      </c>
      <c r="D18">
        <v>0</v>
      </c>
      <c r="E18">
        <v>-2</v>
      </c>
      <c r="F18">
        <v>0</v>
      </c>
      <c r="G18">
        <v>0</v>
      </c>
      <c r="H18">
        <v>1000</v>
      </c>
      <c r="I18">
        <v>1000</v>
      </c>
      <c r="J18">
        <v>0</v>
      </c>
      <c r="K18">
        <v>1</v>
      </c>
      <c r="L18">
        <v>0</v>
      </c>
      <c r="M18">
        <v>0</v>
      </c>
      <c r="N18">
        <v>0</v>
      </c>
      <c r="O18">
        <v>2</v>
      </c>
      <c r="P18" s="1">
        <v>0</v>
      </c>
      <c r="Q18" s="1">
        <v>9.9999999999999995E-8</v>
      </c>
      <c r="R18" s="1">
        <v>9.9999999999999995E-8</v>
      </c>
      <c r="S18" s="1">
        <v>3600</v>
      </c>
      <c r="T18">
        <v>6</v>
      </c>
      <c r="U18">
        <v>319</v>
      </c>
      <c r="V18">
        <v>0</v>
      </c>
      <c r="W18">
        <v>6</v>
      </c>
      <c r="X18">
        <v>0</v>
      </c>
      <c r="Y18">
        <v>0</v>
      </c>
      <c r="Z18">
        <v>0</v>
      </c>
      <c r="AA18">
        <v>319</v>
      </c>
      <c r="AB18">
        <v>0</v>
      </c>
      <c r="AC18">
        <v>6</v>
      </c>
      <c r="AD18">
        <v>319</v>
      </c>
      <c r="AE18">
        <v>313</v>
      </c>
      <c r="AF18">
        <v>1</v>
      </c>
      <c r="AG18">
        <v>0</v>
      </c>
      <c r="AH18">
        <v>5</v>
      </c>
      <c r="AI18">
        <v>1243</v>
      </c>
      <c r="AJ18">
        <v>0.64900000000000002</v>
      </c>
      <c r="AK18">
        <v>8.9676400000000001E-5</v>
      </c>
      <c r="AL18">
        <v>8.9676400000000001E-5</v>
      </c>
      <c r="AM18">
        <v>290.93107271496802</v>
      </c>
      <c r="AN18">
        <v>290.937727230164</v>
      </c>
      <c r="AO18">
        <v>291.169235575713</v>
      </c>
      <c r="AP18">
        <v>307</v>
      </c>
      <c r="AQ18">
        <v>0</v>
      </c>
      <c r="AR18">
        <v>-2</v>
      </c>
      <c r="AS18">
        <v>319</v>
      </c>
      <c r="AT18">
        <v>23</v>
      </c>
      <c r="AU18">
        <v>27</v>
      </c>
      <c r="AV18">
        <v>0</v>
      </c>
      <c r="AW18">
        <v>319</v>
      </c>
      <c r="AX18">
        <v>5</v>
      </c>
      <c r="AY18">
        <v>182255</v>
      </c>
      <c r="AZ18">
        <v>36451</v>
      </c>
      <c r="BA18">
        <v>5984</v>
      </c>
      <c r="BB18">
        <v>46281</v>
      </c>
      <c r="BC18">
        <v>8353</v>
      </c>
      <c r="BD18">
        <v>1670.6</v>
      </c>
      <c r="BE18">
        <v>321</v>
      </c>
      <c r="BF18">
        <v>4040</v>
      </c>
      <c r="BG18">
        <v>370.84</v>
      </c>
      <c r="BH18">
        <v>33.957000000000001</v>
      </c>
      <c r="BI18">
        <v>0</v>
      </c>
      <c r="BJ18">
        <v>14.2</v>
      </c>
      <c r="BK18">
        <v>944</v>
      </c>
      <c r="BL18">
        <v>188.8</v>
      </c>
      <c r="BM18">
        <v>8</v>
      </c>
      <c r="BN18">
        <v>397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6.9000000000000006E-2</v>
      </c>
      <c r="BX18">
        <v>0</v>
      </c>
      <c r="BY18">
        <v>461.69499999999999</v>
      </c>
      <c r="BZ18">
        <v>0.58899999999999997</v>
      </c>
      <c r="CA18">
        <v>0</v>
      </c>
      <c r="CB18">
        <v>623.76099999999997</v>
      </c>
      <c r="CC18">
        <v>0</v>
      </c>
      <c r="CD18">
        <v>-2</v>
      </c>
      <c r="CE18">
        <v>319</v>
      </c>
      <c r="CF18">
        <v>0</v>
      </c>
      <c r="CG18">
        <v>28.75</v>
      </c>
      <c r="CH18">
        <v>0</v>
      </c>
      <c r="CI18">
        <v>319</v>
      </c>
      <c r="CJ18">
        <v>8</v>
      </c>
      <c r="CK18">
        <v>176721</v>
      </c>
      <c r="CL18">
        <v>22090.125</v>
      </c>
      <c r="CM18">
        <v>15799</v>
      </c>
      <c r="CN18">
        <v>24444</v>
      </c>
      <c r="CO18">
        <v>14273</v>
      </c>
      <c r="CP18">
        <v>1784.125</v>
      </c>
      <c r="CQ18">
        <v>3</v>
      </c>
      <c r="CR18">
        <v>9623</v>
      </c>
      <c r="CS18">
        <v>231.77500000000001</v>
      </c>
      <c r="CT18">
        <v>26.213999999999999</v>
      </c>
      <c r="CU18">
        <v>0</v>
      </c>
      <c r="CV18">
        <v>5.9</v>
      </c>
      <c r="CW18">
        <v>176</v>
      </c>
      <c r="CX18">
        <v>22</v>
      </c>
      <c r="CY18">
        <v>0</v>
      </c>
      <c r="CZ18">
        <v>144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0.14899999999999999</v>
      </c>
      <c r="DJ18">
        <v>0</v>
      </c>
      <c r="DK18">
        <v>527.65800000000002</v>
      </c>
      <c r="DL18">
        <v>0.60499999999999998</v>
      </c>
      <c r="DM18">
        <v>0</v>
      </c>
      <c r="DN18">
        <v>1429.45</v>
      </c>
      <c r="DO18">
        <v>1175</v>
      </c>
      <c r="DP18">
        <v>5</v>
      </c>
      <c r="DQ18">
        <v>5</v>
      </c>
      <c r="DR18">
        <v>1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10</v>
      </c>
      <c r="DZ18">
        <v>0</v>
      </c>
      <c r="EA18">
        <v>0</v>
      </c>
      <c r="EB18">
        <v>0</v>
      </c>
      <c r="EC18">
        <v>1160</v>
      </c>
      <c r="ED18">
        <v>5</v>
      </c>
      <c r="EE18">
        <v>19129</v>
      </c>
      <c r="EF18">
        <v>12772</v>
      </c>
      <c r="EG18">
        <v>0</v>
      </c>
      <c r="EH18">
        <v>5090</v>
      </c>
      <c r="EI18">
        <v>0</v>
      </c>
      <c r="EJ18">
        <v>97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290.93107271496802</v>
      </c>
      <c r="EV18">
        <v>5</v>
      </c>
      <c r="EW18">
        <v>291.14073398334801</v>
      </c>
      <c r="EX18">
        <v>1170</v>
      </c>
      <c r="EY18">
        <v>291.37967971829499</v>
      </c>
      <c r="EZ18">
        <v>291.37967971829499</v>
      </c>
      <c r="FA18">
        <v>0.23894599999999999</v>
      </c>
      <c r="FB18">
        <v>0.23894599999999999</v>
      </c>
      <c r="FC18">
        <v>1</v>
      </c>
      <c r="FD18">
        <v>5</v>
      </c>
      <c r="FE18">
        <v>1.304762</v>
      </c>
      <c r="FF18">
        <v>2.7917670000000001</v>
      </c>
      <c r="FG18">
        <v>2.7917670000000001</v>
      </c>
      <c r="FH18">
        <v>13</v>
      </c>
      <c r="FI18">
        <v>2</v>
      </c>
      <c r="FJ18">
        <v>291.41759500000001</v>
      </c>
      <c r="FK18">
        <v>291.14073400000001</v>
      </c>
      <c r="FL18">
        <v>291.14073400000001</v>
      </c>
      <c r="FM18">
        <v>291.37960199999998</v>
      </c>
      <c r="FN18">
        <v>1.7000000000000001E-2</v>
      </c>
      <c r="FO18">
        <v>0.23699999999999999</v>
      </c>
      <c r="FP18">
        <v>0.107</v>
      </c>
      <c r="FQ18">
        <v>0.105</v>
      </c>
      <c r="FR18">
        <v>0.47599999999999998</v>
      </c>
      <c r="FS18">
        <v>0.308</v>
      </c>
      <c r="FT18">
        <v>0</v>
      </c>
      <c r="FU18">
        <v>0.24399999999999999</v>
      </c>
      <c r="FV18">
        <v>5.1999999999999998E-2</v>
      </c>
      <c r="FW18">
        <v>0</v>
      </c>
      <c r="FX18">
        <v>0.48399999999999999</v>
      </c>
      <c r="FY18">
        <v>4.3999999999999997E-2</v>
      </c>
      <c r="FZ18">
        <v>0</v>
      </c>
      <c r="GA18">
        <v>0</v>
      </c>
      <c r="GB18">
        <v>0</v>
      </c>
      <c r="GC18">
        <v>3077.61</v>
      </c>
      <c r="GD18">
        <v>1492.42</v>
      </c>
      <c r="GE18">
        <v>0</v>
      </c>
      <c r="GF18">
        <v>11378.32</v>
      </c>
      <c r="GG18">
        <v>0</v>
      </c>
      <c r="GH18">
        <v>6803.66</v>
      </c>
      <c r="GI18">
        <v>36.76</v>
      </c>
      <c r="GJ18">
        <v>0</v>
      </c>
      <c r="GK18">
        <v>0</v>
      </c>
      <c r="GL18">
        <v>0</v>
      </c>
      <c r="GM18">
        <v>0.96</v>
      </c>
      <c r="GN18">
        <v>0</v>
      </c>
      <c r="GO18">
        <v>84.06</v>
      </c>
      <c r="GP18">
        <v>0</v>
      </c>
      <c r="GQ18">
        <v>6718.37</v>
      </c>
      <c r="GR18">
        <v>11415.15</v>
      </c>
      <c r="GS18" t="s">
        <v>341</v>
      </c>
      <c r="GT18" t="s">
        <v>159</v>
      </c>
      <c r="GU18" t="s">
        <v>144</v>
      </c>
    </row>
    <row r="19" spans="1:203" x14ac:dyDescent="0.2">
      <c r="A19" t="s">
        <v>160</v>
      </c>
      <c r="B19">
        <v>1</v>
      </c>
      <c r="C19">
        <v>1</v>
      </c>
      <c r="D19">
        <v>1</v>
      </c>
      <c r="E19">
        <v>1</v>
      </c>
      <c r="F19">
        <v>96</v>
      </c>
      <c r="G19">
        <v>5</v>
      </c>
      <c r="H19">
        <v>1000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2</v>
      </c>
      <c r="P19" s="1">
        <v>0</v>
      </c>
      <c r="Q19" s="1">
        <v>9.9999999999999995E-8</v>
      </c>
      <c r="R19" s="1">
        <v>9.9999999999999995E-8</v>
      </c>
      <c r="S19" s="1">
        <v>3600</v>
      </c>
      <c r="T19">
        <v>62</v>
      </c>
      <c r="U19">
        <v>96</v>
      </c>
      <c r="V19">
        <v>14</v>
      </c>
      <c r="W19">
        <v>48</v>
      </c>
      <c r="X19">
        <v>0</v>
      </c>
      <c r="Y19">
        <v>0</v>
      </c>
      <c r="Z19">
        <v>0</v>
      </c>
      <c r="AA19">
        <v>48</v>
      </c>
      <c r="AB19">
        <v>48</v>
      </c>
      <c r="AC19">
        <v>62</v>
      </c>
      <c r="AD19">
        <v>96</v>
      </c>
      <c r="AE19">
        <v>36</v>
      </c>
      <c r="AF19">
        <v>46</v>
      </c>
      <c r="AG19">
        <v>0</v>
      </c>
      <c r="AH19">
        <v>5</v>
      </c>
      <c r="AI19">
        <v>192</v>
      </c>
      <c r="AJ19">
        <v>3.2000000000000001E-2</v>
      </c>
      <c r="AK19">
        <v>2.85714286E-2</v>
      </c>
      <c r="AL19">
        <v>2.85714286E-2</v>
      </c>
      <c r="AM19">
        <v>256.01666666666603</v>
      </c>
      <c r="AN19">
        <v>256.14999999999901</v>
      </c>
      <c r="AO19">
        <v>257.37857142857098</v>
      </c>
      <c r="AP19">
        <v>280.94999999999902</v>
      </c>
      <c r="AQ19">
        <v>1</v>
      </c>
      <c r="AR19">
        <v>1</v>
      </c>
      <c r="AS19">
        <v>96</v>
      </c>
      <c r="AT19">
        <v>65.599999999999994</v>
      </c>
      <c r="AU19">
        <v>6</v>
      </c>
      <c r="AV19">
        <v>0</v>
      </c>
      <c r="AW19">
        <v>96</v>
      </c>
      <c r="AX19">
        <v>5</v>
      </c>
      <c r="AY19">
        <v>1087</v>
      </c>
      <c r="AZ19">
        <v>217.4</v>
      </c>
      <c r="BA19">
        <v>63</v>
      </c>
      <c r="BB19">
        <v>409</v>
      </c>
      <c r="BC19">
        <v>186</v>
      </c>
      <c r="BD19">
        <v>37.200000000000003</v>
      </c>
      <c r="BE19">
        <v>27</v>
      </c>
      <c r="BF19">
        <v>43</v>
      </c>
      <c r="BG19">
        <v>14.44</v>
      </c>
      <c r="BH19">
        <v>11.632</v>
      </c>
      <c r="BI19">
        <v>14.3</v>
      </c>
      <c r="BJ19">
        <v>12.65</v>
      </c>
      <c r="BK19">
        <v>523</v>
      </c>
      <c r="BL19">
        <v>104.6</v>
      </c>
      <c r="BM19">
        <v>88</v>
      </c>
      <c r="BN19">
        <v>129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0.62</v>
      </c>
      <c r="BX19">
        <v>0</v>
      </c>
      <c r="BY19">
        <v>2.4129999999999998</v>
      </c>
      <c r="BZ19">
        <v>1.248</v>
      </c>
      <c r="CA19">
        <v>0</v>
      </c>
      <c r="CB19">
        <v>6.6070000000000002</v>
      </c>
      <c r="CC19">
        <v>1</v>
      </c>
      <c r="CD19">
        <v>1</v>
      </c>
      <c r="CE19">
        <v>96</v>
      </c>
      <c r="CF19">
        <v>49</v>
      </c>
      <c r="CG19">
        <v>3.8</v>
      </c>
      <c r="CH19">
        <v>0</v>
      </c>
      <c r="CI19">
        <v>96</v>
      </c>
      <c r="CJ19">
        <v>5</v>
      </c>
      <c r="CK19">
        <v>5147</v>
      </c>
      <c r="CL19">
        <v>1029.4000000000001</v>
      </c>
      <c r="CM19">
        <v>638</v>
      </c>
      <c r="CN19">
        <v>1668</v>
      </c>
      <c r="CO19">
        <v>162</v>
      </c>
      <c r="CP19">
        <v>32.4</v>
      </c>
      <c r="CQ19">
        <v>16</v>
      </c>
      <c r="CR19">
        <v>61</v>
      </c>
      <c r="CS19">
        <v>15.92</v>
      </c>
      <c r="CT19">
        <v>6.9859999999999998</v>
      </c>
      <c r="CU19">
        <v>31.2</v>
      </c>
      <c r="CV19">
        <v>13.246</v>
      </c>
      <c r="CW19">
        <v>628</v>
      </c>
      <c r="CX19">
        <v>125.6</v>
      </c>
      <c r="CY19">
        <v>70</v>
      </c>
      <c r="CZ19">
        <v>212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6.9320000000000004</v>
      </c>
      <c r="DJ19">
        <v>0</v>
      </c>
      <c r="DK19">
        <v>1424.0709999999999</v>
      </c>
      <c r="DL19">
        <v>3.2170000000000001</v>
      </c>
      <c r="DM19">
        <v>0</v>
      </c>
      <c r="DN19">
        <v>486.048</v>
      </c>
      <c r="DO19">
        <v>269</v>
      </c>
      <c r="DP19">
        <v>5</v>
      </c>
      <c r="DQ19">
        <v>5</v>
      </c>
      <c r="DR19">
        <v>1</v>
      </c>
      <c r="DS19">
        <v>264</v>
      </c>
      <c r="DT19">
        <v>13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5630</v>
      </c>
      <c r="EF19">
        <v>3638</v>
      </c>
      <c r="EG19">
        <v>0</v>
      </c>
      <c r="EH19">
        <v>1728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256.01666666666603</v>
      </c>
      <c r="EV19">
        <v>5</v>
      </c>
      <c r="EW19">
        <v>257.11666666666599</v>
      </c>
      <c r="EX19">
        <v>264</v>
      </c>
      <c r="EY19">
        <v>258.41943303057201</v>
      </c>
      <c r="EZ19">
        <v>258.41943303057201</v>
      </c>
      <c r="FA19">
        <v>1.3027660000000001</v>
      </c>
      <c r="FB19">
        <v>1.3027660000000001</v>
      </c>
      <c r="FC19">
        <v>1</v>
      </c>
      <c r="FD19">
        <v>13</v>
      </c>
      <c r="FE19">
        <v>4.4117649999999999</v>
      </c>
      <c r="FF19">
        <v>9.6367630000000002</v>
      </c>
      <c r="FG19">
        <v>9.6367630000000002</v>
      </c>
      <c r="FH19">
        <v>12</v>
      </c>
      <c r="FI19">
        <v>2</v>
      </c>
      <c r="FJ19">
        <v>260.72618999999997</v>
      </c>
      <c r="FK19">
        <v>257.11666700000001</v>
      </c>
      <c r="FL19">
        <v>257.11666700000001</v>
      </c>
      <c r="FM19">
        <v>258.37616100000002</v>
      </c>
      <c r="FN19">
        <v>0.89</v>
      </c>
      <c r="FO19">
        <v>1</v>
      </c>
      <c r="FP19">
        <v>0.97599999999999998</v>
      </c>
      <c r="FQ19">
        <v>0.95899999999999996</v>
      </c>
      <c r="FR19">
        <v>1</v>
      </c>
      <c r="FS19">
        <v>0.99299999999999999</v>
      </c>
      <c r="FT19">
        <v>6.0999999999999999E-2</v>
      </c>
      <c r="FU19">
        <v>1</v>
      </c>
      <c r="FV19">
        <v>0.73699999999999999</v>
      </c>
      <c r="FW19">
        <v>0</v>
      </c>
      <c r="FX19">
        <v>1</v>
      </c>
      <c r="FY19">
        <v>0.42599999999999999</v>
      </c>
      <c r="FZ19">
        <v>0</v>
      </c>
      <c r="GA19">
        <v>0</v>
      </c>
      <c r="GB19">
        <v>0</v>
      </c>
      <c r="GC19">
        <v>2.54</v>
      </c>
      <c r="GD19">
        <v>3.04</v>
      </c>
      <c r="GE19">
        <v>0</v>
      </c>
      <c r="GF19">
        <v>14.72</v>
      </c>
      <c r="GG19">
        <v>0</v>
      </c>
      <c r="GH19">
        <v>9.11</v>
      </c>
      <c r="GI19">
        <v>0.2</v>
      </c>
      <c r="GJ19">
        <v>0</v>
      </c>
      <c r="GK19">
        <v>0</v>
      </c>
      <c r="GL19">
        <v>9.08</v>
      </c>
      <c r="GM19">
        <v>0.02</v>
      </c>
      <c r="GN19">
        <v>0</v>
      </c>
      <c r="GO19">
        <v>0</v>
      </c>
      <c r="GP19">
        <v>0</v>
      </c>
      <c r="GQ19">
        <v>0</v>
      </c>
      <c r="GR19">
        <v>14.93</v>
      </c>
      <c r="GS19" t="s">
        <v>342</v>
      </c>
      <c r="GT19" t="s">
        <v>160</v>
      </c>
      <c r="GU19" t="s">
        <v>144</v>
      </c>
    </row>
    <row r="20" spans="1:203" x14ac:dyDescent="0.2">
      <c r="A20" t="s">
        <v>161</v>
      </c>
      <c r="B20">
        <v>1</v>
      </c>
      <c r="C20">
        <v>1</v>
      </c>
      <c r="D20">
        <v>0</v>
      </c>
      <c r="E20">
        <v>-4</v>
      </c>
      <c r="F20">
        <v>422</v>
      </c>
      <c r="G20">
        <v>29</v>
      </c>
      <c r="H20">
        <v>1000</v>
      </c>
      <c r="I20">
        <v>0</v>
      </c>
      <c r="J20">
        <v>0</v>
      </c>
      <c r="K20">
        <v>1</v>
      </c>
      <c r="L20">
        <v>1</v>
      </c>
      <c r="M20">
        <v>0</v>
      </c>
      <c r="N20">
        <v>0</v>
      </c>
      <c r="O20">
        <v>2</v>
      </c>
      <c r="P20" s="1">
        <v>0</v>
      </c>
      <c r="Q20" s="1">
        <v>9.9999999999999995E-8</v>
      </c>
      <c r="R20" s="1">
        <v>9.9999999999999995E-8</v>
      </c>
      <c r="S20" s="1">
        <v>3600</v>
      </c>
      <c r="T20">
        <v>291</v>
      </c>
      <c r="U20">
        <v>422</v>
      </c>
      <c r="V20">
        <v>95</v>
      </c>
      <c r="W20">
        <v>196</v>
      </c>
      <c r="X20">
        <v>0</v>
      </c>
      <c r="Y20">
        <v>2</v>
      </c>
      <c r="Z20">
        <v>0</v>
      </c>
      <c r="AA20">
        <v>98</v>
      </c>
      <c r="AB20">
        <v>324</v>
      </c>
      <c r="AC20">
        <v>291</v>
      </c>
      <c r="AD20">
        <v>422</v>
      </c>
      <c r="AE20">
        <v>291</v>
      </c>
      <c r="AF20">
        <v>169</v>
      </c>
      <c r="AG20">
        <v>0</v>
      </c>
      <c r="AH20">
        <v>29</v>
      </c>
      <c r="AI20">
        <v>968</v>
      </c>
      <c r="AJ20">
        <v>8.0000000000000002E-3</v>
      </c>
      <c r="AK20">
        <v>1.6093E-6</v>
      </c>
      <c r="AL20">
        <v>1.6093E-6</v>
      </c>
      <c r="AM20">
        <v>20430947.618853599</v>
      </c>
      <c r="AN20">
        <v>20431009.862879001</v>
      </c>
      <c r="AO20">
        <v>20453322.148426998</v>
      </c>
      <c r="AP20">
        <v>20740508</v>
      </c>
      <c r="AQ20">
        <v>0</v>
      </c>
      <c r="AR20">
        <v>-4</v>
      </c>
      <c r="AS20">
        <v>422</v>
      </c>
      <c r="AT20">
        <v>292.65499999999997</v>
      </c>
      <c r="AU20">
        <v>2.8620000000000001</v>
      </c>
      <c r="AV20">
        <v>5</v>
      </c>
      <c r="AW20">
        <v>422</v>
      </c>
      <c r="AX20">
        <v>29</v>
      </c>
      <c r="AY20">
        <v>13382</v>
      </c>
      <c r="AZ20">
        <v>461.44799999999998</v>
      </c>
      <c r="BA20">
        <v>9</v>
      </c>
      <c r="BB20">
        <v>2282</v>
      </c>
      <c r="BC20">
        <v>794</v>
      </c>
      <c r="BD20">
        <v>27.379000000000001</v>
      </c>
      <c r="BE20">
        <v>5</v>
      </c>
      <c r="BF20">
        <v>226</v>
      </c>
      <c r="BG20">
        <v>0.89800000000000002</v>
      </c>
      <c r="BH20">
        <v>0.50700000000000001</v>
      </c>
      <c r="BI20">
        <v>0.78100000000000003</v>
      </c>
      <c r="BJ20">
        <v>0.61899999999999999</v>
      </c>
      <c r="BK20">
        <v>14212</v>
      </c>
      <c r="BL20">
        <v>490.06900000000002</v>
      </c>
      <c r="BM20">
        <v>341</v>
      </c>
      <c r="BN20">
        <v>964</v>
      </c>
      <c r="BO20">
        <v>310</v>
      </c>
      <c r="BP20">
        <v>10.69</v>
      </c>
      <c r="BQ20">
        <v>8</v>
      </c>
      <c r="BR20">
        <v>16</v>
      </c>
      <c r="BS20">
        <v>0</v>
      </c>
      <c r="BT20">
        <v>0</v>
      </c>
      <c r="BU20">
        <v>0</v>
      </c>
      <c r="BV20">
        <v>0</v>
      </c>
      <c r="BW20">
        <v>10.584</v>
      </c>
      <c r="BX20">
        <v>0</v>
      </c>
      <c r="BY20">
        <v>224.44300000000001</v>
      </c>
      <c r="BZ20">
        <v>48.488999999999997</v>
      </c>
      <c r="CA20">
        <v>0</v>
      </c>
      <c r="CB20">
        <v>675.69299999999998</v>
      </c>
      <c r="CC20">
        <v>0</v>
      </c>
      <c r="CD20">
        <v>-4</v>
      </c>
      <c r="CE20">
        <v>422</v>
      </c>
      <c r="CF20">
        <v>281.55200000000002</v>
      </c>
      <c r="CG20">
        <v>1.5860000000000001</v>
      </c>
      <c r="CH20">
        <v>5</v>
      </c>
      <c r="CI20">
        <v>422</v>
      </c>
      <c r="CJ20">
        <v>29</v>
      </c>
      <c r="CK20">
        <v>34257</v>
      </c>
      <c r="CL20">
        <v>1181.2760000000001</v>
      </c>
      <c r="CM20">
        <v>40</v>
      </c>
      <c r="CN20">
        <v>10570</v>
      </c>
      <c r="CO20">
        <v>500</v>
      </c>
      <c r="CP20">
        <v>17.241</v>
      </c>
      <c r="CQ20">
        <v>0</v>
      </c>
      <c r="CR20">
        <v>70</v>
      </c>
      <c r="CS20">
        <v>0.89800000000000002</v>
      </c>
      <c r="CT20">
        <v>0.52300000000000002</v>
      </c>
      <c r="CU20">
        <v>2.7330000000000001</v>
      </c>
      <c r="CV20">
        <v>0.877</v>
      </c>
      <c r="CW20">
        <v>16650</v>
      </c>
      <c r="CX20">
        <v>574.13800000000003</v>
      </c>
      <c r="CY20">
        <v>236</v>
      </c>
      <c r="CZ20">
        <v>1203</v>
      </c>
      <c r="DA20">
        <v>232</v>
      </c>
      <c r="DB20">
        <v>8</v>
      </c>
      <c r="DC20">
        <v>8</v>
      </c>
      <c r="DD20">
        <v>8</v>
      </c>
      <c r="DE20">
        <v>0</v>
      </c>
      <c r="DF20">
        <v>0</v>
      </c>
      <c r="DG20">
        <v>0</v>
      </c>
      <c r="DH20">
        <v>0</v>
      </c>
      <c r="DI20">
        <v>6431.7349999999997</v>
      </c>
      <c r="DJ20">
        <v>0</v>
      </c>
      <c r="DK20">
        <v>3315618.6290000002</v>
      </c>
      <c r="DL20">
        <v>39856.216999999997</v>
      </c>
      <c r="DM20">
        <v>0</v>
      </c>
      <c r="DN20">
        <v>10546331.583000001</v>
      </c>
      <c r="DO20">
        <v>1350</v>
      </c>
      <c r="DP20">
        <v>29</v>
      </c>
      <c r="DQ20">
        <v>29</v>
      </c>
      <c r="DR20">
        <v>4</v>
      </c>
      <c r="DS20">
        <v>582</v>
      </c>
      <c r="DT20">
        <v>34</v>
      </c>
      <c r="DU20">
        <v>0</v>
      </c>
      <c r="DV20">
        <v>0</v>
      </c>
      <c r="DW20">
        <v>0</v>
      </c>
      <c r="DX20">
        <v>0</v>
      </c>
      <c r="DY20">
        <v>739</v>
      </c>
      <c r="DZ20">
        <v>65</v>
      </c>
      <c r="EA20">
        <v>0</v>
      </c>
      <c r="EB20">
        <v>0</v>
      </c>
      <c r="EC20">
        <v>0</v>
      </c>
      <c r="ED20">
        <v>0</v>
      </c>
      <c r="EE20">
        <v>98018</v>
      </c>
      <c r="EF20">
        <v>7612</v>
      </c>
      <c r="EG20">
        <v>0</v>
      </c>
      <c r="EH20">
        <v>88681</v>
      </c>
      <c r="EI20">
        <v>82</v>
      </c>
      <c r="EJ20">
        <v>23</v>
      </c>
      <c r="EK20">
        <v>0</v>
      </c>
      <c r="EL20">
        <v>7</v>
      </c>
      <c r="EM20">
        <v>0</v>
      </c>
      <c r="EN20">
        <v>292</v>
      </c>
      <c r="EO20">
        <v>0</v>
      </c>
      <c r="EP20">
        <v>29</v>
      </c>
      <c r="EQ20">
        <v>0</v>
      </c>
      <c r="ER20">
        <v>0</v>
      </c>
      <c r="ES20">
        <v>0</v>
      </c>
      <c r="ET20">
        <v>0</v>
      </c>
      <c r="EU20">
        <v>20430947.618853599</v>
      </c>
      <c r="EV20">
        <v>29</v>
      </c>
      <c r="EW20">
        <v>20460632.831667401</v>
      </c>
      <c r="EX20">
        <v>1321</v>
      </c>
      <c r="EY20">
        <v>20550485.863451801</v>
      </c>
      <c r="EZ20">
        <v>20550485.863451801</v>
      </c>
      <c r="FA20">
        <v>89853.031784000006</v>
      </c>
      <c r="FB20">
        <v>89853.031784000006</v>
      </c>
      <c r="FC20">
        <v>4</v>
      </c>
      <c r="FD20">
        <v>99</v>
      </c>
      <c r="FE20">
        <v>9.5894739999999992</v>
      </c>
      <c r="FF20">
        <v>38.615485999999997</v>
      </c>
      <c r="FG20">
        <v>38.615485999999997</v>
      </c>
      <c r="FH20">
        <v>111</v>
      </c>
      <c r="FI20">
        <v>3</v>
      </c>
      <c r="FJ20">
        <v>20579396.688035998</v>
      </c>
      <c r="FK20">
        <v>20508638.106970999</v>
      </c>
      <c r="FL20">
        <v>20526245.585430998</v>
      </c>
      <c r="FM20">
        <v>20549027.769986998</v>
      </c>
      <c r="FN20">
        <v>0</v>
      </c>
      <c r="FO20">
        <v>1</v>
      </c>
      <c r="FP20">
        <v>0.93</v>
      </c>
      <c r="FQ20">
        <v>0.55100000000000005</v>
      </c>
      <c r="FR20">
        <v>1</v>
      </c>
      <c r="FS20">
        <v>0.995</v>
      </c>
      <c r="FT20">
        <v>0</v>
      </c>
      <c r="FU20">
        <v>1</v>
      </c>
      <c r="FV20">
        <v>0.93899999999999995</v>
      </c>
      <c r="FW20">
        <v>0</v>
      </c>
      <c r="FX20">
        <v>1</v>
      </c>
      <c r="FY20">
        <v>0.90100000000000002</v>
      </c>
      <c r="FZ20">
        <v>0.01</v>
      </c>
      <c r="GA20">
        <v>0.02</v>
      </c>
      <c r="GB20">
        <v>0</v>
      </c>
      <c r="GC20">
        <v>403.67</v>
      </c>
      <c r="GD20">
        <v>39.369999999999997</v>
      </c>
      <c r="GE20">
        <v>0</v>
      </c>
      <c r="GF20">
        <v>753.64</v>
      </c>
      <c r="GG20">
        <v>0</v>
      </c>
      <c r="GH20">
        <v>309.88</v>
      </c>
      <c r="GI20">
        <v>15.85</v>
      </c>
      <c r="GJ20">
        <v>0.03</v>
      </c>
      <c r="GK20">
        <v>0</v>
      </c>
      <c r="GL20">
        <v>152.52000000000001</v>
      </c>
      <c r="GM20">
        <v>0.17</v>
      </c>
      <c r="GN20">
        <v>0</v>
      </c>
      <c r="GO20">
        <v>157.1</v>
      </c>
      <c r="GP20">
        <v>0.02</v>
      </c>
      <c r="GQ20">
        <v>0</v>
      </c>
      <c r="GR20">
        <v>769.85</v>
      </c>
      <c r="GS20" t="s">
        <v>343</v>
      </c>
      <c r="GT20" t="s">
        <v>161</v>
      </c>
      <c r="GU20" t="s">
        <v>144</v>
      </c>
    </row>
    <row r="21" spans="1:203" x14ac:dyDescent="0.2">
      <c r="A21" t="s">
        <v>162</v>
      </c>
      <c r="B21">
        <v>1</v>
      </c>
      <c r="C21">
        <v>1</v>
      </c>
      <c r="D21">
        <v>1</v>
      </c>
      <c r="E21">
        <v>4</v>
      </c>
      <c r="F21">
        <v>33</v>
      </c>
      <c r="G21">
        <v>6</v>
      </c>
      <c r="H21">
        <v>1000</v>
      </c>
      <c r="I21">
        <v>1000</v>
      </c>
      <c r="J21">
        <v>0</v>
      </c>
      <c r="K21">
        <v>0</v>
      </c>
      <c r="L21">
        <v>0</v>
      </c>
      <c r="M21">
        <v>0</v>
      </c>
      <c r="N21">
        <v>0</v>
      </c>
      <c r="O21">
        <v>2</v>
      </c>
      <c r="P21" s="1">
        <v>0</v>
      </c>
      <c r="Q21" s="1">
        <v>9.9999999999999995E-8</v>
      </c>
      <c r="R21" s="1">
        <v>9.9999999999999995E-8</v>
      </c>
      <c r="S21" s="1">
        <v>3600</v>
      </c>
      <c r="T21">
        <v>16</v>
      </c>
      <c r="U21">
        <v>33</v>
      </c>
      <c r="V21">
        <v>0</v>
      </c>
      <c r="W21">
        <v>16</v>
      </c>
      <c r="X21">
        <v>0</v>
      </c>
      <c r="Y21">
        <v>0</v>
      </c>
      <c r="Z21">
        <v>0</v>
      </c>
      <c r="AA21">
        <v>33</v>
      </c>
      <c r="AB21">
        <v>0</v>
      </c>
      <c r="AC21">
        <v>16</v>
      </c>
      <c r="AD21">
        <v>33</v>
      </c>
      <c r="AE21">
        <v>23</v>
      </c>
      <c r="AF21">
        <v>5</v>
      </c>
      <c r="AG21">
        <v>13</v>
      </c>
      <c r="AH21">
        <v>6</v>
      </c>
      <c r="AI21">
        <v>98</v>
      </c>
      <c r="AJ21">
        <v>0.186</v>
      </c>
      <c r="AK21">
        <v>2.5000000000000001E-3</v>
      </c>
      <c r="AL21">
        <v>2.5000000000000001E-3</v>
      </c>
      <c r="AM21">
        <v>2520.5717391304302</v>
      </c>
      <c r="AN21">
        <v>2520.5717391304302</v>
      </c>
      <c r="AO21">
        <v>2550.5</v>
      </c>
      <c r="AP21">
        <v>3089</v>
      </c>
      <c r="AQ21">
        <v>1</v>
      </c>
      <c r="AR21">
        <v>4</v>
      </c>
      <c r="AS21">
        <v>33</v>
      </c>
      <c r="AT21">
        <v>25.667000000000002</v>
      </c>
      <c r="AU21">
        <v>1.667</v>
      </c>
      <c r="AV21">
        <v>0</v>
      </c>
      <c r="AW21">
        <v>33</v>
      </c>
      <c r="AX21">
        <v>6</v>
      </c>
      <c r="AY21">
        <v>233</v>
      </c>
      <c r="AZ21">
        <v>38.832999999999998</v>
      </c>
      <c r="BA21">
        <v>3</v>
      </c>
      <c r="BB21">
        <v>134</v>
      </c>
      <c r="BC21">
        <v>74</v>
      </c>
      <c r="BD21">
        <v>12.333</v>
      </c>
      <c r="BE21">
        <v>2</v>
      </c>
      <c r="BF21">
        <v>34</v>
      </c>
      <c r="BG21">
        <v>2.1110000000000002</v>
      </c>
      <c r="BH21">
        <v>1.887</v>
      </c>
      <c r="BI21">
        <v>2.2080000000000002</v>
      </c>
      <c r="BJ21">
        <v>1.6850000000000001</v>
      </c>
      <c r="BK21">
        <v>173</v>
      </c>
      <c r="BL21">
        <v>28.832999999999998</v>
      </c>
      <c r="BM21">
        <v>22</v>
      </c>
      <c r="BN21">
        <v>32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6.9000000000000006E-2</v>
      </c>
      <c r="BX21">
        <v>0</v>
      </c>
      <c r="BY21">
        <v>0.40799999999999997</v>
      </c>
      <c r="BZ21">
        <v>0.13200000000000001</v>
      </c>
      <c r="CA21">
        <v>0</v>
      </c>
      <c r="CB21">
        <v>0.63400000000000001</v>
      </c>
      <c r="CC21">
        <v>1</v>
      </c>
      <c r="CD21">
        <v>4</v>
      </c>
      <c r="CE21">
        <v>33</v>
      </c>
      <c r="CF21">
        <v>25</v>
      </c>
      <c r="CG21">
        <v>1.5</v>
      </c>
      <c r="CH21">
        <v>0</v>
      </c>
      <c r="CI21">
        <v>33</v>
      </c>
      <c r="CJ21">
        <v>6</v>
      </c>
      <c r="CK21">
        <v>464</v>
      </c>
      <c r="CL21">
        <v>77.332999999999998</v>
      </c>
      <c r="CM21">
        <v>18</v>
      </c>
      <c r="CN21">
        <v>213</v>
      </c>
      <c r="CO21">
        <v>76</v>
      </c>
      <c r="CP21">
        <v>12.667</v>
      </c>
      <c r="CQ21">
        <v>0</v>
      </c>
      <c r="CR21">
        <v>29</v>
      </c>
      <c r="CS21">
        <v>2.1110000000000002</v>
      </c>
      <c r="CT21">
        <v>1.401</v>
      </c>
      <c r="CU21">
        <v>1.7669999999999999</v>
      </c>
      <c r="CV21">
        <v>1.9330000000000001</v>
      </c>
      <c r="CW21">
        <v>175</v>
      </c>
      <c r="CX21">
        <v>29.167000000000002</v>
      </c>
      <c r="CY21">
        <v>26</v>
      </c>
      <c r="CZ21">
        <v>32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0.151</v>
      </c>
      <c r="DJ21">
        <v>0</v>
      </c>
      <c r="DK21">
        <v>7.9139999999999997</v>
      </c>
      <c r="DL21">
        <v>4.2000000000000003E-2</v>
      </c>
      <c r="DM21">
        <v>0</v>
      </c>
      <c r="DN21">
        <v>0.879</v>
      </c>
      <c r="DO21">
        <v>102</v>
      </c>
      <c r="DP21">
        <v>6</v>
      </c>
      <c r="DQ21">
        <v>6</v>
      </c>
      <c r="DR21">
        <v>5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96</v>
      </c>
      <c r="ED21">
        <v>11</v>
      </c>
      <c r="EE21">
        <v>2130</v>
      </c>
      <c r="EF21">
        <v>1050</v>
      </c>
      <c r="EG21">
        <v>0</v>
      </c>
      <c r="EH21">
        <v>984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2520.5717391304302</v>
      </c>
      <c r="EV21">
        <v>6</v>
      </c>
      <c r="EW21">
        <v>2530.9918874789</v>
      </c>
      <c r="EX21">
        <v>96</v>
      </c>
      <c r="EY21">
        <v>2579.4293942688</v>
      </c>
      <c r="EZ21">
        <v>2580.2367570441202</v>
      </c>
      <c r="FA21">
        <v>48.437506999999997</v>
      </c>
      <c r="FB21">
        <v>49.244869999999999</v>
      </c>
      <c r="FC21">
        <v>5</v>
      </c>
      <c r="FD21">
        <v>11</v>
      </c>
      <c r="FE21">
        <v>1.833151</v>
      </c>
      <c r="FF21">
        <v>10.354456000000001</v>
      </c>
      <c r="FG21">
        <v>10.49649</v>
      </c>
      <c r="FH21">
        <v>25</v>
      </c>
      <c r="FI21">
        <v>3</v>
      </c>
      <c r="FJ21">
        <v>2686.6085330000001</v>
      </c>
      <c r="FK21">
        <v>2580.2367570000001</v>
      </c>
      <c r="FL21">
        <v>2580.2367570000001</v>
      </c>
      <c r="FM21">
        <v>2580.2367570000001</v>
      </c>
      <c r="FN21">
        <v>0.26800000000000002</v>
      </c>
      <c r="FO21">
        <v>1</v>
      </c>
      <c r="FP21">
        <v>0.90700000000000003</v>
      </c>
      <c r="FQ21">
        <v>0.77200000000000002</v>
      </c>
      <c r="FR21">
        <v>1</v>
      </c>
      <c r="FS21">
        <v>0.93799999999999994</v>
      </c>
      <c r="FT21">
        <v>0</v>
      </c>
      <c r="FU21">
        <v>1</v>
      </c>
      <c r="FV21">
        <v>0.73899999999999999</v>
      </c>
      <c r="FW21">
        <v>0</v>
      </c>
      <c r="FX21">
        <v>1</v>
      </c>
      <c r="FY21">
        <v>0.54800000000000004</v>
      </c>
      <c r="FZ21">
        <v>0</v>
      </c>
      <c r="GA21">
        <v>0</v>
      </c>
      <c r="GB21">
        <v>0</v>
      </c>
      <c r="GC21">
        <v>0.18</v>
      </c>
      <c r="GD21">
        <v>7.0000000000000007E-2</v>
      </c>
      <c r="GE21">
        <v>0</v>
      </c>
      <c r="GF21">
        <v>0.6</v>
      </c>
      <c r="GG21">
        <v>0</v>
      </c>
      <c r="GH21">
        <v>0.35</v>
      </c>
      <c r="GI21">
        <v>0.02</v>
      </c>
      <c r="GJ21">
        <v>0</v>
      </c>
      <c r="GK21">
        <v>0</v>
      </c>
      <c r="GL21">
        <v>0</v>
      </c>
      <c r="GM21">
        <v>0.01</v>
      </c>
      <c r="GN21">
        <v>0</v>
      </c>
      <c r="GO21">
        <v>0</v>
      </c>
      <c r="GP21">
        <v>0</v>
      </c>
      <c r="GQ21">
        <v>0.33</v>
      </c>
      <c r="GR21">
        <v>0.62</v>
      </c>
      <c r="GS21" t="s">
        <v>339</v>
      </c>
      <c r="GT21" t="s">
        <v>162</v>
      </c>
      <c r="GU21" t="s">
        <v>144</v>
      </c>
    </row>
    <row r="22" spans="1:203" x14ac:dyDescent="0.2">
      <c r="A22" t="s">
        <v>163</v>
      </c>
      <c r="B22">
        <v>1</v>
      </c>
      <c r="C22">
        <v>1</v>
      </c>
      <c r="D22">
        <v>0</v>
      </c>
      <c r="E22">
        <v>0</v>
      </c>
      <c r="F22">
        <v>40</v>
      </c>
      <c r="G22">
        <v>4</v>
      </c>
      <c r="H22">
        <v>1000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2</v>
      </c>
      <c r="P22" s="1">
        <v>0</v>
      </c>
      <c r="Q22" s="1">
        <v>9.9999999999999995E-8</v>
      </c>
      <c r="R22" s="1">
        <v>9.9999999999999995E-8</v>
      </c>
      <c r="S22" s="1">
        <v>3600</v>
      </c>
      <c r="T22">
        <v>23</v>
      </c>
      <c r="U22">
        <v>40</v>
      </c>
      <c r="V22">
        <v>0</v>
      </c>
      <c r="W22">
        <v>23</v>
      </c>
      <c r="X22">
        <v>0</v>
      </c>
      <c r="Y22">
        <v>0</v>
      </c>
      <c r="Z22">
        <v>0</v>
      </c>
      <c r="AA22">
        <v>40</v>
      </c>
      <c r="AB22">
        <v>0</v>
      </c>
      <c r="AC22">
        <v>23</v>
      </c>
      <c r="AD22">
        <v>40</v>
      </c>
      <c r="AE22">
        <v>28</v>
      </c>
      <c r="AF22">
        <v>18</v>
      </c>
      <c r="AG22">
        <v>0</v>
      </c>
      <c r="AH22">
        <v>4</v>
      </c>
      <c r="AI22">
        <v>110</v>
      </c>
      <c r="AJ22">
        <v>0.12</v>
      </c>
      <c r="AK22">
        <v>0</v>
      </c>
      <c r="AL22">
        <v>4.5228400000000001E-4</v>
      </c>
      <c r="AM22">
        <v>61796.545052460198</v>
      </c>
      <c r="AN22">
        <v>61801.382408840997</v>
      </c>
      <c r="AO22">
        <v>61807.038571468896</v>
      </c>
      <c r="AP22">
        <v>62027</v>
      </c>
      <c r="AQ22">
        <v>0</v>
      </c>
      <c r="AR22">
        <v>0</v>
      </c>
      <c r="AS22">
        <v>40</v>
      </c>
      <c r="AT22">
        <v>22.5</v>
      </c>
      <c r="AU22">
        <v>9</v>
      </c>
      <c r="AV22">
        <v>0</v>
      </c>
      <c r="AW22">
        <v>40</v>
      </c>
      <c r="AX22">
        <v>4</v>
      </c>
      <c r="AY22">
        <v>324</v>
      </c>
      <c r="AZ22">
        <v>81</v>
      </c>
      <c r="BA22">
        <v>64</v>
      </c>
      <c r="BB22">
        <v>99</v>
      </c>
      <c r="BC22">
        <v>124</v>
      </c>
      <c r="BD22">
        <v>31</v>
      </c>
      <c r="BE22">
        <v>26</v>
      </c>
      <c r="BF22">
        <v>36</v>
      </c>
      <c r="BG22">
        <v>17.062000000000001</v>
      </c>
      <c r="BH22">
        <v>16.928999999999998</v>
      </c>
      <c r="BI22">
        <v>17.062000000000001</v>
      </c>
      <c r="BJ22">
        <v>16.928999999999998</v>
      </c>
      <c r="BK22">
        <v>146</v>
      </c>
      <c r="BL22">
        <v>36.5</v>
      </c>
      <c r="BM22">
        <v>35</v>
      </c>
      <c r="BN22">
        <v>38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2.7E-2</v>
      </c>
      <c r="BX22">
        <v>0</v>
      </c>
      <c r="BY22">
        <v>0.24199999999999999</v>
      </c>
      <c r="BZ22">
        <v>3.6999999999999998E-2</v>
      </c>
      <c r="CA22">
        <v>0</v>
      </c>
      <c r="CB22">
        <v>0.22800000000000001</v>
      </c>
      <c r="CC22">
        <v>0</v>
      </c>
      <c r="CD22">
        <v>0</v>
      </c>
      <c r="CE22">
        <v>40</v>
      </c>
      <c r="CF22">
        <v>21.5</v>
      </c>
      <c r="CG22">
        <v>7.25</v>
      </c>
      <c r="CH22">
        <v>0</v>
      </c>
      <c r="CI22">
        <v>40</v>
      </c>
      <c r="CJ22">
        <v>4</v>
      </c>
      <c r="CK22">
        <v>420</v>
      </c>
      <c r="CL22">
        <v>105</v>
      </c>
      <c r="CM22">
        <v>62</v>
      </c>
      <c r="CN22">
        <v>157</v>
      </c>
      <c r="CO22">
        <v>121</v>
      </c>
      <c r="CP22">
        <v>30.25</v>
      </c>
      <c r="CQ22">
        <v>29</v>
      </c>
      <c r="CR22">
        <v>33</v>
      </c>
      <c r="CS22">
        <v>20.062000000000001</v>
      </c>
      <c r="CT22">
        <v>16.667000000000002</v>
      </c>
      <c r="CU22">
        <v>25.417000000000002</v>
      </c>
      <c r="CV22">
        <v>18.388999999999999</v>
      </c>
      <c r="CW22">
        <v>133</v>
      </c>
      <c r="CX22">
        <v>33.25</v>
      </c>
      <c r="CY22">
        <v>29</v>
      </c>
      <c r="CZ22">
        <v>38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0.11600000000000001</v>
      </c>
      <c r="DJ22">
        <v>0</v>
      </c>
      <c r="DK22">
        <v>0.95199999999999996</v>
      </c>
      <c r="DL22">
        <v>6.5000000000000002E-2</v>
      </c>
      <c r="DM22">
        <v>0</v>
      </c>
      <c r="DN22">
        <v>1.381</v>
      </c>
      <c r="DO22">
        <v>25</v>
      </c>
      <c r="DP22">
        <v>4</v>
      </c>
      <c r="DQ22">
        <v>4</v>
      </c>
      <c r="DR22">
        <v>3</v>
      </c>
      <c r="DS22">
        <v>21</v>
      </c>
      <c r="DT22">
        <v>18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224</v>
      </c>
      <c r="EF22">
        <v>41</v>
      </c>
      <c r="EG22">
        <v>0</v>
      </c>
      <c r="EH22">
        <v>162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61796.545052460198</v>
      </c>
      <c r="EV22">
        <v>4</v>
      </c>
      <c r="EW22">
        <v>61811.875927848901</v>
      </c>
      <c r="EX22">
        <v>21</v>
      </c>
      <c r="EY22">
        <v>61816.252514991298</v>
      </c>
      <c r="EZ22">
        <v>61816.252514991298</v>
      </c>
      <c r="FA22">
        <v>4.3765869999999998</v>
      </c>
      <c r="FB22">
        <v>4.3765869999999998</v>
      </c>
      <c r="FC22">
        <v>3</v>
      </c>
      <c r="FD22">
        <v>18</v>
      </c>
      <c r="FE22">
        <v>6.6524390000000002</v>
      </c>
      <c r="FF22">
        <v>8.5515469999999993</v>
      </c>
      <c r="FG22">
        <v>8.5515469999999993</v>
      </c>
      <c r="FH22">
        <v>16</v>
      </c>
      <c r="FI22">
        <v>3</v>
      </c>
      <c r="FJ22">
        <v>61822.791919000003</v>
      </c>
      <c r="FK22">
        <v>61813.919170000001</v>
      </c>
      <c r="FL22">
        <v>61813.919170000001</v>
      </c>
      <c r="FM22">
        <v>61816.252515</v>
      </c>
      <c r="FN22">
        <v>7.2999999999999995E-2</v>
      </c>
      <c r="FO22">
        <v>0.70099999999999996</v>
      </c>
      <c r="FP22">
        <v>0.46400000000000002</v>
      </c>
      <c r="FQ22">
        <v>0.219</v>
      </c>
      <c r="FR22">
        <v>0.83899999999999997</v>
      </c>
      <c r="FS22">
        <v>0.39300000000000002</v>
      </c>
      <c r="FT22">
        <v>8.9999999999999993E-3</v>
      </c>
      <c r="FU22">
        <v>0.70099999999999996</v>
      </c>
      <c r="FV22">
        <v>0.14799999999999999</v>
      </c>
      <c r="FW22">
        <v>1.2E-2</v>
      </c>
      <c r="FX22">
        <v>0.83899999999999997</v>
      </c>
      <c r="FY22">
        <v>0.22900000000000001</v>
      </c>
      <c r="FZ22">
        <v>0</v>
      </c>
      <c r="GA22">
        <v>0</v>
      </c>
      <c r="GB22">
        <v>0</v>
      </c>
      <c r="GC22">
        <v>0</v>
      </c>
      <c r="GD22">
        <v>0.04</v>
      </c>
      <c r="GE22">
        <v>0</v>
      </c>
      <c r="GF22">
        <v>0.06</v>
      </c>
      <c r="GG22">
        <v>0</v>
      </c>
      <c r="GH22">
        <v>0.02</v>
      </c>
      <c r="GI22">
        <v>0</v>
      </c>
      <c r="GJ22">
        <v>0</v>
      </c>
      <c r="GK22">
        <v>0</v>
      </c>
      <c r="GL22">
        <v>0.02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7.0000000000000007E-2</v>
      </c>
      <c r="GS22" t="s">
        <v>344</v>
      </c>
      <c r="GT22" t="s">
        <v>163</v>
      </c>
      <c r="GU22" t="s">
        <v>144</v>
      </c>
    </row>
    <row r="23" spans="1:203" x14ac:dyDescent="0.2">
      <c r="A23" t="s">
        <v>164</v>
      </c>
      <c r="B23">
        <v>1</v>
      </c>
      <c r="C23">
        <v>1</v>
      </c>
      <c r="D23">
        <v>2</v>
      </c>
      <c r="E23">
        <v>-4</v>
      </c>
      <c r="F23">
        <v>282</v>
      </c>
      <c r="G23">
        <v>26</v>
      </c>
      <c r="H23">
        <v>1000</v>
      </c>
      <c r="I23">
        <v>1000</v>
      </c>
      <c r="J23">
        <v>0</v>
      </c>
      <c r="K23">
        <v>0</v>
      </c>
      <c r="L23">
        <v>0</v>
      </c>
      <c r="M23">
        <v>1000</v>
      </c>
      <c r="N23">
        <v>0</v>
      </c>
      <c r="O23">
        <v>2</v>
      </c>
      <c r="P23" s="1">
        <v>0</v>
      </c>
      <c r="Q23" s="1">
        <v>9.9999999999999995E-8</v>
      </c>
      <c r="R23" s="1">
        <v>9.9999999999999995E-8</v>
      </c>
      <c r="S23" s="1">
        <v>3600</v>
      </c>
      <c r="T23">
        <v>241</v>
      </c>
      <c r="U23">
        <v>282</v>
      </c>
      <c r="V23">
        <v>0</v>
      </c>
      <c r="W23">
        <v>241</v>
      </c>
      <c r="X23">
        <v>0</v>
      </c>
      <c r="Y23">
        <v>0</v>
      </c>
      <c r="Z23">
        <v>0</v>
      </c>
      <c r="AA23">
        <v>282</v>
      </c>
      <c r="AB23">
        <v>0</v>
      </c>
      <c r="AC23">
        <v>241</v>
      </c>
      <c r="AD23">
        <v>282</v>
      </c>
      <c r="AE23">
        <v>252</v>
      </c>
      <c r="AF23">
        <v>14</v>
      </c>
      <c r="AG23">
        <v>0</v>
      </c>
      <c r="AH23">
        <v>26</v>
      </c>
      <c r="AI23">
        <v>1966</v>
      </c>
      <c r="AJ23">
        <v>2.9000000000000001E-2</v>
      </c>
      <c r="AK23">
        <v>1.623377E-4</v>
      </c>
      <c r="AL23">
        <v>1.623377E-4</v>
      </c>
      <c r="AM23">
        <v>176867.50334911299</v>
      </c>
      <c r="AN23">
        <v>176873.026517611</v>
      </c>
      <c r="AO23">
        <v>209711.40811294501</v>
      </c>
      <c r="AP23">
        <v>258411</v>
      </c>
      <c r="AQ23">
        <v>2</v>
      </c>
      <c r="AR23">
        <v>-4</v>
      </c>
      <c r="AS23">
        <v>282</v>
      </c>
      <c r="AT23">
        <v>255.19200000000001</v>
      </c>
      <c r="AU23">
        <v>3.6539999999999999</v>
      </c>
      <c r="AV23">
        <v>0</v>
      </c>
      <c r="AW23">
        <v>282</v>
      </c>
      <c r="AX23">
        <v>26</v>
      </c>
      <c r="AY23">
        <v>11787</v>
      </c>
      <c r="AZ23">
        <v>453.346</v>
      </c>
      <c r="BA23">
        <v>15</v>
      </c>
      <c r="BB23">
        <v>3297</v>
      </c>
      <c r="BC23">
        <v>968</v>
      </c>
      <c r="BD23">
        <v>37.231000000000002</v>
      </c>
      <c r="BE23">
        <v>0</v>
      </c>
      <c r="BF23">
        <v>163</v>
      </c>
      <c r="BG23">
        <v>1.9570000000000001</v>
      </c>
      <c r="BH23">
        <v>0.876</v>
      </c>
      <c r="BI23">
        <v>0.221</v>
      </c>
      <c r="BJ23">
        <v>0.33</v>
      </c>
      <c r="BK23">
        <v>7312</v>
      </c>
      <c r="BL23">
        <v>281.23099999999999</v>
      </c>
      <c r="BM23">
        <v>210</v>
      </c>
      <c r="BN23">
        <v>313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8.4000000000000005E-2</v>
      </c>
      <c r="BX23">
        <v>0</v>
      </c>
      <c r="BY23">
        <v>2.9470000000000001</v>
      </c>
      <c r="BZ23">
        <v>0.185</v>
      </c>
      <c r="CA23">
        <v>0</v>
      </c>
      <c r="CB23">
        <v>7.3730000000000002</v>
      </c>
      <c r="CC23">
        <v>2</v>
      </c>
      <c r="CD23">
        <v>-4</v>
      </c>
      <c r="CE23">
        <v>282</v>
      </c>
      <c r="CF23">
        <v>122</v>
      </c>
      <c r="CG23">
        <v>4.5</v>
      </c>
      <c r="CH23">
        <v>0</v>
      </c>
      <c r="CI23">
        <v>282</v>
      </c>
      <c r="CJ23">
        <v>26</v>
      </c>
      <c r="CK23">
        <v>218700</v>
      </c>
      <c r="CL23">
        <v>8411.5380000000005</v>
      </c>
      <c r="CM23">
        <v>163</v>
      </c>
      <c r="CN23">
        <v>21351</v>
      </c>
      <c r="CO23">
        <v>5277</v>
      </c>
      <c r="CP23">
        <v>202.96199999999999</v>
      </c>
      <c r="CQ23">
        <v>0</v>
      </c>
      <c r="CR23">
        <v>1536</v>
      </c>
      <c r="CS23">
        <v>1.9570000000000001</v>
      </c>
      <c r="CT23">
        <v>2.028</v>
      </c>
      <c r="CU23">
        <v>0.442</v>
      </c>
      <c r="CV23">
        <v>1.083</v>
      </c>
      <c r="CW23">
        <v>15359</v>
      </c>
      <c r="CX23">
        <v>590.73099999999999</v>
      </c>
      <c r="CY23">
        <v>61</v>
      </c>
      <c r="CZ23">
        <v>5952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74.903000000000006</v>
      </c>
      <c r="DJ23">
        <v>0</v>
      </c>
      <c r="DK23">
        <v>130177.518</v>
      </c>
      <c r="DL23">
        <v>24.701000000000001</v>
      </c>
      <c r="DM23">
        <v>0</v>
      </c>
      <c r="DN23">
        <v>3704.56</v>
      </c>
      <c r="DO23">
        <v>1368</v>
      </c>
      <c r="DP23">
        <v>26</v>
      </c>
      <c r="DQ23">
        <v>26</v>
      </c>
      <c r="DR23">
        <v>2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959</v>
      </c>
      <c r="EB23">
        <v>11</v>
      </c>
      <c r="EC23">
        <v>383</v>
      </c>
      <c r="ED23">
        <v>9</v>
      </c>
      <c r="EE23">
        <v>80309</v>
      </c>
      <c r="EF23">
        <v>17672</v>
      </c>
      <c r="EG23">
        <v>0</v>
      </c>
      <c r="EH23">
        <v>61273</v>
      </c>
      <c r="EI23">
        <v>0</v>
      </c>
      <c r="EJ23">
        <v>19</v>
      </c>
      <c r="EK23">
        <v>0</v>
      </c>
      <c r="EL23">
        <v>0</v>
      </c>
      <c r="EM23">
        <v>0</v>
      </c>
      <c r="EN23">
        <v>3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176867.50334911299</v>
      </c>
      <c r="EV23">
        <v>26</v>
      </c>
      <c r="EW23">
        <v>179863.20353730701</v>
      </c>
      <c r="EX23">
        <v>1342</v>
      </c>
      <c r="EY23">
        <v>182182.62848848099</v>
      </c>
      <c r="EZ23">
        <v>182182.62848848099</v>
      </c>
      <c r="FA23">
        <v>2319.424951</v>
      </c>
      <c r="FB23">
        <v>2319.424951</v>
      </c>
      <c r="FC23">
        <v>2</v>
      </c>
      <c r="FD23">
        <v>20</v>
      </c>
      <c r="FE23">
        <v>3.6737449999999998</v>
      </c>
      <c r="FF23">
        <v>6.5181469999999999</v>
      </c>
      <c r="FG23">
        <v>6.5181469999999999</v>
      </c>
      <c r="FH23">
        <v>47</v>
      </c>
      <c r="FI23">
        <v>2</v>
      </c>
      <c r="FJ23">
        <v>183845.66662800001</v>
      </c>
      <c r="FK23">
        <v>180705.63563899999</v>
      </c>
      <c r="FL23">
        <v>180730.762105</v>
      </c>
      <c r="FM23">
        <v>181979.903219</v>
      </c>
      <c r="FN23">
        <v>4.5999999999999999E-2</v>
      </c>
      <c r="FO23">
        <v>1</v>
      </c>
      <c r="FP23">
        <v>0.498</v>
      </c>
      <c r="FQ23">
        <v>0.13400000000000001</v>
      </c>
      <c r="FR23">
        <v>1</v>
      </c>
      <c r="FS23">
        <v>0.89400000000000002</v>
      </c>
      <c r="FT23">
        <v>8.0000000000000002E-3</v>
      </c>
      <c r="FU23">
        <v>1</v>
      </c>
      <c r="FV23">
        <v>0.438</v>
      </c>
      <c r="FW23">
        <v>0</v>
      </c>
      <c r="FX23">
        <v>1</v>
      </c>
      <c r="FY23">
        <v>0.35199999999999998</v>
      </c>
      <c r="FZ23">
        <v>0</v>
      </c>
      <c r="GA23">
        <v>0.01</v>
      </c>
      <c r="GB23">
        <v>0.01</v>
      </c>
      <c r="GC23">
        <v>3493.39</v>
      </c>
      <c r="GD23">
        <v>429.45</v>
      </c>
      <c r="GE23">
        <v>0</v>
      </c>
      <c r="GF23">
        <v>4864.2700000000004</v>
      </c>
      <c r="GG23">
        <v>0</v>
      </c>
      <c r="GH23">
        <v>940.31</v>
      </c>
      <c r="GI23">
        <v>8.84</v>
      </c>
      <c r="GJ23">
        <v>0.01</v>
      </c>
      <c r="GK23">
        <v>0</v>
      </c>
      <c r="GL23">
        <v>0</v>
      </c>
      <c r="GM23">
        <v>0.41</v>
      </c>
      <c r="GN23">
        <v>0</v>
      </c>
      <c r="GO23">
        <v>0</v>
      </c>
      <c r="GP23">
        <v>538.48</v>
      </c>
      <c r="GQ23">
        <v>401.21</v>
      </c>
      <c r="GR23">
        <v>4873.18</v>
      </c>
      <c r="GS23" t="s">
        <v>345</v>
      </c>
      <c r="GT23" t="s">
        <v>164</v>
      </c>
      <c r="GU23" t="s">
        <v>144</v>
      </c>
    </row>
    <row r="24" spans="1:203" x14ac:dyDescent="0.2">
      <c r="A24" t="s">
        <v>165</v>
      </c>
      <c r="B24">
        <v>1</v>
      </c>
      <c r="C24">
        <v>1</v>
      </c>
      <c r="D24">
        <v>0</v>
      </c>
      <c r="E24">
        <v>-2</v>
      </c>
      <c r="F24">
        <v>291</v>
      </c>
      <c r="G24">
        <v>10</v>
      </c>
      <c r="H24">
        <v>1000</v>
      </c>
      <c r="I24">
        <v>0</v>
      </c>
      <c r="J24">
        <v>0</v>
      </c>
      <c r="K24">
        <v>0</v>
      </c>
      <c r="L24">
        <v>0</v>
      </c>
      <c r="M24">
        <v>1000</v>
      </c>
      <c r="N24">
        <v>0</v>
      </c>
      <c r="O24">
        <v>2</v>
      </c>
      <c r="P24" s="1">
        <v>0</v>
      </c>
      <c r="Q24" s="1">
        <v>9.9999999999999995E-8</v>
      </c>
      <c r="R24" s="1">
        <v>9.9999999999999995E-8</v>
      </c>
      <c r="S24" s="1">
        <v>3600</v>
      </c>
      <c r="T24">
        <v>252</v>
      </c>
      <c r="U24">
        <v>291</v>
      </c>
      <c r="V24">
        <v>0</v>
      </c>
      <c r="W24">
        <v>252</v>
      </c>
      <c r="X24">
        <v>2</v>
      </c>
      <c r="Y24">
        <v>0</v>
      </c>
      <c r="Z24">
        <v>0</v>
      </c>
      <c r="AA24">
        <v>291</v>
      </c>
      <c r="AB24">
        <v>0</v>
      </c>
      <c r="AC24">
        <v>252</v>
      </c>
      <c r="AD24">
        <v>291</v>
      </c>
      <c r="AE24">
        <v>271</v>
      </c>
      <c r="AF24">
        <v>32</v>
      </c>
      <c r="AG24">
        <v>0</v>
      </c>
      <c r="AH24">
        <v>10</v>
      </c>
      <c r="AI24">
        <v>2031</v>
      </c>
      <c r="AJ24">
        <v>2.8000000000000001E-2</v>
      </c>
      <c r="AK24">
        <v>1.6025640999999999E-3</v>
      </c>
      <c r="AL24">
        <v>1.6025640999999999E-3</v>
      </c>
      <c r="AM24">
        <v>1705.12876123876</v>
      </c>
      <c r="AN24">
        <v>1706.4931959706901</v>
      </c>
      <c r="AO24">
        <v>2736.46026069865</v>
      </c>
      <c r="AP24">
        <v>5223.7489999999898</v>
      </c>
      <c r="AQ24">
        <v>0</v>
      </c>
      <c r="AR24">
        <v>-2</v>
      </c>
      <c r="AS24">
        <v>291</v>
      </c>
      <c r="AT24">
        <v>254.6</v>
      </c>
      <c r="AU24">
        <v>4.3</v>
      </c>
      <c r="AV24">
        <v>0</v>
      </c>
      <c r="AW24">
        <v>291</v>
      </c>
      <c r="AX24">
        <v>10</v>
      </c>
      <c r="AY24">
        <v>4716</v>
      </c>
      <c r="AZ24">
        <v>471.6</v>
      </c>
      <c r="BA24">
        <v>80</v>
      </c>
      <c r="BB24">
        <v>1913</v>
      </c>
      <c r="BC24">
        <v>273</v>
      </c>
      <c r="BD24">
        <v>27.3</v>
      </c>
      <c r="BE24">
        <v>3</v>
      </c>
      <c r="BF24">
        <v>49</v>
      </c>
      <c r="BG24">
        <v>3.73</v>
      </c>
      <c r="BH24">
        <v>0.78200000000000003</v>
      </c>
      <c r="BI24">
        <v>0.2</v>
      </c>
      <c r="BJ24">
        <v>0.88900000000000001</v>
      </c>
      <c r="BK24">
        <v>2879</v>
      </c>
      <c r="BL24">
        <v>287.89999999999998</v>
      </c>
      <c r="BM24">
        <v>219</v>
      </c>
      <c r="BN24">
        <v>362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9.1999999999999998E-2</v>
      </c>
      <c r="BX24">
        <v>0</v>
      </c>
      <c r="BY24">
        <v>3.2679999999999998</v>
      </c>
      <c r="BZ24">
        <v>5.7000000000000002E-2</v>
      </c>
      <c r="CA24">
        <v>0</v>
      </c>
      <c r="CB24">
        <v>2.294</v>
      </c>
      <c r="CC24">
        <v>0</v>
      </c>
      <c r="CD24">
        <v>-2</v>
      </c>
      <c r="CE24">
        <v>291</v>
      </c>
      <c r="CF24">
        <v>224.3</v>
      </c>
      <c r="CG24">
        <v>1.8</v>
      </c>
      <c r="CH24">
        <v>0</v>
      </c>
      <c r="CI24">
        <v>291</v>
      </c>
      <c r="CJ24">
        <v>10</v>
      </c>
      <c r="CK24">
        <v>16016</v>
      </c>
      <c r="CL24">
        <v>1601.6</v>
      </c>
      <c r="CM24">
        <v>65</v>
      </c>
      <c r="CN24">
        <v>4600</v>
      </c>
      <c r="CO24">
        <v>472</v>
      </c>
      <c r="CP24">
        <v>47.2</v>
      </c>
      <c r="CQ24">
        <v>0</v>
      </c>
      <c r="CR24">
        <v>239</v>
      </c>
      <c r="CS24">
        <v>3.73</v>
      </c>
      <c r="CT24">
        <v>2.0920000000000001</v>
      </c>
      <c r="CU24">
        <v>0.2</v>
      </c>
      <c r="CV24">
        <v>1.4570000000000001</v>
      </c>
      <c r="CW24">
        <v>4163</v>
      </c>
      <c r="CX24">
        <v>416.3</v>
      </c>
      <c r="CY24">
        <v>243</v>
      </c>
      <c r="CZ24">
        <v>736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1.833</v>
      </c>
      <c r="DJ24">
        <v>0</v>
      </c>
      <c r="DK24">
        <v>171.78299999999999</v>
      </c>
      <c r="DL24">
        <v>0.314</v>
      </c>
      <c r="DM24">
        <v>0</v>
      </c>
      <c r="DN24">
        <v>78.775999999999996</v>
      </c>
      <c r="DO24">
        <v>832</v>
      </c>
      <c r="DP24">
        <v>10</v>
      </c>
      <c r="DQ24">
        <v>10</v>
      </c>
      <c r="DR24">
        <v>2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822</v>
      </c>
      <c r="EB24">
        <v>7</v>
      </c>
      <c r="EC24">
        <v>0</v>
      </c>
      <c r="ED24">
        <v>0</v>
      </c>
      <c r="EE24">
        <v>23136</v>
      </c>
      <c r="EF24">
        <v>0</v>
      </c>
      <c r="EG24">
        <v>0</v>
      </c>
      <c r="EH24">
        <v>22314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1705.12876123876</v>
      </c>
      <c r="EV24">
        <v>10</v>
      </c>
      <c r="EW24">
        <v>2682.6770245125699</v>
      </c>
      <c r="EX24">
        <v>822</v>
      </c>
      <c r="EY24">
        <v>3366.5384825604701</v>
      </c>
      <c r="EZ24">
        <v>3366.5384825604701</v>
      </c>
      <c r="FA24">
        <v>683.86145799999997</v>
      </c>
      <c r="FB24">
        <v>683.86145799999997</v>
      </c>
      <c r="FC24">
        <v>2</v>
      </c>
      <c r="FD24">
        <v>7</v>
      </c>
      <c r="FE24">
        <v>27.782146999999998</v>
      </c>
      <c r="FF24">
        <v>47.217647999999997</v>
      </c>
      <c r="FG24">
        <v>47.217647999999997</v>
      </c>
      <c r="FH24">
        <v>21</v>
      </c>
      <c r="FI24">
        <v>2</v>
      </c>
      <c r="FJ24">
        <v>3895.0138200000001</v>
      </c>
      <c r="FK24">
        <v>3135.6944859999999</v>
      </c>
      <c r="FL24">
        <v>3288.6602739999998</v>
      </c>
      <c r="FM24">
        <v>3363.477539</v>
      </c>
      <c r="FN24">
        <v>2.1000000000000001E-2</v>
      </c>
      <c r="FO24">
        <v>1</v>
      </c>
      <c r="FP24">
        <v>0.502</v>
      </c>
      <c r="FQ24">
        <v>0</v>
      </c>
      <c r="FR24">
        <v>1</v>
      </c>
      <c r="FS24">
        <v>0.79400000000000004</v>
      </c>
      <c r="FT24">
        <v>6.0000000000000001E-3</v>
      </c>
      <c r="FU24">
        <v>1</v>
      </c>
      <c r="FV24">
        <v>0.6</v>
      </c>
      <c r="FW24">
        <v>0</v>
      </c>
      <c r="FX24">
        <v>1</v>
      </c>
      <c r="FY24">
        <v>0.151</v>
      </c>
      <c r="FZ24">
        <v>0</v>
      </c>
      <c r="GA24">
        <v>0.01</v>
      </c>
      <c r="GB24">
        <v>0</v>
      </c>
      <c r="GC24">
        <v>60.31</v>
      </c>
      <c r="GD24">
        <v>10.68</v>
      </c>
      <c r="GE24">
        <v>0</v>
      </c>
      <c r="GF24">
        <v>159.47</v>
      </c>
      <c r="GG24">
        <v>0</v>
      </c>
      <c r="GH24">
        <v>88.32</v>
      </c>
      <c r="GI24">
        <v>2.63</v>
      </c>
      <c r="GJ24">
        <v>0</v>
      </c>
      <c r="GK24">
        <v>0</v>
      </c>
      <c r="GL24">
        <v>0</v>
      </c>
      <c r="GM24">
        <v>0.06</v>
      </c>
      <c r="GN24">
        <v>0</v>
      </c>
      <c r="GO24">
        <v>0</v>
      </c>
      <c r="GP24">
        <v>88.26</v>
      </c>
      <c r="GQ24">
        <v>0</v>
      </c>
      <c r="GR24">
        <v>162.12</v>
      </c>
      <c r="GS24" t="s">
        <v>346</v>
      </c>
      <c r="GT24" t="s">
        <v>165</v>
      </c>
      <c r="GU24" t="s">
        <v>144</v>
      </c>
    </row>
    <row r="25" spans="1:203" x14ac:dyDescent="0.2">
      <c r="A25" t="s">
        <v>166</v>
      </c>
      <c r="B25">
        <v>1</v>
      </c>
      <c r="C25">
        <v>1</v>
      </c>
      <c r="D25">
        <v>1</v>
      </c>
      <c r="E25">
        <v>1</v>
      </c>
      <c r="F25">
        <v>48</v>
      </c>
      <c r="G25">
        <v>6</v>
      </c>
      <c r="H25">
        <v>1000</v>
      </c>
      <c r="I25">
        <v>1000</v>
      </c>
      <c r="J25">
        <v>0</v>
      </c>
      <c r="K25">
        <v>0</v>
      </c>
      <c r="L25">
        <v>1</v>
      </c>
      <c r="M25">
        <v>0</v>
      </c>
      <c r="N25">
        <v>0</v>
      </c>
      <c r="O25">
        <v>2</v>
      </c>
      <c r="P25" s="1">
        <v>0</v>
      </c>
      <c r="Q25" s="1">
        <v>9.9999999999999995E-8</v>
      </c>
      <c r="R25" s="1">
        <v>9.9999999999999995E-8</v>
      </c>
      <c r="S25" s="1">
        <v>3600</v>
      </c>
      <c r="T25">
        <v>25</v>
      </c>
      <c r="U25">
        <v>48</v>
      </c>
      <c r="V25">
        <v>16</v>
      </c>
      <c r="W25">
        <v>9</v>
      </c>
      <c r="X25">
        <v>0</v>
      </c>
      <c r="Y25">
        <v>0</v>
      </c>
      <c r="Z25">
        <v>0</v>
      </c>
      <c r="AA25">
        <v>48</v>
      </c>
      <c r="AB25">
        <v>0</v>
      </c>
      <c r="AC25">
        <v>25</v>
      </c>
      <c r="AD25">
        <v>48</v>
      </c>
      <c r="AE25">
        <v>29</v>
      </c>
      <c r="AF25">
        <v>13</v>
      </c>
      <c r="AG25">
        <v>1</v>
      </c>
      <c r="AH25">
        <v>6</v>
      </c>
      <c r="AI25">
        <v>192</v>
      </c>
      <c r="AJ25">
        <v>0.16</v>
      </c>
      <c r="AK25">
        <v>4.0186125199999999E-2</v>
      </c>
      <c r="AL25">
        <v>4.0186125199999999E-2</v>
      </c>
      <c r="AM25">
        <v>773.751061971235</v>
      </c>
      <c r="AN25">
        <v>773.79939665738095</v>
      </c>
      <c r="AO25">
        <v>773.82122858175001</v>
      </c>
      <c r="AP25">
        <v>788.26300000000003</v>
      </c>
      <c r="AQ25">
        <v>1</v>
      </c>
      <c r="AR25">
        <v>1</v>
      </c>
      <c r="AS25">
        <v>48</v>
      </c>
      <c r="AT25">
        <v>11.167</v>
      </c>
      <c r="AU25">
        <v>6.8330000000000002</v>
      </c>
      <c r="AV25">
        <v>0</v>
      </c>
      <c r="AW25">
        <v>48</v>
      </c>
      <c r="AX25">
        <v>6</v>
      </c>
      <c r="AY25">
        <v>1969</v>
      </c>
      <c r="AZ25">
        <v>328.16699999999997</v>
      </c>
      <c r="BA25">
        <v>191</v>
      </c>
      <c r="BB25">
        <v>440</v>
      </c>
      <c r="BC25">
        <v>384</v>
      </c>
      <c r="BD25">
        <v>64</v>
      </c>
      <c r="BE25">
        <v>33</v>
      </c>
      <c r="BF25">
        <v>84</v>
      </c>
      <c r="BG25">
        <v>18.943999999999999</v>
      </c>
      <c r="BH25">
        <v>9.3230000000000004</v>
      </c>
      <c r="BI25">
        <v>18.082999999999998</v>
      </c>
      <c r="BJ25">
        <v>12.287000000000001</v>
      </c>
      <c r="BK25">
        <v>146</v>
      </c>
      <c r="BL25">
        <v>24.332999999999998</v>
      </c>
      <c r="BM25">
        <v>20</v>
      </c>
      <c r="BN25">
        <v>28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0.125</v>
      </c>
      <c r="BX25">
        <v>0</v>
      </c>
      <c r="BY25">
        <v>19.847999999999999</v>
      </c>
      <c r="BZ25">
        <v>0.11700000000000001</v>
      </c>
      <c r="CA25">
        <v>0</v>
      </c>
      <c r="CB25">
        <v>2.4500000000000002</v>
      </c>
      <c r="CC25">
        <v>1</v>
      </c>
      <c r="CD25">
        <v>1</v>
      </c>
      <c r="CE25">
        <v>48</v>
      </c>
      <c r="CF25">
        <v>2</v>
      </c>
      <c r="CG25">
        <v>1.5</v>
      </c>
      <c r="CH25">
        <v>0</v>
      </c>
      <c r="CI25">
        <v>48</v>
      </c>
      <c r="CJ25">
        <v>6</v>
      </c>
      <c r="CK25">
        <v>5709</v>
      </c>
      <c r="CL25">
        <v>951.5</v>
      </c>
      <c r="CM25">
        <v>759</v>
      </c>
      <c r="CN25">
        <v>1338</v>
      </c>
      <c r="CO25">
        <v>178</v>
      </c>
      <c r="CP25">
        <v>29.667000000000002</v>
      </c>
      <c r="CQ25">
        <v>3</v>
      </c>
      <c r="CR25">
        <v>74</v>
      </c>
      <c r="CS25">
        <v>18.943999999999999</v>
      </c>
      <c r="CT25">
        <v>4.6879999999999997</v>
      </c>
      <c r="CU25">
        <v>36.167000000000002</v>
      </c>
      <c r="CV25">
        <v>11.6</v>
      </c>
      <c r="CW25">
        <v>109</v>
      </c>
      <c r="CX25">
        <v>18.167000000000002</v>
      </c>
      <c r="CY25">
        <v>12</v>
      </c>
      <c r="CZ25">
        <v>25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5.048</v>
      </c>
      <c r="DJ25">
        <v>0</v>
      </c>
      <c r="DK25">
        <v>1826.4010000000001</v>
      </c>
      <c r="DL25">
        <v>35.845999999999997</v>
      </c>
      <c r="DM25">
        <v>0</v>
      </c>
      <c r="DN25">
        <v>21643.52</v>
      </c>
      <c r="DO25">
        <v>1224</v>
      </c>
      <c r="DP25">
        <v>6</v>
      </c>
      <c r="DQ25">
        <v>6</v>
      </c>
      <c r="DR25">
        <v>1</v>
      </c>
      <c r="DS25">
        <v>93</v>
      </c>
      <c r="DT25">
        <v>8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1125</v>
      </c>
      <c r="ED25">
        <v>12</v>
      </c>
      <c r="EE25">
        <v>16353</v>
      </c>
      <c r="EF25">
        <v>12181</v>
      </c>
      <c r="EG25">
        <v>0</v>
      </c>
      <c r="EH25">
        <v>2942</v>
      </c>
      <c r="EI25">
        <v>0</v>
      </c>
      <c r="EJ25">
        <v>1</v>
      </c>
      <c r="EK25">
        <v>0</v>
      </c>
      <c r="EL25">
        <v>0</v>
      </c>
      <c r="EM25">
        <v>0</v>
      </c>
      <c r="EN25">
        <v>11</v>
      </c>
      <c r="EO25">
        <v>0</v>
      </c>
      <c r="EP25">
        <v>6</v>
      </c>
      <c r="EQ25">
        <v>0</v>
      </c>
      <c r="ER25">
        <v>0</v>
      </c>
      <c r="ES25">
        <v>0</v>
      </c>
      <c r="ET25">
        <v>0</v>
      </c>
      <c r="EU25">
        <v>773.751061971235</v>
      </c>
      <c r="EV25">
        <v>6</v>
      </c>
      <c r="EW25">
        <v>773.86908535128305</v>
      </c>
      <c r="EX25">
        <v>1218</v>
      </c>
      <c r="EY25">
        <v>774.06791662770001</v>
      </c>
      <c r="EZ25">
        <v>774.06791662757098</v>
      </c>
      <c r="FA25">
        <v>0.19883100000000001</v>
      </c>
      <c r="FB25">
        <v>0.19883100000000001</v>
      </c>
      <c r="FC25">
        <v>1</v>
      </c>
      <c r="FD25">
        <v>20</v>
      </c>
      <c r="FE25">
        <v>0.81328500000000004</v>
      </c>
      <c r="FF25">
        <v>2.1834069999999999</v>
      </c>
      <c r="FG25">
        <v>2.1834069999999999</v>
      </c>
      <c r="FH25">
        <v>12</v>
      </c>
      <c r="FI25">
        <v>2</v>
      </c>
      <c r="FJ25">
        <v>774.36209299999996</v>
      </c>
      <c r="FK25">
        <v>773.89508699999999</v>
      </c>
      <c r="FL25">
        <v>773.90646300000003</v>
      </c>
      <c r="FM25">
        <v>774.05254400000001</v>
      </c>
      <c r="FN25">
        <v>7.0000000000000007E-2</v>
      </c>
      <c r="FO25">
        <v>0.82799999999999996</v>
      </c>
      <c r="FP25">
        <v>0.51700000000000002</v>
      </c>
      <c r="FQ25">
        <v>0.85799999999999998</v>
      </c>
      <c r="FR25">
        <v>1</v>
      </c>
      <c r="FS25">
        <v>0.94299999999999995</v>
      </c>
      <c r="FT25">
        <v>1.4999999999999999E-2</v>
      </c>
      <c r="FU25">
        <v>0.82799999999999996</v>
      </c>
      <c r="FV25">
        <v>0.377</v>
      </c>
      <c r="FW25">
        <v>0</v>
      </c>
      <c r="FX25">
        <v>1</v>
      </c>
      <c r="FY25">
        <v>0.48299999999999998</v>
      </c>
      <c r="FZ25">
        <v>0</v>
      </c>
      <c r="GA25">
        <v>0</v>
      </c>
      <c r="GB25">
        <v>0</v>
      </c>
      <c r="GC25">
        <v>6.53</v>
      </c>
      <c r="GD25">
        <v>2.69</v>
      </c>
      <c r="GE25">
        <v>0</v>
      </c>
      <c r="GF25">
        <v>59.56</v>
      </c>
      <c r="GG25">
        <v>0</v>
      </c>
      <c r="GH25">
        <v>50.27</v>
      </c>
      <c r="GI25">
        <v>3.05</v>
      </c>
      <c r="GJ25">
        <v>0</v>
      </c>
      <c r="GK25">
        <v>0</v>
      </c>
      <c r="GL25">
        <v>12.44</v>
      </c>
      <c r="GM25">
        <v>0.05</v>
      </c>
      <c r="GN25">
        <v>0</v>
      </c>
      <c r="GO25">
        <v>0</v>
      </c>
      <c r="GP25">
        <v>0</v>
      </c>
      <c r="GQ25">
        <v>37.770000000000003</v>
      </c>
      <c r="GR25">
        <v>62.62</v>
      </c>
      <c r="GS25" t="s">
        <v>347</v>
      </c>
      <c r="GT25" t="s">
        <v>166</v>
      </c>
      <c r="GU25" t="s">
        <v>144</v>
      </c>
    </row>
    <row r="26" spans="1:203" x14ac:dyDescent="0.2">
      <c r="A26" t="s">
        <v>167</v>
      </c>
      <c r="B26">
        <v>1</v>
      </c>
      <c r="C26">
        <v>1</v>
      </c>
      <c r="D26">
        <v>0</v>
      </c>
      <c r="E26">
        <v>-3</v>
      </c>
      <c r="F26">
        <v>240</v>
      </c>
      <c r="G26">
        <v>53</v>
      </c>
      <c r="H26">
        <v>1000</v>
      </c>
      <c r="I26">
        <v>0</v>
      </c>
      <c r="J26">
        <v>0</v>
      </c>
      <c r="K26">
        <v>0</v>
      </c>
      <c r="L26">
        <v>1</v>
      </c>
      <c r="M26">
        <v>1000</v>
      </c>
      <c r="N26">
        <v>0</v>
      </c>
      <c r="O26">
        <v>2</v>
      </c>
      <c r="P26" s="1">
        <v>0</v>
      </c>
      <c r="Q26" s="1">
        <v>9.9999999999999995E-8</v>
      </c>
      <c r="R26" s="1">
        <v>9.9999999999999995E-8</v>
      </c>
      <c r="S26" s="1">
        <v>3600</v>
      </c>
      <c r="T26">
        <v>136</v>
      </c>
      <c r="U26">
        <v>240</v>
      </c>
      <c r="V26">
        <v>64</v>
      </c>
      <c r="W26">
        <v>72</v>
      </c>
      <c r="X26">
        <v>0</v>
      </c>
      <c r="Y26">
        <v>0</v>
      </c>
      <c r="Z26">
        <v>0</v>
      </c>
      <c r="AA26">
        <v>64</v>
      </c>
      <c r="AB26">
        <v>176</v>
      </c>
      <c r="AC26">
        <v>136</v>
      </c>
      <c r="AD26">
        <v>240</v>
      </c>
      <c r="AE26">
        <v>110</v>
      </c>
      <c r="AF26">
        <v>21</v>
      </c>
      <c r="AG26">
        <v>19</v>
      </c>
      <c r="AH26">
        <v>53</v>
      </c>
      <c r="AI26">
        <v>480</v>
      </c>
      <c r="AJ26">
        <v>1.4999999999999999E-2</v>
      </c>
      <c r="AK26">
        <v>2E-3</v>
      </c>
      <c r="AL26">
        <v>2E-3</v>
      </c>
      <c r="AM26">
        <v>2748.3452380952299</v>
      </c>
      <c r="AN26">
        <v>2748.3452380952299</v>
      </c>
      <c r="AO26">
        <v>2980.8452380952299</v>
      </c>
      <c r="AP26">
        <v>7350</v>
      </c>
      <c r="AQ26">
        <v>0</v>
      </c>
      <c r="AR26">
        <v>-3</v>
      </c>
      <c r="AS26">
        <v>240</v>
      </c>
      <c r="AT26">
        <v>170.07499999999999</v>
      </c>
      <c r="AU26">
        <v>1.83</v>
      </c>
      <c r="AV26">
        <v>13</v>
      </c>
      <c r="AW26">
        <v>240</v>
      </c>
      <c r="AX26">
        <v>53</v>
      </c>
      <c r="AY26">
        <v>3569</v>
      </c>
      <c r="AZ26">
        <v>67.34</v>
      </c>
      <c r="BA26">
        <v>10</v>
      </c>
      <c r="BB26">
        <v>614</v>
      </c>
      <c r="BC26">
        <v>590</v>
      </c>
      <c r="BD26">
        <v>11.132</v>
      </c>
      <c r="BE26">
        <v>1</v>
      </c>
      <c r="BF26">
        <v>102</v>
      </c>
      <c r="BG26">
        <v>0.23200000000000001</v>
      </c>
      <c r="BH26">
        <v>0.27100000000000002</v>
      </c>
      <c r="BI26">
        <v>0.154</v>
      </c>
      <c r="BJ26">
        <v>0.159</v>
      </c>
      <c r="BK26">
        <v>12621</v>
      </c>
      <c r="BL26">
        <v>238.13200000000001</v>
      </c>
      <c r="BM26">
        <v>210</v>
      </c>
      <c r="BN26">
        <v>428</v>
      </c>
      <c r="BO26">
        <v>812</v>
      </c>
      <c r="BP26">
        <v>15.321</v>
      </c>
      <c r="BQ26">
        <v>14</v>
      </c>
      <c r="BR26">
        <v>26</v>
      </c>
      <c r="BS26">
        <v>0</v>
      </c>
      <c r="BT26">
        <v>0</v>
      </c>
      <c r="BU26">
        <v>0</v>
      </c>
      <c r="BV26">
        <v>0</v>
      </c>
      <c r="BW26">
        <v>0.95399999999999996</v>
      </c>
      <c r="BX26">
        <v>0</v>
      </c>
      <c r="BY26">
        <v>10.807</v>
      </c>
      <c r="BZ26">
        <v>12.343999999999999</v>
      </c>
      <c r="CA26">
        <v>0</v>
      </c>
      <c r="CB26">
        <v>29.536000000000001</v>
      </c>
      <c r="CC26">
        <v>0</v>
      </c>
      <c r="CD26">
        <v>-3</v>
      </c>
      <c r="CE26">
        <v>240</v>
      </c>
      <c r="CF26">
        <v>136.755</v>
      </c>
      <c r="CG26">
        <v>1.887</v>
      </c>
      <c r="CH26">
        <v>5</v>
      </c>
      <c r="CI26">
        <v>240</v>
      </c>
      <c r="CJ26">
        <v>53</v>
      </c>
      <c r="CK26">
        <v>84119</v>
      </c>
      <c r="CL26">
        <v>1587.1510000000001</v>
      </c>
      <c r="CM26">
        <v>34</v>
      </c>
      <c r="CN26">
        <v>7525</v>
      </c>
      <c r="CO26">
        <v>3252</v>
      </c>
      <c r="CP26">
        <v>61.357999999999997</v>
      </c>
      <c r="CQ26">
        <v>0</v>
      </c>
      <c r="CR26">
        <v>706</v>
      </c>
      <c r="CS26">
        <v>0.23200000000000001</v>
      </c>
      <c r="CT26">
        <v>1.214</v>
      </c>
      <c r="CU26">
        <v>0.17799999999999999</v>
      </c>
      <c r="CV26">
        <v>0.255</v>
      </c>
      <c r="CW26">
        <v>15297</v>
      </c>
      <c r="CX26">
        <v>288.62299999999999</v>
      </c>
      <c r="CY26">
        <v>131</v>
      </c>
      <c r="CZ26">
        <v>3615</v>
      </c>
      <c r="DA26">
        <v>380</v>
      </c>
      <c r="DB26">
        <v>7.17</v>
      </c>
      <c r="DC26">
        <v>5</v>
      </c>
      <c r="DD26">
        <v>14</v>
      </c>
      <c r="DE26">
        <v>0</v>
      </c>
      <c r="DF26">
        <v>0</v>
      </c>
      <c r="DG26">
        <v>0</v>
      </c>
      <c r="DH26">
        <v>0</v>
      </c>
      <c r="DI26">
        <v>61.298000000000002</v>
      </c>
      <c r="DJ26">
        <v>0</v>
      </c>
      <c r="DK26">
        <v>9875.7450000000008</v>
      </c>
      <c r="DL26">
        <v>65.42</v>
      </c>
      <c r="DM26">
        <v>0</v>
      </c>
      <c r="DN26">
        <v>22298.675999999999</v>
      </c>
      <c r="DO26">
        <v>1448</v>
      </c>
      <c r="DP26">
        <v>53</v>
      </c>
      <c r="DQ26">
        <v>53</v>
      </c>
      <c r="DR26">
        <v>37</v>
      </c>
      <c r="DS26">
        <v>96</v>
      </c>
      <c r="DT26">
        <v>21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1299</v>
      </c>
      <c r="EB26">
        <v>68</v>
      </c>
      <c r="EC26">
        <v>0</v>
      </c>
      <c r="ED26">
        <v>0</v>
      </c>
      <c r="EE26">
        <v>61592</v>
      </c>
      <c r="EF26">
        <v>2544</v>
      </c>
      <c r="EG26">
        <v>0</v>
      </c>
      <c r="EH26">
        <v>57631</v>
      </c>
      <c r="EI26">
        <v>0</v>
      </c>
      <c r="EJ26">
        <v>2</v>
      </c>
      <c r="EK26">
        <v>0</v>
      </c>
      <c r="EL26">
        <v>0</v>
      </c>
      <c r="EM26">
        <v>0</v>
      </c>
      <c r="EN26">
        <v>20</v>
      </c>
      <c r="EO26">
        <v>0</v>
      </c>
      <c r="EP26">
        <v>53</v>
      </c>
      <c r="EQ26">
        <v>0</v>
      </c>
      <c r="ER26">
        <v>0</v>
      </c>
      <c r="ES26">
        <v>0</v>
      </c>
      <c r="ET26">
        <v>0</v>
      </c>
      <c r="EU26">
        <v>2748.3452380952299</v>
      </c>
      <c r="EV26">
        <v>53</v>
      </c>
      <c r="EW26">
        <v>5115.2893139512198</v>
      </c>
      <c r="EX26">
        <v>1395</v>
      </c>
      <c r="EY26">
        <v>6012.3472942440203</v>
      </c>
      <c r="EZ26">
        <v>6012.3472942440203</v>
      </c>
      <c r="FA26">
        <v>897.05798000000004</v>
      </c>
      <c r="FB26">
        <v>897.05798000000004</v>
      </c>
      <c r="FC26">
        <v>37</v>
      </c>
      <c r="FD26">
        <v>89</v>
      </c>
      <c r="FE26">
        <v>51.436802999999998</v>
      </c>
      <c r="FF26">
        <v>70.931049999999999</v>
      </c>
      <c r="FG26">
        <v>70.931049999999999</v>
      </c>
      <c r="FH26">
        <v>155</v>
      </c>
      <c r="FI26">
        <v>3</v>
      </c>
      <c r="FJ26">
        <v>6034.0170770000004</v>
      </c>
      <c r="FK26">
        <v>5182.1719999999996</v>
      </c>
      <c r="FL26">
        <v>5234.1224860000002</v>
      </c>
      <c r="FM26">
        <v>5981.1727559999999</v>
      </c>
      <c r="FN26">
        <v>0.97399999999999998</v>
      </c>
      <c r="FO26">
        <v>1</v>
      </c>
      <c r="FP26">
        <v>1</v>
      </c>
      <c r="FQ26">
        <v>0.99399999999999999</v>
      </c>
      <c r="FR26">
        <v>1</v>
      </c>
      <c r="FS26">
        <v>1</v>
      </c>
      <c r="FT26">
        <v>0</v>
      </c>
      <c r="FU26">
        <v>1</v>
      </c>
      <c r="FV26">
        <v>0.92600000000000005</v>
      </c>
      <c r="FW26">
        <v>0</v>
      </c>
      <c r="FX26">
        <v>1</v>
      </c>
      <c r="FY26">
        <v>0.752</v>
      </c>
      <c r="FZ26">
        <v>0</v>
      </c>
      <c r="GA26">
        <v>0.02</v>
      </c>
      <c r="GB26">
        <v>0</v>
      </c>
      <c r="GC26">
        <v>356.02</v>
      </c>
      <c r="GD26">
        <v>43.7</v>
      </c>
      <c r="GE26">
        <v>0</v>
      </c>
      <c r="GF26">
        <v>1026.99</v>
      </c>
      <c r="GG26">
        <v>0</v>
      </c>
      <c r="GH26">
        <v>626.20000000000005</v>
      </c>
      <c r="GI26">
        <v>28.42</v>
      </c>
      <c r="GJ26">
        <v>0.03</v>
      </c>
      <c r="GK26">
        <v>0</v>
      </c>
      <c r="GL26">
        <v>80.27</v>
      </c>
      <c r="GM26">
        <v>0.2</v>
      </c>
      <c r="GN26">
        <v>0</v>
      </c>
      <c r="GO26">
        <v>0</v>
      </c>
      <c r="GP26">
        <v>545.67999999999995</v>
      </c>
      <c r="GQ26">
        <v>0</v>
      </c>
      <c r="GR26">
        <v>1055.7</v>
      </c>
      <c r="GS26" t="s">
        <v>348</v>
      </c>
      <c r="GT26" t="s">
        <v>167</v>
      </c>
      <c r="GU26" t="s">
        <v>144</v>
      </c>
    </row>
    <row r="27" spans="1:203" x14ac:dyDescent="0.2">
      <c r="A27" t="s">
        <v>168</v>
      </c>
      <c r="B27">
        <v>1</v>
      </c>
      <c r="C27">
        <v>1</v>
      </c>
      <c r="D27">
        <v>1</v>
      </c>
      <c r="E27">
        <v>0</v>
      </c>
      <c r="F27">
        <v>320</v>
      </c>
      <c r="G27">
        <v>125</v>
      </c>
      <c r="H27">
        <v>1000</v>
      </c>
      <c r="I27">
        <v>1000</v>
      </c>
      <c r="J27">
        <v>0</v>
      </c>
      <c r="K27">
        <v>1</v>
      </c>
      <c r="L27">
        <v>0</v>
      </c>
      <c r="M27">
        <v>0</v>
      </c>
      <c r="N27">
        <v>0</v>
      </c>
      <c r="O27">
        <v>2</v>
      </c>
      <c r="P27" s="1">
        <v>0</v>
      </c>
      <c r="Q27" s="1">
        <v>9.9999999999999995E-8</v>
      </c>
      <c r="R27" s="1">
        <v>9.9999999999999995E-8</v>
      </c>
      <c r="S27" s="1">
        <v>3600</v>
      </c>
      <c r="T27">
        <v>302</v>
      </c>
      <c r="U27">
        <v>320</v>
      </c>
      <c r="V27">
        <v>1</v>
      </c>
      <c r="W27">
        <v>301</v>
      </c>
      <c r="X27">
        <v>0</v>
      </c>
      <c r="Y27">
        <v>0</v>
      </c>
      <c r="Z27">
        <v>0</v>
      </c>
      <c r="AA27">
        <v>300</v>
      </c>
      <c r="AB27">
        <v>20</v>
      </c>
      <c r="AC27">
        <v>302</v>
      </c>
      <c r="AD27">
        <v>320</v>
      </c>
      <c r="AE27">
        <v>194</v>
      </c>
      <c r="AF27">
        <v>0</v>
      </c>
      <c r="AG27">
        <v>300</v>
      </c>
      <c r="AH27">
        <v>125</v>
      </c>
      <c r="AI27">
        <v>6620</v>
      </c>
      <c r="AJ27">
        <v>6.9000000000000006E-2</v>
      </c>
      <c r="AK27">
        <v>1.9000000000000001E-4</v>
      </c>
      <c r="AL27">
        <v>1.9000000000000001E-4</v>
      </c>
      <c r="AM27">
        <v>5</v>
      </c>
      <c r="AN27">
        <v>5</v>
      </c>
      <c r="AO27">
        <v>5</v>
      </c>
      <c r="AP27">
        <v>16.734246760000001</v>
      </c>
      <c r="AQ27">
        <v>1</v>
      </c>
      <c r="AR27">
        <v>0</v>
      </c>
      <c r="AS27">
        <v>320</v>
      </c>
      <c r="AT27">
        <v>299</v>
      </c>
      <c r="AU27">
        <v>1.016</v>
      </c>
      <c r="AV27">
        <v>0</v>
      </c>
      <c r="AW27">
        <v>320</v>
      </c>
      <c r="AX27">
        <v>125</v>
      </c>
      <c r="AY27">
        <v>14087</v>
      </c>
      <c r="AZ27">
        <v>112.696</v>
      </c>
      <c r="BA27">
        <v>59</v>
      </c>
      <c r="BB27">
        <v>155</v>
      </c>
      <c r="BC27">
        <v>205</v>
      </c>
      <c r="BD27">
        <v>1.64</v>
      </c>
      <c r="BE27">
        <v>1</v>
      </c>
      <c r="BF27">
        <v>18</v>
      </c>
      <c r="BG27">
        <v>1.0999999999999999E-2</v>
      </c>
      <c r="BH27">
        <v>8.0000000000000002E-3</v>
      </c>
      <c r="BI27">
        <v>8.0000000000000002E-3</v>
      </c>
      <c r="BJ27">
        <v>8.0000000000000002E-3</v>
      </c>
      <c r="BK27">
        <v>37375</v>
      </c>
      <c r="BL27">
        <v>299</v>
      </c>
      <c r="BM27">
        <v>299</v>
      </c>
      <c r="BN27">
        <v>299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6.7009999999999996</v>
      </c>
      <c r="BX27">
        <v>0</v>
      </c>
      <c r="BY27">
        <v>1424.175</v>
      </c>
      <c r="BZ27">
        <v>55.145000000000003</v>
      </c>
      <c r="CA27">
        <v>0</v>
      </c>
      <c r="CB27">
        <v>11877.764999999999</v>
      </c>
      <c r="CC27">
        <v>1</v>
      </c>
      <c r="CD27">
        <v>0</v>
      </c>
      <c r="CE27">
        <v>320</v>
      </c>
      <c r="CF27">
        <v>3.7999999999999999E-2</v>
      </c>
      <c r="CG27">
        <v>0.16300000000000001</v>
      </c>
      <c r="CH27">
        <v>0</v>
      </c>
      <c r="CI27">
        <v>320</v>
      </c>
      <c r="CJ27">
        <v>104</v>
      </c>
      <c r="CK27">
        <v>175614</v>
      </c>
      <c r="CL27">
        <v>1688.596</v>
      </c>
      <c r="CM27">
        <v>403</v>
      </c>
      <c r="CN27">
        <v>3080</v>
      </c>
      <c r="CO27">
        <v>24</v>
      </c>
      <c r="CP27">
        <v>0.23100000000000001</v>
      </c>
      <c r="CQ27">
        <v>0</v>
      </c>
      <c r="CR27">
        <v>4</v>
      </c>
      <c r="CS27">
        <v>1.2999999999999999E-2</v>
      </c>
      <c r="CT27">
        <v>5.0000000000000001E-3</v>
      </c>
      <c r="CU27">
        <v>1.0999999999999999E-2</v>
      </c>
      <c r="CV27">
        <v>0.01</v>
      </c>
      <c r="CW27">
        <v>1467</v>
      </c>
      <c r="CX27">
        <v>14.106</v>
      </c>
      <c r="CY27">
        <v>0</v>
      </c>
      <c r="CZ27">
        <v>297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495.50900000000001</v>
      </c>
      <c r="DJ27">
        <v>0</v>
      </c>
      <c r="DK27">
        <v>86630.281000000003</v>
      </c>
      <c r="DL27">
        <v>109.536</v>
      </c>
      <c r="DM27">
        <v>0</v>
      </c>
      <c r="DN27">
        <v>35418.728999999999</v>
      </c>
      <c r="DO27">
        <v>2125</v>
      </c>
      <c r="DP27">
        <v>125</v>
      </c>
      <c r="DQ27">
        <v>125</v>
      </c>
      <c r="DR27">
        <v>62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837</v>
      </c>
      <c r="DZ27">
        <v>57</v>
      </c>
      <c r="EA27">
        <v>0</v>
      </c>
      <c r="EB27">
        <v>0</v>
      </c>
      <c r="EC27">
        <v>1163</v>
      </c>
      <c r="ED27">
        <v>87</v>
      </c>
      <c r="EE27">
        <v>292275</v>
      </c>
      <c r="EF27">
        <v>49929</v>
      </c>
      <c r="EG27">
        <v>0</v>
      </c>
      <c r="EH27">
        <v>240343</v>
      </c>
      <c r="EI27">
        <v>0</v>
      </c>
      <c r="EJ27">
        <v>1</v>
      </c>
      <c r="EK27">
        <v>0</v>
      </c>
      <c r="EL27">
        <v>0</v>
      </c>
      <c r="EM27">
        <v>0</v>
      </c>
      <c r="EN27">
        <v>1</v>
      </c>
      <c r="EO27">
        <v>0</v>
      </c>
      <c r="EP27">
        <v>229</v>
      </c>
      <c r="EQ27">
        <v>0</v>
      </c>
      <c r="ER27">
        <v>0</v>
      </c>
      <c r="ES27">
        <v>0</v>
      </c>
      <c r="ET27">
        <v>0</v>
      </c>
      <c r="EU27">
        <v>5</v>
      </c>
      <c r="EV27">
        <v>125</v>
      </c>
      <c r="EW27">
        <v>7.9498518070243902</v>
      </c>
      <c r="EX27">
        <v>2000</v>
      </c>
      <c r="EY27">
        <v>8.0314249973003999</v>
      </c>
      <c r="EZ27">
        <v>8.0314249973003999</v>
      </c>
      <c r="FA27">
        <v>8.1573000000000007E-2</v>
      </c>
      <c r="FB27">
        <v>8.1573000000000007E-2</v>
      </c>
      <c r="FC27">
        <v>62</v>
      </c>
      <c r="FD27">
        <v>144</v>
      </c>
      <c r="FE27">
        <v>25.138825000000001</v>
      </c>
      <c r="FF27">
        <v>25.833997</v>
      </c>
      <c r="FG27">
        <v>25.833997</v>
      </c>
      <c r="FH27">
        <v>218</v>
      </c>
      <c r="FI27">
        <v>2</v>
      </c>
      <c r="FJ27">
        <v>8.0589860000000009</v>
      </c>
      <c r="FK27">
        <v>8.0085200000000007</v>
      </c>
      <c r="FL27">
        <v>8.0243319999999994</v>
      </c>
      <c r="FM27">
        <v>8.0250869999999992</v>
      </c>
      <c r="FN27">
        <v>0.115</v>
      </c>
      <c r="FO27">
        <v>0.98399999999999999</v>
      </c>
      <c r="FP27">
        <v>0.436</v>
      </c>
      <c r="FQ27">
        <v>0.189</v>
      </c>
      <c r="FR27">
        <v>1</v>
      </c>
      <c r="FS27">
        <v>0.75800000000000001</v>
      </c>
      <c r="FT27">
        <v>4.0000000000000001E-3</v>
      </c>
      <c r="FU27">
        <v>0.98399999999999999</v>
      </c>
      <c r="FV27">
        <v>0.32700000000000001</v>
      </c>
      <c r="FW27">
        <v>0</v>
      </c>
      <c r="FX27">
        <v>1</v>
      </c>
      <c r="FY27">
        <v>0.314</v>
      </c>
      <c r="FZ27">
        <v>0.01</v>
      </c>
      <c r="GA27">
        <v>0.09</v>
      </c>
      <c r="GB27">
        <v>0.03</v>
      </c>
      <c r="GC27">
        <v>2766.44</v>
      </c>
      <c r="GD27">
        <v>68.59</v>
      </c>
      <c r="GE27">
        <v>0</v>
      </c>
      <c r="GF27">
        <v>3044.74</v>
      </c>
      <c r="GG27">
        <v>0</v>
      </c>
      <c r="GH27">
        <v>208.77</v>
      </c>
      <c r="GI27">
        <v>7.45</v>
      </c>
      <c r="GJ27">
        <v>7.0000000000000007E-2</v>
      </c>
      <c r="GK27">
        <v>0</v>
      </c>
      <c r="GL27">
        <v>0</v>
      </c>
      <c r="GM27">
        <v>0.27</v>
      </c>
      <c r="GN27">
        <v>0</v>
      </c>
      <c r="GO27">
        <v>36.86</v>
      </c>
      <c r="GP27">
        <v>0</v>
      </c>
      <c r="GQ27">
        <v>171.48</v>
      </c>
      <c r="GR27">
        <v>3052.67</v>
      </c>
      <c r="GS27" t="s">
        <v>349</v>
      </c>
      <c r="GT27" t="s">
        <v>168</v>
      </c>
      <c r="GU27" t="s">
        <v>144</v>
      </c>
    </row>
    <row r="28" spans="1:203" x14ac:dyDescent="0.2">
      <c r="A28" t="s">
        <v>169</v>
      </c>
      <c r="B28">
        <v>1</v>
      </c>
      <c r="C28">
        <v>1</v>
      </c>
      <c r="D28">
        <v>1</v>
      </c>
      <c r="E28">
        <v>0</v>
      </c>
      <c r="F28">
        <v>67</v>
      </c>
      <c r="G28">
        <v>12</v>
      </c>
      <c r="H28">
        <v>1000</v>
      </c>
      <c r="I28">
        <v>1000</v>
      </c>
      <c r="J28">
        <v>0</v>
      </c>
      <c r="K28">
        <v>0</v>
      </c>
      <c r="L28">
        <v>1</v>
      </c>
      <c r="M28">
        <v>0</v>
      </c>
      <c r="N28">
        <v>0</v>
      </c>
      <c r="O28">
        <v>2</v>
      </c>
      <c r="P28" s="1">
        <v>0</v>
      </c>
      <c r="Q28" s="1">
        <v>9.9999999999999995E-8</v>
      </c>
      <c r="R28" s="1">
        <v>9.9999999999999995E-8</v>
      </c>
      <c r="S28" s="1">
        <v>3600</v>
      </c>
      <c r="T28">
        <v>45</v>
      </c>
      <c r="U28">
        <v>67</v>
      </c>
      <c r="V28">
        <v>21</v>
      </c>
      <c r="W28">
        <v>24</v>
      </c>
      <c r="X28">
        <v>0</v>
      </c>
      <c r="Y28">
        <v>0</v>
      </c>
      <c r="Z28">
        <v>0</v>
      </c>
      <c r="AA28">
        <v>21</v>
      </c>
      <c r="AB28">
        <v>46</v>
      </c>
      <c r="AC28">
        <v>45</v>
      </c>
      <c r="AD28">
        <v>67</v>
      </c>
      <c r="AE28">
        <v>37</v>
      </c>
      <c r="AF28">
        <v>12</v>
      </c>
      <c r="AG28">
        <v>19</v>
      </c>
      <c r="AH28">
        <v>12</v>
      </c>
      <c r="AI28">
        <v>146</v>
      </c>
      <c r="AJ28">
        <v>4.8000000000000001E-2</v>
      </c>
      <c r="AK28">
        <v>2.2222222199999999E-2</v>
      </c>
      <c r="AL28">
        <v>2.2222222199999999E-2</v>
      </c>
      <c r="AM28">
        <v>247</v>
      </c>
      <c r="AN28">
        <v>247</v>
      </c>
      <c r="AO28">
        <v>262</v>
      </c>
      <c r="AP28">
        <v>375</v>
      </c>
      <c r="AQ28">
        <v>1</v>
      </c>
      <c r="AR28">
        <v>0</v>
      </c>
      <c r="AS28">
        <v>67</v>
      </c>
      <c r="AT28">
        <v>38</v>
      </c>
      <c r="AU28">
        <v>2.5</v>
      </c>
      <c r="AV28">
        <v>0</v>
      </c>
      <c r="AW28">
        <v>67</v>
      </c>
      <c r="AX28">
        <v>12</v>
      </c>
      <c r="AY28">
        <v>1571</v>
      </c>
      <c r="AZ28">
        <v>130.917</v>
      </c>
      <c r="BA28">
        <v>36</v>
      </c>
      <c r="BB28">
        <v>275</v>
      </c>
      <c r="BC28">
        <v>100</v>
      </c>
      <c r="BD28">
        <v>8.3330000000000002</v>
      </c>
      <c r="BE28">
        <v>1</v>
      </c>
      <c r="BF28">
        <v>19</v>
      </c>
      <c r="BG28">
        <v>1.4379999999999999</v>
      </c>
      <c r="BH28">
        <v>1.4630000000000001</v>
      </c>
      <c r="BI28">
        <v>8.3000000000000004E-2</v>
      </c>
      <c r="BJ28">
        <v>0.72899999999999998</v>
      </c>
      <c r="BK28">
        <v>870</v>
      </c>
      <c r="BL28">
        <v>72.5</v>
      </c>
      <c r="BM28">
        <v>43</v>
      </c>
      <c r="BN28">
        <v>92</v>
      </c>
      <c r="BO28">
        <v>26</v>
      </c>
      <c r="BP28">
        <v>2.1669999999999998</v>
      </c>
      <c r="BQ28">
        <v>0</v>
      </c>
      <c r="BR28">
        <v>6</v>
      </c>
      <c r="BS28">
        <v>0</v>
      </c>
      <c r="BT28">
        <v>0</v>
      </c>
      <c r="BU28">
        <v>0</v>
      </c>
      <c r="BV28">
        <v>0</v>
      </c>
      <c r="BW28">
        <v>1.8180000000000001</v>
      </c>
      <c r="BX28">
        <v>0</v>
      </c>
      <c r="BY28">
        <v>6.19</v>
      </c>
      <c r="BZ28">
        <v>3.452</v>
      </c>
      <c r="CA28">
        <v>0</v>
      </c>
      <c r="CB28">
        <v>11.37</v>
      </c>
      <c r="CC28">
        <v>1</v>
      </c>
      <c r="CD28">
        <v>0</v>
      </c>
      <c r="CE28">
        <v>67</v>
      </c>
      <c r="CF28">
        <v>22.332999999999998</v>
      </c>
      <c r="CG28">
        <v>0.83299999999999996</v>
      </c>
      <c r="CH28">
        <v>0</v>
      </c>
      <c r="CI28">
        <v>67</v>
      </c>
      <c r="CJ28">
        <v>12</v>
      </c>
      <c r="CK28">
        <v>8876</v>
      </c>
      <c r="CL28">
        <v>739.66700000000003</v>
      </c>
      <c r="CM28">
        <v>270</v>
      </c>
      <c r="CN28">
        <v>1040</v>
      </c>
      <c r="CO28">
        <v>95</v>
      </c>
      <c r="CP28">
        <v>7.9169999999999998</v>
      </c>
      <c r="CQ28">
        <v>0</v>
      </c>
      <c r="CR28">
        <v>23</v>
      </c>
      <c r="CS28">
        <v>1.472</v>
      </c>
      <c r="CT28">
        <v>0.497</v>
      </c>
      <c r="CU28">
        <v>0.111</v>
      </c>
      <c r="CV28">
        <v>0.50800000000000001</v>
      </c>
      <c r="CW28">
        <v>784</v>
      </c>
      <c r="CX28">
        <v>65.332999999999998</v>
      </c>
      <c r="CY28">
        <v>37</v>
      </c>
      <c r="CZ28">
        <v>143</v>
      </c>
      <c r="DA28">
        <v>1</v>
      </c>
      <c r="DB28">
        <v>8.3000000000000004E-2</v>
      </c>
      <c r="DC28">
        <v>0</v>
      </c>
      <c r="DD28">
        <v>1</v>
      </c>
      <c r="DE28">
        <v>0</v>
      </c>
      <c r="DF28">
        <v>0</v>
      </c>
      <c r="DG28">
        <v>0</v>
      </c>
      <c r="DH28">
        <v>0</v>
      </c>
      <c r="DI28">
        <v>18.620999999999999</v>
      </c>
      <c r="DJ28">
        <v>0</v>
      </c>
      <c r="DK28">
        <v>2574.42</v>
      </c>
      <c r="DL28">
        <v>26.308</v>
      </c>
      <c r="DM28">
        <v>0</v>
      </c>
      <c r="DN28">
        <v>2401.58</v>
      </c>
      <c r="DO28">
        <v>1239</v>
      </c>
      <c r="DP28">
        <v>12</v>
      </c>
      <c r="DQ28">
        <v>12</v>
      </c>
      <c r="DR28">
        <v>4</v>
      </c>
      <c r="DS28">
        <v>126</v>
      </c>
      <c r="DT28">
        <v>13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1101</v>
      </c>
      <c r="ED28">
        <v>14</v>
      </c>
      <c r="EE28">
        <v>15312</v>
      </c>
      <c r="EF28">
        <v>9764</v>
      </c>
      <c r="EG28">
        <v>0</v>
      </c>
      <c r="EH28">
        <v>4320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1</v>
      </c>
      <c r="EO28">
        <v>0</v>
      </c>
      <c r="EP28">
        <v>12</v>
      </c>
      <c r="EQ28">
        <v>0</v>
      </c>
      <c r="ER28">
        <v>0</v>
      </c>
      <c r="ES28">
        <v>0</v>
      </c>
      <c r="ET28">
        <v>0</v>
      </c>
      <c r="EU28">
        <v>247</v>
      </c>
      <c r="EV28">
        <v>12</v>
      </c>
      <c r="EW28">
        <v>254.49999999999801</v>
      </c>
      <c r="EX28">
        <v>1227</v>
      </c>
      <c r="EY28">
        <v>278.40553365144501</v>
      </c>
      <c r="EZ28">
        <v>278.52191690292199</v>
      </c>
      <c r="FA28">
        <v>23.905533999999999</v>
      </c>
      <c r="FB28">
        <v>24.021916999999998</v>
      </c>
      <c r="FC28">
        <v>4</v>
      </c>
      <c r="FD28">
        <v>27</v>
      </c>
      <c r="FE28">
        <v>5.859375</v>
      </c>
      <c r="FF28">
        <v>24.535572999999999</v>
      </c>
      <c r="FG28">
        <v>24.626498000000002</v>
      </c>
      <c r="FH28">
        <v>84</v>
      </c>
      <c r="FI28">
        <v>6</v>
      </c>
      <c r="FJ28">
        <v>278.72010299999999</v>
      </c>
      <c r="FK28">
        <v>254.5</v>
      </c>
      <c r="FL28">
        <v>254.5</v>
      </c>
      <c r="FM28">
        <v>272.80678499999999</v>
      </c>
      <c r="FN28">
        <v>0.97</v>
      </c>
      <c r="FO28">
        <v>1</v>
      </c>
      <c r="FP28">
        <v>0.99099999999999999</v>
      </c>
      <c r="FQ28">
        <v>0.97699999999999998</v>
      </c>
      <c r="FR28">
        <v>1</v>
      </c>
      <c r="FS28">
        <v>0.99399999999999999</v>
      </c>
      <c r="FT28">
        <v>0</v>
      </c>
      <c r="FU28">
        <v>1</v>
      </c>
      <c r="FV28">
        <v>0.435</v>
      </c>
      <c r="FW28">
        <v>0</v>
      </c>
      <c r="FX28">
        <v>1</v>
      </c>
      <c r="FY28">
        <v>0.57299999999999995</v>
      </c>
      <c r="FZ28">
        <v>0</v>
      </c>
      <c r="GA28">
        <v>0</v>
      </c>
      <c r="GB28">
        <v>0.01</v>
      </c>
      <c r="GC28">
        <v>4.8600000000000003</v>
      </c>
      <c r="GD28">
        <v>1.93</v>
      </c>
      <c r="GE28">
        <v>0</v>
      </c>
      <c r="GF28">
        <v>35.729999999999997</v>
      </c>
      <c r="GG28">
        <v>0</v>
      </c>
      <c r="GH28">
        <v>28.87</v>
      </c>
      <c r="GI28">
        <v>3.19</v>
      </c>
      <c r="GJ28">
        <v>0</v>
      </c>
      <c r="GK28">
        <v>0</v>
      </c>
      <c r="GL28">
        <v>1.02</v>
      </c>
      <c r="GM28">
        <v>0.03</v>
      </c>
      <c r="GN28">
        <v>0</v>
      </c>
      <c r="GO28">
        <v>0</v>
      </c>
      <c r="GP28">
        <v>0</v>
      </c>
      <c r="GQ28">
        <v>27.8</v>
      </c>
      <c r="GR28">
        <v>38.979999999999997</v>
      </c>
      <c r="GS28" t="s">
        <v>350</v>
      </c>
      <c r="GT28" t="s">
        <v>169</v>
      </c>
      <c r="GU28" t="s">
        <v>144</v>
      </c>
    </row>
    <row r="29" spans="1:203" x14ac:dyDescent="0.2">
      <c r="A29" t="s">
        <v>170</v>
      </c>
      <c r="B29">
        <v>1</v>
      </c>
      <c r="C29">
        <v>1</v>
      </c>
      <c r="D29">
        <v>0</v>
      </c>
      <c r="E29">
        <v>-4</v>
      </c>
      <c r="F29">
        <v>60</v>
      </c>
      <c r="G29">
        <v>8</v>
      </c>
      <c r="H29">
        <v>1000</v>
      </c>
      <c r="I29">
        <v>0</v>
      </c>
      <c r="J29">
        <v>0</v>
      </c>
      <c r="K29">
        <v>1</v>
      </c>
      <c r="L29">
        <v>1</v>
      </c>
      <c r="M29">
        <v>0</v>
      </c>
      <c r="N29">
        <v>0</v>
      </c>
      <c r="O29">
        <v>2</v>
      </c>
      <c r="P29" s="1">
        <v>0</v>
      </c>
      <c r="Q29" s="1">
        <v>9.9999999999999995E-8</v>
      </c>
      <c r="R29" s="1">
        <v>9.9999999999999995E-8</v>
      </c>
      <c r="S29" s="1">
        <v>3600</v>
      </c>
      <c r="T29">
        <v>30</v>
      </c>
      <c r="U29">
        <v>60</v>
      </c>
      <c r="V29">
        <v>0</v>
      </c>
      <c r="W29">
        <v>30</v>
      </c>
      <c r="X29">
        <v>0</v>
      </c>
      <c r="Y29">
        <v>0</v>
      </c>
      <c r="Z29">
        <v>0</v>
      </c>
      <c r="AA29">
        <v>60</v>
      </c>
      <c r="AB29">
        <v>0</v>
      </c>
      <c r="AC29">
        <v>30</v>
      </c>
      <c r="AD29">
        <v>60</v>
      </c>
      <c r="AE29">
        <v>52</v>
      </c>
      <c r="AF29">
        <v>0</v>
      </c>
      <c r="AG29">
        <v>0</v>
      </c>
      <c r="AH29">
        <v>8</v>
      </c>
      <c r="AI29">
        <v>1800</v>
      </c>
      <c r="AJ29">
        <v>1</v>
      </c>
      <c r="AK29">
        <v>8.0380000000000004E-7</v>
      </c>
      <c r="AL29">
        <v>8.0380000000000004E-7</v>
      </c>
      <c r="AM29">
        <v>-7839.2780180210002</v>
      </c>
      <c r="AN29">
        <v>-7838.7785020373303</v>
      </c>
      <c r="AO29">
        <v>-7831.8419205513701</v>
      </c>
      <c r="AP29">
        <v>-7772</v>
      </c>
      <c r="AQ29">
        <v>0</v>
      </c>
      <c r="AR29">
        <v>-4</v>
      </c>
      <c r="AS29">
        <v>60</v>
      </c>
      <c r="AT29">
        <v>0</v>
      </c>
      <c r="AU29">
        <v>5.875</v>
      </c>
      <c r="AV29">
        <v>0</v>
      </c>
      <c r="AW29">
        <v>60</v>
      </c>
      <c r="AX29">
        <v>8</v>
      </c>
      <c r="AY29">
        <v>17983</v>
      </c>
      <c r="AZ29">
        <v>2247.875</v>
      </c>
      <c r="BA29">
        <v>1927</v>
      </c>
      <c r="BB29">
        <v>2490</v>
      </c>
      <c r="BC29">
        <v>2097</v>
      </c>
      <c r="BD29">
        <v>262.125</v>
      </c>
      <c r="BE29">
        <v>36</v>
      </c>
      <c r="BF29">
        <v>431</v>
      </c>
      <c r="BG29">
        <v>28.344000000000001</v>
      </c>
      <c r="BH29">
        <v>16.541</v>
      </c>
      <c r="BI29">
        <v>0</v>
      </c>
      <c r="BJ29">
        <v>9.83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0.81899999999999995</v>
      </c>
      <c r="BX29">
        <v>0</v>
      </c>
      <c r="BY29">
        <v>959.96</v>
      </c>
      <c r="BZ29">
        <v>0.63</v>
      </c>
      <c r="CA29">
        <v>0</v>
      </c>
      <c r="CB29">
        <v>234.34800000000001</v>
      </c>
      <c r="CC29">
        <v>0</v>
      </c>
      <c r="CD29">
        <v>-4</v>
      </c>
      <c r="CE29">
        <v>60</v>
      </c>
      <c r="CF29">
        <v>0</v>
      </c>
      <c r="CG29">
        <v>2.25</v>
      </c>
      <c r="CH29">
        <v>0</v>
      </c>
      <c r="CI29">
        <v>60</v>
      </c>
      <c r="CJ29">
        <v>8</v>
      </c>
      <c r="CK29">
        <v>6270</v>
      </c>
      <c r="CL29">
        <v>783.75</v>
      </c>
      <c r="CM29">
        <v>68</v>
      </c>
      <c r="CN29">
        <v>2066</v>
      </c>
      <c r="CO29">
        <v>505</v>
      </c>
      <c r="CP29">
        <v>63.125</v>
      </c>
      <c r="CQ29">
        <v>0</v>
      </c>
      <c r="CR29">
        <v>323</v>
      </c>
      <c r="CS29">
        <v>28.344000000000001</v>
      </c>
      <c r="CT29">
        <v>14.78</v>
      </c>
      <c r="CU29">
        <v>0</v>
      </c>
      <c r="CV29">
        <v>10.852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0.89600000000000002</v>
      </c>
      <c r="DJ29">
        <v>0</v>
      </c>
      <c r="DK29">
        <v>193.762</v>
      </c>
      <c r="DL29">
        <v>0.91200000000000003</v>
      </c>
      <c r="DM29">
        <v>0</v>
      </c>
      <c r="DN29">
        <v>499.17099999999999</v>
      </c>
      <c r="DO29">
        <v>778</v>
      </c>
      <c r="DP29">
        <v>8</v>
      </c>
      <c r="DQ29">
        <v>8</v>
      </c>
      <c r="DR29">
        <v>0</v>
      </c>
      <c r="DS29">
        <v>398</v>
      </c>
      <c r="DT29">
        <v>2</v>
      </c>
      <c r="DU29">
        <v>0</v>
      </c>
      <c r="DV29">
        <v>0</v>
      </c>
      <c r="DW29">
        <v>0</v>
      </c>
      <c r="DX29">
        <v>0</v>
      </c>
      <c r="DY29">
        <v>372</v>
      </c>
      <c r="DZ29">
        <v>9</v>
      </c>
      <c r="EA29">
        <v>0</v>
      </c>
      <c r="EB29">
        <v>0</v>
      </c>
      <c r="EC29">
        <v>0</v>
      </c>
      <c r="ED29">
        <v>0</v>
      </c>
      <c r="EE29">
        <v>12640</v>
      </c>
      <c r="EF29">
        <v>6530</v>
      </c>
      <c r="EG29">
        <v>0</v>
      </c>
      <c r="EH29">
        <v>5332</v>
      </c>
      <c r="EI29">
        <v>0</v>
      </c>
      <c r="EJ29">
        <v>8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-7839.2780180210002</v>
      </c>
      <c r="EV29">
        <v>8</v>
      </c>
      <c r="EW29">
        <v>-7832.2918957325401</v>
      </c>
      <c r="EX29">
        <v>770</v>
      </c>
      <c r="EY29">
        <v>-7829.0578232862599</v>
      </c>
      <c r="EZ29">
        <v>-7829.0578232862599</v>
      </c>
      <c r="FA29">
        <v>3.2340719999999998</v>
      </c>
      <c r="FB29">
        <v>3.2340719999999998</v>
      </c>
      <c r="FC29">
        <v>0</v>
      </c>
      <c r="FD29">
        <v>11</v>
      </c>
      <c r="FE29">
        <v>10.38396</v>
      </c>
      <c r="FF29">
        <v>15.190987</v>
      </c>
      <c r="FG29">
        <v>15.190987</v>
      </c>
      <c r="FH29">
        <v>128</v>
      </c>
      <c r="FI29">
        <v>11</v>
      </c>
      <c r="FJ29">
        <v>-7828.9559810000001</v>
      </c>
      <c r="FK29">
        <v>-7832.2918959999997</v>
      </c>
      <c r="FL29">
        <v>-7831.7505380000002</v>
      </c>
      <c r="FM29">
        <v>-7830.1925090000004</v>
      </c>
      <c r="FN29">
        <v>1.6E-2</v>
      </c>
      <c r="FO29">
        <v>0.23699999999999999</v>
      </c>
      <c r="FP29">
        <v>8.4000000000000005E-2</v>
      </c>
      <c r="FQ29">
        <v>0.39</v>
      </c>
      <c r="FR29">
        <v>0.995</v>
      </c>
      <c r="FS29">
        <v>0.76400000000000001</v>
      </c>
      <c r="FT29">
        <v>0</v>
      </c>
      <c r="FU29">
        <v>0.23699999999999999</v>
      </c>
      <c r="FV29">
        <v>0.01</v>
      </c>
      <c r="FW29">
        <v>0</v>
      </c>
      <c r="FX29">
        <v>0.998</v>
      </c>
      <c r="FY29">
        <v>0.127</v>
      </c>
      <c r="FZ29">
        <v>0</v>
      </c>
      <c r="GA29">
        <v>0</v>
      </c>
      <c r="GB29">
        <v>0</v>
      </c>
      <c r="GC29">
        <v>122.04</v>
      </c>
      <c r="GD29">
        <v>12.32</v>
      </c>
      <c r="GE29">
        <v>0</v>
      </c>
      <c r="GF29">
        <v>327.87</v>
      </c>
      <c r="GG29">
        <v>0</v>
      </c>
      <c r="GH29">
        <v>193.26</v>
      </c>
      <c r="GI29">
        <v>1.94</v>
      </c>
      <c r="GJ29">
        <v>0.01</v>
      </c>
      <c r="GK29">
        <v>0</v>
      </c>
      <c r="GL29">
        <v>152.12</v>
      </c>
      <c r="GM29">
        <v>0.09</v>
      </c>
      <c r="GN29">
        <v>0</v>
      </c>
      <c r="GO29">
        <v>41</v>
      </c>
      <c r="GP29">
        <v>0</v>
      </c>
      <c r="GQ29">
        <v>0</v>
      </c>
      <c r="GR29">
        <v>329.96</v>
      </c>
      <c r="GS29" t="s">
        <v>351</v>
      </c>
      <c r="GT29" t="s">
        <v>170</v>
      </c>
      <c r="GU29" t="s">
        <v>144</v>
      </c>
    </row>
    <row r="30" spans="1:203" x14ac:dyDescent="0.2">
      <c r="A30" t="s">
        <v>171</v>
      </c>
      <c r="B30">
        <v>1</v>
      </c>
      <c r="C30">
        <v>1</v>
      </c>
      <c r="D30">
        <v>0</v>
      </c>
      <c r="E30">
        <v>-3</v>
      </c>
      <c r="F30">
        <v>15</v>
      </c>
      <c r="G30">
        <v>5</v>
      </c>
      <c r="H30">
        <v>1000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2</v>
      </c>
      <c r="P30" s="1">
        <v>0</v>
      </c>
      <c r="Q30" s="1">
        <v>9.9999999999999995E-8</v>
      </c>
      <c r="R30" s="1">
        <v>9.9999999999999995E-8</v>
      </c>
      <c r="S30" s="1">
        <v>3600</v>
      </c>
      <c r="T30">
        <v>35</v>
      </c>
      <c r="U30">
        <v>15</v>
      </c>
      <c r="V30">
        <v>0</v>
      </c>
      <c r="W30">
        <v>35</v>
      </c>
      <c r="X30">
        <v>0</v>
      </c>
      <c r="Y30">
        <v>0</v>
      </c>
      <c r="Z30">
        <v>0</v>
      </c>
      <c r="AA30">
        <v>15</v>
      </c>
      <c r="AB30">
        <v>0</v>
      </c>
      <c r="AC30">
        <v>35</v>
      </c>
      <c r="AD30">
        <v>15</v>
      </c>
      <c r="AE30">
        <v>2</v>
      </c>
      <c r="AF30">
        <v>15</v>
      </c>
      <c r="AG30">
        <v>0</v>
      </c>
      <c r="AH30">
        <v>5</v>
      </c>
      <c r="AI30">
        <v>105</v>
      </c>
      <c r="AJ30">
        <v>0.2</v>
      </c>
      <c r="AK30">
        <v>0.16666666669999999</v>
      </c>
      <c r="AL30">
        <v>0.16666666669999999</v>
      </c>
      <c r="AM30">
        <v>35</v>
      </c>
      <c r="AN30">
        <v>38</v>
      </c>
      <c r="AO30">
        <v>40</v>
      </c>
      <c r="AP30">
        <v>45</v>
      </c>
      <c r="AQ30">
        <v>0</v>
      </c>
      <c r="AR30">
        <v>-3</v>
      </c>
      <c r="AS30">
        <v>15</v>
      </c>
      <c r="AT30">
        <v>5.8</v>
      </c>
      <c r="AU30">
        <v>0</v>
      </c>
      <c r="AV30">
        <v>0</v>
      </c>
      <c r="AW30">
        <v>15</v>
      </c>
      <c r="AX30">
        <v>5</v>
      </c>
      <c r="AY30">
        <v>168</v>
      </c>
      <c r="AZ30">
        <v>33.6</v>
      </c>
      <c r="BA30">
        <v>22</v>
      </c>
      <c r="BB30">
        <v>41</v>
      </c>
      <c r="BC30">
        <v>2</v>
      </c>
      <c r="BD30">
        <v>0.4</v>
      </c>
      <c r="BE30">
        <v>0</v>
      </c>
      <c r="BF30">
        <v>1</v>
      </c>
      <c r="BG30">
        <v>0.12</v>
      </c>
      <c r="BH30">
        <v>0.10199999999999999</v>
      </c>
      <c r="BI30">
        <v>0.2</v>
      </c>
      <c r="BJ30">
        <v>0.111</v>
      </c>
      <c r="BK30">
        <v>75</v>
      </c>
      <c r="BL30">
        <v>15</v>
      </c>
      <c r="BM30">
        <v>14</v>
      </c>
      <c r="BN30">
        <v>17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0.221</v>
      </c>
      <c r="BX30">
        <v>0</v>
      </c>
      <c r="BY30">
        <v>1.296</v>
      </c>
      <c r="BZ30">
        <v>0.49199999999999999</v>
      </c>
      <c r="CA30">
        <v>0</v>
      </c>
      <c r="CB30">
        <v>1.76</v>
      </c>
      <c r="CC30">
        <v>0</v>
      </c>
      <c r="CD30">
        <v>-3</v>
      </c>
      <c r="CE30">
        <v>15</v>
      </c>
      <c r="CF30">
        <v>2</v>
      </c>
      <c r="CG30">
        <v>0.2</v>
      </c>
      <c r="CH30">
        <v>0</v>
      </c>
      <c r="CI30">
        <v>15</v>
      </c>
      <c r="CJ30">
        <v>5</v>
      </c>
      <c r="CK30">
        <v>302</v>
      </c>
      <c r="CL30">
        <v>60.4</v>
      </c>
      <c r="CM30">
        <v>56</v>
      </c>
      <c r="CN30">
        <v>64</v>
      </c>
      <c r="CO30">
        <v>1</v>
      </c>
      <c r="CP30">
        <v>0.2</v>
      </c>
      <c r="CQ30">
        <v>0</v>
      </c>
      <c r="CR30">
        <v>1</v>
      </c>
      <c r="CS30">
        <v>0.12</v>
      </c>
      <c r="CT30">
        <v>6.4000000000000001E-2</v>
      </c>
      <c r="CU30">
        <v>0.2</v>
      </c>
      <c r="CV30">
        <v>0.111</v>
      </c>
      <c r="CW30">
        <v>33</v>
      </c>
      <c r="CX30">
        <v>6.6</v>
      </c>
      <c r="CY30">
        <v>3</v>
      </c>
      <c r="CZ30">
        <v>11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0.63700000000000001</v>
      </c>
      <c r="DJ30">
        <v>0</v>
      </c>
      <c r="DK30">
        <v>10.675000000000001</v>
      </c>
      <c r="DL30">
        <v>0.443</v>
      </c>
      <c r="DM30">
        <v>0</v>
      </c>
      <c r="DN30">
        <v>4.8079999999999998</v>
      </c>
      <c r="DO30">
        <v>102</v>
      </c>
      <c r="DP30">
        <v>5</v>
      </c>
      <c r="DQ30">
        <v>5</v>
      </c>
      <c r="DR30">
        <v>2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97</v>
      </c>
      <c r="DZ30">
        <v>9</v>
      </c>
      <c r="EA30">
        <v>0</v>
      </c>
      <c r="EB30">
        <v>0</v>
      </c>
      <c r="EC30">
        <v>0</v>
      </c>
      <c r="ED30">
        <v>0</v>
      </c>
      <c r="EE30">
        <v>450</v>
      </c>
      <c r="EF30">
        <v>198</v>
      </c>
      <c r="EG30">
        <v>0</v>
      </c>
      <c r="EH30">
        <v>155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35</v>
      </c>
      <c r="EV30">
        <v>5</v>
      </c>
      <c r="EW30">
        <v>39.999999999989498</v>
      </c>
      <c r="EX30">
        <v>97</v>
      </c>
      <c r="EY30">
        <v>42.686567164179102</v>
      </c>
      <c r="EZ30">
        <v>42.686567164179102</v>
      </c>
      <c r="FA30">
        <v>2.6865670000000001</v>
      </c>
      <c r="FB30">
        <v>2.6865670000000001</v>
      </c>
      <c r="FC30">
        <v>2</v>
      </c>
      <c r="FD30">
        <v>9</v>
      </c>
      <c r="FE30">
        <v>50</v>
      </c>
      <c r="FF30">
        <v>76.865672000000004</v>
      </c>
      <c r="FG30">
        <v>76.865672000000004</v>
      </c>
      <c r="FH30">
        <v>70</v>
      </c>
      <c r="FI30">
        <v>7</v>
      </c>
      <c r="FJ30">
        <v>42.914487999999999</v>
      </c>
      <c r="FK30">
        <v>40.416666999999997</v>
      </c>
      <c r="FL30">
        <v>42.619047999999999</v>
      </c>
      <c r="FM30">
        <v>42.686566999999997</v>
      </c>
      <c r="FN30">
        <v>1.2E-2</v>
      </c>
      <c r="FO30">
        <v>0.34699999999999998</v>
      </c>
      <c r="FP30">
        <v>0.17</v>
      </c>
      <c r="FQ30">
        <v>0.19600000000000001</v>
      </c>
      <c r="FR30">
        <v>0.48699999999999999</v>
      </c>
      <c r="FS30">
        <v>0.30299999999999999</v>
      </c>
      <c r="FT30">
        <v>0</v>
      </c>
      <c r="FU30">
        <v>0.58399999999999996</v>
      </c>
      <c r="FV30">
        <v>8.2000000000000003E-2</v>
      </c>
      <c r="FW30">
        <v>0</v>
      </c>
      <c r="FX30">
        <v>0.60099999999999998</v>
      </c>
      <c r="FY30">
        <v>0.112</v>
      </c>
      <c r="FZ30">
        <v>0</v>
      </c>
      <c r="GA30">
        <v>0</v>
      </c>
      <c r="GB30">
        <v>0</v>
      </c>
      <c r="GC30">
        <v>0.39</v>
      </c>
      <c r="GD30">
        <v>0.01</v>
      </c>
      <c r="GE30">
        <v>0</v>
      </c>
      <c r="GF30">
        <v>0.45</v>
      </c>
      <c r="GG30">
        <v>0</v>
      </c>
      <c r="GH30">
        <v>0.05</v>
      </c>
      <c r="GI30">
        <v>0.02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0.05</v>
      </c>
      <c r="GP30">
        <v>0</v>
      </c>
      <c r="GQ30">
        <v>0</v>
      </c>
      <c r="GR30">
        <v>0.49</v>
      </c>
      <c r="GS30" t="s">
        <v>351</v>
      </c>
      <c r="GT30" t="s">
        <v>171</v>
      </c>
      <c r="GU30" t="s">
        <v>144</v>
      </c>
    </row>
    <row r="31" spans="1:203" x14ac:dyDescent="0.2">
      <c r="A31" t="s">
        <v>172</v>
      </c>
      <c r="B31">
        <v>1</v>
      </c>
      <c r="C31">
        <v>1</v>
      </c>
      <c r="D31">
        <v>0</v>
      </c>
      <c r="E31">
        <v>0</v>
      </c>
      <c r="F31">
        <v>27</v>
      </c>
      <c r="G31">
        <v>27</v>
      </c>
      <c r="H31">
        <v>1000</v>
      </c>
      <c r="I31">
        <v>0</v>
      </c>
      <c r="J31">
        <v>0</v>
      </c>
      <c r="K31">
        <v>1</v>
      </c>
      <c r="L31">
        <v>0</v>
      </c>
      <c r="M31">
        <v>1000</v>
      </c>
      <c r="N31">
        <v>0</v>
      </c>
      <c r="O31">
        <v>2</v>
      </c>
      <c r="P31" s="1">
        <v>0</v>
      </c>
      <c r="Q31" s="1">
        <v>9.9999999999999995E-8</v>
      </c>
      <c r="R31" s="1">
        <v>9.9999999999999995E-8</v>
      </c>
      <c r="S31" s="1">
        <v>3600</v>
      </c>
      <c r="T31">
        <v>117</v>
      </c>
      <c r="U31">
        <v>27</v>
      </c>
      <c r="V31">
        <v>0</v>
      </c>
      <c r="W31">
        <v>117</v>
      </c>
      <c r="X31">
        <v>0</v>
      </c>
      <c r="Y31">
        <v>0</v>
      </c>
      <c r="Z31">
        <v>0</v>
      </c>
      <c r="AA31">
        <v>27</v>
      </c>
      <c r="AB31">
        <v>0</v>
      </c>
      <c r="AC31">
        <v>117</v>
      </c>
      <c r="AD31">
        <v>27</v>
      </c>
      <c r="AE31">
        <v>0</v>
      </c>
      <c r="AF31">
        <v>90</v>
      </c>
      <c r="AG31">
        <v>1</v>
      </c>
      <c r="AH31">
        <v>27</v>
      </c>
      <c r="AI31">
        <v>351</v>
      </c>
      <c r="AJ31">
        <v>0.111</v>
      </c>
      <c r="AK31">
        <v>0.11111111110000001</v>
      </c>
      <c r="AL31">
        <v>0.11111111110000001</v>
      </c>
      <c r="AM31">
        <v>126</v>
      </c>
      <c r="AN31">
        <v>126.666666666666</v>
      </c>
      <c r="AO31">
        <v>144</v>
      </c>
      <c r="AP31">
        <v>207</v>
      </c>
      <c r="AQ31">
        <v>0</v>
      </c>
      <c r="AR31">
        <v>0</v>
      </c>
      <c r="AS31">
        <v>27</v>
      </c>
      <c r="AT31">
        <v>9.6669999999999998</v>
      </c>
      <c r="AU31">
        <v>0.14799999999999999</v>
      </c>
      <c r="AV31">
        <v>0</v>
      </c>
      <c r="AW31">
        <v>27</v>
      </c>
      <c r="AX31">
        <v>27</v>
      </c>
      <c r="AY31">
        <v>3606</v>
      </c>
      <c r="AZ31">
        <v>133.55600000000001</v>
      </c>
      <c r="BA31">
        <v>46</v>
      </c>
      <c r="BB31">
        <v>182</v>
      </c>
      <c r="BC31">
        <v>10</v>
      </c>
      <c r="BD31">
        <v>0.37</v>
      </c>
      <c r="BE31">
        <v>0</v>
      </c>
      <c r="BF31">
        <v>1</v>
      </c>
      <c r="BG31">
        <v>6.3E-2</v>
      </c>
      <c r="BH31">
        <v>0.05</v>
      </c>
      <c r="BI31">
        <v>5.6000000000000001E-2</v>
      </c>
      <c r="BJ31">
        <v>5.6000000000000001E-2</v>
      </c>
      <c r="BK31">
        <v>873</v>
      </c>
      <c r="BL31">
        <v>32.332999999999998</v>
      </c>
      <c r="BM31">
        <v>18</v>
      </c>
      <c r="BN31">
        <v>45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0.192</v>
      </c>
      <c r="BX31">
        <v>0</v>
      </c>
      <c r="BY31">
        <v>2.5009999999999999</v>
      </c>
      <c r="BZ31">
        <v>0.435</v>
      </c>
      <c r="CA31">
        <v>0</v>
      </c>
      <c r="CB31">
        <v>2.9910000000000001</v>
      </c>
      <c r="CC31">
        <v>0</v>
      </c>
      <c r="CD31">
        <v>0</v>
      </c>
      <c r="CE31">
        <v>27</v>
      </c>
      <c r="CF31">
        <v>15.308</v>
      </c>
      <c r="CG31">
        <v>0.115</v>
      </c>
      <c r="CH31">
        <v>0</v>
      </c>
      <c r="CI31">
        <v>27</v>
      </c>
      <c r="CJ31">
        <v>26</v>
      </c>
      <c r="CK31">
        <v>2847</v>
      </c>
      <c r="CL31">
        <v>109.5</v>
      </c>
      <c r="CM31">
        <v>34</v>
      </c>
      <c r="CN31">
        <v>294</v>
      </c>
      <c r="CO31">
        <v>15</v>
      </c>
      <c r="CP31">
        <v>0.57699999999999996</v>
      </c>
      <c r="CQ31">
        <v>0</v>
      </c>
      <c r="CR31">
        <v>10</v>
      </c>
      <c r="CS31">
        <v>6.6000000000000003E-2</v>
      </c>
      <c r="CT31">
        <v>4.2000000000000003E-2</v>
      </c>
      <c r="CU31">
        <v>5.8000000000000003E-2</v>
      </c>
      <c r="CV31">
        <v>1.9E-2</v>
      </c>
      <c r="CW31">
        <v>685</v>
      </c>
      <c r="CX31">
        <v>26.346</v>
      </c>
      <c r="CY31">
        <v>4</v>
      </c>
      <c r="CZ31">
        <v>40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0.36</v>
      </c>
      <c r="DJ31">
        <v>0</v>
      </c>
      <c r="DK31">
        <v>14.452999999999999</v>
      </c>
      <c r="DL31">
        <v>0.23699999999999999</v>
      </c>
      <c r="DM31">
        <v>0</v>
      </c>
      <c r="DN31">
        <v>2.2869999999999999</v>
      </c>
      <c r="DO31">
        <v>1845</v>
      </c>
      <c r="DP31">
        <v>27</v>
      </c>
      <c r="DQ31">
        <v>27</v>
      </c>
      <c r="DR31">
        <v>2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133</v>
      </c>
      <c r="DZ31">
        <v>3</v>
      </c>
      <c r="EA31">
        <v>1685</v>
      </c>
      <c r="EB31">
        <v>9</v>
      </c>
      <c r="EC31">
        <v>0</v>
      </c>
      <c r="ED31">
        <v>0</v>
      </c>
      <c r="EE31">
        <v>19656</v>
      </c>
      <c r="EF31">
        <v>698</v>
      </c>
      <c r="EG31">
        <v>0</v>
      </c>
      <c r="EH31">
        <v>17140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27</v>
      </c>
      <c r="EQ31">
        <v>0</v>
      </c>
      <c r="ER31">
        <v>0</v>
      </c>
      <c r="ES31">
        <v>0</v>
      </c>
      <c r="ET31">
        <v>0</v>
      </c>
      <c r="EU31">
        <v>126</v>
      </c>
      <c r="EV31">
        <v>27</v>
      </c>
      <c r="EW31">
        <v>131.99999999969799</v>
      </c>
      <c r="EX31">
        <v>1818</v>
      </c>
      <c r="EY31">
        <v>154.222222222222</v>
      </c>
      <c r="EZ31">
        <v>154.222222222222</v>
      </c>
      <c r="FA31">
        <v>22.222221999999999</v>
      </c>
      <c r="FB31">
        <v>22.222221999999999</v>
      </c>
      <c r="FC31">
        <v>2</v>
      </c>
      <c r="FD31">
        <v>12</v>
      </c>
      <c r="FE31">
        <v>7.4074070000000001</v>
      </c>
      <c r="FF31">
        <v>34.84225</v>
      </c>
      <c r="FG31">
        <v>34.84225</v>
      </c>
      <c r="FH31">
        <v>79</v>
      </c>
      <c r="FI31">
        <v>3</v>
      </c>
      <c r="FJ31">
        <v>157.33333300000001</v>
      </c>
      <c r="FK31">
        <v>154.22222199999999</v>
      </c>
      <c r="FL31">
        <v>154.22222199999999</v>
      </c>
      <c r="FM31">
        <v>154.22222199999999</v>
      </c>
      <c r="FN31">
        <v>1.7000000000000001E-2</v>
      </c>
      <c r="FO31">
        <v>0.90200000000000002</v>
      </c>
      <c r="FP31">
        <v>0.20799999999999999</v>
      </c>
      <c r="FQ31">
        <v>8.3000000000000004E-2</v>
      </c>
      <c r="FR31">
        <v>1</v>
      </c>
      <c r="FS31">
        <v>0.504</v>
      </c>
      <c r="FT31">
        <v>3.0000000000000001E-3</v>
      </c>
      <c r="FU31">
        <v>1</v>
      </c>
      <c r="FV31">
        <v>0.27600000000000002</v>
      </c>
      <c r="FW31">
        <v>0</v>
      </c>
      <c r="FX31">
        <v>1</v>
      </c>
      <c r="FY31">
        <v>0.22700000000000001</v>
      </c>
      <c r="FZ31">
        <v>0</v>
      </c>
      <c r="GA31">
        <v>0.01</v>
      </c>
      <c r="GB31">
        <v>0</v>
      </c>
      <c r="GC31">
        <v>7.0000000000000007E-2</v>
      </c>
      <c r="GD31">
        <v>0.4</v>
      </c>
      <c r="GE31">
        <v>0</v>
      </c>
      <c r="GF31">
        <v>13.73</v>
      </c>
      <c r="GG31">
        <v>0</v>
      </c>
      <c r="GH31">
        <v>13.12</v>
      </c>
      <c r="GI31">
        <v>4.3600000000000003</v>
      </c>
      <c r="GJ31">
        <v>0</v>
      </c>
      <c r="GK31">
        <v>0</v>
      </c>
      <c r="GL31">
        <v>0</v>
      </c>
      <c r="GM31">
        <v>0.01</v>
      </c>
      <c r="GN31">
        <v>0</v>
      </c>
      <c r="GO31">
        <v>1.63</v>
      </c>
      <c r="GP31">
        <v>11.46</v>
      </c>
      <c r="GQ31">
        <v>0</v>
      </c>
      <c r="GR31">
        <v>18.16</v>
      </c>
      <c r="GS31" t="s">
        <v>352</v>
      </c>
      <c r="GT31" t="s">
        <v>172</v>
      </c>
      <c r="GU31" t="s">
        <v>144</v>
      </c>
    </row>
    <row r="32" spans="1:203" x14ac:dyDescent="0.2">
      <c r="A32" t="s">
        <v>173</v>
      </c>
      <c r="B32">
        <v>1</v>
      </c>
      <c r="C32">
        <v>1</v>
      </c>
      <c r="D32">
        <v>1</v>
      </c>
      <c r="E32">
        <v>0</v>
      </c>
      <c r="F32">
        <v>45</v>
      </c>
      <c r="G32">
        <v>45</v>
      </c>
      <c r="H32">
        <v>1000</v>
      </c>
      <c r="I32">
        <v>0</v>
      </c>
      <c r="J32">
        <v>0</v>
      </c>
      <c r="K32">
        <v>1</v>
      </c>
      <c r="L32">
        <v>1</v>
      </c>
      <c r="M32">
        <v>0</v>
      </c>
      <c r="N32">
        <v>0</v>
      </c>
      <c r="O32">
        <v>2</v>
      </c>
      <c r="P32" s="1">
        <v>0</v>
      </c>
      <c r="Q32" s="1">
        <v>9.9999999999999995E-8</v>
      </c>
      <c r="R32" s="1">
        <v>9.9999999999999995E-8</v>
      </c>
      <c r="S32" s="1">
        <v>3600</v>
      </c>
      <c r="T32">
        <v>330</v>
      </c>
      <c r="U32">
        <v>45</v>
      </c>
      <c r="V32">
        <v>0</v>
      </c>
      <c r="W32">
        <v>330</v>
      </c>
      <c r="X32">
        <v>0</v>
      </c>
      <c r="Y32">
        <v>0</v>
      </c>
      <c r="Z32">
        <v>0</v>
      </c>
      <c r="AA32">
        <v>45</v>
      </c>
      <c r="AB32">
        <v>0</v>
      </c>
      <c r="AC32">
        <v>330</v>
      </c>
      <c r="AD32">
        <v>45</v>
      </c>
      <c r="AE32">
        <v>0</v>
      </c>
      <c r="AF32">
        <v>264</v>
      </c>
      <c r="AG32">
        <v>0</v>
      </c>
      <c r="AH32">
        <v>45</v>
      </c>
      <c r="AI32">
        <v>989</v>
      </c>
      <c r="AJ32">
        <v>6.7000000000000004E-2</v>
      </c>
      <c r="AK32">
        <v>3.2051281999999999E-3</v>
      </c>
      <c r="AL32">
        <v>3.2051281999999999E-3</v>
      </c>
      <c r="AM32">
        <v>349.666666666666</v>
      </c>
      <c r="AN32">
        <v>350.33333333333297</v>
      </c>
      <c r="AO32">
        <v>379.666666666666</v>
      </c>
      <c r="AP32">
        <v>594</v>
      </c>
      <c r="AQ32">
        <v>1</v>
      </c>
      <c r="AR32">
        <v>0</v>
      </c>
      <c r="AS32">
        <v>45</v>
      </c>
      <c r="AT32">
        <v>16.399999999999999</v>
      </c>
      <c r="AU32">
        <v>0.222</v>
      </c>
      <c r="AV32">
        <v>0</v>
      </c>
      <c r="AW32">
        <v>45</v>
      </c>
      <c r="AX32">
        <v>45</v>
      </c>
      <c r="AY32">
        <v>15119</v>
      </c>
      <c r="AZ32">
        <v>335.97800000000001</v>
      </c>
      <c r="BA32">
        <v>235</v>
      </c>
      <c r="BB32">
        <v>451</v>
      </c>
      <c r="BC32">
        <v>12</v>
      </c>
      <c r="BD32">
        <v>0.26700000000000002</v>
      </c>
      <c r="BE32">
        <v>0</v>
      </c>
      <c r="BF32">
        <v>1</v>
      </c>
      <c r="BG32">
        <v>5.0000000000000001E-3</v>
      </c>
      <c r="BH32">
        <v>4.0000000000000001E-3</v>
      </c>
      <c r="BI32">
        <v>0</v>
      </c>
      <c r="BJ32">
        <v>0</v>
      </c>
      <c r="BK32">
        <v>1046</v>
      </c>
      <c r="BL32">
        <v>23.244</v>
      </c>
      <c r="BM32">
        <v>16</v>
      </c>
      <c r="BN32">
        <v>46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1.792</v>
      </c>
      <c r="BX32">
        <v>0</v>
      </c>
      <c r="BY32">
        <v>174.63399999999999</v>
      </c>
      <c r="BZ32">
        <v>2.5579999999999998</v>
      </c>
      <c r="CA32">
        <v>0</v>
      </c>
      <c r="CB32">
        <v>193.27799999999999</v>
      </c>
      <c r="CC32">
        <v>1</v>
      </c>
      <c r="CD32">
        <v>0</v>
      </c>
      <c r="CE32">
        <v>45</v>
      </c>
      <c r="CF32">
        <v>9.4890000000000008</v>
      </c>
      <c r="CG32">
        <v>2.1999999999999999E-2</v>
      </c>
      <c r="CH32">
        <v>0</v>
      </c>
      <c r="CI32">
        <v>45</v>
      </c>
      <c r="CJ32">
        <v>45</v>
      </c>
      <c r="CK32">
        <v>46090</v>
      </c>
      <c r="CL32">
        <v>1024.222</v>
      </c>
      <c r="CM32">
        <v>752</v>
      </c>
      <c r="CN32">
        <v>1440</v>
      </c>
      <c r="CO32">
        <v>3</v>
      </c>
      <c r="CP32">
        <v>6.7000000000000004E-2</v>
      </c>
      <c r="CQ32">
        <v>0</v>
      </c>
      <c r="CR32">
        <v>1</v>
      </c>
      <c r="CS32">
        <v>5.0000000000000001E-3</v>
      </c>
      <c r="CT32">
        <v>2E-3</v>
      </c>
      <c r="CU32">
        <v>0</v>
      </c>
      <c r="CV32">
        <v>0</v>
      </c>
      <c r="CW32">
        <v>722</v>
      </c>
      <c r="CX32">
        <v>16.044</v>
      </c>
      <c r="CY32">
        <v>7</v>
      </c>
      <c r="CZ32">
        <v>21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25.337</v>
      </c>
      <c r="DJ32">
        <v>0</v>
      </c>
      <c r="DK32">
        <v>53882.788</v>
      </c>
      <c r="DL32">
        <v>23.434000000000001</v>
      </c>
      <c r="DM32">
        <v>0</v>
      </c>
      <c r="DN32">
        <v>25191.304</v>
      </c>
      <c r="DO32">
        <v>2045</v>
      </c>
      <c r="DP32">
        <v>45</v>
      </c>
      <c r="DQ32">
        <v>45</v>
      </c>
      <c r="DR32">
        <v>1</v>
      </c>
      <c r="DS32">
        <v>499</v>
      </c>
      <c r="DT32">
        <v>2</v>
      </c>
      <c r="DU32">
        <v>0</v>
      </c>
      <c r="DV32">
        <v>0</v>
      </c>
      <c r="DW32">
        <v>0</v>
      </c>
      <c r="DX32">
        <v>0</v>
      </c>
      <c r="DY32">
        <v>1501</v>
      </c>
      <c r="DZ32">
        <v>10</v>
      </c>
      <c r="EA32">
        <v>0</v>
      </c>
      <c r="EB32">
        <v>0</v>
      </c>
      <c r="EC32">
        <v>0</v>
      </c>
      <c r="ED32">
        <v>0</v>
      </c>
      <c r="EE32">
        <v>100621</v>
      </c>
      <c r="EF32">
        <v>83330</v>
      </c>
      <c r="EG32">
        <v>0</v>
      </c>
      <c r="EH32">
        <v>15291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90</v>
      </c>
      <c r="EQ32">
        <v>0</v>
      </c>
      <c r="ER32">
        <v>0</v>
      </c>
      <c r="ES32">
        <v>0</v>
      </c>
      <c r="ET32">
        <v>0</v>
      </c>
      <c r="EU32">
        <v>349.666666666666</v>
      </c>
      <c r="EV32">
        <v>45</v>
      </c>
      <c r="EW32">
        <v>367.00512447872501</v>
      </c>
      <c r="EX32">
        <v>2000</v>
      </c>
      <c r="EY32">
        <v>377.053476998294</v>
      </c>
      <c r="EZ32">
        <v>377.053476998294</v>
      </c>
      <c r="FA32">
        <v>10.048353000000001</v>
      </c>
      <c r="FB32">
        <v>10.048353000000001</v>
      </c>
      <c r="FC32">
        <v>1</v>
      </c>
      <c r="FD32">
        <v>12</v>
      </c>
      <c r="FE32">
        <v>7.0962310000000004</v>
      </c>
      <c r="FF32">
        <v>11.20879</v>
      </c>
      <c r="FG32">
        <v>11.20879</v>
      </c>
      <c r="FH32">
        <v>134</v>
      </c>
      <c r="FI32">
        <v>3</v>
      </c>
      <c r="FJ32">
        <v>379.75681600000001</v>
      </c>
      <c r="FK32">
        <v>375.48578400000002</v>
      </c>
      <c r="FL32">
        <v>376.55073399999998</v>
      </c>
      <c r="FM32">
        <v>376.72463199999999</v>
      </c>
      <c r="FN32">
        <v>1.0999999999999999E-2</v>
      </c>
      <c r="FO32">
        <v>0.69499999999999995</v>
      </c>
      <c r="FP32">
        <v>0.216</v>
      </c>
      <c r="FQ32">
        <v>0.13200000000000001</v>
      </c>
      <c r="FR32">
        <v>0.997</v>
      </c>
      <c r="FS32">
        <v>0.53</v>
      </c>
      <c r="FT32">
        <v>1E-3</v>
      </c>
      <c r="FU32">
        <v>0.94299999999999995</v>
      </c>
      <c r="FV32">
        <v>0.36799999999999999</v>
      </c>
      <c r="FW32">
        <v>0</v>
      </c>
      <c r="FX32">
        <v>0.997</v>
      </c>
      <c r="FY32">
        <v>0.26600000000000001</v>
      </c>
      <c r="FZ32">
        <v>0</v>
      </c>
      <c r="GA32">
        <v>7.0000000000000007E-2</v>
      </c>
      <c r="GB32">
        <v>0</v>
      </c>
      <c r="GC32">
        <v>155.04</v>
      </c>
      <c r="GD32">
        <v>12.76</v>
      </c>
      <c r="GE32">
        <v>0</v>
      </c>
      <c r="GF32">
        <v>248.58</v>
      </c>
      <c r="GG32">
        <v>0</v>
      </c>
      <c r="GH32">
        <v>80.41</v>
      </c>
      <c r="GI32">
        <v>9.51</v>
      </c>
      <c r="GJ32">
        <v>0.01</v>
      </c>
      <c r="GK32">
        <v>0</v>
      </c>
      <c r="GL32">
        <v>69.349999999999994</v>
      </c>
      <c r="GM32">
        <v>0.11</v>
      </c>
      <c r="GN32">
        <v>0</v>
      </c>
      <c r="GO32">
        <v>10.89</v>
      </c>
      <c r="GP32">
        <v>0.01</v>
      </c>
      <c r="GQ32">
        <v>0</v>
      </c>
      <c r="GR32">
        <v>258.74</v>
      </c>
      <c r="GS32" t="s">
        <v>353</v>
      </c>
      <c r="GT32" t="s">
        <v>173</v>
      </c>
      <c r="GU32" t="s">
        <v>144</v>
      </c>
    </row>
    <row r="33" spans="1:203" x14ac:dyDescent="0.2">
      <c r="A33" t="s">
        <v>174</v>
      </c>
      <c r="B33">
        <v>1</v>
      </c>
      <c r="C33">
        <v>1</v>
      </c>
      <c r="D33">
        <v>0</v>
      </c>
      <c r="E33">
        <v>-1</v>
      </c>
      <c r="F33">
        <v>397</v>
      </c>
      <c r="G33">
        <v>136</v>
      </c>
      <c r="H33">
        <v>1000</v>
      </c>
      <c r="I33">
        <v>0</v>
      </c>
      <c r="J33">
        <v>0</v>
      </c>
      <c r="K33">
        <v>0</v>
      </c>
      <c r="L33">
        <v>0</v>
      </c>
      <c r="M33">
        <v>1000</v>
      </c>
      <c r="N33">
        <v>0</v>
      </c>
      <c r="O33">
        <v>2</v>
      </c>
      <c r="P33" s="1">
        <v>0</v>
      </c>
      <c r="Q33" s="1">
        <v>9.9999999999999995E-8</v>
      </c>
      <c r="R33" s="1">
        <v>9.9999999999999995E-8</v>
      </c>
      <c r="S33" s="1">
        <v>3600</v>
      </c>
      <c r="T33">
        <v>171</v>
      </c>
      <c r="U33">
        <v>397</v>
      </c>
      <c r="V33">
        <v>171</v>
      </c>
      <c r="W33">
        <v>0</v>
      </c>
      <c r="X33">
        <v>0</v>
      </c>
      <c r="Y33">
        <v>0</v>
      </c>
      <c r="Z33">
        <v>94</v>
      </c>
      <c r="AA33">
        <v>77</v>
      </c>
      <c r="AB33">
        <v>226</v>
      </c>
      <c r="AC33">
        <v>171</v>
      </c>
      <c r="AD33">
        <v>397</v>
      </c>
      <c r="AE33">
        <v>230</v>
      </c>
      <c r="AF33">
        <v>7</v>
      </c>
      <c r="AG33">
        <v>252</v>
      </c>
      <c r="AH33">
        <v>136</v>
      </c>
      <c r="AI33">
        <v>829</v>
      </c>
      <c r="AJ33">
        <v>1.2E-2</v>
      </c>
      <c r="AK33">
        <v>1.6666666699999999E-2</v>
      </c>
      <c r="AL33">
        <v>1.6666666699999999E-2</v>
      </c>
      <c r="AM33">
        <v>28693.999999999902</v>
      </c>
      <c r="AN33">
        <v>28693.999999999902</v>
      </c>
      <c r="AO33">
        <v>52984</v>
      </c>
      <c r="AP33">
        <v>764772</v>
      </c>
      <c r="AQ33">
        <v>0</v>
      </c>
      <c r="AR33">
        <v>-1</v>
      </c>
      <c r="AS33">
        <v>397</v>
      </c>
      <c r="AT33">
        <v>222.89</v>
      </c>
      <c r="AU33">
        <v>1.61</v>
      </c>
      <c r="AV33">
        <v>0</v>
      </c>
      <c r="AW33">
        <v>397</v>
      </c>
      <c r="AX33">
        <v>136</v>
      </c>
      <c r="AY33">
        <v>1812</v>
      </c>
      <c r="AZ33">
        <v>13.324</v>
      </c>
      <c r="BA33">
        <v>2</v>
      </c>
      <c r="BB33">
        <v>37</v>
      </c>
      <c r="BC33">
        <v>451</v>
      </c>
      <c r="BD33">
        <v>3.3159999999999998</v>
      </c>
      <c r="BE33">
        <v>1</v>
      </c>
      <c r="BF33">
        <v>11</v>
      </c>
      <c r="BG33">
        <v>2.3E-2</v>
      </c>
      <c r="BH33">
        <v>3.6999999999999998E-2</v>
      </c>
      <c r="BI33">
        <v>1.4999999999999999E-2</v>
      </c>
      <c r="BJ33">
        <v>3.6999999999999998E-2</v>
      </c>
      <c r="BK33">
        <v>48374</v>
      </c>
      <c r="BL33">
        <v>355.69099999999997</v>
      </c>
      <c r="BM33">
        <v>224</v>
      </c>
      <c r="BN33">
        <v>393</v>
      </c>
      <c r="BO33">
        <v>18061</v>
      </c>
      <c r="BP33">
        <v>132.80099999999999</v>
      </c>
      <c r="BQ33">
        <v>0</v>
      </c>
      <c r="BR33">
        <v>166</v>
      </c>
      <c r="BS33">
        <v>3.3000000000000002E-2</v>
      </c>
      <c r="BT33">
        <v>0</v>
      </c>
      <c r="BU33">
        <v>6.3E-2</v>
      </c>
      <c r="BV33">
        <v>0</v>
      </c>
      <c r="BW33">
        <v>0.92700000000000005</v>
      </c>
      <c r="BX33">
        <v>0</v>
      </c>
      <c r="BY33">
        <v>3.9119999999999999</v>
      </c>
      <c r="BZ33">
        <v>7.0000000000000007E-2</v>
      </c>
      <c r="CA33">
        <v>0</v>
      </c>
      <c r="CB33">
        <v>0.39800000000000002</v>
      </c>
      <c r="CC33">
        <v>0</v>
      </c>
      <c r="CD33">
        <v>-1</v>
      </c>
      <c r="CE33">
        <v>397</v>
      </c>
      <c r="CF33">
        <v>222.86699999999999</v>
      </c>
      <c r="CG33">
        <v>1.556</v>
      </c>
      <c r="CH33">
        <v>0</v>
      </c>
      <c r="CI33">
        <v>397</v>
      </c>
      <c r="CJ33">
        <v>135</v>
      </c>
      <c r="CK33">
        <v>1796</v>
      </c>
      <c r="CL33">
        <v>13.304</v>
      </c>
      <c r="CM33">
        <v>2</v>
      </c>
      <c r="CN33">
        <v>37</v>
      </c>
      <c r="CO33">
        <v>434</v>
      </c>
      <c r="CP33">
        <v>3.2149999999999999</v>
      </c>
      <c r="CQ33">
        <v>1</v>
      </c>
      <c r="CR33">
        <v>11</v>
      </c>
      <c r="CS33">
        <v>3.5000000000000003E-2</v>
      </c>
      <c r="CT33">
        <v>3.6999999999999998E-2</v>
      </c>
      <c r="CU33">
        <v>2.4E-2</v>
      </c>
      <c r="CV33">
        <v>3.6999999999999998E-2</v>
      </c>
      <c r="CW33">
        <v>47982</v>
      </c>
      <c r="CX33">
        <v>355.42200000000003</v>
      </c>
      <c r="CY33">
        <v>224</v>
      </c>
      <c r="CZ33">
        <v>393</v>
      </c>
      <c r="DA33">
        <v>17895</v>
      </c>
      <c r="DB33">
        <v>132.55600000000001</v>
      </c>
      <c r="DC33">
        <v>0</v>
      </c>
      <c r="DD33">
        <v>166</v>
      </c>
      <c r="DE33">
        <v>6.8000000000000005E-2</v>
      </c>
      <c r="DF33">
        <v>0</v>
      </c>
      <c r="DG33">
        <v>0.129</v>
      </c>
      <c r="DH33">
        <v>0</v>
      </c>
      <c r="DI33">
        <v>1.2529999999999999</v>
      </c>
      <c r="DJ33">
        <v>0</v>
      </c>
      <c r="DK33">
        <v>4.62</v>
      </c>
      <c r="DL33">
        <v>5.8999999999999997E-2</v>
      </c>
      <c r="DM33">
        <v>0</v>
      </c>
      <c r="DN33">
        <v>0.34300000000000003</v>
      </c>
      <c r="DO33">
        <v>137</v>
      </c>
      <c r="DP33">
        <v>136</v>
      </c>
      <c r="DQ33">
        <v>136</v>
      </c>
      <c r="DR33">
        <v>38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1</v>
      </c>
      <c r="EB33">
        <v>1</v>
      </c>
      <c r="EC33">
        <v>0</v>
      </c>
      <c r="ED33">
        <v>0</v>
      </c>
      <c r="EE33">
        <v>3608</v>
      </c>
      <c r="EF33">
        <v>0</v>
      </c>
      <c r="EG33">
        <v>0</v>
      </c>
      <c r="EH33">
        <v>3607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28693.999999999902</v>
      </c>
      <c r="EV33">
        <v>136</v>
      </c>
      <c r="EW33">
        <v>157786.57440964499</v>
      </c>
      <c r="EX33">
        <v>1</v>
      </c>
      <c r="EY33">
        <v>32754</v>
      </c>
      <c r="EZ33">
        <v>157786.57440965599</v>
      </c>
      <c r="FA33">
        <v>0</v>
      </c>
      <c r="FB33">
        <v>0</v>
      </c>
      <c r="FC33">
        <v>38</v>
      </c>
      <c r="FD33">
        <v>1</v>
      </c>
      <c r="FE33">
        <v>17.537893</v>
      </c>
      <c r="FF33">
        <v>0.55157199999999995</v>
      </c>
      <c r="FG33">
        <v>17.537893</v>
      </c>
      <c r="FH33">
        <v>136</v>
      </c>
      <c r="FI33">
        <v>1</v>
      </c>
      <c r="FJ33">
        <v>157786.57441</v>
      </c>
      <c r="FK33">
        <v>157786.57441</v>
      </c>
      <c r="FL33">
        <v>157786.57441</v>
      </c>
      <c r="FM33">
        <v>157786.57441</v>
      </c>
      <c r="FN33">
        <v>0</v>
      </c>
      <c r="FO33">
        <v>1</v>
      </c>
      <c r="FP33">
        <v>0.88100000000000001</v>
      </c>
      <c r="FQ33">
        <v>2</v>
      </c>
      <c r="FR33">
        <v>-1</v>
      </c>
      <c r="FS33" t="s">
        <v>239</v>
      </c>
      <c r="FT33">
        <v>0</v>
      </c>
      <c r="FU33">
        <v>1</v>
      </c>
      <c r="FV33">
        <v>0.88100000000000001</v>
      </c>
      <c r="FW33">
        <v>2</v>
      </c>
      <c r="FX33">
        <v>-1</v>
      </c>
      <c r="FY33" t="s">
        <v>239</v>
      </c>
      <c r="FZ33">
        <v>0</v>
      </c>
      <c r="GA33">
        <v>0.06</v>
      </c>
      <c r="GB33">
        <v>0</v>
      </c>
      <c r="GC33">
        <v>0.62</v>
      </c>
      <c r="GD33">
        <v>3.49</v>
      </c>
      <c r="GE33">
        <v>0</v>
      </c>
      <c r="GF33">
        <v>7.86</v>
      </c>
      <c r="GG33">
        <v>0</v>
      </c>
      <c r="GH33">
        <v>0.46</v>
      </c>
      <c r="GI33">
        <v>0</v>
      </c>
      <c r="GJ33">
        <v>0.03</v>
      </c>
      <c r="GK33">
        <v>0</v>
      </c>
      <c r="GL33">
        <v>0</v>
      </c>
      <c r="GM33">
        <v>0.01</v>
      </c>
      <c r="GN33">
        <v>0</v>
      </c>
      <c r="GO33">
        <v>0</v>
      </c>
      <c r="GP33">
        <v>0.4</v>
      </c>
      <c r="GQ33">
        <v>0</v>
      </c>
      <c r="GR33">
        <v>7.96</v>
      </c>
      <c r="GS33" t="s">
        <v>354</v>
      </c>
      <c r="GT33" t="s">
        <v>174</v>
      </c>
      <c r="GU33" t="s">
        <v>144</v>
      </c>
    </row>
    <row r="34" spans="1:203" x14ac:dyDescent="0.2">
      <c r="A34" t="s">
        <v>175</v>
      </c>
      <c r="B34">
        <v>1</v>
      </c>
      <c r="C34">
        <v>1</v>
      </c>
      <c r="D34">
        <v>1</v>
      </c>
      <c r="E34">
        <v>0</v>
      </c>
      <c r="F34">
        <v>378</v>
      </c>
      <c r="G34">
        <v>15</v>
      </c>
      <c r="H34">
        <v>1000</v>
      </c>
      <c r="I34">
        <v>1000</v>
      </c>
      <c r="J34">
        <v>0</v>
      </c>
      <c r="K34">
        <v>1</v>
      </c>
      <c r="L34">
        <v>0</v>
      </c>
      <c r="M34">
        <v>0</v>
      </c>
      <c r="N34">
        <v>0</v>
      </c>
      <c r="O34">
        <v>2</v>
      </c>
      <c r="P34" s="1">
        <v>0</v>
      </c>
      <c r="Q34" s="1">
        <v>9.9999999999999995E-8</v>
      </c>
      <c r="R34" s="1">
        <v>9.9999999999999995E-8</v>
      </c>
      <c r="S34" s="1">
        <v>3600</v>
      </c>
      <c r="T34">
        <v>234</v>
      </c>
      <c r="U34">
        <v>378</v>
      </c>
      <c r="V34">
        <v>42</v>
      </c>
      <c r="W34">
        <v>192</v>
      </c>
      <c r="X34">
        <v>0</v>
      </c>
      <c r="Y34">
        <v>0</v>
      </c>
      <c r="Z34">
        <v>0</v>
      </c>
      <c r="AA34">
        <v>168</v>
      </c>
      <c r="AB34">
        <v>210</v>
      </c>
      <c r="AC34">
        <v>234</v>
      </c>
      <c r="AD34">
        <v>378</v>
      </c>
      <c r="AE34">
        <v>207</v>
      </c>
      <c r="AF34">
        <v>190</v>
      </c>
      <c r="AG34">
        <v>86</v>
      </c>
      <c r="AH34">
        <v>15</v>
      </c>
      <c r="AI34">
        <v>749</v>
      </c>
      <c r="AJ34">
        <v>8.0000000000000002E-3</v>
      </c>
      <c r="AK34">
        <v>1.6666667E-3</v>
      </c>
      <c r="AL34">
        <v>1.6666667E-3</v>
      </c>
      <c r="AM34">
        <v>15.4166666666666</v>
      </c>
      <c r="AN34">
        <v>15.4166666666666</v>
      </c>
      <c r="AO34">
        <v>15.6666666666666</v>
      </c>
      <c r="AP34">
        <v>20</v>
      </c>
      <c r="AQ34">
        <v>1</v>
      </c>
      <c r="AR34">
        <v>0</v>
      </c>
      <c r="AS34">
        <v>378</v>
      </c>
      <c r="AT34">
        <v>328.4</v>
      </c>
      <c r="AU34">
        <v>3</v>
      </c>
      <c r="AV34">
        <v>0</v>
      </c>
      <c r="AW34">
        <v>378</v>
      </c>
      <c r="AX34">
        <v>15</v>
      </c>
      <c r="AY34">
        <v>1467</v>
      </c>
      <c r="AZ34">
        <v>97.8</v>
      </c>
      <c r="BA34">
        <v>19</v>
      </c>
      <c r="BB34">
        <v>447</v>
      </c>
      <c r="BC34">
        <v>170</v>
      </c>
      <c r="BD34">
        <v>11.333</v>
      </c>
      <c r="BE34">
        <v>2</v>
      </c>
      <c r="BF34">
        <v>26</v>
      </c>
      <c r="BG34">
        <v>0.876</v>
      </c>
      <c r="BH34">
        <v>0.76900000000000002</v>
      </c>
      <c r="BI34">
        <v>0.74399999999999999</v>
      </c>
      <c r="BJ34">
        <v>0.71899999999999997</v>
      </c>
      <c r="BK34">
        <v>5575</v>
      </c>
      <c r="BL34">
        <v>371.66699999999997</v>
      </c>
      <c r="BM34">
        <v>355</v>
      </c>
      <c r="BN34">
        <v>423</v>
      </c>
      <c r="BO34">
        <v>240</v>
      </c>
      <c r="BP34">
        <v>16</v>
      </c>
      <c r="BQ34">
        <v>16</v>
      </c>
      <c r="BR34">
        <v>16</v>
      </c>
      <c r="BS34">
        <v>0</v>
      </c>
      <c r="BT34">
        <v>0</v>
      </c>
      <c r="BU34">
        <v>0</v>
      </c>
      <c r="BV34">
        <v>0</v>
      </c>
      <c r="BW34">
        <v>0.09</v>
      </c>
      <c r="BX34">
        <v>0</v>
      </c>
      <c r="BY34">
        <v>0.53700000000000003</v>
      </c>
      <c r="BZ34">
        <v>3.1E-2</v>
      </c>
      <c r="CA34">
        <v>0</v>
      </c>
      <c r="CB34">
        <v>0.11600000000000001</v>
      </c>
      <c r="CC34">
        <v>1</v>
      </c>
      <c r="CD34">
        <v>0</v>
      </c>
      <c r="CE34">
        <v>378</v>
      </c>
      <c r="CF34">
        <v>316.267</v>
      </c>
      <c r="CG34">
        <v>2.8</v>
      </c>
      <c r="CH34">
        <v>0</v>
      </c>
      <c r="CI34">
        <v>378</v>
      </c>
      <c r="CJ34">
        <v>15</v>
      </c>
      <c r="CK34">
        <v>8473</v>
      </c>
      <c r="CL34">
        <v>564.86699999999996</v>
      </c>
      <c r="CM34">
        <v>28</v>
      </c>
      <c r="CN34">
        <v>1843</v>
      </c>
      <c r="CO34">
        <v>229</v>
      </c>
      <c r="CP34">
        <v>15.266999999999999</v>
      </c>
      <c r="CQ34">
        <v>2</v>
      </c>
      <c r="CR34">
        <v>47</v>
      </c>
      <c r="CS34">
        <v>0.96</v>
      </c>
      <c r="CT34">
        <v>1.0049999999999999</v>
      </c>
      <c r="CU34">
        <v>0.92700000000000005</v>
      </c>
      <c r="CV34">
        <v>1.1879999999999999</v>
      </c>
      <c r="CW34">
        <v>6039</v>
      </c>
      <c r="CX34">
        <v>402.6</v>
      </c>
      <c r="CY34">
        <v>372</v>
      </c>
      <c r="CZ34">
        <v>471</v>
      </c>
      <c r="DA34">
        <v>180</v>
      </c>
      <c r="DB34">
        <v>12</v>
      </c>
      <c r="DC34">
        <v>12</v>
      </c>
      <c r="DD34">
        <v>12</v>
      </c>
      <c r="DE34">
        <v>0</v>
      </c>
      <c r="DF34">
        <v>0</v>
      </c>
      <c r="DG34">
        <v>0</v>
      </c>
      <c r="DH34">
        <v>0</v>
      </c>
      <c r="DI34">
        <v>0.19800000000000001</v>
      </c>
      <c r="DJ34">
        <v>0</v>
      </c>
      <c r="DK34">
        <v>3.984</v>
      </c>
      <c r="DL34">
        <v>6.8000000000000005E-2</v>
      </c>
      <c r="DM34">
        <v>0</v>
      </c>
      <c r="DN34">
        <v>1.5389999999999999</v>
      </c>
      <c r="DO34">
        <v>846</v>
      </c>
      <c r="DP34">
        <v>15</v>
      </c>
      <c r="DQ34">
        <v>15</v>
      </c>
      <c r="DR34">
        <v>6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322</v>
      </c>
      <c r="DZ34">
        <v>38</v>
      </c>
      <c r="EA34">
        <v>0</v>
      </c>
      <c r="EB34">
        <v>0</v>
      </c>
      <c r="EC34">
        <v>509</v>
      </c>
      <c r="ED34">
        <v>34</v>
      </c>
      <c r="EE34">
        <v>115012</v>
      </c>
      <c r="EF34">
        <v>9722</v>
      </c>
      <c r="EG34">
        <v>0</v>
      </c>
      <c r="EH34">
        <v>104459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15.4166666666666</v>
      </c>
      <c r="EV34">
        <v>15</v>
      </c>
      <c r="EW34">
        <v>15.874999999998799</v>
      </c>
      <c r="EX34">
        <v>831</v>
      </c>
      <c r="EY34">
        <v>16.057753357753299</v>
      </c>
      <c r="EZ34">
        <v>16.057753357753299</v>
      </c>
      <c r="FA34">
        <v>0.182753</v>
      </c>
      <c r="FB34">
        <v>0.182753</v>
      </c>
      <c r="FC34">
        <v>6</v>
      </c>
      <c r="FD34">
        <v>72</v>
      </c>
      <c r="FE34">
        <v>10</v>
      </c>
      <c r="FF34">
        <v>13.987346000000001</v>
      </c>
      <c r="FG34">
        <v>13.987346000000001</v>
      </c>
      <c r="FH34">
        <v>49</v>
      </c>
      <c r="FI34">
        <v>3</v>
      </c>
      <c r="FJ34">
        <v>16.23216</v>
      </c>
      <c r="FK34">
        <v>15.906207999999999</v>
      </c>
      <c r="FL34">
        <v>15.911678</v>
      </c>
      <c r="FM34">
        <v>16.042781999999999</v>
      </c>
      <c r="FN34">
        <v>0.26</v>
      </c>
      <c r="FO34">
        <v>1</v>
      </c>
      <c r="FP34">
        <v>0.95299999999999996</v>
      </c>
      <c r="FQ34">
        <v>0.82499999999999996</v>
      </c>
      <c r="FR34">
        <v>1</v>
      </c>
      <c r="FS34">
        <v>0.99</v>
      </c>
      <c r="FT34">
        <v>0</v>
      </c>
      <c r="FU34">
        <v>1</v>
      </c>
      <c r="FV34">
        <v>0.90300000000000002</v>
      </c>
      <c r="FW34">
        <v>0</v>
      </c>
      <c r="FX34">
        <v>1</v>
      </c>
      <c r="FY34">
        <v>0.66</v>
      </c>
      <c r="FZ34">
        <v>0</v>
      </c>
      <c r="GA34">
        <v>0.01</v>
      </c>
      <c r="GB34">
        <v>0</v>
      </c>
      <c r="GC34">
        <v>2.4700000000000002</v>
      </c>
      <c r="GD34">
        <v>8.6</v>
      </c>
      <c r="GE34">
        <v>0</v>
      </c>
      <c r="GF34">
        <v>45.63</v>
      </c>
      <c r="GG34">
        <v>0</v>
      </c>
      <c r="GH34">
        <v>34.409999999999997</v>
      </c>
      <c r="GI34">
        <v>2.3199999999999998</v>
      </c>
      <c r="GJ34">
        <v>0.03</v>
      </c>
      <c r="GK34">
        <v>0</v>
      </c>
      <c r="GL34">
        <v>0</v>
      </c>
      <c r="GM34">
        <v>0.04</v>
      </c>
      <c r="GN34">
        <v>0</v>
      </c>
      <c r="GO34">
        <v>13.96</v>
      </c>
      <c r="GP34">
        <v>0</v>
      </c>
      <c r="GQ34">
        <v>20.39</v>
      </c>
      <c r="GR34">
        <v>47.99</v>
      </c>
      <c r="GS34" t="s">
        <v>355</v>
      </c>
      <c r="GT34" t="s">
        <v>175</v>
      </c>
      <c r="GU34" t="s">
        <v>144</v>
      </c>
    </row>
    <row r="35" spans="1:203" x14ac:dyDescent="0.2">
      <c r="A35" t="s">
        <v>176</v>
      </c>
      <c r="B35">
        <v>1</v>
      </c>
      <c r="C35">
        <v>1</v>
      </c>
      <c r="D35">
        <v>0</v>
      </c>
      <c r="E35">
        <v>-4</v>
      </c>
      <c r="F35">
        <v>378</v>
      </c>
      <c r="G35">
        <v>31</v>
      </c>
      <c r="H35">
        <v>1000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2</v>
      </c>
      <c r="P35" s="1">
        <v>0</v>
      </c>
      <c r="Q35" s="1">
        <v>9.9999999999999995E-8</v>
      </c>
      <c r="R35" s="1">
        <v>9.9999999999999995E-8</v>
      </c>
      <c r="S35" s="1">
        <v>3600</v>
      </c>
      <c r="T35">
        <v>234</v>
      </c>
      <c r="U35">
        <v>378</v>
      </c>
      <c r="V35">
        <v>42</v>
      </c>
      <c r="W35">
        <v>192</v>
      </c>
      <c r="X35">
        <v>0</v>
      </c>
      <c r="Y35">
        <v>0</v>
      </c>
      <c r="Z35">
        <v>0</v>
      </c>
      <c r="AA35">
        <v>168</v>
      </c>
      <c r="AB35">
        <v>210</v>
      </c>
      <c r="AC35">
        <v>234</v>
      </c>
      <c r="AD35">
        <v>378</v>
      </c>
      <c r="AE35">
        <v>252</v>
      </c>
      <c r="AF35">
        <v>159</v>
      </c>
      <c r="AG35">
        <v>72</v>
      </c>
      <c r="AH35">
        <v>31</v>
      </c>
      <c r="AI35">
        <v>917</v>
      </c>
      <c r="AJ35">
        <v>0.01</v>
      </c>
      <c r="AK35">
        <v>1.6666669999999999E-4</v>
      </c>
      <c r="AL35">
        <v>1.6666669999999999E-4</v>
      </c>
      <c r="AM35">
        <v>9.8892645971914206</v>
      </c>
      <c r="AN35">
        <v>9.8892645971914206</v>
      </c>
      <c r="AO35">
        <v>10.023193168619899</v>
      </c>
      <c r="AP35">
        <v>13.75</v>
      </c>
      <c r="AQ35">
        <v>0</v>
      </c>
      <c r="AR35">
        <v>-4</v>
      </c>
      <c r="AS35">
        <v>378</v>
      </c>
      <c r="AT35">
        <v>311.90300000000002</v>
      </c>
      <c r="AU35">
        <v>2.452</v>
      </c>
      <c r="AV35">
        <v>0</v>
      </c>
      <c r="AW35">
        <v>378</v>
      </c>
      <c r="AX35">
        <v>31</v>
      </c>
      <c r="AY35">
        <v>16565</v>
      </c>
      <c r="AZ35">
        <v>534.35500000000002</v>
      </c>
      <c r="BA35">
        <v>8</v>
      </c>
      <c r="BB35">
        <v>5115</v>
      </c>
      <c r="BC35">
        <v>730</v>
      </c>
      <c r="BD35">
        <v>23.547999999999998</v>
      </c>
      <c r="BE35">
        <v>3</v>
      </c>
      <c r="BF35">
        <v>150</v>
      </c>
      <c r="BG35">
        <v>0.77600000000000002</v>
      </c>
      <c r="BH35">
        <v>0.44400000000000001</v>
      </c>
      <c r="BI35">
        <v>0.38700000000000001</v>
      </c>
      <c r="BJ35">
        <v>0.45800000000000002</v>
      </c>
      <c r="BK35">
        <v>14310</v>
      </c>
      <c r="BL35">
        <v>461.613</v>
      </c>
      <c r="BM35">
        <v>301</v>
      </c>
      <c r="BN35">
        <v>936</v>
      </c>
      <c r="BO35">
        <v>372</v>
      </c>
      <c r="BP35">
        <v>12</v>
      </c>
      <c r="BQ35">
        <v>12</v>
      </c>
      <c r="BR35">
        <v>12</v>
      </c>
      <c r="BS35">
        <v>0</v>
      </c>
      <c r="BT35">
        <v>0</v>
      </c>
      <c r="BU35">
        <v>0</v>
      </c>
      <c r="BV35">
        <v>0</v>
      </c>
      <c r="BW35">
        <v>8.2000000000000003E-2</v>
      </c>
      <c r="BX35">
        <v>0</v>
      </c>
      <c r="BY35">
        <v>4.9829999999999997</v>
      </c>
      <c r="BZ35">
        <v>0.16300000000000001</v>
      </c>
      <c r="CA35">
        <v>0</v>
      </c>
      <c r="CB35">
        <v>1.8979999999999999</v>
      </c>
      <c r="CC35">
        <v>0</v>
      </c>
      <c r="CD35">
        <v>-4</v>
      </c>
      <c r="CE35">
        <v>378</v>
      </c>
      <c r="CF35">
        <v>289.90300000000002</v>
      </c>
      <c r="CG35">
        <v>1.323</v>
      </c>
      <c r="CH35">
        <v>0</v>
      </c>
      <c r="CI35">
        <v>378</v>
      </c>
      <c r="CJ35">
        <v>31</v>
      </c>
      <c r="CK35">
        <v>47946</v>
      </c>
      <c r="CL35">
        <v>1546.645</v>
      </c>
      <c r="CM35">
        <v>14</v>
      </c>
      <c r="CN35">
        <v>9525</v>
      </c>
      <c r="CO35">
        <v>936</v>
      </c>
      <c r="CP35">
        <v>30.193999999999999</v>
      </c>
      <c r="CQ35">
        <v>0</v>
      </c>
      <c r="CR35">
        <v>283</v>
      </c>
      <c r="CS35">
        <v>0.77700000000000002</v>
      </c>
      <c r="CT35">
        <v>0.55400000000000005</v>
      </c>
      <c r="CU35">
        <v>0.63300000000000001</v>
      </c>
      <c r="CV35">
        <v>0.64500000000000002</v>
      </c>
      <c r="CW35">
        <v>16420</v>
      </c>
      <c r="CX35">
        <v>529.67700000000002</v>
      </c>
      <c r="CY35">
        <v>241</v>
      </c>
      <c r="CZ35">
        <v>1416</v>
      </c>
      <c r="DA35">
        <v>217</v>
      </c>
      <c r="DB35">
        <v>7</v>
      </c>
      <c r="DC35">
        <v>7</v>
      </c>
      <c r="DD35">
        <v>7</v>
      </c>
      <c r="DE35">
        <v>0</v>
      </c>
      <c r="DF35">
        <v>0</v>
      </c>
      <c r="DG35">
        <v>0</v>
      </c>
      <c r="DH35">
        <v>0</v>
      </c>
      <c r="DI35">
        <v>20.184999999999999</v>
      </c>
      <c r="DJ35">
        <v>0</v>
      </c>
      <c r="DK35">
        <v>4895.1019999999999</v>
      </c>
      <c r="DL35">
        <v>2.351</v>
      </c>
      <c r="DM35">
        <v>0</v>
      </c>
      <c r="DN35">
        <v>1333.8679999999999</v>
      </c>
      <c r="DO35">
        <v>1259</v>
      </c>
      <c r="DP35">
        <v>31</v>
      </c>
      <c r="DQ35">
        <v>31</v>
      </c>
      <c r="DR35">
        <v>8</v>
      </c>
      <c r="DS35">
        <v>1228</v>
      </c>
      <c r="DT35">
        <v>97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93837</v>
      </c>
      <c r="EF35">
        <v>10481</v>
      </c>
      <c r="EG35">
        <v>0</v>
      </c>
      <c r="EH35">
        <v>82111</v>
      </c>
      <c r="EI35">
        <v>0</v>
      </c>
      <c r="EJ35">
        <v>17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9.8892645971914206</v>
      </c>
      <c r="EV35">
        <v>31</v>
      </c>
      <c r="EW35">
        <v>10.2822908678845</v>
      </c>
      <c r="EX35">
        <v>1228</v>
      </c>
      <c r="EY35">
        <v>10.573268524784099</v>
      </c>
      <c r="EZ35">
        <v>10.573268524784</v>
      </c>
      <c r="FA35">
        <v>0.29097800000000001</v>
      </c>
      <c r="FB35">
        <v>0.29097800000000001</v>
      </c>
      <c r="FC35">
        <v>8</v>
      </c>
      <c r="FD35">
        <v>97</v>
      </c>
      <c r="FE35">
        <v>10.180088</v>
      </c>
      <c r="FF35">
        <v>17.716933999999998</v>
      </c>
      <c r="FG35">
        <v>17.716933999999998</v>
      </c>
      <c r="FH35">
        <v>63</v>
      </c>
      <c r="FI35">
        <v>2</v>
      </c>
      <c r="FJ35">
        <v>10.635173</v>
      </c>
      <c r="FK35">
        <v>10.423921999999999</v>
      </c>
      <c r="FL35">
        <v>10.514163999999999</v>
      </c>
      <c r="FM35">
        <v>10.567404</v>
      </c>
      <c r="FN35">
        <v>0.04</v>
      </c>
      <c r="FO35">
        <v>1</v>
      </c>
      <c r="FP35">
        <v>0.876</v>
      </c>
      <c r="FQ35">
        <v>0.60799999999999998</v>
      </c>
      <c r="FR35">
        <v>1</v>
      </c>
      <c r="FS35">
        <v>0.97</v>
      </c>
      <c r="FT35">
        <v>0</v>
      </c>
      <c r="FU35">
        <v>1</v>
      </c>
      <c r="FV35">
        <v>0.86499999999999999</v>
      </c>
      <c r="FW35">
        <v>0</v>
      </c>
      <c r="FX35">
        <v>1</v>
      </c>
      <c r="FY35">
        <v>0.85399999999999998</v>
      </c>
      <c r="FZ35">
        <v>0.01</v>
      </c>
      <c r="GA35">
        <v>0.01</v>
      </c>
      <c r="GB35">
        <v>0</v>
      </c>
      <c r="GC35">
        <v>403.84</v>
      </c>
      <c r="GD35">
        <v>73.099999999999994</v>
      </c>
      <c r="GE35">
        <v>0</v>
      </c>
      <c r="GF35">
        <v>759.27</v>
      </c>
      <c r="GG35">
        <v>0</v>
      </c>
      <c r="GH35">
        <v>281.75</v>
      </c>
      <c r="GI35">
        <v>8.91</v>
      </c>
      <c r="GJ35">
        <v>0</v>
      </c>
      <c r="GK35">
        <v>0</v>
      </c>
      <c r="GL35">
        <v>281.36</v>
      </c>
      <c r="GM35">
        <v>0.31</v>
      </c>
      <c r="GN35">
        <v>0</v>
      </c>
      <c r="GO35">
        <v>0</v>
      </c>
      <c r="GP35">
        <v>0.02</v>
      </c>
      <c r="GQ35">
        <v>0</v>
      </c>
      <c r="GR35">
        <v>768.26</v>
      </c>
      <c r="GS35" t="s">
        <v>356</v>
      </c>
      <c r="GT35" t="s">
        <v>176</v>
      </c>
      <c r="GU35" t="s">
        <v>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FF60C-524D-6F44-B8B8-714827E5612D}">
  <dimension ref="A1:DW35"/>
  <sheetViews>
    <sheetView workbookViewId="0">
      <pane xSplit="1" ySplit="2" topLeftCell="V3" activePane="bottomRight" state="frozen"/>
      <selection pane="topRight" activeCell="B1" sqref="B1"/>
      <selection pane="bottomLeft" activeCell="A3" sqref="A3"/>
      <selection pane="bottomRight" activeCell="A16" sqref="A16:XFD16"/>
    </sheetView>
  </sheetViews>
  <sheetFormatPr baseColWidth="10" defaultRowHeight="16" x14ac:dyDescent="0.2"/>
  <sheetData>
    <row r="1" spans="1:127" x14ac:dyDescent="0.2">
      <c r="B1" t="s">
        <v>0</v>
      </c>
      <c r="T1" t="s">
        <v>1</v>
      </c>
      <c r="AQ1" t="s">
        <v>2</v>
      </c>
      <c r="BW1" t="s">
        <v>3</v>
      </c>
      <c r="CJ1" t="s">
        <v>4</v>
      </c>
      <c r="DB1" t="s">
        <v>5</v>
      </c>
    </row>
    <row r="2" spans="1:127" x14ac:dyDescent="0.2">
      <c r="A2" t="s">
        <v>6</v>
      </c>
      <c r="B2" t="s">
        <v>7</v>
      </c>
      <c r="C2" t="s">
        <v>8</v>
      </c>
      <c r="D2" t="s">
        <v>261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23</v>
      </c>
      <c r="T2" t="s">
        <v>24</v>
      </c>
      <c r="U2" t="s">
        <v>25</v>
      </c>
      <c r="V2" t="s">
        <v>26</v>
      </c>
      <c r="W2" t="s">
        <v>27</v>
      </c>
      <c r="X2" t="s">
        <v>28</v>
      </c>
      <c r="Y2" t="s">
        <v>29</v>
      </c>
      <c r="Z2" t="s">
        <v>30</v>
      </c>
      <c r="AA2" t="s">
        <v>31</v>
      </c>
      <c r="AB2" t="s">
        <v>32</v>
      </c>
      <c r="AC2" t="s">
        <v>33</v>
      </c>
      <c r="AD2" t="s">
        <v>34</v>
      </c>
      <c r="AE2" t="s">
        <v>35</v>
      </c>
      <c r="AF2" t="s">
        <v>36</v>
      </c>
      <c r="AG2" t="s">
        <v>37</v>
      </c>
      <c r="AH2" t="s">
        <v>38</v>
      </c>
      <c r="AI2" t="s">
        <v>39</v>
      </c>
      <c r="AJ2" t="s">
        <v>40</v>
      </c>
      <c r="AK2" t="s">
        <v>41</v>
      </c>
      <c r="AL2" t="s">
        <v>42</v>
      </c>
      <c r="AM2" t="s">
        <v>43</v>
      </c>
      <c r="AN2" t="s">
        <v>262</v>
      </c>
      <c r="AO2" t="s">
        <v>263</v>
      </c>
      <c r="AP2" t="s">
        <v>44</v>
      </c>
      <c r="AQ2" t="s">
        <v>70</v>
      </c>
      <c r="AR2" t="s">
        <v>71</v>
      </c>
      <c r="AS2" t="s">
        <v>72</v>
      </c>
      <c r="AT2" t="s">
        <v>267</v>
      </c>
      <c r="AU2" t="s">
        <v>73</v>
      </c>
      <c r="AV2" t="s">
        <v>268</v>
      </c>
      <c r="AW2" t="s">
        <v>74</v>
      </c>
      <c r="AX2" t="s">
        <v>269</v>
      </c>
      <c r="AY2" t="s">
        <v>75</v>
      </c>
      <c r="AZ2" t="s">
        <v>270</v>
      </c>
      <c r="BA2" t="s">
        <v>76</v>
      </c>
      <c r="BB2" t="s">
        <v>271</v>
      </c>
      <c r="BC2" t="s">
        <v>77</v>
      </c>
      <c r="BD2" t="s">
        <v>272</v>
      </c>
      <c r="BE2" t="s">
        <v>78</v>
      </c>
      <c r="BF2" t="s">
        <v>273</v>
      </c>
      <c r="BG2" t="s">
        <v>79</v>
      </c>
      <c r="BH2" t="s">
        <v>80</v>
      </c>
      <c r="BI2" t="s">
        <v>81</v>
      </c>
      <c r="BJ2" t="s">
        <v>82</v>
      </c>
      <c r="BK2" t="s">
        <v>83</v>
      </c>
      <c r="BL2" t="s">
        <v>84</v>
      </c>
      <c r="BM2" t="s">
        <v>85</v>
      </c>
      <c r="BN2" t="s">
        <v>86</v>
      </c>
      <c r="BO2" t="s">
        <v>87</v>
      </c>
      <c r="BP2" t="s">
        <v>88</v>
      </c>
      <c r="BQ2" t="s">
        <v>89</v>
      </c>
      <c r="BR2" t="s">
        <v>90</v>
      </c>
      <c r="BS2" t="s">
        <v>91</v>
      </c>
      <c r="BT2" t="s">
        <v>92</v>
      </c>
      <c r="BU2" t="s">
        <v>93</v>
      </c>
      <c r="BV2" t="s">
        <v>94</v>
      </c>
      <c r="BW2" t="s">
        <v>95</v>
      </c>
      <c r="BX2" t="s">
        <v>96</v>
      </c>
      <c r="BY2" t="s">
        <v>97</v>
      </c>
      <c r="BZ2" t="s">
        <v>98</v>
      </c>
      <c r="CA2" t="s">
        <v>99</v>
      </c>
      <c r="CB2" t="s">
        <v>100</v>
      </c>
      <c r="CC2" t="s">
        <v>101</v>
      </c>
      <c r="CD2" t="s">
        <v>102</v>
      </c>
      <c r="CE2" t="s">
        <v>274</v>
      </c>
      <c r="CF2" t="s">
        <v>275</v>
      </c>
      <c r="CG2" t="s">
        <v>103</v>
      </c>
      <c r="CH2" t="s">
        <v>104</v>
      </c>
      <c r="CI2" t="s">
        <v>105</v>
      </c>
      <c r="CJ2" t="s">
        <v>106</v>
      </c>
      <c r="CK2" t="s">
        <v>107</v>
      </c>
      <c r="CL2" t="s">
        <v>108</v>
      </c>
      <c r="CM2" t="s">
        <v>109</v>
      </c>
      <c r="CN2" t="s">
        <v>110</v>
      </c>
      <c r="CO2" t="s">
        <v>111</v>
      </c>
      <c r="CP2" t="s">
        <v>112</v>
      </c>
      <c r="CQ2" t="s">
        <v>113</v>
      </c>
      <c r="CR2" t="s">
        <v>114</v>
      </c>
      <c r="CS2" t="s">
        <v>115</v>
      </c>
      <c r="CT2" t="s">
        <v>116</v>
      </c>
      <c r="CU2" t="s">
        <v>117</v>
      </c>
      <c r="CV2" t="s">
        <v>118</v>
      </c>
      <c r="CW2" t="s">
        <v>119</v>
      </c>
      <c r="CX2" t="s">
        <v>120</v>
      </c>
      <c r="CY2" t="s">
        <v>121</v>
      </c>
      <c r="CZ2" t="s">
        <v>122</v>
      </c>
      <c r="DA2" t="s">
        <v>123</v>
      </c>
      <c r="DB2" t="s">
        <v>124</v>
      </c>
      <c r="DC2" t="s">
        <v>125</v>
      </c>
      <c r="DD2" t="s">
        <v>126</v>
      </c>
      <c r="DE2" t="s">
        <v>127</v>
      </c>
      <c r="DF2" t="s">
        <v>128</v>
      </c>
      <c r="DG2" t="s">
        <v>129</v>
      </c>
      <c r="DH2" t="s">
        <v>130</v>
      </c>
      <c r="DI2" t="s">
        <v>131</v>
      </c>
      <c r="DJ2" t="s">
        <v>132</v>
      </c>
      <c r="DK2" t="s">
        <v>133</v>
      </c>
      <c r="DL2" t="s">
        <v>134</v>
      </c>
      <c r="DM2" t="s">
        <v>135</v>
      </c>
      <c r="DN2" t="s">
        <v>136</v>
      </c>
      <c r="DO2" t="s">
        <v>137</v>
      </c>
      <c r="DP2" t="s">
        <v>138</v>
      </c>
      <c r="DQ2" t="s">
        <v>139</v>
      </c>
      <c r="DR2" t="s">
        <v>140</v>
      </c>
      <c r="DS2" t="s">
        <v>141</v>
      </c>
      <c r="DT2" t="s">
        <v>142</v>
      </c>
    </row>
    <row r="3" spans="1:127" x14ac:dyDescent="0.2">
      <c r="A3" t="s">
        <v>143</v>
      </c>
      <c r="B3">
        <v>2</v>
      </c>
      <c r="C3">
        <v>0</v>
      </c>
      <c r="D3">
        <v>2</v>
      </c>
      <c r="E3">
        <v>0</v>
      </c>
      <c r="F3">
        <v>0</v>
      </c>
      <c r="G3">
        <v>0</v>
      </c>
      <c r="H3">
        <v>100</v>
      </c>
      <c r="I3">
        <v>1000</v>
      </c>
      <c r="J3">
        <v>1</v>
      </c>
      <c r="K3">
        <v>0</v>
      </c>
      <c r="L3">
        <v>1</v>
      </c>
      <c r="M3">
        <v>0</v>
      </c>
      <c r="N3">
        <v>1</v>
      </c>
      <c r="O3">
        <v>1</v>
      </c>
      <c r="P3" s="1">
        <v>0</v>
      </c>
      <c r="Q3" s="1">
        <v>9.9999999999999995E-8</v>
      </c>
      <c r="R3" s="1">
        <v>9.9999999999999995E-8</v>
      </c>
      <c r="S3" s="1">
        <v>3600</v>
      </c>
      <c r="T3">
        <v>123</v>
      </c>
      <c r="U3">
        <v>133</v>
      </c>
      <c r="V3">
        <v>0</v>
      </c>
      <c r="W3">
        <v>123</v>
      </c>
      <c r="X3">
        <v>8</v>
      </c>
      <c r="Y3">
        <v>0</v>
      </c>
      <c r="Z3">
        <v>32</v>
      </c>
      <c r="AA3">
        <v>39</v>
      </c>
      <c r="AB3">
        <v>62</v>
      </c>
      <c r="AC3">
        <v>123</v>
      </c>
      <c r="AD3">
        <v>133</v>
      </c>
      <c r="AE3">
        <v>54</v>
      </c>
      <c r="AF3">
        <v>19</v>
      </c>
      <c r="AG3">
        <v>13</v>
      </c>
      <c r="AH3">
        <v>32</v>
      </c>
      <c r="AI3">
        <v>347</v>
      </c>
      <c r="AJ3">
        <v>2.1000000000000001E-2</v>
      </c>
      <c r="AK3">
        <v>3.7202400000000001E-5</v>
      </c>
      <c r="AL3">
        <v>3.7202400000000001E-5</v>
      </c>
      <c r="AM3">
        <v>862578.64349164802</v>
      </c>
      <c r="AN3">
        <v>862605.575989709</v>
      </c>
      <c r="AO3">
        <v>869515.13091111102</v>
      </c>
      <c r="AP3">
        <v>878430.31999999902</v>
      </c>
      <c r="AQ3">
        <v>55</v>
      </c>
      <c r="AR3">
        <v>32</v>
      </c>
      <c r="AS3">
        <v>55</v>
      </c>
      <c r="AT3">
        <v>25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862578.64349164802</v>
      </c>
      <c r="BX3">
        <v>55</v>
      </c>
      <c r="BY3">
        <v>872668.19858257996</v>
      </c>
      <c r="BZ3">
        <v>0</v>
      </c>
      <c r="CA3">
        <v>0</v>
      </c>
      <c r="CB3">
        <v>872668.19858257996</v>
      </c>
      <c r="CC3">
        <v>0</v>
      </c>
      <c r="CD3">
        <v>0</v>
      </c>
      <c r="CE3">
        <v>25</v>
      </c>
      <c r="CF3">
        <v>0</v>
      </c>
      <c r="CG3">
        <v>63.649766999999997</v>
      </c>
      <c r="CH3">
        <v>-5441.5609800000002</v>
      </c>
      <c r="CI3">
        <v>63.649766999999997</v>
      </c>
      <c r="CJ3">
        <v>55</v>
      </c>
      <c r="CK3">
        <v>1</v>
      </c>
      <c r="CL3">
        <v>872668.19858299999</v>
      </c>
      <c r="CM3">
        <v>872668.19858299999</v>
      </c>
      <c r="CN3">
        <v>872668.19858299999</v>
      </c>
      <c r="CO3">
        <v>872668.19858299999</v>
      </c>
      <c r="CP3">
        <v>0</v>
      </c>
      <c r="CQ3">
        <v>1</v>
      </c>
      <c r="CR3">
        <v>0.81799999999999995</v>
      </c>
      <c r="CS3">
        <v>-1</v>
      </c>
      <c r="CT3">
        <v>-1</v>
      </c>
      <c r="CU3">
        <v>-1</v>
      </c>
      <c r="CV3">
        <v>0</v>
      </c>
      <c r="CW3">
        <v>1</v>
      </c>
      <c r="CX3">
        <v>0.81799999999999995</v>
      </c>
      <c r="CY3">
        <v>-1</v>
      </c>
      <c r="CZ3">
        <v>-1</v>
      </c>
      <c r="DA3">
        <v>-1</v>
      </c>
      <c r="DB3">
        <v>0</v>
      </c>
      <c r="DC3">
        <v>0.05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0.09</v>
      </c>
      <c r="DU3" t="s">
        <v>277</v>
      </c>
      <c r="DV3" t="s">
        <v>143</v>
      </c>
      <c r="DW3" t="s">
        <v>144</v>
      </c>
    </row>
    <row r="4" spans="1:127" x14ac:dyDescent="0.2">
      <c r="A4" t="s">
        <v>145</v>
      </c>
      <c r="B4">
        <v>2</v>
      </c>
      <c r="C4">
        <v>0</v>
      </c>
      <c r="D4">
        <v>2</v>
      </c>
      <c r="E4">
        <v>0</v>
      </c>
      <c r="F4">
        <v>0</v>
      </c>
      <c r="G4">
        <v>0</v>
      </c>
      <c r="H4">
        <v>100</v>
      </c>
      <c r="I4">
        <v>1000</v>
      </c>
      <c r="J4">
        <v>1</v>
      </c>
      <c r="K4">
        <v>0</v>
      </c>
      <c r="L4">
        <v>1</v>
      </c>
      <c r="M4">
        <v>0</v>
      </c>
      <c r="N4">
        <v>1</v>
      </c>
      <c r="O4">
        <v>1</v>
      </c>
      <c r="P4" s="1">
        <v>0</v>
      </c>
      <c r="Q4" s="1">
        <v>9.9999999999999995E-8</v>
      </c>
      <c r="R4" s="1">
        <v>9.9999999999999995E-8</v>
      </c>
      <c r="S4" s="1">
        <v>3600</v>
      </c>
      <c r="T4">
        <v>123</v>
      </c>
      <c r="U4">
        <v>133</v>
      </c>
      <c r="V4">
        <v>0</v>
      </c>
      <c r="W4">
        <v>123</v>
      </c>
      <c r="X4">
        <v>8</v>
      </c>
      <c r="Y4">
        <v>0</v>
      </c>
      <c r="Z4">
        <v>32</v>
      </c>
      <c r="AA4">
        <v>39</v>
      </c>
      <c r="AB4">
        <v>62</v>
      </c>
      <c r="AC4">
        <v>123</v>
      </c>
      <c r="AD4">
        <v>133</v>
      </c>
      <c r="AE4">
        <v>54</v>
      </c>
      <c r="AF4">
        <v>18</v>
      </c>
      <c r="AG4">
        <v>15</v>
      </c>
      <c r="AH4">
        <v>35</v>
      </c>
      <c r="AI4">
        <v>347</v>
      </c>
      <c r="AJ4">
        <v>2.1000000000000001E-2</v>
      </c>
      <c r="AK4">
        <v>1.6614899999999999E-5</v>
      </c>
      <c r="AL4">
        <v>1.6614899999999999E-5</v>
      </c>
      <c r="AM4">
        <v>11404143.8856191</v>
      </c>
      <c r="AN4">
        <v>11404155.5094286</v>
      </c>
      <c r="AO4">
        <v>11626177.892922699</v>
      </c>
      <c r="AP4">
        <v>11786160.6199999</v>
      </c>
      <c r="AQ4">
        <v>64</v>
      </c>
      <c r="AR4">
        <v>35</v>
      </c>
      <c r="AS4">
        <v>64</v>
      </c>
      <c r="AT4">
        <v>42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11404143.8856191</v>
      </c>
      <c r="BX4">
        <v>64</v>
      </c>
      <c r="BY4">
        <v>11631391.1851255</v>
      </c>
      <c r="BZ4">
        <v>0</v>
      </c>
      <c r="CA4">
        <v>0</v>
      </c>
      <c r="CB4">
        <v>11631391.1851255</v>
      </c>
      <c r="CC4">
        <v>0</v>
      </c>
      <c r="CD4">
        <v>0</v>
      </c>
      <c r="CE4">
        <v>42</v>
      </c>
      <c r="CF4">
        <v>0</v>
      </c>
      <c r="CG4">
        <v>59.486215999999999</v>
      </c>
      <c r="CH4">
        <v>-2985.2472050000001</v>
      </c>
      <c r="CI4">
        <v>59.486215999999999</v>
      </c>
      <c r="CJ4">
        <v>64</v>
      </c>
      <c r="CK4">
        <v>1</v>
      </c>
      <c r="CL4">
        <v>11631391.185125999</v>
      </c>
      <c r="CM4">
        <v>11631391.185125999</v>
      </c>
      <c r="CN4">
        <v>11631391.185125999</v>
      </c>
      <c r="CO4">
        <v>11631391.185125999</v>
      </c>
      <c r="CP4">
        <v>0</v>
      </c>
      <c r="CQ4">
        <v>1</v>
      </c>
      <c r="CR4">
        <v>0.95099999999999996</v>
      </c>
      <c r="CS4">
        <v>-1</v>
      </c>
      <c r="CT4">
        <v>-1</v>
      </c>
      <c r="CU4">
        <v>-1</v>
      </c>
      <c r="CV4">
        <v>0</v>
      </c>
      <c r="CW4">
        <v>1</v>
      </c>
      <c r="CX4">
        <v>0.95099999999999996</v>
      </c>
      <c r="CY4">
        <v>-1</v>
      </c>
      <c r="CZ4">
        <v>-1</v>
      </c>
      <c r="DA4">
        <v>-1</v>
      </c>
      <c r="DB4">
        <v>0</v>
      </c>
      <c r="DC4">
        <v>0.05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0.08</v>
      </c>
      <c r="DU4" t="s">
        <v>277</v>
      </c>
      <c r="DV4" t="s">
        <v>145</v>
      </c>
      <c r="DW4" t="s">
        <v>144</v>
      </c>
    </row>
    <row r="5" spans="1:127" x14ac:dyDescent="0.2">
      <c r="A5" t="s">
        <v>146</v>
      </c>
      <c r="B5">
        <v>2</v>
      </c>
      <c r="C5">
        <v>0</v>
      </c>
      <c r="D5">
        <v>2</v>
      </c>
      <c r="E5">
        <v>0</v>
      </c>
      <c r="F5">
        <v>0</v>
      </c>
      <c r="G5">
        <v>0</v>
      </c>
      <c r="H5">
        <v>100</v>
      </c>
      <c r="I5">
        <v>1000</v>
      </c>
      <c r="J5">
        <v>1</v>
      </c>
      <c r="K5">
        <v>0</v>
      </c>
      <c r="L5">
        <v>1</v>
      </c>
      <c r="M5">
        <v>0</v>
      </c>
      <c r="N5">
        <v>1</v>
      </c>
      <c r="O5">
        <v>1</v>
      </c>
      <c r="P5" s="1">
        <v>0</v>
      </c>
      <c r="Q5" s="1">
        <v>9.9999999999999995E-8</v>
      </c>
      <c r="R5" s="1">
        <v>9.9999999999999995E-8</v>
      </c>
      <c r="S5" s="1">
        <v>3600</v>
      </c>
      <c r="T5">
        <v>105</v>
      </c>
      <c r="U5">
        <v>117</v>
      </c>
      <c r="V5">
        <v>0</v>
      </c>
      <c r="W5">
        <v>105</v>
      </c>
      <c r="X5">
        <v>2</v>
      </c>
      <c r="Y5">
        <v>0</v>
      </c>
      <c r="Z5">
        <v>30</v>
      </c>
      <c r="AA5">
        <v>34</v>
      </c>
      <c r="AB5">
        <v>53</v>
      </c>
      <c r="AC5">
        <v>105</v>
      </c>
      <c r="AD5">
        <v>117</v>
      </c>
      <c r="AE5">
        <v>44</v>
      </c>
      <c r="AF5">
        <v>4</v>
      </c>
      <c r="AG5">
        <v>10</v>
      </c>
      <c r="AH5">
        <v>46</v>
      </c>
      <c r="AI5">
        <v>302</v>
      </c>
      <c r="AJ5">
        <v>2.5000000000000001E-2</v>
      </c>
      <c r="AK5">
        <v>1.8601200000000001E-5</v>
      </c>
      <c r="AL5">
        <v>1.8601200000000001E-5</v>
      </c>
      <c r="AM5">
        <v>17984775.914133601</v>
      </c>
      <c r="AN5">
        <v>17984845.937943101</v>
      </c>
      <c r="AO5">
        <v>18345451.635028198</v>
      </c>
      <c r="AP5">
        <v>18541484.199999899</v>
      </c>
      <c r="AQ5">
        <v>81</v>
      </c>
      <c r="AR5">
        <v>46</v>
      </c>
      <c r="AS5">
        <v>81</v>
      </c>
      <c r="AT5">
        <v>46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17984775.914133601</v>
      </c>
      <c r="BX5">
        <v>81</v>
      </c>
      <c r="BY5">
        <v>18236445.633239601</v>
      </c>
      <c r="BZ5">
        <v>0</v>
      </c>
      <c r="CA5">
        <v>0</v>
      </c>
      <c r="CB5">
        <v>18236445.633239601</v>
      </c>
      <c r="CC5">
        <v>0</v>
      </c>
      <c r="CD5">
        <v>0</v>
      </c>
      <c r="CE5">
        <v>46</v>
      </c>
      <c r="CF5">
        <v>0</v>
      </c>
      <c r="CG5">
        <v>45.206749000000002</v>
      </c>
      <c r="CH5">
        <v>-3230.5565360000001</v>
      </c>
      <c r="CI5">
        <v>45.206749000000002</v>
      </c>
      <c r="CJ5">
        <v>81</v>
      </c>
      <c r="CK5">
        <v>1</v>
      </c>
      <c r="CL5">
        <v>18236445.633239999</v>
      </c>
      <c r="CM5">
        <v>18236445.633239999</v>
      </c>
      <c r="CN5">
        <v>18236445.633239999</v>
      </c>
      <c r="CO5">
        <v>18236445.633239999</v>
      </c>
      <c r="CP5">
        <v>1E-3</v>
      </c>
      <c r="CQ5">
        <v>1</v>
      </c>
      <c r="CR5">
        <v>0.94399999999999995</v>
      </c>
      <c r="CS5">
        <v>-1</v>
      </c>
      <c r="CT5">
        <v>-1</v>
      </c>
      <c r="CU5">
        <v>-1</v>
      </c>
      <c r="CV5">
        <v>1E-3</v>
      </c>
      <c r="CW5">
        <v>1</v>
      </c>
      <c r="CX5">
        <v>0.94399999999999995</v>
      </c>
      <c r="CY5">
        <v>-1</v>
      </c>
      <c r="CZ5">
        <v>-1</v>
      </c>
      <c r="DA5">
        <v>-1</v>
      </c>
      <c r="DB5">
        <v>0</v>
      </c>
      <c r="DC5">
        <v>7.0000000000000007E-2</v>
      </c>
      <c r="DD5">
        <v>0.01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0.12</v>
      </c>
      <c r="DU5" t="s">
        <v>277</v>
      </c>
      <c r="DV5" t="s">
        <v>146</v>
      </c>
      <c r="DW5" t="s">
        <v>144</v>
      </c>
    </row>
    <row r="6" spans="1:127" x14ac:dyDescent="0.2">
      <c r="A6" t="s">
        <v>147</v>
      </c>
      <c r="B6">
        <v>2</v>
      </c>
      <c r="C6">
        <v>0</v>
      </c>
      <c r="D6">
        <v>2</v>
      </c>
      <c r="E6">
        <v>0</v>
      </c>
      <c r="F6">
        <v>0</v>
      </c>
      <c r="G6">
        <v>0</v>
      </c>
      <c r="H6">
        <v>100</v>
      </c>
      <c r="I6">
        <v>1000</v>
      </c>
      <c r="J6">
        <v>1</v>
      </c>
      <c r="K6">
        <v>0</v>
      </c>
      <c r="L6">
        <v>1</v>
      </c>
      <c r="M6">
        <v>0</v>
      </c>
      <c r="N6">
        <v>1</v>
      </c>
      <c r="O6">
        <v>1</v>
      </c>
      <c r="P6" s="1">
        <v>0</v>
      </c>
      <c r="Q6" s="1">
        <v>9.9999999999999995E-8</v>
      </c>
      <c r="R6" s="1">
        <v>9.9999999999999995E-8</v>
      </c>
      <c r="S6" s="1">
        <v>3600</v>
      </c>
      <c r="T6">
        <v>91</v>
      </c>
      <c r="U6">
        <v>104</v>
      </c>
      <c r="V6">
        <v>0</v>
      </c>
      <c r="W6">
        <v>91</v>
      </c>
      <c r="X6">
        <v>2</v>
      </c>
      <c r="Y6">
        <v>0</v>
      </c>
      <c r="Z6">
        <v>28</v>
      </c>
      <c r="AA6">
        <v>30</v>
      </c>
      <c r="AB6">
        <v>46</v>
      </c>
      <c r="AC6">
        <v>91</v>
      </c>
      <c r="AD6">
        <v>104</v>
      </c>
      <c r="AE6">
        <v>48</v>
      </c>
      <c r="AF6">
        <v>17</v>
      </c>
      <c r="AG6">
        <v>10</v>
      </c>
      <c r="AH6">
        <v>25</v>
      </c>
      <c r="AI6">
        <v>266</v>
      </c>
      <c r="AJ6">
        <v>2.8000000000000001E-2</v>
      </c>
      <c r="AK6">
        <v>2.3974000000000001E-5</v>
      </c>
      <c r="AL6">
        <v>2.3974000000000001E-5</v>
      </c>
      <c r="AM6">
        <v>8608417.9465080202</v>
      </c>
      <c r="AN6">
        <v>8608525.4194952492</v>
      </c>
      <c r="AO6">
        <v>8722743.9455193002</v>
      </c>
      <c r="AP6">
        <v>8966406.4900000002</v>
      </c>
      <c r="AQ6">
        <v>43</v>
      </c>
      <c r="AR6">
        <v>25</v>
      </c>
      <c r="AS6">
        <v>43</v>
      </c>
      <c r="AT6">
        <v>26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8608417.9465080202</v>
      </c>
      <c r="BX6">
        <v>43</v>
      </c>
      <c r="BY6">
        <v>8672588.3088650908</v>
      </c>
      <c r="BZ6">
        <v>0</v>
      </c>
      <c r="CA6">
        <v>0</v>
      </c>
      <c r="CB6">
        <v>8672588.3088650908</v>
      </c>
      <c r="CC6">
        <v>0</v>
      </c>
      <c r="CD6">
        <v>0</v>
      </c>
      <c r="CE6">
        <v>26</v>
      </c>
      <c r="CF6">
        <v>0</v>
      </c>
      <c r="CG6">
        <v>17.925256000000001</v>
      </c>
      <c r="CH6">
        <v>-2404.6629710000002</v>
      </c>
      <c r="CI6">
        <v>17.925256000000001</v>
      </c>
      <c r="CJ6">
        <v>43</v>
      </c>
      <c r="CK6">
        <v>1</v>
      </c>
      <c r="CL6">
        <v>8672588.3088649996</v>
      </c>
      <c r="CM6">
        <v>8672588.3088649996</v>
      </c>
      <c r="CN6">
        <v>8672588.3088649996</v>
      </c>
      <c r="CO6">
        <v>8672588.3088649996</v>
      </c>
      <c r="CP6">
        <v>1E-3</v>
      </c>
      <c r="CQ6">
        <v>1</v>
      </c>
      <c r="CR6">
        <v>0.84599999999999997</v>
      </c>
      <c r="CS6">
        <v>-1</v>
      </c>
      <c r="CT6">
        <v>-1</v>
      </c>
      <c r="CU6">
        <v>-1</v>
      </c>
      <c r="CV6">
        <v>1E-3</v>
      </c>
      <c r="CW6">
        <v>1</v>
      </c>
      <c r="CX6">
        <v>0.84599999999999997</v>
      </c>
      <c r="CY6">
        <v>-1</v>
      </c>
      <c r="CZ6">
        <v>-1</v>
      </c>
      <c r="DA6">
        <v>-1</v>
      </c>
      <c r="DB6">
        <v>0</v>
      </c>
      <c r="DC6">
        <v>0.03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0.05</v>
      </c>
      <c r="DU6" t="s">
        <v>277</v>
      </c>
      <c r="DV6" t="s">
        <v>147</v>
      </c>
      <c r="DW6" t="s">
        <v>144</v>
      </c>
    </row>
    <row r="7" spans="1:127" x14ac:dyDescent="0.2">
      <c r="A7" t="s">
        <v>148</v>
      </c>
      <c r="B7">
        <v>2</v>
      </c>
      <c r="C7">
        <v>0</v>
      </c>
      <c r="D7">
        <v>2</v>
      </c>
      <c r="E7">
        <v>0</v>
      </c>
      <c r="F7">
        <v>0</v>
      </c>
      <c r="G7">
        <v>0</v>
      </c>
      <c r="H7">
        <v>100</v>
      </c>
      <c r="I7">
        <v>1000</v>
      </c>
      <c r="J7">
        <v>1</v>
      </c>
      <c r="K7">
        <v>0</v>
      </c>
      <c r="L7">
        <v>1</v>
      </c>
      <c r="M7">
        <v>0</v>
      </c>
      <c r="N7">
        <v>1</v>
      </c>
      <c r="O7">
        <v>1</v>
      </c>
      <c r="P7" s="1">
        <v>0</v>
      </c>
      <c r="Q7" s="1">
        <v>9.9999999999999995E-8</v>
      </c>
      <c r="R7" s="1">
        <v>9.9999999999999995E-8</v>
      </c>
      <c r="S7" s="1">
        <v>3600</v>
      </c>
      <c r="T7">
        <v>274</v>
      </c>
      <c r="U7">
        <v>353</v>
      </c>
      <c r="V7">
        <v>89</v>
      </c>
      <c r="W7">
        <v>185</v>
      </c>
      <c r="X7">
        <v>88</v>
      </c>
      <c r="Y7">
        <v>0</v>
      </c>
      <c r="Z7">
        <v>25</v>
      </c>
      <c r="AA7">
        <v>239</v>
      </c>
      <c r="AB7">
        <v>89</v>
      </c>
      <c r="AC7">
        <v>274</v>
      </c>
      <c r="AD7">
        <v>353</v>
      </c>
      <c r="AE7">
        <v>242</v>
      </c>
      <c r="AF7">
        <v>169</v>
      </c>
      <c r="AG7">
        <v>174</v>
      </c>
      <c r="AH7">
        <v>6</v>
      </c>
      <c r="AI7">
        <v>1409</v>
      </c>
      <c r="AJ7">
        <v>1.4999999999999999E-2</v>
      </c>
      <c r="AK7">
        <v>0</v>
      </c>
      <c r="AL7">
        <v>1.202E-7</v>
      </c>
      <c r="AM7">
        <v>6.9156751140090797</v>
      </c>
      <c r="AN7">
        <v>6.9156751140090797</v>
      </c>
      <c r="AO7">
        <v>7.0504505265814297</v>
      </c>
      <c r="AP7">
        <v>7.5989849999999901</v>
      </c>
      <c r="AQ7">
        <v>16</v>
      </c>
      <c r="AR7">
        <v>6</v>
      </c>
      <c r="AS7">
        <v>16</v>
      </c>
      <c r="AT7">
        <v>3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6.9156751140090797</v>
      </c>
      <c r="BX7">
        <v>16</v>
      </c>
      <c r="BY7">
        <v>7.0599382263746104</v>
      </c>
      <c r="BZ7">
        <v>0</v>
      </c>
      <c r="CA7">
        <v>0</v>
      </c>
      <c r="CB7">
        <v>7.0599382263746104</v>
      </c>
      <c r="CC7">
        <v>0</v>
      </c>
      <c r="CD7">
        <v>0</v>
      </c>
      <c r="CE7">
        <v>3</v>
      </c>
      <c r="CF7">
        <v>0</v>
      </c>
      <c r="CG7">
        <v>21.112399</v>
      </c>
      <c r="CH7">
        <v>-1012.084745</v>
      </c>
      <c r="CI7">
        <v>21.112399</v>
      </c>
      <c r="CJ7">
        <v>16</v>
      </c>
      <c r="CK7">
        <v>1</v>
      </c>
      <c r="CL7">
        <v>7.0599379999999998</v>
      </c>
      <c r="CM7">
        <v>7.0599379999999998</v>
      </c>
      <c r="CN7">
        <v>7.0599379999999998</v>
      </c>
      <c r="CO7">
        <v>7.0599379999999998</v>
      </c>
      <c r="CP7">
        <v>1.6E-2</v>
      </c>
      <c r="CQ7">
        <v>1</v>
      </c>
      <c r="CR7">
        <v>0.79900000000000004</v>
      </c>
      <c r="CS7">
        <v>-1</v>
      </c>
      <c r="CT7">
        <v>-1</v>
      </c>
      <c r="CU7">
        <v>-1</v>
      </c>
      <c r="CV7">
        <v>1.6E-2</v>
      </c>
      <c r="CW7">
        <v>1</v>
      </c>
      <c r="CX7">
        <v>0.79900000000000004</v>
      </c>
      <c r="CY7">
        <v>-1</v>
      </c>
      <c r="CZ7">
        <v>-1</v>
      </c>
      <c r="DA7">
        <v>-1</v>
      </c>
      <c r="DB7">
        <v>0.01</v>
      </c>
      <c r="DC7">
        <v>0.04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7.0000000000000007E-2</v>
      </c>
      <c r="DU7" t="s">
        <v>277</v>
      </c>
      <c r="DV7" t="s">
        <v>148</v>
      </c>
      <c r="DW7" t="s">
        <v>144</v>
      </c>
    </row>
    <row r="8" spans="1:127" x14ac:dyDescent="0.2">
      <c r="A8" t="s">
        <v>149</v>
      </c>
      <c r="B8">
        <v>2</v>
      </c>
      <c r="C8">
        <v>0</v>
      </c>
      <c r="D8">
        <v>2</v>
      </c>
      <c r="E8">
        <v>0</v>
      </c>
      <c r="F8">
        <v>0</v>
      </c>
      <c r="G8">
        <v>0</v>
      </c>
      <c r="H8">
        <v>100</v>
      </c>
      <c r="I8">
        <v>1000</v>
      </c>
      <c r="J8">
        <v>1</v>
      </c>
      <c r="K8">
        <v>0</v>
      </c>
      <c r="L8">
        <v>1</v>
      </c>
      <c r="M8">
        <v>0</v>
      </c>
      <c r="N8">
        <v>1</v>
      </c>
      <c r="O8">
        <v>1</v>
      </c>
      <c r="P8" s="1">
        <v>0</v>
      </c>
      <c r="Q8" s="1">
        <v>9.9999999999999995E-8</v>
      </c>
      <c r="R8" s="1">
        <v>9.9999999999999995E-8</v>
      </c>
      <c r="S8" s="1">
        <v>3600</v>
      </c>
      <c r="T8">
        <v>20</v>
      </c>
      <c r="U8">
        <v>27</v>
      </c>
      <c r="V8">
        <v>0</v>
      </c>
      <c r="W8">
        <v>20</v>
      </c>
      <c r="X8">
        <v>0</v>
      </c>
      <c r="Y8">
        <v>0</v>
      </c>
      <c r="Z8">
        <v>0</v>
      </c>
      <c r="AA8">
        <v>27</v>
      </c>
      <c r="AB8">
        <v>0</v>
      </c>
      <c r="AC8">
        <v>20</v>
      </c>
      <c r="AD8">
        <v>27</v>
      </c>
      <c r="AE8">
        <v>21</v>
      </c>
      <c r="AF8">
        <v>0</v>
      </c>
      <c r="AG8">
        <v>0</v>
      </c>
      <c r="AH8">
        <v>6</v>
      </c>
      <c r="AI8">
        <v>478</v>
      </c>
      <c r="AJ8">
        <v>0.88500000000000001</v>
      </c>
      <c r="AK8">
        <v>3.525302E-4</v>
      </c>
      <c r="AL8">
        <v>3.525302E-4</v>
      </c>
      <c r="AM8">
        <v>20.5709217632355</v>
      </c>
      <c r="AN8">
        <v>20.5737824283528</v>
      </c>
      <c r="AO8">
        <v>21.483725094462699</v>
      </c>
      <c r="AP8">
        <v>34</v>
      </c>
      <c r="AQ8">
        <v>12</v>
      </c>
      <c r="AR8">
        <v>6</v>
      </c>
      <c r="AS8">
        <v>12</v>
      </c>
      <c r="AT8">
        <v>3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20.5709217632355</v>
      </c>
      <c r="BX8">
        <v>12</v>
      </c>
      <c r="BY8">
        <v>21.9677656707088</v>
      </c>
      <c r="BZ8">
        <v>0</v>
      </c>
      <c r="CA8">
        <v>0</v>
      </c>
      <c r="CB8">
        <v>21.9677656707088</v>
      </c>
      <c r="CC8">
        <v>0</v>
      </c>
      <c r="CD8">
        <v>0</v>
      </c>
      <c r="CE8">
        <v>3</v>
      </c>
      <c r="CF8">
        <v>0</v>
      </c>
      <c r="CG8">
        <v>10.401636999999999</v>
      </c>
      <c r="CH8">
        <v>-153.18193400000001</v>
      </c>
      <c r="CI8">
        <v>10.401636999999999</v>
      </c>
      <c r="CJ8">
        <v>12</v>
      </c>
      <c r="CK8">
        <v>1</v>
      </c>
      <c r="CL8">
        <v>21.967766000000001</v>
      </c>
      <c r="CM8">
        <v>21.967766000000001</v>
      </c>
      <c r="CN8">
        <v>21.967766000000001</v>
      </c>
      <c r="CO8">
        <v>21.967766000000001</v>
      </c>
      <c r="CP8">
        <v>5.7000000000000002E-2</v>
      </c>
      <c r="CQ8">
        <v>0.69</v>
      </c>
      <c r="CR8">
        <v>0.307</v>
      </c>
      <c r="CS8">
        <v>-1</v>
      </c>
      <c r="CT8">
        <v>-1</v>
      </c>
      <c r="CU8">
        <v>-1</v>
      </c>
      <c r="CV8">
        <v>5.7000000000000002E-2</v>
      </c>
      <c r="CW8">
        <v>0.69</v>
      </c>
      <c r="CX8">
        <v>0.307</v>
      </c>
      <c r="CY8">
        <v>-1</v>
      </c>
      <c r="CZ8">
        <v>-1</v>
      </c>
      <c r="DA8">
        <v>-1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0.01</v>
      </c>
      <c r="DU8" t="s">
        <v>277</v>
      </c>
      <c r="DV8" t="s">
        <v>149</v>
      </c>
      <c r="DW8" t="s">
        <v>144</v>
      </c>
    </row>
    <row r="9" spans="1:127" x14ac:dyDescent="0.2">
      <c r="A9" t="s">
        <v>150</v>
      </c>
      <c r="B9">
        <v>2</v>
      </c>
      <c r="C9">
        <v>0</v>
      </c>
      <c r="D9">
        <v>2</v>
      </c>
      <c r="E9">
        <v>0</v>
      </c>
      <c r="F9">
        <v>0</v>
      </c>
      <c r="G9">
        <v>0</v>
      </c>
      <c r="H9">
        <v>100</v>
      </c>
      <c r="I9">
        <v>1000</v>
      </c>
      <c r="J9">
        <v>1</v>
      </c>
      <c r="K9">
        <v>0</v>
      </c>
      <c r="L9">
        <v>1</v>
      </c>
      <c r="M9">
        <v>0</v>
      </c>
      <c r="N9">
        <v>1</v>
      </c>
      <c r="O9">
        <v>1</v>
      </c>
      <c r="P9" s="1">
        <v>0</v>
      </c>
      <c r="Q9" s="1">
        <v>9.9999999999999995E-8</v>
      </c>
      <c r="R9" s="1">
        <v>9.9999999999999995E-8</v>
      </c>
      <c r="S9" s="1">
        <v>3600</v>
      </c>
      <c r="T9">
        <v>98</v>
      </c>
      <c r="U9">
        <v>141</v>
      </c>
      <c r="V9">
        <v>43</v>
      </c>
      <c r="W9">
        <v>55</v>
      </c>
      <c r="X9">
        <v>0</v>
      </c>
      <c r="Y9">
        <v>0</v>
      </c>
      <c r="Z9">
        <v>0</v>
      </c>
      <c r="AA9">
        <v>55</v>
      </c>
      <c r="AB9">
        <v>86</v>
      </c>
      <c r="AC9">
        <v>98</v>
      </c>
      <c r="AD9">
        <v>141</v>
      </c>
      <c r="AE9">
        <v>45</v>
      </c>
      <c r="AF9">
        <v>18</v>
      </c>
      <c r="AG9">
        <v>0</v>
      </c>
      <c r="AH9">
        <v>38</v>
      </c>
      <c r="AI9">
        <v>282</v>
      </c>
      <c r="AJ9">
        <v>0.02</v>
      </c>
      <c r="AK9">
        <v>8.5440875000000003E-3</v>
      </c>
      <c r="AL9">
        <v>8.5440875000000003E-3</v>
      </c>
      <c r="AM9">
        <v>149.58876622009501</v>
      </c>
      <c r="AN9">
        <v>149.94456508543999</v>
      </c>
      <c r="AO9">
        <v>156.38735256322599</v>
      </c>
      <c r="AP9">
        <v>568.1</v>
      </c>
      <c r="AQ9">
        <v>60</v>
      </c>
      <c r="AR9">
        <v>38</v>
      </c>
      <c r="AS9">
        <v>60</v>
      </c>
      <c r="AT9">
        <v>52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149.58876622009501</v>
      </c>
      <c r="BX9">
        <v>60</v>
      </c>
      <c r="BY9">
        <v>529.96421817507996</v>
      </c>
      <c r="BZ9">
        <v>0</v>
      </c>
      <c r="CA9">
        <v>0</v>
      </c>
      <c r="CB9">
        <v>529.96421817507996</v>
      </c>
      <c r="CC9">
        <v>0</v>
      </c>
      <c r="CD9">
        <v>0</v>
      </c>
      <c r="CE9">
        <v>52</v>
      </c>
      <c r="CF9">
        <v>0</v>
      </c>
      <c r="CG9">
        <v>90.887752000000006</v>
      </c>
      <c r="CH9">
        <v>-35.743071</v>
      </c>
      <c r="CI9">
        <v>90.887752000000006</v>
      </c>
      <c r="CJ9">
        <v>60</v>
      </c>
      <c r="CK9">
        <v>1</v>
      </c>
      <c r="CL9">
        <v>529.96421799999996</v>
      </c>
      <c r="CM9">
        <v>529.96421799999996</v>
      </c>
      <c r="CN9">
        <v>529.96421799999996</v>
      </c>
      <c r="CO9">
        <v>529.96421799999996</v>
      </c>
      <c r="CP9">
        <v>7.8E-2</v>
      </c>
      <c r="CQ9">
        <v>1</v>
      </c>
      <c r="CR9">
        <v>0.97599999999999998</v>
      </c>
      <c r="CS9">
        <v>-1</v>
      </c>
      <c r="CT9">
        <v>-1</v>
      </c>
      <c r="CU9">
        <v>-1</v>
      </c>
      <c r="CV9">
        <v>7.8E-2</v>
      </c>
      <c r="CW9">
        <v>1</v>
      </c>
      <c r="CX9">
        <v>0.97599999999999998</v>
      </c>
      <c r="CY9">
        <v>-1</v>
      </c>
      <c r="CZ9">
        <v>-1</v>
      </c>
      <c r="DA9">
        <v>-1</v>
      </c>
      <c r="DB9">
        <v>0</v>
      </c>
      <c r="DC9">
        <v>0.04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7.0000000000000007E-2</v>
      </c>
      <c r="DU9" t="s">
        <v>277</v>
      </c>
      <c r="DV9" t="s">
        <v>150</v>
      </c>
      <c r="DW9" t="s">
        <v>144</v>
      </c>
    </row>
    <row r="10" spans="1:127" x14ac:dyDescent="0.2">
      <c r="A10" t="s">
        <v>151</v>
      </c>
      <c r="B10">
        <v>2</v>
      </c>
      <c r="C10">
        <v>0</v>
      </c>
      <c r="D10">
        <v>2</v>
      </c>
      <c r="E10">
        <v>0</v>
      </c>
      <c r="F10">
        <v>0</v>
      </c>
      <c r="G10">
        <v>0</v>
      </c>
      <c r="H10">
        <v>100</v>
      </c>
      <c r="I10">
        <v>1000</v>
      </c>
      <c r="J10">
        <v>1</v>
      </c>
      <c r="K10">
        <v>0</v>
      </c>
      <c r="L10">
        <v>1</v>
      </c>
      <c r="M10">
        <v>0</v>
      </c>
      <c r="N10">
        <v>1</v>
      </c>
      <c r="O10">
        <v>1</v>
      </c>
      <c r="P10" s="1">
        <v>0</v>
      </c>
      <c r="Q10" s="1">
        <v>9.9999999999999995E-8</v>
      </c>
      <c r="R10" s="1">
        <v>9.9999999999999995E-8</v>
      </c>
      <c r="S10" s="1">
        <v>3600</v>
      </c>
      <c r="T10">
        <v>18</v>
      </c>
      <c r="U10">
        <v>18</v>
      </c>
      <c r="V10">
        <v>6</v>
      </c>
      <c r="W10">
        <v>12</v>
      </c>
      <c r="X10">
        <v>0</v>
      </c>
      <c r="Y10">
        <v>1</v>
      </c>
      <c r="Z10">
        <v>11</v>
      </c>
      <c r="AA10">
        <v>0</v>
      </c>
      <c r="AB10">
        <v>7</v>
      </c>
      <c r="AC10">
        <v>18</v>
      </c>
      <c r="AD10">
        <v>18</v>
      </c>
      <c r="AE10">
        <v>6</v>
      </c>
      <c r="AF10">
        <v>0</v>
      </c>
      <c r="AG10">
        <v>0</v>
      </c>
      <c r="AH10">
        <v>10</v>
      </c>
      <c r="AI10">
        <v>46</v>
      </c>
      <c r="AJ10">
        <v>0.14199999999999999</v>
      </c>
      <c r="AK10">
        <v>1.772989E-4</v>
      </c>
      <c r="AL10">
        <v>1.772989E-4</v>
      </c>
      <c r="AM10">
        <v>1167185.7255923201</v>
      </c>
      <c r="AN10">
        <v>1167540.2951388799</v>
      </c>
      <c r="AO10">
        <v>1169060.01497821</v>
      </c>
      <c r="AP10">
        <v>1201500</v>
      </c>
      <c r="AQ10">
        <v>18</v>
      </c>
      <c r="AR10">
        <v>10</v>
      </c>
      <c r="AS10">
        <v>18</v>
      </c>
      <c r="AT10">
        <v>9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1167185.7255923201</v>
      </c>
      <c r="BX10">
        <v>18</v>
      </c>
      <c r="BY10">
        <v>1171748.8307584401</v>
      </c>
      <c r="BZ10">
        <v>0</v>
      </c>
      <c r="CA10">
        <v>0</v>
      </c>
      <c r="CB10">
        <v>1171748.8307584401</v>
      </c>
      <c r="CC10">
        <v>0</v>
      </c>
      <c r="CD10">
        <v>0</v>
      </c>
      <c r="CE10">
        <v>9</v>
      </c>
      <c r="CF10">
        <v>0</v>
      </c>
      <c r="CG10">
        <v>13.297979</v>
      </c>
      <c r="CH10">
        <v>-3401.4582730000002</v>
      </c>
      <c r="CI10">
        <v>13.297979</v>
      </c>
      <c r="CJ10">
        <v>18</v>
      </c>
      <c r="CK10">
        <v>1</v>
      </c>
      <c r="CL10">
        <v>1171748.830758</v>
      </c>
      <c r="CM10">
        <v>1171748.830758</v>
      </c>
      <c r="CN10">
        <v>1171748.830758</v>
      </c>
      <c r="CO10">
        <v>1171748.830758</v>
      </c>
      <c r="CP10">
        <v>6.0000000000000001E-3</v>
      </c>
      <c r="CQ10">
        <v>0.97699999999999998</v>
      </c>
      <c r="CR10">
        <v>0.54900000000000004</v>
      </c>
      <c r="CS10">
        <v>-1</v>
      </c>
      <c r="CT10">
        <v>-1</v>
      </c>
      <c r="CU10">
        <v>-1</v>
      </c>
      <c r="CV10">
        <v>6.0000000000000001E-3</v>
      </c>
      <c r="CW10">
        <v>0.97699999999999998</v>
      </c>
      <c r="CX10">
        <v>0.54900000000000004</v>
      </c>
      <c r="CY10">
        <v>-1</v>
      </c>
      <c r="CZ10">
        <v>-1</v>
      </c>
      <c r="DA10">
        <v>-1</v>
      </c>
      <c r="DB10">
        <v>0</v>
      </c>
      <c r="DC10">
        <v>0.01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0.01</v>
      </c>
      <c r="DU10" t="s">
        <v>277</v>
      </c>
      <c r="DV10" t="s">
        <v>151</v>
      </c>
      <c r="DW10" t="s">
        <v>144</v>
      </c>
    </row>
    <row r="11" spans="1:127" x14ac:dyDescent="0.2">
      <c r="A11" t="s">
        <v>152</v>
      </c>
      <c r="B11">
        <v>2</v>
      </c>
      <c r="C11">
        <v>0</v>
      </c>
      <c r="D11">
        <v>2</v>
      </c>
      <c r="E11">
        <v>0</v>
      </c>
      <c r="F11">
        <v>0</v>
      </c>
      <c r="G11">
        <v>0</v>
      </c>
      <c r="H11">
        <v>100</v>
      </c>
      <c r="I11">
        <v>1000</v>
      </c>
      <c r="J11">
        <v>1</v>
      </c>
      <c r="K11">
        <v>0</v>
      </c>
      <c r="L11">
        <v>1</v>
      </c>
      <c r="M11">
        <v>0</v>
      </c>
      <c r="N11">
        <v>1</v>
      </c>
      <c r="O11">
        <v>1</v>
      </c>
      <c r="P11" s="1">
        <v>0</v>
      </c>
      <c r="Q11" s="1">
        <v>9.9999999999999995E-8</v>
      </c>
      <c r="R11" s="1">
        <v>9.9999999999999995E-8</v>
      </c>
      <c r="S11" s="1">
        <v>3600</v>
      </c>
      <c r="T11">
        <v>29</v>
      </c>
      <c r="U11">
        <v>188</v>
      </c>
      <c r="V11">
        <v>0</v>
      </c>
      <c r="W11">
        <v>29</v>
      </c>
      <c r="X11">
        <v>0</v>
      </c>
      <c r="Y11">
        <v>0</v>
      </c>
      <c r="Z11">
        <v>164</v>
      </c>
      <c r="AA11">
        <v>24</v>
      </c>
      <c r="AB11">
        <v>0</v>
      </c>
      <c r="AC11">
        <v>29</v>
      </c>
      <c r="AD11">
        <v>188</v>
      </c>
      <c r="AE11">
        <v>169</v>
      </c>
      <c r="AF11">
        <v>9</v>
      </c>
      <c r="AG11">
        <v>0</v>
      </c>
      <c r="AH11">
        <v>11</v>
      </c>
      <c r="AI11">
        <v>376</v>
      </c>
      <c r="AJ11">
        <v>6.9000000000000006E-2</v>
      </c>
      <c r="AK11">
        <v>3.9463299999999997E-4</v>
      </c>
      <c r="AL11">
        <v>3.9463299999999997E-4</v>
      </c>
      <c r="AM11">
        <v>13460.233074411801</v>
      </c>
      <c r="AN11">
        <v>13491.656300357199</v>
      </c>
      <c r="AO11">
        <v>18210.6169127957</v>
      </c>
      <c r="AP11">
        <v>21166</v>
      </c>
      <c r="AQ11">
        <v>27</v>
      </c>
      <c r="AR11">
        <v>11</v>
      </c>
      <c r="AS11">
        <v>27</v>
      </c>
      <c r="AT11">
        <v>16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13460.233074411801</v>
      </c>
      <c r="BX11">
        <v>27</v>
      </c>
      <c r="BY11">
        <v>20791.5466665735</v>
      </c>
      <c r="BZ11">
        <v>0</v>
      </c>
      <c r="CA11">
        <v>0</v>
      </c>
      <c r="CB11">
        <v>20791.5466665735</v>
      </c>
      <c r="CC11">
        <v>0</v>
      </c>
      <c r="CD11">
        <v>0</v>
      </c>
      <c r="CE11">
        <v>16</v>
      </c>
      <c r="CF11">
        <v>0</v>
      </c>
      <c r="CG11">
        <v>95.140608999999998</v>
      </c>
      <c r="CH11">
        <v>-174.67739700000001</v>
      </c>
      <c r="CI11">
        <v>95.140608999999998</v>
      </c>
      <c r="CJ11">
        <v>27</v>
      </c>
      <c r="CK11">
        <v>1</v>
      </c>
      <c r="CL11">
        <v>20791.546666999999</v>
      </c>
      <c r="CM11">
        <v>20791.546666999999</v>
      </c>
      <c r="CN11">
        <v>20791.546666999999</v>
      </c>
      <c r="CO11">
        <v>20791.546666999999</v>
      </c>
      <c r="CP11">
        <v>1E-3</v>
      </c>
      <c r="CQ11">
        <v>1</v>
      </c>
      <c r="CR11">
        <v>0.879</v>
      </c>
      <c r="CS11">
        <v>-1</v>
      </c>
      <c r="CT11">
        <v>-1</v>
      </c>
      <c r="CU11">
        <v>-1</v>
      </c>
      <c r="CV11">
        <v>1E-3</v>
      </c>
      <c r="CW11">
        <v>1</v>
      </c>
      <c r="CX11">
        <v>0.879</v>
      </c>
      <c r="CY11">
        <v>-1</v>
      </c>
      <c r="CZ11">
        <v>-1</v>
      </c>
      <c r="DA11">
        <v>-1</v>
      </c>
      <c r="DB11">
        <v>0</v>
      </c>
      <c r="DC11">
        <v>0.02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0.03</v>
      </c>
      <c r="DU11" t="s">
        <v>277</v>
      </c>
      <c r="DV11" t="s">
        <v>152</v>
      </c>
      <c r="DW11" t="s">
        <v>144</v>
      </c>
    </row>
    <row r="12" spans="1:127" x14ac:dyDescent="0.2">
      <c r="A12" t="s">
        <v>153</v>
      </c>
      <c r="B12">
        <v>2</v>
      </c>
      <c r="C12">
        <v>0</v>
      </c>
      <c r="D12">
        <v>2</v>
      </c>
      <c r="E12">
        <v>0</v>
      </c>
      <c r="F12">
        <v>0</v>
      </c>
      <c r="G12">
        <v>0</v>
      </c>
      <c r="H12">
        <v>100</v>
      </c>
      <c r="I12">
        <v>1000</v>
      </c>
      <c r="J12">
        <v>1</v>
      </c>
      <c r="K12">
        <v>0</v>
      </c>
      <c r="L12">
        <v>1</v>
      </c>
      <c r="M12">
        <v>0</v>
      </c>
      <c r="N12">
        <v>1</v>
      </c>
      <c r="O12">
        <v>1</v>
      </c>
      <c r="P12" s="1">
        <v>0</v>
      </c>
      <c r="Q12" s="1">
        <v>9.9999999999999995E-8</v>
      </c>
      <c r="R12" s="1">
        <v>9.9999999999999995E-8</v>
      </c>
      <c r="S12" s="1">
        <v>3600</v>
      </c>
      <c r="T12">
        <v>256</v>
      </c>
      <c r="U12">
        <v>480</v>
      </c>
      <c r="V12">
        <v>16</v>
      </c>
      <c r="W12">
        <v>240</v>
      </c>
      <c r="X12">
        <v>0</v>
      </c>
      <c r="Y12">
        <v>0</v>
      </c>
      <c r="Z12">
        <v>0</v>
      </c>
      <c r="AA12">
        <v>240</v>
      </c>
      <c r="AB12">
        <v>240</v>
      </c>
      <c r="AC12">
        <v>256</v>
      </c>
      <c r="AD12">
        <v>480</v>
      </c>
      <c r="AE12">
        <v>444</v>
      </c>
      <c r="AF12">
        <v>228</v>
      </c>
      <c r="AG12">
        <v>0</v>
      </c>
      <c r="AH12">
        <v>14</v>
      </c>
      <c r="AI12">
        <v>960</v>
      </c>
      <c r="AJ12">
        <v>8.0000000000000002E-3</v>
      </c>
      <c r="AK12">
        <v>1E-3</v>
      </c>
      <c r="AL12">
        <v>1E-3</v>
      </c>
      <c r="AM12">
        <v>2769.8380000000002</v>
      </c>
      <c r="AN12">
        <v>2771.7420000000002</v>
      </c>
      <c r="AO12">
        <v>3052.97999999999</v>
      </c>
      <c r="AP12">
        <v>10674</v>
      </c>
      <c r="AQ12">
        <v>29</v>
      </c>
      <c r="AR12">
        <v>14</v>
      </c>
      <c r="AS12">
        <v>29</v>
      </c>
      <c r="AT12">
        <v>13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2769.8380000000002</v>
      </c>
      <c r="BX12">
        <v>29</v>
      </c>
      <c r="BY12">
        <v>3821.1713784714002</v>
      </c>
      <c r="BZ12">
        <v>0</v>
      </c>
      <c r="CA12">
        <v>0</v>
      </c>
      <c r="CB12">
        <v>3821.1713784714002</v>
      </c>
      <c r="CC12">
        <v>0</v>
      </c>
      <c r="CD12">
        <v>0</v>
      </c>
      <c r="CE12">
        <v>13</v>
      </c>
      <c r="CF12">
        <v>0</v>
      </c>
      <c r="CG12">
        <v>13.30101</v>
      </c>
      <c r="CH12">
        <v>-35.042779000000003</v>
      </c>
      <c r="CI12">
        <v>13.30101</v>
      </c>
      <c r="CJ12">
        <v>29</v>
      </c>
      <c r="CK12">
        <v>1</v>
      </c>
      <c r="CL12">
        <v>3821.171378</v>
      </c>
      <c r="CM12">
        <v>3821.171378</v>
      </c>
      <c r="CN12">
        <v>3821.171378</v>
      </c>
      <c r="CO12">
        <v>3821.171378</v>
      </c>
      <c r="CP12">
        <v>2E-3</v>
      </c>
      <c r="CQ12">
        <v>1</v>
      </c>
      <c r="CR12">
        <v>0.877</v>
      </c>
      <c r="CS12">
        <v>-1</v>
      </c>
      <c r="CT12">
        <v>-1</v>
      </c>
      <c r="CU12">
        <v>-1</v>
      </c>
      <c r="CV12">
        <v>2E-3</v>
      </c>
      <c r="CW12">
        <v>1</v>
      </c>
      <c r="CX12">
        <v>0.877</v>
      </c>
      <c r="CY12">
        <v>-1</v>
      </c>
      <c r="CZ12">
        <v>-1</v>
      </c>
      <c r="DA12">
        <v>-1</v>
      </c>
      <c r="DB12">
        <v>0.02</v>
      </c>
      <c r="DC12">
        <v>0.04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0.09</v>
      </c>
      <c r="DU12" t="s">
        <v>277</v>
      </c>
      <c r="DV12" t="s">
        <v>153</v>
      </c>
      <c r="DW12" t="s">
        <v>144</v>
      </c>
    </row>
    <row r="13" spans="1:127" x14ac:dyDescent="0.2">
      <c r="A13" t="s">
        <v>154</v>
      </c>
      <c r="B13">
        <v>2</v>
      </c>
      <c r="C13">
        <v>0</v>
      </c>
      <c r="D13">
        <v>2</v>
      </c>
      <c r="E13">
        <v>0</v>
      </c>
      <c r="F13">
        <v>0</v>
      </c>
      <c r="G13">
        <v>0</v>
      </c>
      <c r="H13">
        <v>100</v>
      </c>
      <c r="I13">
        <v>1000</v>
      </c>
      <c r="J13">
        <v>1</v>
      </c>
      <c r="K13">
        <v>0</v>
      </c>
      <c r="L13">
        <v>1</v>
      </c>
      <c r="M13">
        <v>0</v>
      </c>
      <c r="N13">
        <v>1</v>
      </c>
      <c r="O13">
        <v>1</v>
      </c>
      <c r="P13" s="1">
        <v>0</v>
      </c>
      <c r="Q13" s="1">
        <v>9.9999999999999995E-8</v>
      </c>
      <c r="R13" s="1">
        <v>9.9999999999999995E-8</v>
      </c>
      <c r="S13" s="1">
        <v>3600</v>
      </c>
      <c r="T13">
        <v>28</v>
      </c>
      <c r="U13">
        <v>89</v>
      </c>
      <c r="V13">
        <v>0</v>
      </c>
      <c r="W13">
        <v>28</v>
      </c>
      <c r="X13">
        <v>0</v>
      </c>
      <c r="Y13">
        <v>0</v>
      </c>
      <c r="Z13">
        <v>0</v>
      </c>
      <c r="AA13">
        <v>89</v>
      </c>
      <c r="AB13">
        <v>0</v>
      </c>
      <c r="AC13">
        <v>28</v>
      </c>
      <c r="AD13">
        <v>89</v>
      </c>
      <c r="AE13">
        <v>75</v>
      </c>
      <c r="AF13">
        <v>2</v>
      </c>
      <c r="AG13">
        <v>11</v>
      </c>
      <c r="AH13">
        <v>12</v>
      </c>
      <c r="AI13">
        <v>309</v>
      </c>
      <c r="AJ13">
        <v>0.124</v>
      </c>
      <c r="AK13">
        <v>0</v>
      </c>
      <c r="AL13">
        <v>1.4705879999999999E-4</v>
      </c>
      <c r="AM13">
        <v>834.68235294117596</v>
      </c>
      <c r="AN13">
        <v>834.68235294117596</v>
      </c>
      <c r="AO13">
        <v>846.68235294117596</v>
      </c>
      <c r="AP13">
        <v>1120</v>
      </c>
      <c r="AQ13">
        <v>23</v>
      </c>
      <c r="AR13">
        <v>12</v>
      </c>
      <c r="AS13">
        <v>23</v>
      </c>
      <c r="AT13">
        <v>12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834.68235294117596</v>
      </c>
      <c r="BX13">
        <v>23</v>
      </c>
      <c r="BY13">
        <v>883.48113539583505</v>
      </c>
      <c r="BZ13">
        <v>0</v>
      </c>
      <c r="CA13">
        <v>0</v>
      </c>
      <c r="CB13">
        <v>883.48113539583505</v>
      </c>
      <c r="CC13">
        <v>0</v>
      </c>
      <c r="CD13">
        <v>0</v>
      </c>
      <c r="CE13">
        <v>12</v>
      </c>
      <c r="CF13">
        <v>0</v>
      </c>
      <c r="CG13">
        <v>17.103317000000001</v>
      </c>
      <c r="CH13">
        <v>-292.54494499999998</v>
      </c>
      <c r="CI13">
        <v>17.103317000000001</v>
      </c>
      <c r="CJ13">
        <v>23</v>
      </c>
      <c r="CK13">
        <v>1</v>
      </c>
      <c r="CL13">
        <v>883.48113499999999</v>
      </c>
      <c r="CM13">
        <v>883.48113499999999</v>
      </c>
      <c r="CN13">
        <v>883.48113499999999</v>
      </c>
      <c r="CO13">
        <v>883.48113499999999</v>
      </c>
      <c r="CP13">
        <v>1.0999999999999999E-2</v>
      </c>
      <c r="CQ13">
        <v>1</v>
      </c>
      <c r="CR13">
        <v>0.53600000000000003</v>
      </c>
      <c r="CS13">
        <v>-1</v>
      </c>
      <c r="CT13">
        <v>-1</v>
      </c>
      <c r="CU13">
        <v>-1</v>
      </c>
      <c r="CV13">
        <v>1.0999999999999999E-2</v>
      </c>
      <c r="CW13">
        <v>1</v>
      </c>
      <c r="CX13">
        <v>0.53600000000000003</v>
      </c>
      <c r="CY13">
        <v>-1</v>
      </c>
      <c r="CZ13">
        <v>-1</v>
      </c>
      <c r="DA13">
        <v>-1</v>
      </c>
      <c r="DB13">
        <v>0</v>
      </c>
      <c r="DC13">
        <v>0.01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0.03</v>
      </c>
      <c r="DU13" t="s">
        <v>277</v>
      </c>
      <c r="DV13" t="s">
        <v>154</v>
      </c>
      <c r="DW13" t="s">
        <v>144</v>
      </c>
    </row>
    <row r="14" spans="1:127" x14ac:dyDescent="0.2">
      <c r="A14" t="s">
        <v>155</v>
      </c>
      <c r="B14">
        <v>2</v>
      </c>
      <c r="C14">
        <v>0</v>
      </c>
      <c r="D14">
        <v>2</v>
      </c>
      <c r="E14">
        <v>0</v>
      </c>
      <c r="F14">
        <v>0</v>
      </c>
      <c r="G14">
        <v>0</v>
      </c>
      <c r="H14">
        <v>100</v>
      </c>
      <c r="I14">
        <v>1000</v>
      </c>
      <c r="J14">
        <v>1</v>
      </c>
      <c r="K14">
        <v>0</v>
      </c>
      <c r="L14">
        <v>1</v>
      </c>
      <c r="M14">
        <v>0</v>
      </c>
      <c r="N14">
        <v>1</v>
      </c>
      <c r="O14">
        <v>1</v>
      </c>
      <c r="P14" s="1">
        <v>0</v>
      </c>
      <c r="Q14" s="1">
        <v>9.9999999999999995E-8</v>
      </c>
      <c r="R14" s="1">
        <v>9.9999999999999995E-8</v>
      </c>
      <c r="S14" s="1">
        <v>3600</v>
      </c>
      <c r="T14">
        <v>13</v>
      </c>
      <c r="U14">
        <v>151</v>
      </c>
      <c r="V14">
        <v>0</v>
      </c>
      <c r="W14">
        <v>13</v>
      </c>
      <c r="X14">
        <v>0</v>
      </c>
      <c r="Y14">
        <v>0</v>
      </c>
      <c r="Z14">
        <v>0</v>
      </c>
      <c r="AA14">
        <v>150</v>
      </c>
      <c r="AB14">
        <v>1</v>
      </c>
      <c r="AC14">
        <v>13</v>
      </c>
      <c r="AD14">
        <v>151</v>
      </c>
      <c r="AE14">
        <v>138</v>
      </c>
      <c r="AF14">
        <v>0</v>
      </c>
      <c r="AG14">
        <v>0</v>
      </c>
      <c r="AH14">
        <v>12</v>
      </c>
      <c r="AI14">
        <v>1706</v>
      </c>
      <c r="AJ14">
        <v>0.86899999999999999</v>
      </c>
      <c r="AK14">
        <v>1.5490999999999999E-6</v>
      </c>
      <c r="AL14">
        <v>1.5490999999999999E-6</v>
      </c>
      <c r="AM14">
        <v>10482.7952803312</v>
      </c>
      <c r="AN14">
        <v>10483.209625241299</v>
      </c>
      <c r="AO14">
        <v>10523.639373424099</v>
      </c>
      <c r="AP14">
        <v>11801.19</v>
      </c>
      <c r="AQ14">
        <v>27</v>
      </c>
      <c r="AR14">
        <v>12</v>
      </c>
      <c r="AS14">
        <v>27</v>
      </c>
      <c r="AT14">
        <v>5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10482.7952803312</v>
      </c>
      <c r="BX14">
        <v>27</v>
      </c>
      <c r="BY14">
        <v>10536.270306177799</v>
      </c>
      <c r="BZ14">
        <v>0</v>
      </c>
      <c r="CA14">
        <v>0</v>
      </c>
      <c r="CB14">
        <v>10536.270306177799</v>
      </c>
      <c r="CC14">
        <v>0</v>
      </c>
      <c r="CD14">
        <v>0</v>
      </c>
      <c r="CE14">
        <v>5</v>
      </c>
      <c r="CF14">
        <v>0</v>
      </c>
      <c r="CG14">
        <v>4.0560710000000002</v>
      </c>
      <c r="CH14">
        <v>-795.11811799999998</v>
      </c>
      <c r="CI14">
        <v>4.0560710000000002</v>
      </c>
      <c r="CJ14">
        <v>27</v>
      </c>
      <c r="CK14">
        <v>1</v>
      </c>
      <c r="CL14">
        <v>10536.270306</v>
      </c>
      <c r="CM14">
        <v>10536.270306</v>
      </c>
      <c r="CN14">
        <v>10536.270306</v>
      </c>
      <c r="CO14">
        <v>10536.270306</v>
      </c>
      <c r="CP14">
        <v>0</v>
      </c>
      <c r="CQ14">
        <v>3.4000000000000002E-2</v>
      </c>
      <c r="CR14">
        <v>1.2E-2</v>
      </c>
      <c r="CS14">
        <v>-1</v>
      </c>
      <c r="CT14">
        <v>-1</v>
      </c>
      <c r="CU14">
        <v>-1</v>
      </c>
      <c r="CV14">
        <v>0</v>
      </c>
      <c r="CW14">
        <v>3.4000000000000002E-2</v>
      </c>
      <c r="CX14">
        <v>1.2E-2</v>
      </c>
      <c r="CY14">
        <v>-1</v>
      </c>
      <c r="CZ14">
        <v>-1</v>
      </c>
      <c r="DA14">
        <v>-1</v>
      </c>
      <c r="DB14">
        <v>0</v>
      </c>
      <c r="DC14">
        <v>0.03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0.08</v>
      </c>
      <c r="DU14" t="s">
        <v>277</v>
      </c>
      <c r="DV14" t="s">
        <v>155</v>
      </c>
      <c r="DW14" t="s">
        <v>144</v>
      </c>
    </row>
    <row r="15" spans="1:127" x14ac:dyDescent="0.2">
      <c r="A15" t="s">
        <v>156</v>
      </c>
      <c r="B15">
        <v>2</v>
      </c>
      <c r="C15">
        <v>0</v>
      </c>
      <c r="D15">
        <v>2</v>
      </c>
      <c r="E15">
        <v>0</v>
      </c>
      <c r="F15">
        <v>0</v>
      </c>
      <c r="G15">
        <v>0</v>
      </c>
      <c r="H15">
        <v>100</v>
      </c>
      <c r="I15">
        <v>1000</v>
      </c>
      <c r="J15">
        <v>1</v>
      </c>
      <c r="K15">
        <v>0</v>
      </c>
      <c r="L15">
        <v>1</v>
      </c>
      <c r="M15">
        <v>0</v>
      </c>
      <c r="N15">
        <v>1</v>
      </c>
      <c r="O15">
        <v>1</v>
      </c>
      <c r="P15" s="1">
        <v>0</v>
      </c>
      <c r="Q15" s="1">
        <v>9.9999999999999995E-8</v>
      </c>
      <c r="R15" s="1">
        <v>9.9999999999999995E-8</v>
      </c>
      <c r="S15" s="1">
        <v>3600</v>
      </c>
      <c r="T15">
        <v>12</v>
      </c>
      <c r="U15">
        <v>151</v>
      </c>
      <c r="V15">
        <v>0</v>
      </c>
      <c r="W15">
        <v>12</v>
      </c>
      <c r="X15">
        <v>0</v>
      </c>
      <c r="Y15">
        <v>0</v>
      </c>
      <c r="Z15">
        <v>0</v>
      </c>
      <c r="AA15">
        <v>150</v>
      </c>
      <c r="AB15">
        <v>1</v>
      </c>
      <c r="AC15">
        <v>12</v>
      </c>
      <c r="AD15">
        <v>151</v>
      </c>
      <c r="AE15">
        <v>139</v>
      </c>
      <c r="AF15">
        <v>0</v>
      </c>
      <c r="AG15">
        <v>0</v>
      </c>
      <c r="AH15">
        <v>11</v>
      </c>
      <c r="AI15">
        <v>1640</v>
      </c>
      <c r="AJ15">
        <v>0.90500000000000003</v>
      </c>
      <c r="AK15">
        <v>8.5130000000000001E-7</v>
      </c>
      <c r="AL15">
        <v>8.5130000000000001E-7</v>
      </c>
      <c r="AM15">
        <v>38893.9036405226</v>
      </c>
      <c r="AN15">
        <v>38894.326324461297</v>
      </c>
      <c r="AO15">
        <v>38914.494136374502</v>
      </c>
      <c r="AP15">
        <v>40005.050000000003</v>
      </c>
      <c r="AQ15">
        <v>27</v>
      </c>
      <c r="AR15">
        <v>11</v>
      </c>
      <c r="AS15">
        <v>27</v>
      </c>
      <c r="AT15">
        <v>7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38893.9036405226</v>
      </c>
      <c r="BX15">
        <v>27</v>
      </c>
      <c r="BY15">
        <v>38924.545046733103</v>
      </c>
      <c r="BZ15">
        <v>0</v>
      </c>
      <c r="CA15">
        <v>0</v>
      </c>
      <c r="CB15">
        <v>38924.545046733103</v>
      </c>
      <c r="CC15">
        <v>0</v>
      </c>
      <c r="CD15">
        <v>0</v>
      </c>
      <c r="CE15">
        <v>7</v>
      </c>
      <c r="CF15">
        <v>0</v>
      </c>
      <c r="CG15">
        <v>2.7576390000000002</v>
      </c>
      <c r="CH15">
        <v>-3500.3402839999999</v>
      </c>
      <c r="CI15">
        <v>2.7576390000000002</v>
      </c>
      <c r="CJ15">
        <v>27</v>
      </c>
      <c r="CK15">
        <v>1</v>
      </c>
      <c r="CL15">
        <v>38924.545047</v>
      </c>
      <c r="CM15">
        <v>38924.545047</v>
      </c>
      <c r="CN15">
        <v>38924.545047</v>
      </c>
      <c r="CO15">
        <v>38924.545047</v>
      </c>
      <c r="CP15">
        <v>0</v>
      </c>
      <c r="CQ15">
        <v>2.7E-2</v>
      </c>
      <c r="CR15">
        <v>6.0000000000000001E-3</v>
      </c>
      <c r="CS15">
        <v>-1</v>
      </c>
      <c r="CT15">
        <v>-1</v>
      </c>
      <c r="CU15">
        <v>-1</v>
      </c>
      <c r="CV15">
        <v>0</v>
      </c>
      <c r="CW15">
        <v>2.7E-2</v>
      </c>
      <c r="CX15">
        <v>6.0000000000000001E-3</v>
      </c>
      <c r="CY15">
        <v>-1</v>
      </c>
      <c r="CZ15">
        <v>-1</v>
      </c>
      <c r="DA15">
        <v>-1</v>
      </c>
      <c r="DB15">
        <v>0</v>
      </c>
      <c r="DC15">
        <v>0.04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0.08</v>
      </c>
      <c r="DU15" t="s">
        <v>277</v>
      </c>
      <c r="DV15" t="s">
        <v>156</v>
      </c>
      <c r="DW15" t="s">
        <v>144</v>
      </c>
    </row>
    <row r="16" spans="1:127" x14ac:dyDescent="0.2">
      <c r="A16" t="s">
        <v>157</v>
      </c>
      <c r="B16">
        <v>2</v>
      </c>
      <c r="C16">
        <v>0</v>
      </c>
      <c r="D16">
        <v>2</v>
      </c>
      <c r="E16">
        <v>0</v>
      </c>
      <c r="F16">
        <v>0</v>
      </c>
      <c r="G16">
        <v>0</v>
      </c>
      <c r="H16">
        <v>100</v>
      </c>
      <c r="I16">
        <v>1000</v>
      </c>
      <c r="J16">
        <v>1</v>
      </c>
      <c r="K16">
        <v>0</v>
      </c>
      <c r="L16">
        <v>1</v>
      </c>
      <c r="M16">
        <v>0</v>
      </c>
      <c r="N16">
        <v>1</v>
      </c>
      <c r="O16">
        <v>1</v>
      </c>
      <c r="P16" s="1">
        <v>0</v>
      </c>
      <c r="Q16" s="1">
        <v>9.9999999999999995E-8</v>
      </c>
      <c r="R16" s="1">
        <v>9.9999999999999995E-8</v>
      </c>
      <c r="S16" s="1">
        <v>3600</v>
      </c>
      <c r="T16">
        <v>68</v>
      </c>
      <c r="U16">
        <v>151</v>
      </c>
      <c r="V16">
        <v>0</v>
      </c>
      <c r="W16">
        <v>68</v>
      </c>
      <c r="X16">
        <v>0</v>
      </c>
      <c r="Y16">
        <v>0</v>
      </c>
      <c r="Z16">
        <v>0</v>
      </c>
      <c r="AA16">
        <v>150</v>
      </c>
      <c r="AB16">
        <v>1</v>
      </c>
      <c r="AC16">
        <v>68</v>
      </c>
      <c r="AD16">
        <v>151</v>
      </c>
      <c r="AE16">
        <v>130</v>
      </c>
      <c r="AF16">
        <v>0</v>
      </c>
      <c r="AG16">
        <v>0</v>
      </c>
      <c r="AH16">
        <v>20</v>
      </c>
      <c r="AI16">
        <v>9631</v>
      </c>
      <c r="AJ16">
        <v>0.93799999999999994</v>
      </c>
      <c r="AK16">
        <v>4.7989999999999995E-7</v>
      </c>
      <c r="AL16">
        <v>4.7989999999999995E-7</v>
      </c>
      <c r="AM16">
        <v>86195.863027811007</v>
      </c>
      <c r="AN16">
        <v>86196.038825433207</v>
      </c>
      <c r="AO16">
        <v>86415.862389786693</v>
      </c>
      <c r="AP16">
        <v>91405.723700000002</v>
      </c>
      <c r="AQ16">
        <v>41</v>
      </c>
      <c r="AR16">
        <v>20</v>
      </c>
      <c r="AS16">
        <v>41</v>
      </c>
      <c r="AT16">
        <v>5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86195.863027811007</v>
      </c>
      <c r="BX16">
        <v>41</v>
      </c>
      <c r="BY16">
        <v>86244.656640520407</v>
      </c>
      <c r="BZ16">
        <v>0</v>
      </c>
      <c r="CA16">
        <v>0</v>
      </c>
      <c r="CB16">
        <v>86244.656640520407</v>
      </c>
      <c r="CC16">
        <v>0</v>
      </c>
      <c r="CD16">
        <v>0</v>
      </c>
      <c r="CE16">
        <v>5</v>
      </c>
      <c r="CF16">
        <v>0</v>
      </c>
      <c r="CG16">
        <v>0.93656300000000003</v>
      </c>
      <c r="CH16">
        <v>-1654.4753969999999</v>
      </c>
      <c r="CI16">
        <v>0.93656300000000003</v>
      </c>
      <c r="CJ16">
        <v>41</v>
      </c>
      <c r="CK16">
        <v>1</v>
      </c>
      <c r="CL16">
        <v>86244.656640999994</v>
      </c>
      <c r="CM16">
        <v>86244.656640999994</v>
      </c>
      <c r="CN16">
        <v>86244.656640999994</v>
      </c>
      <c r="CO16">
        <v>86244.656640999994</v>
      </c>
      <c r="CP16">
        <v>0</v>
      </c>
      <c r="CQ16">
        <v>8.9999999999999993E-3</v>
      </c>
      <c r="CR16">
        <v>3.0000000000000001E-3</v>
      </c>
      <c r="CS16">
        <v>-1</v>
      </c>
      <c r="CT16">
        <v>-1</v>
      </c>
      <c r="CU16">
        <v>-1</v>
      </c>
      <c r="CV16">
        <v>0</v>
      </c>
      <c r="CW16">
        <v>8.9999999999999993E-3</v>
      </c>
      <c r="CX16">
        <v>3.0000000000000001E-3</v>
      </c>
      <c r="CY16">
        <v>-1</v>
      </c>
      <c r="CZ16">
        <v>-1</v>
      </c>
      <c r="DA16">
        <v>-1</v>
      </c>
      <c r="DB16">
        <v>0.02</v>
      </c>
      <c r="DC16">
        <v>0.12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0.28000000000000003</v>
      </c>
      <c r="DU16" t="s">
        <v>277</v>
      </c>
      <c r="DV16" t="s">
        <v>157</v>
      </c>
      <c r="DW16" t="s">
        <v>144</v>
      </c>
    </row>
    <row r="17" spans="1:127" x14ac:dyDescent="0.2">
      <c r="A17" t="s">
        <v>158</v>
      </c>
      <c r="B17">
        <v>2</v>
      </c>
      <c r="C17">
        <v>0</v>
      </c>
      <c r="D17">
        <v>2</v>
      </c>
      <c r="E17">
        <v>0</v>
      </c>
      <c r="F17">
        <v>0</v>
      </c>
      <c r="G17">
        <v>0</v>
      </c>
      <c r="H17">
        <v>100</v>
      </c>
      <c r="I17">
        <v>1000</v>
      </c>
      <c r="J17">
        <v>1</v>
      </c>
      <c r="K17">
        <v>0</v>
      </c>
      <c r="L17">
        <v>1</v>
      </c>
      <c r="M17">
        <v>0</v>
      </c>
      <c r="N17">
        <v>1</v>
      </c>
      <c r="O17">
        <v>1</v>
      </c>
      <c r="P17" s="1">
        <v>0</v>
      </c>
      <c r="Q17" s="1">
        <v>9.9999999999999995E-8</v>
      </c>
      <c r="R17" s="1">
        <v>9.9999999999999995E-8</v>
      </c>
      <c r="S17" s="1">
        <v>3600</v>
      </c>
      <c r="T17">
        <v>300</v>
      </c>
      <c r="U17">
        <v>136</v>
      </c>
      <c r="V17">
        <v>29</v>
      </c>
      <c r="W17">
        <v>271</v>
      </c>
      <c r="X17">
        <v>0</v>
      </c>
      <c r="Y17">
        <v>0</v>
      </c>
      <c r="Z17">
        <v>0</v>
      </c>
      <c r="AA17">
        <v>74</v>
      </c>
      <c r="AB17">
        <v>62</v>
      </c>
      <c r="AC17">
        <v>300</v>
      </c>
      <c r="AD17">
        <v>136</v>
      </c>
      <c r="AE17">
        <v>59</v>
      </c>
      <c r="AF17">
        <v>119</v>
      </c>
      <c r="AG17">
        <v>34</v>
      </c>
      <c r="AH17">
        <v>11</v>
      </c>
      <c r="AI17">
        <v>2945</v>
      </c>
      <c r="AJ17">
        <v>7.1999999999999995E-2</v>
      </c>
      <c r="AK17">
        <v>0</v>
      </c>
      <c r="AL17">
        <v>1.2765960000000001E-4</v>
      </c>
      <c r="AM17">
        <v>2930.9</v>
      </c>
      <c r="AN17">
        <v>2930.9</v>
      </c>
      <c r="AO17">
        <v>2932.0999999999899</v>
      </c>
      <c r="AP17">
        <v>2984.5</v>
      </c>
      <c r="AQ17">
        <v>32</v>
      </c>
      <c r="AR17">
        <v>11</v>
      </c>
      <c r="AS17">
        <v>32</v>
      </c>
      <c r="AT17">
        <v>11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2930.9</v>
      </c>
      <c r="BX17">
        <v>32</v>
      </c>
      <c r="BY17">
        <v>2934.5165822378199</v>
      </c>
      <c r="BZ17">
        <v>0</v>
      </c>
      <c r="CA17">
        <v>0</v>
      </c>
      <c r="CB17">
        <v>2934.5165822378199</v>
      </c>
      <c r="CC17">
        <v>0</v>
      </c>
      <c r="CD17">
        <v>0</v>
      </c>
      <c r="CE17">
        <v>11</v>
      </c>
      <c r="CF17">
        <v>0</v>
      </c>
      <c r="CG17">
        <v>6.7473549999999998</v>
      </c>
      <c r="CH17">
        <v>-5468.0970150000003</v>
      </c>
      <c r="CI17">
        <v>6.7473549999999998</v>
      </c>
      <c r="CJ17">
        <v>32</v>
      </c>
      <c r="CK17">
        <v>1</v>
      </c>
      <c r="CL17">
        <v>2934.5165820000002</v>
      </c>
      <c r="CM17">
        <v>2934.5165820000002</v>
      </c>
      <c r="CN17">
        <v>2934.5165820000002</v>
      </c>
      <c r="CO17">
        <v>2934.5165820000002</v>
      </c>
      <c r="CP17">
        <v>5.0000000000000001E-3</v>
      </c>
      <c r="CQ17">
        <v>0.998</v>
      </c>
      <c r="CR17">
        <v>0.46200000000000002</v>
      </c>
      <c r="CS17">
        <v>-1</v>
      </c>
      <c r="CT17">
        <v>-1</v>
      </c>
      <c r="CU17">
        <v>-1</v>
      </c>
      <c r="CV17">
        <v>5.0000000000000001E-3</v>
      </c>
      <c r="CW17">
        <v>0.998</v>
      </c>
      <c r="CX17">
        <v>0.46200000000000002</v>
      </c>
      <c r="CY17">
        <v>-1</v>
      </c>
      <c r="CZ17">
        <v>-1</v>
      </c>
      <c r="DA17">
        <v>-1</v>
      </c>
      <c r="DB17">
        <v>0.02</v>
      </c>
      <c r="DC17">
        <v>0.08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0.16</v>
      </c>
      <c r="DU17" t="s">
        <v>277</v>
      </c>
      <c r="DV17" t="s">
        <v>158</v>
      </c>
      <c r="DW17" t="s">
        <v>144</v>
      </c>
    </row>
    <row r="18" spans="1:127" x14ac:dyDescent="0.2">
      <c r="A18" t="s">
        <v>159</v>
      </c>
      <c r="B18">
        <v>2</v>
      </c>
      <c r="C18">
        <v>0</v>
      </c>
      <c r="D18">
        <v>2</v>
      </c>
      <c r="E18">
        <v>0</v>
      </c>
      <c r="F18">
        <v>0</v>
      </c>
      <c r="G18">
        <v>0</v>
      </c>
      <c r="H18">
        <v>100</v>
      </c>
      <c r="I18">
        <v>1000</v>
      </c>
      <c r="J18">
        <v>1</v>
      </c>
      <c r="K18">
        <v>0</v>
      </c>
      <c r="L18">
        <v>1</v>
      </c>
      <c r="M18">
        <v>0</v>
      </c>
      <c r="N18">
        <v>1</v>
      </c>
      <c r="O18">
        <v>1</v>
      </c>
      <c r="P18" s="1">
        <v>0</v>
      </c>
      <c r="Q18" s="1">
        <v>9.9999999999999995E-8</v>
      </c>
      <c r="R18" s="1">
        <v>9.9999999999999995E-8</v>
      </c>
      <c r="S18" s="1">
        <v>3600</v>
      </c>
      <c r="T18">
        <v>6</v>
      </c>
      <c r="U18">
        <v>319</v>
      </c>
      <c r="V18">
        <v>0</v>
      </c>
      <c r="W18">
        <v>6</v>
      </c>
      <c r="X18">
        <v>0</v>
      </c>
      <c r="Y18">
        <v>0</v>
      </c>
      <c r="Z18">
        <v>0</v>
      </c>
      <c r="AA18">
        <v>319</v>
      </c>
      <c r="AB18">
        <v>0</v>
      </c>
      <c r="AC18">
        <v>6</v>
      </c>
      <c r="AD18">
        <v>319</v>
      </c>
      <c r="AE18">
        <v>313</v>
      </c>
      <c r="AF18">
        <v>1</v>
      </c>
      <c r="AG18">
        <v>0</v>
      </c>
      <c r="AH18">
        <v>5</v>
      </c>
      <c r="AI18">
        <v>1243</v>
      </c>
      <c r="AJ18">
        <v>0.64900000000000002</v>
      </c>
      <c r="AK18">
        <v>8.9676400000000001E-5</v>
      </c>
      <c r="AL18">
        <v>8.9676400000000001E-5</v>
      </c>
      <c r="AM18">
        <v>290.93107271496802</v>
      </c>
      <c r="AN18">
        <v>290.937727230164</v>
      </c>
      <c r="AO18">
        <v>291.169235575713</v>
      </c>
      <c r="AP18">
        <v>307</v>
      </c>
      <c r="AQ18">
        <v>13</v>
      </c>
      <c r="AR18">
        <v>5</v>
      </c>
      <c r="AS18">
        <v>13</v>
      </c>
      <c r="AT18">
        <v>4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290.93107271496802</v>
      </c>
      <c r="BX18">
        <v>13</v>
      </c>
      <c r="BY18">
        <v>291.41759474164598</v>
      </c>
      <c r="BZ18">
        <v>0</v>
      </c>
      <c r="CA18">
        <v>0</v>
      </c>
      <c r="CB18">
        <v>291.41759474164598</v>
      </c>
      <c r="CC18">
        <v>0</v>
      </c>
      <c r="CD18">
        <v>0</v>
      </c>
      <c r="CE18">
        <v>4</v>
      </c>
      <c r="CF18">
        <v>0</v>
      </c>
      <c r="CG18">
        <v>3.0277189999999998</v>
      </c>
      <c r="CH18">
        <v>-1810.5195670000001</v>
      </c>
      <c r="CI18">
        <v>3.0277189999999998</v>
      </c>
      <c r="CJ18">
        <v>13</v>
      </c>
      <c r="CK18">
        <v>1</v>
      </c>
      <c r="CL18">
        <v>291.41759500000001</v>
      </c>
      <c r="CM18">
        <v>291.41759500000001</v>
      </c>
      <c r="CN18">
        <v>291.41759500000001</v>
      </c>
      <c r="CO18">
        <v>291.41759500000001</v>
      </c>
      <c r="CP18">
        <v>0</v>
      </c>
      <c r="CQ18">
        <v>0.24399999999999999</v>
      </c>
      <c r="CR18">
        <v>5.1999999999999998E-2</v>
      </c>
      <c r="CS18">
        <v>-1</v>
      </c>
      <c r="CT18">
        <v>-1</v>
      </c>
      <c r="CU18">
        <v>-1</v>
      </c>
      <c r="CV18">
        <v>0</v>
      </c>
      <c r="CW18">
        <v>0.24399999999999999</v>
      </c>
      <c r="CX18">
        <v>5.1999999999999998E-2</v>
      </c>
      <c r="CY18">
        <v>-1</v>
      </c>
      <c r="CZ18">
        <v>-1</v>
      </c>
      <c r="DA18">
        <v>-1</v>
      </c>
      <c r="DB18">
        <v>0.01</v>
      </c>
      <c r="DC18">
        <v>0.01</v>
      </c>
      <c r="DD18">
        <v>0.01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0.05</v>
      </c>
      <c r="DU18" t="s">
        <v>277</v>
      </c>
      <c r="DV18" t="s">
        <v>159</v>
      </c>
      <c r="DW18" t="s">
        <v>144</v>
      </c>
    </row>
    <row r="19" spans="1:127" x14ac:dyDescent="0.2">
      <c r="A19" t="s">
        <v>160</v>
      </c>
      <c r="B19">
        <v>2</v>
      </c>
      <c r="C19">
        <v>0</v>
      </c>
      <c r="D19">
        <v>2</v>
      </c>
      <c r="E19">
        <v>0</v>
      </c>
      <c r="F19">
        <v>0</v>
      </c>
      <c r="G19">
        <v>0</v>
      </c>
      <c r="H19">
        <v>100</v>
      </c>
      <c r="I19">
        <v>1000</v>
      </c>
      <c r="J19">
        <v>1</v>
      </c>
      <c r="K19">
        <v>0</v>
      </c>
      <c r="L19">
        <v>1</v>
      </c>
      <c r="M19">
        <v>0</v>
      </c>
      <c r="N19">
        <v>1</v>
      </c>
      <c r="O19">
        <v>1</v>
      </c>
      <c r="P19" s="1">
        <v>0</v>
      </c>
      <c r="Q19" s="1">
        <v>9.9999999999999995E-8</v>
      </c>
      <c r="R19" s="1">
        <v>9.9999999999999995E-8</v>
      </c>
      <c r="S19" s="1">
        <v>3600</v>
      </c>
      <c r="T19">
        <v>62</v>
      </c>
      <c r="U19">
        <v>96</v>
      </c>
      <c r="V19">
        <v>14</v>
      </c>
      <c r="W19">
        <v>48</v>
      </c>
      <c r="X19">
        <v>0</v>
      </c>
      <c r="Y19">
        <v>0</v>
      </c>
      <c r="Z19">
        <v>0</v>
      </c>
      <c r="AA19">
        <v>48</v>
      </c>
      <c r="AB19">
        <v>48</v>
      </c>
      <c r="AC19">
        <v>62</v>
      </c>
      <c r="AD19">
        <v>96</v>
      </c>
      <c r="AE19">
        <v>36</v>
      </c>
      <c r="AF19">
        <v>46</v>
      </c>
      <c r="AG19">
        <v>0</v>
      </c>
      <c r="AH19">
        <v>5</v>
      </c>
      <c r="AI19">
        <v>192</v>
      </c>
      <c r="AJ19">
        <v>3.2000000000000001E-2</v>
      </c>
      <c r="AK19">
        <v>2.85714286E-2</v>
      </c>
      <c r="AL19">
        <v>2.85714286E-2</v>
      </c>
      <c r="AM19">
        <v>256.01666666666603</v>
      </c>
      <c r="AN19">
        <v>256.14999999999901</v>
      </c>
      <c r="AO19">
        <v>257.37857142857098</v>
      </c>
      <c r="AP19">
        <v>280.94999999999902</v>
      </c>
      <c r="AQ19">
        <v>12</v>
      </c>
      <c r="AR19">
        <v>5</v>
      </c>
      <c r="AS19">
        <v>12</v>
      </c>
      <c r="AT19">
        <v>5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256.01666666666603</v>
      </c>
      <c r="BX19">
        <v>12</v>
      </c>
      <c r="BY19">
        <v>260.72619047618798</v>
      </c>
      <c r="BZ19">
        <v>0</v>
      </c>
      <c r="CA19">
        <v>0</v>
      </c>
      <c r="CB19">
        <v>260.72619047618798</v>
      </c>
      <c r="CC19">
        <v>0</v>
      </c>
      <c r="CD19">
        <v>0</v>
      </c>
      <c r="CE19">
        <v>5</v>
      </c>
      <c r="CF19">
        <v>0</v>
      </c>
      <c r="CG19">
        <v>18.888463999999999</v>
      </c>
      <c r="CH19">
        <v>-1026.804813</v>
      </c>
      <c r="CI19">
        <v>18.888463999999999</v>
      </c>
      <c r="CJ19">
        <v>12</v>
      </c>
      <c r="CK19">
        <v>1</v>
      </c>
      <c r="CL19">
        <v>260.72618999999997</v>
      </c>
      <c r="CM19">
        <v>260.72618999999997</v>
      </c>
      <c r="CN19">
        <v>260.72618999999997</v>
      </c>
      <c r="CO19">
        <v>260.72618999999997</v>
      </c>
      <c r="CP19">
        <v>6.0999999999999999E-2</v>
      </c>
      <c r="CQ19">
        <v>1</v>
      </c>
      <c r="CR19">
        <v>0.73699999999999999</v>
      </c>
      <c r="CS19">
        <v>-1</v>
      </c>
      <c r="CT19">
        <v>-1</v>
      </c>
      <c r="CU19">
        <v>-1</v>
      </c>
      <c r="CV19">
        <v>6.0999999999999999E-2</v>
      </c>
      <c r="CW19">
        <v>1</v>
      </c>
      <c r="CX19">
        <v>0.73699999999999999</v>
      </c>
      <c r="CY19">
        <v>-1</v>
      </c>
      <c r="CZ19">
        <v>-1</v>
      </c>
      <c r="DA19">
        <v>-1</v>
      </c>
      <c r="DB19">
        <v>0</v>
      </c>
      <c r="DC19">
        <v>0.01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0.01</v>
      </c>
      <c r="DU19" t="s">
        <v>277</v>
      </c>
      <c r="DV19" t="s">
        <v>160</v>
      </c>
      <c r="DW19" t="s">
        <v>144</v>
      </c>
    </row>
    <row r="20" spans="1:127" x14ac:dyDescent="0.2">
      <c r="A20" t="s">
        <v>161</v>
      </c>
      <c r="B20">
        <v>2</v>
      </c>
      <c r="C20">
        <v>0</v>
      </c>
      <c r="D20">
        <v>2</v>
      </c>
      <c r="E20">
        <v>0</v>
      </c>
      <c r="F20">
        <v>0</v>
      </c>
      <c r="G20">
        <v>0</v>
      </c>
      <c r="H20">
        <v>100</v>
      </c>
      <c r="I20">
        <v>1000</v>
      </c>
      <c r="J20">
        <v>1</v>
      </c>
      <c r="K20">
        <v>0</v>
      </c>
      <c r="L20">
        <v>1</v>
      </c>
      <c r="M20">
        <v>0</v>
      </c>
      <c r="N20">
        <v>1</v>
      </c>
      <c r="O20">
        <v>1</v>
      </c>
      <c r="P20" s="1">
        <v>0</v>
      </c>
      <c r="Q20" s="1">
        <v>9.9999999999999995E-8</v>
      </c>
      <c r="R20" s="1">
        <v>9.9999999999999995E-8</v>
      </c>
      <c r="S20" s="1">
        <v>3600</v>
      </c>
      <c r="T20">
        <v>291</v>
      </c>
      <c r="U20">
        <v>422</v>
      </c>
      <c r="V20">
        <v>95</v>
      </c>
      <c r="W20">
        <v>196</v>
      </c>
      <c r="X20">
        <v>0</v>
      </c>
      <c r="Y20">
        <v>2</v>
      </c>
      <c r="Z20">
        <v>0</v>
      </c>
      <c r="AA20">
        <v>98</v>
      </c>
      <c r="AB20">
        <v>324</v>
      </c>
      <c r="AC20">
        <v>291</v>
      </c>
      <c r="AD20">
        <v>422</v>
      </c>
      <c r="AE20">
        <v>291</v>
      </c>
      <c r="AF20">
        <v>169</v>
      </c>
      <c r="AG20">
        <v>0</v>
      </c>
      <c r="AH20">
        <v>29</v>
      </c>
      <c r="AI20">
        <v>968</v>
      </c>
      <c r="AJ20">
        <v>8.0000000000000002E-3</v>
      </c>
      <c r="AK20">
        <v>1.6093E-6</v>
      </c>
      <c r="AL20">
        <v>1.6093E-6</v>
      </c>
      <c r="AM20">
        <v>20430947.618853599</v>
      </c>
      <c r="AN20">
        <v>20431009.862879001</v>
      </c>
      <c r="AO20">
        <v>20453322.148426998</v>
      </c>
      <c r="AP20">
        <v>20740508</v>
      </c>
      <c r="AQ20">
        <v>67</v>
      </c>
      <c r="AR20">
        <v>29</v>
      </c>
      <c r="AS20">
        <v>67</v>
      </c>
      <c r="AT20">
        <v>27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20430947.618853599</v>
      </c>
      <c r="BX20">
        <v>67</v>
      </c>
      <c r="BY20">
        <v>20533319.457284499</v>
      </c>
      <c r="BZ20">
        <v>0</v>
      </c>
      <c r="CA20">
        <v>0</v>
      </c>
      <c r="CB20">
        <v>20533319.457284499</v>
      </c>
      <c r="CC20">
        <v>0</v>
      </c>
      <c r="CD20">
        <v>0</v>
      </c>
      <c r="CE20">
        <v>27</v>
      </c>
      <c r="CF20">
        <v>0</v>
      </c>
      <c r="CG20">
        <v>33.070070999999999</v>
      </c>
      <c r="CH20">
        <v>-6599.9878740000004</v>
      </c>
      <c r="CI20">
        <v>33.070070999999999</v>
      </c>
      <c r="CJ20">
        <v>67</v>
      </c>
      <c r="CK20">
        <v>1</v>
      </c>
      <c r="CL20">
        <v>20533319.457284998</v>
      </c>
      <c r="CM20">
        <v>20533319.457284998</v>
      </c>
      <c r="CN20">
        <v>20533319.457284998</v>
      </c>
      <c r="CO20">
        <v>20533319.457284998</v>
      </c>
      <c r="CP20">
        <v>0</v>
      </c>
      <c r="CQ20">
        <v>1</v>
      </c>
      <c r="CR20">
        <v>0.94899999999999995</v>
      </c>
      <c r="CS20">
        <v>-1</v>
      </c>
      <c r="CT20">
        <v>-1</v>
      </c>
      <c r="CU20">
        <v>-1</v>
      </c>
      <c r="CV20">
        <v>0</v>
      </c>
      <c r="CW20">
        <v>1</v>
      </c>
      <c r="CX20">
        <v>0.94899999999999995</v>
      </c>
      <c r="CY20">
        <v>-1</v>
      </c>
      <c r="CZ20">
        <v>-1</v>
      </c>
      <c r="DA20">
        <v>-1</v>
      </c>
      <c r="DB20">
        <v>0.02</v>
      </c>
      <c r="DC20">
        <v>0.15</v>
      </c>
      <c r="DD20">
        <v>0.02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0.27</v>
      </c>
      <c r="DU20" t="s">
        <v>277</v>
      </c>
      <c r="DV20" t="s">
        <v>161</v>
      </c>
      <c r="DW20" t="s">
        <v>144</v>
      </c>
    </row>
    <row r="21" spans="1:127" x14ac:dyDescent="0.2">
      <c r="A21" t="s">
        <v>162</v>
      </c>
      <c r="B21">
        <v>2</v>
      </c>
      <c r="C21">
        <v>0</v>
      </c>
      <c r="D21">
        <v>2</v>
      </c>
      <c r="E21">
        <v>0</v>
      </c>
      <c r="F21">
        <v>0</v>
      </c>
      <c r="G21">
        <v>0</v>
      </c>
      <c r="H21">
        <v>100</v>
      </c>
      <c r="I21">
        <v>1000</v>
      </c>
      <c r="J21">
        <v>1</v>
      </c>
      <c r="K21">
        <v>0</v>
      </c>
      <c r="L21">
        <v>1</v>
      </c>
      <c r="M21">
        <v>0</v>
      </c>
      <c r="N21">
        <v>1</v>
      </c>
      <c r="O21">
        <v>1</v>
      </c>
      <c r="P21" s="1">
        <v>0</v>
      </c>
      <c r="Q21" s="1">
        <v>9.9999999999999995E-8</v>
      </c>
      <c r="R21" s="1">
        <v>9.9999999999999995E-8</v>
      </c>
      <c r="S21" s="1">
        <v>3600</v>
      </c>
      <c r="T21">
        <v>16</v>
      </c>
      <c r="U21">
        <v>33</v>
      </c>
      <c r="V21">
        <v>0</v>
      </c>
      <c r="W21">
        <v>16</v>
      </c>
      <c r="X21">
        <v>0</v>
      </c>
      <c r="Y21">
        <v>0</v>
      </c>
      <c r="Z21">
        <v>0</v>
      </c>
      <c r="AA21">
        <v>33</v>
      </c>
      <c r="AB21">
        <v>0</v>
      </c>
      <c r="AC21">
        <v>16</v>
      </c>
      <c r="AD21">
        <v>33</v>
      </c>
      <c r="AE21">
        <v>23</v>
      </c>
      <c r="AF21">
        <v>5</v>
      </c>
      <c r="AG21">
        <v>13</v>
      </c>
      <c r="AH21">
        <v>6</v>
      </c>
      <c r="AI21">
        <v>98</v>
      </c>
      <c r="AJ21">
        <v>0.186</v>
      </c>
      <c r="AK21">
        <v>2.5000000000000001E-3</v>
      </c>
      <c r="AL21">
        <v>2.5000000000000001E-3</v>
      </c>
      <c r="AM21">
        <v>2520.5717391304302</v>
      </c>
      <c r="AN21">
        <v>2520.5717391304302</v>
      </c>
      <c r="AO21">
        <v>2550.5</v>
      </c>
      <c r="AP21">
        <v>3089</v>
      </c>
      <c r="AQ21">
        <v>18</v>
      </c>
      <c r="AR21">
        <v>6</v>
      </c>
      <c r="AS21">
        <v>18</v>
      </c>
      <c r="AT21">
        <v>8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2520.5717391304302</v>
      </c>
      <c r="BX21">
        <v>18</v>
      </c>
      <c r="BY21">
        <v>2562.0518975902401</v>
      </c>
      <c r="BZ21">
        <v>0</v>
      </c>
      <c r="CA21">
        <v>0</v>
      </c>
      <c r="CB21">
        <v>2562.0518975902401</v>
      </c>
      <c r="CC21">
        <v>0</v>
      </c>
      <c r="CD21">
        <v>0</v>
      </c>
      <c r="CE21">
        <v>8</v>
      </c>
      <c r="CF21">
        <v>0</v>
      </c>
      <c r="CG21">
        <v>7.2973429999999997</v>
      </c>
      <c r="CH21">
        <v>-443.42829399999999</v>
      </c>
      <c r="CI21">
        <v>7.2973429999999997</v>
      </c>
      <c r="CJ21">
        <v>18</v>
      </c>
      <c r="CK21">
        <v>1</v>
      </c>
      <c r="CL21">
        <v>2562.0518980000002</v>
      </c>
      <c r="CM21">
        <v>2562.0518980000002</v>
      </c>
      <c r="CN21">
        <v>2562.0518980000002</v>
      </c>
      <c r="CO21">
        <v>2562.0518980000002</v>
      </c>
      <c r="CP21">
        <v>1E-3</v>
      </c>
      <c r="CQ21">
        <v>1</v>
      </c>
      <c r="CR21">
        <v>0.76800000000000002</v>
      </c>
      <c r="CS21">
        <v>-1</v>
      </c>
      <c r="CT21">
        <v>-1</v>
      </c>
      <c r="CU21">
        <v>-1</v>
      </c>
      <c r="CV21">
        <v>1E-3</v>
      </c>
      <c r="CW21">
        <v>1</v>
      </c>
      <c r="CX21">
        <v>0.76800000000000002</v>
      </c>
      <c r="CY21">
        <v>-1</v>
      </c>
      <c r="CZ21">
        <v>-1</v>
      </c>
      <c r="DA21">
        <v>-1</v>
      </c>
      <c r="DB21">
        <v>0</v>
      </c>
      <c r="DC21">
        <v>0.01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0.01</v>
      </c>
      <c r="DU21" t="s">
        <v>278</v>
      </c>
      <c r="DV21" t="s">
        <v>162</v>
      </c>
      <c r="DW21" t="s">
        <v>144</v>
      </c>
    </row>
    <row r="22" spans="1:127" x14ac:dyDescent="0.2">
      <c r="A22" t="s">
        <v>163</v>
      </c>
      <c r="B22">
        <v>2</v>
      </c>
      <c r="C22">
        <v>0</v>
      </c>
      <c r="D22">
        <v>2</v>
      </c>
      <c r="E22">
        <v>0</v>
      </c>
      <c r="F22">
        <v>0</v>
      </c>
      <c r="G22">
        <v>0</v>
      </c>
      <c r="H22">
        <v>100</v>
      </c>
      <c r="I22">
        <v>1000</v>
      </c>
      <c r="J22">
        <v>1</v>
      </c>
      <c r="K22">
        <v>0</v>
      </c>
      <c r="L22">
        <v>1</v>
      </c>
      <c r="M22">
        <v>0</v>
      </c>
      <c r="N22">
        <v>1</v>
      </c>
      <c r="O22">
        <v>1</v>
      </c>
      <c r="P22" s="1">
        <v>0</v>
      </c>
      <c r="Q22" s="1">
        <v>9.9999999999999995E-8</v>
      </c>
      <c r="R22" s="1">
        <v>9.9999999999999995E-8</v>
      </c>
      <c r="S22" s="1">
        <v>3600</v>
      </c>
      <c r="T22">
        <v>23</v>
      </c>
      <c r="U22">
        <v>40</v>
      </c>
      <c r="V22">
        <v>0</v>
      </c>
      <c r="W22">
        <v>23</v>
      </c>
      <c r="X22">
        <v>0</v>
      </c>
      <c r="Y22">
        <v>0</v>
      </c>
      <c r="Z22">
        <v>0</v>
      </c>
      <c r="AA22">
        <v>40</v>
      </c>
      <c r="AB22">
        <v>0</v>
      </c>
      <c r="AC22">
        <v>23</v>
      </c>
      <c r="AD22">
        <v>40</v>
      </c>
      <c r="AE22">
        <v>28</v>
      </c>
      <c r="AF22">
        <v>18</v>
      </c>
      <c r="AG22">
        <v>0</v>
      </c>
      <c r="AH22">
        <v>4</v>
      </c>
      <c r="AI22">
        <v>110</v>
      </c>
      <c r="AJ22">
        <v>0.12</v>
      </c>
      <c r="AK22">
        <v>0</v>
      </c>
      <c r="AL22">
        <v>4.5228400000000001E-4</v>
      </c>
      <c r="AM22">
        <v>61796.545052460198</v>
      </c>
      <c r="AN22">
        <v>61801.382408840997</v>
      </c>
      <c r="AO22">
        <v>61807.038571468896</v>
      </c>
      <c r="AP22">
        <v>62027</v>
      </c>
      <c r="AQ22">
        <v>8</v>
      </c>
      <c r="AR22">
        <v>4</v>
      </c>
      <c r="AS22">
        <v>8</v>
      </c>
      <c r="AT22">
        <v>8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61796.545052460198</v>
      </c>
      <c r="BX22">
        <v>8</v>
      </c>
      <c r="BY22">
        <v>61815.0655301812</v>
      </c>
      <c r="BZ22">
        <v>0</v>
      </c>
      <c r="CA22">
        <v>0</v>
      </c>
      <c r="CB22">
        <v>61815.0655301812</v>
      </c>
      <c r="CC22">
        <v>0</v>
      </c>
      <c r="CD22">
        <v>0</v>
      </c>
      <c r="CE22">
        <v>8</v>
      </c>
      <c r="CF22">
        <v>0</v>
      </c>
      <c r="CG22">
        <v>8.0364850000000008</v>
      </c>
      <c r="CH22">
        <v>-26815.022074</v>
      </c>
      <c r="CI22">
        <v>8.0364850000000008</v>
      </c>
      <c r="CJ22">
        <v>8</v>
      </c>
      <c r="CK22">
        <v>1</v>
      </c>
      <c r="CL22">
        <v>61815.06553</v>
      </c>
      <c r="CM22">
        <v>61815.06553</v>
      </c>
      <c r="CN22">
        <v>61815.06553</v>
      </c>
      <c r="CO22">
        <v>61815.06553</v>
      </c>
      <c r="CP22">
        <v>2.7E-2</v>
      </c>
      <c r="CQ22">
        <v>0.70099999999999996</v>
      </c>
      <c r="CR22">
        <v>0.26600000000000001</v>
      </c>
      <c r="CS22">
        <v>-1</v>
      </c>
      <c r="CT22">
        <v>-1</v>
      </c>
      <c r="CU22">
        <v>-1</v>
      </c>
      <c r="CV22">
        <v>2.7E-2</v>
      </c>
      <c r="CW22">
        <v>0.70099999999999996</v>
      </c>
      <c r="CX22">
        <v>0.26600000000000001</v>
      </c>
      <c r="CY22">
        <v>-1</v>
      </c>
      <c r="CZ22">
        <v>-1</v>
      </c>
      <c r="DA22">
        <v>-1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0.01</v>
      </c>
      <c r="DU22" t="s">
        <v>278</v>
      </c>
      <c r="DV22" t="s">
        <v>163</v>
      </c>
      <c r="DW22" t="s">
        <v>144</v>
      </c>
    </row>
    <row r="23" spans="1:127" x14ac:dyDescent="0.2">
      <c r="A23" t="s">
        <v>164</v>
      </c>
      <c r="B23">
        <v>2</v>
      </c>
      <c r="C23">
        <v>0</v>
      </c>
      <c r="D23">
        <v>2</v>
      </c>
      <c r="E23">
        <v>0</v>
      </c>
      <c r="F23">
        <v>0</v>
      </c>
      <c r="G23">
        <v>0</v>
      </c>
      <c r="H23">
        <v>100</v>
      </c>
      <c r="I23">
        <v>1000</v>
      </c>
      <c r="J23">
        <v>1</v>
      </c>
      <c r="K23">
        <v>0</v>
      </c>
      <c r="L23">
        <v>1</v>
      </c>
      <c r="M23">
        <v>0</v>
      </c>
      <c r="N23">
        <v>1</v>
      </c>
      <c r="O23">
        <v>1</v>
      </c>
      <c r="P23" s="1">
        <v>0</v>
      </c>
      <c r="Q23" s="1">
        <v>9.9999999999999995E-8</v>
      </c>
      <c r="R23" s="1">
        <v>9.9999999999999995E-8</v>
      </c>
      <c r="S23" s="1">
        <v>3600</v>
      </c>
      <c r="T23">
        <v>241</v>
      </c>
      <c r="U23">
        <v>282</v>
      </c>
      <c r="V23">
        <v>0</v>
      </c>
      <c r="W23">
        <v>241</v>
      </c>
      <c r="X23">
        <v>0</v>
      </c>
      <c r="Y23">
        <v>0</v>
      </c>
      <c r="Z23">
        <v>0</v>
      </c>
      <c r="AA23">
        <v>282</v>
      </c>
      <c r="AB23">
        <v>0</v>
      </c>
      <c r="AC23">
        <v>241</v>
      </c>
      <c r="AD23">
        <v>282</v>
      </c>
      <c r="AE23">
        <v>252</v>
      </c>
      <c r="AF23">
        <v>14</v>
      </c>
      <c r="AG23">
        <v>0</v>
      </c>
      <c r="AH23">
        <v>26</v>
      </c>
      <c r="AI23">
        <v>1966</v>
      </c>
      <c r="AJ23">
        <v>2.9000000000000001E-2</v>
      </c>
      <c r="AK23">
        <v>1.623377E-4</v>
      </c>
      <c r="AL23">
        <v>1.623377E-4</v>
      </c>
      <c r="AM23">
        <v>176867.50334911299</v>
      </c>
      <c r="AN23">
        <v>176873.026517611</v>
      </c>
      <c r="AO23">
        <v>209711.40811294501</v>
      </c>
      <c r="AP23">
        <v>258411</v>
      </c>
      <c r="AQ23">
        <v>47</v>
      </c>
      <c r="AR23">
        <v>26</v>
      </c>
      <c r="AS23">
        <v>47</v>
      </c>
      <c r="AT23">
        <v>10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176867.50334911299</v>
      </c>
      <c r="BX23">
        <v>47</v>
      </c>
      <c r="BY23">
        <v>183845.666627514</v>
      </c>
      <c r="BZ23">
        <v>0</v>
      </c>
      <c r="CA23">
        <v>0</v>
      </c>
      <c r="CB23">
        <v>183845.666627514</v>
      </c>
      <c r="CC23">
        <v>0</v>
      </c>
      <c r="CD23">
        <v>0</v>
      </c>
      <c r="CE23">
        <v>10</v>
      </c>
      <c r="CF23">
        <v>0</v>
      </c>
      <c r="CG23">
        <v>8.5575960000000002</v>
      </c>
      <c r="CH23">
        <v>-216.89958200000001</v>
      </c>
      <c r="CI23">
        <v>8.5575960000000002</v>
      </c>
      <c r="CJ23">
        <v>47</v>
      </c>
      <c r="CK23">
        <v>1</v>
      </c>
      <c r="CL23">
        <v>183845.66662800001</v>
      </c>
      <c r="CM23">
        <v>183845.66662800001</v>
      </c>
      <c r="CN23">
        <v>183845.66662800001</v>
      </c>
      <c r="CO23">
        <v>183845.66662800001</v>
      </c>
      <c r="CP23">
        <v>8.0000000000000002E-3</v>
      </c>
      <c r="CQ23">
        <v>1</v>
      </c>
      <c r="CR23">
        <v>0.438</v>
      </c>
      <c r="CS23">
        <v>-1</v>
      </c>
      <c r="CT23">
        <v>-1</v>
      </c>
      <c r="CU23">
        <v>-1</v>
      </c>
      <c r="CV23">
        <v>8.0000000000000002E-3</v>
      </c>
      <c r="CW23">
        <v>1</v>
      </c>
      <c r="CX23">
        <v>0.438</v>
      </c>
      <c r="CY23">
        <v>-1</v>
      </c>
      <c r="CZ23">
        <v>-1</v>
      </c>
      <c r="DA23">
        <v>-1</v>
      </c>
      <c r="DB23">
        <v>0.01</v>
      </c>
      <c r="DC23">
        <v>7.0000000000000007E-2</v>
      </c>
      <c r="DD23">
        <v>0.01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0.14000000000000001</v>
      </c>
      <c r="DU23" t="s">
        <v>278</v>
      </c>
      <c r="DV23" t="s">
        <v>164</v>
      </c>
      <c r="DW23" t="s">
        <v>144</v>
      </c>
    </row>
    <row r="24" spans="1:127" x14ac:dyDescent="0.2">
      <c r="A24" t="s">
        <v>165</v>
      </c>
      <c r="B24">
        <v>2</v>
      </c>
      <c r="C24">
        <v>0</v>
      </c>
      <c r="D24">
        <v>2</v>
      </c>
      <c r="E24">
        <v>0</v>
      </c>
      <c r="F24">
        <v>0</v>
      </c>
      <c r="G24">
        <v>0</v>
      </c>
      <c r="H24">
        <v>100</v>
      </c>
      <c r="I24">
        <v>1000</v>
      </c>
      <c r="J24">
        <v>1</v>
      </c>
      <c r="K24">
        <v>0</v>
      </c>
      <c r="L24">
        <v>1</v>
      </c>
      <c r="M24">
        <v>0</v>
      </c>
      <c r="N24">
        <v>1</v>
      </c>
      <c r="O24">
        <v>1</v>
      </c>
      <c r="P24" s="1">
        <v>0</v>
      </c>
      <c r="Q24" s="1">
        <v>9.9999999999999995E-8</v>
      </c>
      <c r="R24" s="1">
        <v>9.9999999999999995E-8</v>
      </c>
      <c r="S24" s="1">
        <v>3600</v>
      </c>
      <c r="T24">
        <v>252</v>
      </c>
      <c r="U24">
        <v>291</v>
      </c>
      <c r="V24">
        <v>0</v>
      </c>
      <c r="W24">
        <v>252</v>
      </c>
      <c r="X24">
        <v>2</v>
      </c>
      <c r="Y24">
        <v>0</v>
      </c>
      <c r="Z24">
        <v>0</v>
      </c>
      <c r="AA24">
        <v>291</v>
      </c>
      <c r="AB24">
        <v>0</v>
      </c>
      <c r="AC24">
        <v>252</v>
      </c>
      <c r="AD24">
        <v>291</v>
      </c>
      <c r="AE24">
        <v>271</v>
      </c>
      <c r="AF24">
        <v>32</v>
      </c>
      <c r="AG24">
        <v>0</v>
      </c>
      <c r="AH24">
        <v>10</v>
      </c>
      <c r="AI24">
        <v>2031</v>
      </c>
      <c r="AJ24">
        <v>2.8000000000000001E-2</v>
      </c>
      <c r="AK24">
        <v>1.6025640999999999E-3</v>
      </c>
      <c r="AL24">
        <v>1.6025640999999999E-3</v>
      </c>
      <c r="AM24">
        <v>1705.12876123876</v>
      </c>
      <c r="AN24">
        <v>1706.4931959706901</v>
      </c>
      <c r="AO24">
        <v>2736.46026069865</v>
      </c>
      <c r="AP24">
        <v>5223.7489999999898</v>
      </c>
      <c r="AQ24">
        <v>21</v>
      </c>
      <c r="AR24">
        <v>10</v>
      </c>
      <c r="AS24">
        <v>21</v>
      </c>
      <c r="AT24">
        <v>7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1705.12876123876</v>
      </c>
      <c r="BX24">
        <v>21</v>
      </c>
      <c r="BY24">
        <v>3895.0138199656199</v>
      </c>
      <c r="BZ24">
        <v>0</v>
      </c>
      <c r="CA24">
        <v>0</v>
      </c>
      <c r="CB24">
        <v>3895.0138199656199</v>
      </c>
      <c r="CC24">
        <v>0</v>
      </c>
      <c r="CD24">
        <v>0</v>
      </c>
      <c r="CE24">
        <v>7</v>
      </c>
      <c r="CF24">
        <v>0</v>
      </c>
      <c r="CG24">
        <v>62.237039000000003</v>
      </c>
      <c r="CH24">
        <v>-48.460152999999998</v>
      </c>
      <c r="CI24">
        <v>62.237039000000003</v>
      </c>
      <c r="CJ24">
        <v>21</v>
      </c>
      <c r="CK24">
        <v>1</v>
      </c>
      <c r="CL24">
        <v>3895.0138200000001</v>
      </c>
      <c r="CM24">
        <v>3895.0138200000001</v>
      </c>
      <c r="CN24">
        <v>3895.0138200000001</v>
      </c>
      <c r="CO24">
        <v>3895.0138200000001</v>
      </c>
      <c r="CP24">
        <v>6.0000000000000001E-3</v>
      </c>
      <c r="CQ24">
        <v>1</v>
      </c>
      <c r="CR24">
        <v>0.6</v>
      </c>
      <c r="CS24">
        <v>-1</v>
      </c>
      <c r="CT24">
        <v>-1</v>
      </c>
      <c r="CU24">
        <v>-1</v>
      </c>
      <c r="CV24">
        <v>6.0000000000000001E-3</v>
      </c>
      <c r="CW24">
        <v>1</v>
      </c>
      <c r="CX24">
        <v>0.6</v>
      </c>
      <c r="CY24">
        <v>-1</v>
      </c>
      <c r="CZ24">
        <v>-1</v>
      </c>
      <c r="DA24">
        <v>-1</v>
      </c>
      <c r="DB24">
        <v>0.02</v>
      </c>
      <c r="DC24">
        <v>0.02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0.06</v>
      </c>
      <c r="DU24" t="s">
        <v>278</v>
      </c>
      <c r="DV24" t="s">
        <v>165</v>
      </c>
      <c r="DW24" t="s">
        <v>144</v>
      </c>
    </row>
    <row r="25" spans="1:127" x14ac:dyDescent="0.2">
      <c r="A25" t="s">
        <v>166</v>
      </c>
      <c r="B25">
        <v>2</v>
      </c>
      <c r="C25">
        <v>0</v>
      </c>
      <c r="D25">
        <v>2</v>
      </c>
      <c r="E25">
        <v>0</v>
      </c>
      <c r="F25">
        <v>0</v>
      </c>
      <c r="G25">
        <v>0</v>
      </c>
      <c r="H25">
        <v>100</v>
      </c>
      <c r="I25">
        <v>1000</v>
      </c>
      <c r="J25">
        <v>1</v>
      </c>
      <c r="K25">
        <v>0</v>
      </c>
      <c r="L25">
        <v>1</v>
      </c>
      <c r="M25">
        <v>0</v>
      </c>
      <c r="N25">
        <v>1</v>
      </c>
      <c r="O25">
        <v>1</v>
      </c>
      <c r="P25" s="1">
        <v>0</v>
      </c>
      <c r="Q25" s="1">
        <v>9.9999999999999995E-8</v>
      </c>
      <c r="R25" s="1">
        <v>9.9999999999999995E-8</v>
      </c>
      <c r="S25" s="1">
        <v>3600</v>
      </c>
      <c r="T25">
        <v>25</v>
      </c>
      <c r="U25">
        <v>48</v>
      </c>
      <c r="V25">
        <v>16</v>
      </c>
      <c r="W25">
        <v>9</v>
      </c>
      <c r="X25">
        <v>0</v>
      </c>
      <c r="Y25">
        <v>0</v>
      </c>
      <c r="Z25">
        <v>0</v>
      </c>
      <c r="AA25">
        <v>48</v>
      </c>
      <c r="AB25">
        <v>0</v>
      </c>
      <c r="AC25">
        <v>25</v>
      </c>
      <c r="AD25">
        <v>48</v>
      </c>
      <c r="AE25">
        <v>29</v>
      </c>
      <c r="AF25">
        <v>13</v>
      </c>
      <c r="AG25">
        <v>1</v>
      </c>
      <c r="AH25">
        <v>6</v>
      </c>
      <c r="AI25">
        <v>192</v>
      </c>
      <c r="AJ25">
        <v>0.16</v>
      </c>
      <c r="AK25">
        <v>4.0186125199999999E-2</v>
      </c>
      <c r="AL25">
        <v>4.0186125199999999E-2</v>
      </c>
      <c r="AM25">
        <v>773.751061971235</v>
      </c>
      <c r="AN25">
        <v>773.79939665738095</v>
      </c>
      <c r="AO25">
        <v>773.82122858175001</v>
      </c>
      <c r="AP25">
        <v>788.26300000000003</v>
      </c>
      <c r="AQ25">
        <v>12</v>
      </c>
      <c r="AR25">
        <v>6</v>
      </c>
      <c r="AS25">
        <v>12</v>
      </c>
      <c r="AT25">
        <v>6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773.751061971235</v>
      </c>
      <c r="BX25">
        <v>12</v>
      </c>
      <c r="BY25">
        <v>774.36209285996199</v>
      </c>
      <c r="BZ25">
        <v>0</v>
      </c>
      <c r="CA25">
        <v>0</v>
      </c>
      <c r="CB25">
        <v>774.36209285996199</v>
      </c>
      <c r="CC25">
        <v>0</v>
      </c>
      <c r="CD25">
        <v>0</v>
      </c>
      <c r="CE25">
        <v>6</v>
      </c>
      <c r="CF25">
        <v>0</v>
      </c>
      <c r="CG25">
        <v>4.2105399999999999</v>
      </c>
      <c r="CH25">
        <v>-5331.8244640000003</v>
      </c>
      <c r="CI25">
        <v>4.2105399999999999</v>
      </c>
      <c r="CJ25">
        <v>12</v>
      </c>
      <c r="CK25">
        <v>1</v>
      </c>
      <c r="CL25">
        <v>774.36209299999996</v>
      </c>
      <c r="CM25">
        <v>774.36209299999996</v>
      </c>
      <c r="CN25">
        <v>774.36209299999996</v>
      </c>
      <c r="CO25">
        <v>774.36209299999996</v>
      </c>
      <c r="CP25">
        <v>1.4999999999999999E-2</v>
      </c>
      <c r="CQ25">
        <v>0.82799999999999996</v>
      </c>
      <c r="CR25">
        <v>0.377</v>
      </c>
      <c r="CS25">
        <v>-1</v>
      </c>
      <c r="CT25">
        <v>-1</v>
      </c>
      <c r="CU25">
        <v>-1</v>
      </c>
      <c r="CV25">
        <v>1.4999999999999999E-2</v>
      </c>
      <c r="CW25">
        <v>0.82799999999999996</v>
      </c>
      <c r="CX25">
        <v>0.377</v>
      </c>
      <c r="CY25">
        <v>-1</v>
      </c>
      <c r="CZ25">
        <v>-1</v>
      </c>
      <c r="DA25">
        <v>-1</v>
      </c>
      <c r="DB25">
        <v>0</v>
      </c>
      <c r="DC25">
        <v>0.01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0.01</v>
      </c>
      <c r="DU25" t="s">
        <v>278</v>
      </c>
      <c r="DV25" t="s">
        <v>166</v>
      </c>
      <c r="DW25" t="s">
        <v>144</v>
      </c>
    </row>
    <row r="26" spans="1:127" x14ac:dyDescent="0.2">
      <c r="A26" t="s">
        <v>167</v>
      </c>
      <c r="B26">
        <v>2</v>
      </c>
      <c r="C26">
        <v>0</v>
      </c>
      <c r="D26">
        <v>2</v>
      </c>
      <c r="E26">
        <v>0</v>
      </c>
      <c r="F26">
        <v>0</v>
      </c>
      <c r="G26">
        <v>0</v>
      </c>
      <c r="H26">
        <v>100</v>
      </c>
      <c r="I26">
        <v>1000</v>
      </c>
      <c r="J26">
        <v>1</v>
      </c>
      <c r="K26">
        <v>0</v>
      </c>
      <c r="L26">
        <v>1</v>
      </c>
      <c r="M26">
        <v>0</v>
      </c>
      <c r="N26">
        <v>1</v>
      </c>
      <c r="O26">
        <v>1</v>
      </c>
      <c r="P26" s="1">
        <v>0</v>
      </c>
      <c r="Q26" s="1">
        <v>9.9999999999999995E-8</v>
      </c>
      <c r="R26" s="1">
        <v>9.9999999999999995E-8</v>
      </c>
      <c r="S26" s="1">
        <v>3600</v>
      </c>
      <c r="T26">
        <v>136</v>
      </c>
      <c r="U26">
        <v>240</v>
      </c>
      <c r="V26">
        <v>64</v>
      </c>
      <c r="W26">
        <v>72</v>
      </c>
      <c r="X26">
        <v>0</v>
      </c>
      <c r="Y26">
        <v>0</v>
      </c>
      <c r="Z26">
        <v>0</v>
      </c>
      <c r="AA26">
        <v>64</v>
      </c>
      <c r="AB26">
        <v>176</v>
      </c>
      <c r="AC26">
        <v>136</v>
      </c>
      <c r="AD26">
        <v>240</v>
      </c>
      <c r="AE26">
        <v>110</v>
      </c>
      <c r="AF26">
        <v>21</v>
      </c>
      <c r="AG26">
        <v>19</v>
      </c>
      <c r="AH26">
        <v>53</v>
      </c>
      <c r="AI26">
        <v>480</v>
      </c>
      <c r="AJ26">
        <v>1.4999999999999999E-2</v>
      </c>
      <c r="AK26">
        <v>2E-3</v>
      </c>
      <c r="AL26">
        <v>2E-3</v>
      </c>
      <c r="AM26">
        <v>2748.3452380952299</v>
      </c>
      <c r="AN26">
        <v>2748.3452380952299</v>
      </c>
      <c r="AO26">
        <v>2980.8452380952299</v>
      </c>
      <c r="AP26">
        <v>7350</v>
      </c>
      <c r="AQ26">
        <v>102</v>
      </c>
      <c r="AR26">
        <v>53</v>
      </c>
      <c r="AS26">
        <v>102</v>
      </c>
      <c r="AT26">
        <v>65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2748.3452380952299</v>
      </c>
      <c r="BX26">
        <v>102</v>
      </c>
      <c r="BY26">
        <v>5825.7391195059899</v>
      </c>
      <c r="BZ26">
        <v>0</v>
      </c>
      <c r="CA26">
        <v>0</v>
      </c>
      <c r="CB26">
        <v>5825.7391195059899</v>
      </c>
      <c r="CC26">
        <v>0</v>
      </c>
      <c r="CD26">
        <v>0</v>
      </c>
      <c r="CE26">
        <v>65</v>
      </c>
      <c r="CF26">
        <v>0</v>
      </c>
      <c r="CG26">
        <v>66.875810000000001</v>
      </c>
      <c r="CH26">
        <v>-59.725150999999997</v>
      </c>
      <c r="CI26">
        <v>66.875810000000001</v>
      </c>
      <c r="CJ26">
        <v>102</v>
      </c>
      <c r="CK26">
        <v>1</v>
      </c>
      <c r="CL26">
        <v>5825.7391200000002</v>
      </c>
      <c r="CM26">
        <v>5825.7391200000002</v>
      </c>
      <c r="CN26">
        <v>5825.7391200000002</v>
      </c>
      <c r="CO26">
        <v>5825.7391200000002</v>
      </c>
      <c r="CP26">
        <v>0</v>
      </c>
      <c r="CQ26">
        <v>1</v>
      </c>
      <c r="CR26">
        <v>0.96399999999999997</v>
      </c>
      <c r="CS26">
        <v>-1</v>
      </c>
      <c r="CT26">
        <v>-1</v>
      </c>
      <c r="CU26">
        <v>-1</v>
      </c>
      <c r="CV26">
        <v>0</v>
      </c>
      <c r="CW26">
        <v>1</v>
      </c>
      <c r="CX26">
        <v>0.96399999999999997</v>
      </c>
      <c r="CY26">
        <v>-1</v>
      </c>
      <c r="CZ26">
        <v>-1</v>
      </c>
      <c r="DA26">
        <v>-1</v>
      </c>
      <c r="DB26">
        <v>0.01</v>
      </c>
      <c r="DC26">
        <v>0.13</v>
      </c>
      <c r="DD26">
        <v>0.01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0.28999999999999998</v>
      </c>
      <c r="DU26" t="s">
        <v>278</v>
      </c>
      <c r="DV26" t="s">
        <v>167</v>
      </c>
      <c r="DW26" t="s">
        <v>144</v>
      </c>
    </row>
    <row r="27" spans="1:127" x14ac:dyDescent="0.2">
      <c r="A27" t="s">
        <v>168</v>
      </c>
      <c r="B27">
        <v>2</v>
      </c>
      <c r="C27">
        <v>0</v>
      </c>
      <c r="D27">
        <v>2</v>
      </c>
      <c r="E27">
        <v>0</v>
      </c>
      <c r="F27">
        <v>0</v>
      </c>
      <c r="G27">
        <v>0</v>
      </c>
      <c r="H27">
        <v>100</v>
      </c>
      <c r="I27">
        <v>1000</v>
      </c>
      <c r="J27">
        <v>1</v>
      </c>
      <c r="K27">
        <v>0</v>
      </c>
      <c r="L27">
        <v>1</v>
      </c>
      <c r="M27">
        <v>0</v>
      </c>
      <c r="N27">
        <v>1</v>
      </c>
      <c r="O27">
        <v>1</v>
      </c>
      <c r="P27" s="1">
        <v>0</v>
      </c>
      <c r="Q27" s="1">
        <v>9.9999999999999995E-8</v>
      </c>
      <c r="R27" s="1">
        <v>9.9999999999999995E-8</v>
      </c>
      <c r="S27" s="1">
        <v>3600</v>
      </c>
      <c r="T27">
        <v>302</v>
      </c>
      <c r="U27">
        <v>320</v>
      </c>
      <c r="V27">
        <v>1</v>
      </c>
      <c r="W27">
        <v>301</v>
      </c>
      <c r="X27">
        <v>0</v>
      </c>
      <c r="Y27">
        <v>0</v>
      </c>
      <c r="Z27">
        <v>0</v>
      </c>
      <c r="AA27">
        <v>300</v>
      </c>
      <c r="AB27">
        <v>20</v>
      </c>
      <c r="AC27">
        <v>302</v>
      </c>
      <c r="AD27">
        <v>320</v>
      </c>
      <c r="AE27">
        <v>194</v>
      </c>
      <c r="AF27">
        <v>0</v>
      </c>
      <c r="AG27">
        <v>300</v>
      </c>
      <c r="AH27">
        <v>125</v>
      </c>
      <c r="AI27">
        <v>6620</v>
      </c>
      <c r="AJ27">
        <v>6.9000000000000006E-2</v>
      </c>
      <c r="AK27">
        <v>1.9000000000000001E-4</v>
      </c>
      <c r="AL27">
        <v>1.9000000000000001E-4</v>
      </c>
      <c r="AM27">
        <v>5</v>
      </c>
      <c r="AN27">
        <v>5</v>
      </c>
      <c r="AO27">
        <v>5</v>
      </c>
      <c r="AP27">
        <v>16.734246760000001</v>
      </c>
      <c r="AQ27">
        <v>218</v>
      </c>
      <c r="AR27">
        <v>125</v>
      </c>
      <c r="AS27">
        <v>218</v>
      </c>
      <c r="AT27">
        <v>76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5</v>
      </c>
      <c r="BX27">
        <v>218</v>
      </c>
      <c r="BY27">
        <v>8.0589859387529597</v>
      </c>
      <c r="BZ27">
        <v>0</v>
      </c>
      <c r="CA27">
        <v>0</v>
      </c>
      <c r="CB27">
        <v>8.0589859387529597</v>
      </c>
      <c r="CC27">
        <v>0</v>
      </c>
      <c r="CD27">
        <v>0</v>
      </c>
      <c r="CE27">
        <v>76</v>
      </c>
      <c r="CF27">
        <v>0</v>
      </c>
      <c r="CG27">
        <v>26.068873</v>
      </c>
      <c r="CH27">
        <v>-42.610318999999997</v>
      </c>
      <c r="CI27">
        <v>26.068873</v>
      </c>
      <c r="CJ27">
        <v>218</v>
      </c>
      <c r="CK27">
        <v>1</v>
      </c>
      <c r="CL27">
        <v>8.0589860000000009</v>
      </c>
      <c r="CM27">
        <v>8.0589860000000009</v>
      </c>
      <c r="CN27">
        <v>8.0589860000000009</v>
      </c>
      <c r="CO27">
        <v>8.0589860000000009</v>
      </c>
      <c r="CP27">
        <v>4.0000000000000001E-3</v>
      </c>
      <c r="CQ27">
        <v>0.98399999999999999</v>
      </c>
      <c r="CR27">
        <v>0.32700000000000001</v>
      </c>
      <c r="CS27">
        <v>-1</v>
      </c>
      <c r="CT27">
        <v>-1</v>
      </c>
      <c r="CU27">
        <v>-1</v>
      </c>
      <c r="CV27">
        <v>4.0000000000000001E-3</v>
      </c>
      <c r="CW27">
        <v>0.98399999999999999</v>
      </c>
      <c r="CX27">
        <v>0.32700000000000001</v>
      </c>
      <c r="CY27">
        <v>-1</v>
      </c>
      <c r="CZ27">
        <v>-1</v>
      </c>
      <c r="DA27">
        <v>-1</v>
      </c>
      <c r="DB27">
        <v>0.03</v>
      </c>
      <c r="DC27">
        <v>0.69</v>
      </c>
      <c r="DD27">
        <v>0.06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1.28</v>
      </c>
      <c r="DU27" t="s">
        <v>278</v>
      </c>
      <c r="DV27" t="s">
        <v>168</v>
      </c>
      <c r="DW27" t="s">
        <v>144</v>
      </c>
    </row>
    <row r="28" spans="1:127" x14ac:dyDescent="0.2">
      <c r="A28" t="s">
        <v>169</v>
      </c>
      <c r="B28">
        <v>2</v>
      </c>
      <c r="C28">
        <v>0</v>
      </c>
      <c r="D28">
        <v>2</v>
      </c>
      <c r="E28">
        <v>0</v>
      </c>
      <c r="F28">
        <v>0</v>
      </c>
      <c r="G28">
        <v>0</v>
      </c>
      <c r="H28">
        <v>100</v>
      </c>
      <c r="I28">
        <v>1000</v>
      </c>
      <c r="J28">
        <v>1</v>
      </c>
      <c r="K28">
        <v>0</v>
      </c>
      <c r="L28">
        <v>1</v>
      </c>
      <c r="M28">
        <v>0</v>
      </c>
      <c r="N28">
        <v>1</v>
      </c>
      <c r="O28">
        <v>1</v>
      </c>
      <c r="P28" s="1">
        <v>0</v>
      </c>
      <c r="Q28" s="1">
        <v>9.9999999999999995E-8</v>
      </c>
      <c r="R28" s="1">
        <v>9.9999999999999995E-8</v>
      </c>
      <c r="S28" s="1">
        <v>3600</v>
      </c>
      <c r="T28">
        <v>45</v>
      </c>
      <c r="U28">
        <v>67</v>
      </c>
      <c r="V28">
        <v>21</v>
      </c>
      <c r="W28">
        <v>24</v>
      </c>
      <c r="X28">
        <v>0</v>
      </c>
      <c r="Y28">
        <v>0</v>
      </c>
      <c r="Z28">
        <v>0</v>
      </c>
      <c r="AA28">
        <v>21</v>
      </c>
      <c r="AB28">
        <v>46</v>
      </c>
      <c r="AC28">
        <v>45</v>
      </c>
      <c r="AD28">
        <v>67</v>
      </c>
      <c r="AE28">
        <v>37</v>
      </c>
      <c r="AF28">
        <v>12</v>
      </c>
      <c r="AG28">
        <v>19</v>
      </c>
      <c r="AH28">
        <v>12</v>
      </c>
      <c r="AI28">
        <v>146</v>
      </c>
      <c r="AJ28">
        <v>4.8000000000000001E-2</v>
      </c>
      <c r="AK28">
        <v>2.2222222199999999E-2</v>
      </c>
      <c r="AL28">
        <v>2.2222222199999999E-2</v>
      </c>
      <c r="AM28">
        <v>247</v>
      </c>
      <c r="AN28">
        <v>247</v>
      </c>
      <c r="AO28">
        <v>262</v>
      </c>
      <c r="AP28">
        <v>375</v>
      </c>
      <c r="AQ28">
        <v>26</v>
      </c>
      <c r="AR28">
        <v>12</v>
      </c>
      <c r="AS28">
        <v>26</v>
      </c>
      <c r="AT28">
        <v>11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247</v>
      </c>
      <c r="BX28">
        <v>26</v>
      </c>
      <c r="BY28">
        <v>269.49999999987102</v>
      </c>
      <c r="BZ28">
        <v>0</v>
      </c>
      <c r="CA28">
        <v>0</v>
      </c>
      <c r="CB28">
        <v>269.49999999987102</v>
      </c>
      <c r="CC28">
        <v>0</v>
      </c>
      <c r="CD28">
        <v>0</v>
      </c>
      <c r="CE28">
        <v>11</v>
      </c>
      <c r="CF28">
        <v>0</v>
      </c>
      <c r="CG28">
        <v>17.578125</v>
      </c>
      <c r="CH28">
        <v>-192.96875</v>
      </c>
      <c r="CI28">
        <v>17.578125</v>
      </c>
      <c r="CJ28">
        <v>26</v>
      </c>
      <c r="CK28">
        <v>1</v>
      </c>
      <c r="CL28">
        <v>269.5</v>
      </c>
      <c r="CM28">
        <v>269.5</v>
      </c>
      <c r="CN28">
        <v>269.5</v>
      </c>
      <c r="CO28">
        <v>269.5</v>
      </c>
      <c r="CP28">
        <v>6.0000000000000001E-3</v>
      </c>
      <c r="CQ28">
        <v>1</v>
      </c>
      <c r="CR28">
        <v>0.78300000000000003</v>
      </c>
      <c r="CS28">
        <v>-1</v>
      </c>
      <c r="CT28">
        <v>-1</v>
      </c>
      <c r="CU28">
        <v>-1</v>
      </c>
      <c r="CV28">
        <v>6.0000000000000001E-3</v>
      </c>
      <c r="CW28">
        <v>1</v>
      </c>
      <c r="CX28">
        <v>0.78300000000000003</v>
      </c>
      <c r="CY28">
        <v>-1</v>
      </c>
      <c r="CZ28">
        <v>-1</v>
      </c>
      <c r="DA28">
        <v>-1</v>
      </c>
      <c r="DB28">
        <v>0</v>
      </c>
      <c r="DC28">
        <v>0.01</v>
      </c>
      <c r="DD28">
        <v>0.01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0.02</v>
      </c>
      <c r="DU28" t="s">
        <v>277</v>
      </c>
      <c r="DV28" t="s">
        <v>169</v>
      </c>
      <c r="DW28" t="s">
        <v>144</v>
      </c>
    </row>
    <row r="29" spans="1:127" x14ac:dyDescent="0.2">
      <c r="A29" t="s">
        <v>170</v>
      </c>
      <c r="B29">
        <v>2</v>
      </c>
      <c r="C29">
        <v>0</v>
      </c>
      <c r="D29">
        <v>2</v>
      </c>
      <c r="E29">
        <v>0</v>
      </c>
      <c r="F29">
        <v>0</v>
      </c>
      <c r="G29">
        <v>0</v>
      </c>
      <c r="H29">
        <v>100</v>
      </c>
      <c r="I29">
        <v>1000</v>
      </c>
      <c r="J29">
        <v>1</v>
      </c>
      <c r="K29">
        <v>0</v>
      </c>
      <c r="L29">
        <v>1</v>
      </c>
      <c r="M29">
        <v>0</v>
      </c>
      <c r="N29">
        <v>1</v>
      </c>
      <c r="O29">
        <v>1</v>
      </c>
      <c r="P29" s="1">
        <v>0</v>
      </c>
      <c r="Q29" s="1">
        <v>9.9999999999999995E-8</v>
      </c>
      <c r="R29" s="1">
        <v>9.9999999999999995E-8</v>
      </c>
      <c r="S29" s="1">
        <v>3600</v>
      </c>
      <c r="T29">
        <v>30</v>
      </c>
      <c r="U29">
        <v>60</v>
      </c>
      <c r="V29">
        <v>0</v>
      </c>
      <c r="W29">
        <v>30</v>
      </c>
      <c r="X29">
        <v>0</v>
      </c>
      <c r="Y29">
        <v>0</v>
      </c>
      <c r="Z29">
        <v>0</v>
      </c>
      <c r="AA29">
        <v>60</v>
      </c>
      <c r="AB29">
        <v>0</v>
      </c>
      <c r="AC29">
        <v>30</v>
      </c>
      <c r="AD29">
        <v>60</v>
      </c>
      <c r="AE29">
        <v>52</v>
      </c>
      <c r="AF29">
        <v>0</v>
      </c>
      <c r="AG29">
        <v>0</v>
      </c>
      <c r="AH29">
        <v>8</v>
      </c>
      <c r="AI29">
        <v>1800</v>
      </c>
      <c r="AJ29">
        <v>1</v>
      </c>
      <c r="AK29">
        <v>8.0380000000000004E-7</v>
      </c>
      <c r="AL29">
        <v>8.0380000000000004E-7</v>
      </c>
      <c r="AM29">
        <v>-7839.2780180210002</v>
      </c>
      <c r="AN29">
        <v>-7838.7785020373303</v>
      </c>
      <c r="AO29">
        <v>-7831.8419205513701</v>
      </c>
      <c r="AP29">
        <v>-7772</v>
      </c>
      <c r="AQ29">
        <v>20</v>
      </c>
      <c r="AR29">
        <v>8</v>
      </c>
      <c r="AS29">
        <v>20</v>
      </c>
      <c r="AT29">
        <v>3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-7839.2780180210002</v>
      </c>
      <c r="BX29">
        <v>20</v>
      </c>
      <c r="BY29">
        <v>-7831.2274907952396</v>
      </c>
      <c r="BZ29">
        <v>0</v>
      </c>
      <c r="CA29">
        <v>0</v>
      </c>
      <c r="CB29">
        <v>-7831.2274907952396</v>
      </c>
      <c r="CC29">
        <v>7831.2274909999996</v>
      </c>
      <c r="CD29">
        <v>0</v>
      </c>
      <c r="CE29">
        <v>3</v>
      </c>
      <c r="CF29">
        <v>0</v>
      </c>
      <c r="CG29">
        <v>11.966059</v>
      </c>
      <c r="CH29">
        <v>11652.064446</v>
      </c>
      <c r="CI29">
        <v>11.966059</v>
      </c>
      <c r="CJ29">
        <v>20</v>
      </c>
      <c r="CK29">
        <v>1</v>
      </c>
      <c r="CL29">
        <v>-7831.2274909999996</v>
      </c>
      <c r="CM29">
        <v>-7831.2274909999996</v>
      </c>
      <c r="CN29">
        <v>-7831.2274909999996</v>
      </c>
      <c r="CO29">
        <v>-7831.2274909999996</v>
      </c>
      <c r="CP29">
        <v>1E-3</v>
      </c>
      <c r="CQ29">
        <v>0.23699999999999999</v>
      </c>
      <c r="CR29">
        <v>4.7E-2</v>
      </c>
      <c r="CS29">
        <v>-1</v>
      </c>
      <c r="CT29">
        <v>-1</v>
      </c>
      <c r="CU29">
        <v>-1</v>
      </c>
      <c r="CV29">
        <v>1E-3</v>
      </c>
      <c r="CW29">
        <v>0.23699999999999999</v>
      </c>
      <c r="CX29">
        <v>4.7E-2</v>
      </c>
      <c r="CY29">
        <v>-1</v>
      </c>
      <c r="CZ29">
        <v>-1</v>
      </c>
      <c r="DA29">
        <v>-1</v>
      </c>
      <c r="DB29">
        <v>0</v>
      </c>
      <c r="DC29">
        <v>0.02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0.03</v>
      </c>
      <c r="DU29" t="s">
        <v>277</v>
      </c>
      <c r="DV29" t="s">
        <v>170</v>
      </c>
      <c r="DW29" t="s">
        <v>144</v>
      </c>
    </row>
    <row r="30" spans="1:127" x14ac:dyDescent="0.2">
      <c r="A30" t="s">
        <v>171</v>
      </c>
      <c r="B30">
        <v>2</v>
      </c>
      <c r="C30">
        <v>0</v>
      </c>
      <c r="D30">
        <v>2</v>
      </c>
      <c r="E30">
        <v>0</v>
      </c>
      <c r="F30">
        <v>0</v>
      </c>
      <c r="G30">
        <v>0</v>
      </c>
      <c r="H30">
        <v>100</v>
      </c>
      <c r="I30">
        <v>1000</v>
      </c>
      <c r="J30">
        <v>1</v>
      </c>
      <c r="K30">
        <v>0</v>
      </c>
      <c r="L30">
        <v>1</v>
      </c>
      <c r="M30">
        <v>0</v>
      </c>
      <c r="N30">
        <v>1</v>
      </c>
      <c r="O30">
        <v>1</v>
      </c>
      <c r="P30" s="1">
        <v>0</v>
      </c>
      <c r="Q30" s="1">
        <v>9.9999999999999995E-8</v>
      </c>
      <c r="R30" s="1">
        <v>9.9999999999999995E-8</v>
      </c>
      <c r="S30" s="1">
        <v>3600</v>
      </c>
      <c r="T30">
        <v>35</v>
      </c>
      <c r="U30">
        <v>15</v>
      </c>
      <c r="V30">
        <v>0</v>
      </c>
      <c r="W30">
        <v>35</v>
      </c>
      <c r="X30">
        <v>0</v>
      </c>
      <c r="Y30">
        <v>0</v>
      </c>
      <c r="Z30">
        <v>0</v>
      </c>
      <c r="AA30">
        <v>15</v>
      </c>
      <c r="AB30">
        <v>0</v>
      </c>
      <c r="AC30">
        <v>35</v>
      </c>
      <c r="AD30">
        <v>15</v>
      </c>
      <c r="AE30">
        <v>2</v>
      </c>
      <c r="AF30">
        <v>15</v>
      </c>
      <c r="AG30">
        <v>0</v>
      </c>
      <c r="AH30">
        <v>5</v>
      </c>
      <c r="AI30">
        <v>105</v>
      </c>
      <c r="AJ30">
        <v>0.2</v>
      </c>
      <c r="AK30">
        <v>0.16666666669999999</v>
      </c>
      <c r="AL30">
        <v>0.16666666669999999</v>
      </c>
      <c r="AM30">
        <v>35</v>
      </c>
      <c r="AN30">
        <v>38</v>
      </c>
      <c r="AO30">
        <v>40</v>
      </c>
      <c r="AP30">
        <v>45</v>
      </c>
      <c r="AQ30">
        <v>9</v>
      </c>
      <c r="AR30">
        <v>5</v>
      </c>
      <c r="AS30">
        <v>9</v>
      </c>
      <c r="AT30">
        <v>3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35</v>
      </c>
      <c r="BX30">
        <v>9</v>
      </c>
      <c r="BY30">
        <v>40.879032258055602</v>
      </c>
      <c r="BZ30">
        <v>0</v>
      </c>
      <c r="CA30">
        <v>0</v>
      </c>
      <c r="CB30">
        <v>40.879032258055602</v>
      </c>
      <c r="CC30">
        <v>0</v>
      </c>
      <c r="CD30">
        <v>0</v>
      </c>
      <c r="CE30">
        <v>3</v>
      </c>
      <c r="CF30">
        <v>0</v>
      </c>
      <c r="CG30">
        <v>58.790323000000001</v>
      </c>
      <c r="CH30">
        <v>-350</v>
      </c>
      <c r="CI30">
        <v>58.790323000000001</v>
      </c>
      <c r="CJ30">
        <v>9</v>
      </c>
      <c r="CK30">
        <v>1</v>
      </c>
      <c r="CL30">
        <v>40.879032000000002</v>
      </c>
      <c r="CM30">
        <v>40.879032000000002</v>
      </c>
      <c r="CN30">
        <v>40.879032000000002</v>
      </c>
      <c r="CO30">
        <v>40.879032000000002</v>
      </c>
      <c r="CP30">
        <v>2E-3</v>
      </c>
      <c r="CQ30">
        <v>0.35599999999999998</v>
      </c>
      <c r="CR30">
        <v>0.17699999999999999</v>
      </c>
      <c r="CS30">
        <v>-1</v>
      </c>
      <c r="CT30">
        <v>-1</v>
      </c>
      <c r="CU30">
        <v>-1</v>
      </c>
      <c r="CV30">
        <v>2E-3</v>
      </c>
      <c r="CW30">
        <v>0.35599999999999998</v>
      </c>
      <c r="CX30">
        <v>0.17699999999999999</v>
      </c>
      <c r="CY30">
        <v>-1</v>
      </c>
      <c r="CZ30">
        <v>-1</v>
      </c>
      <c r="DA30">
        <v>-1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 t="s">
        <v>277</v>
      </c>
      <c r="DV30" t="s">
        <v>171</v>
      </c>
      <c r="DW30" t="s">
        <v>144</v>
      </c>
    </row>
    <row r="31" spans="1:127" x14ac:dyDescent="0.2">
      <c r="A31" t="s">
        <v>172</v>
      </c>
      <c r="B31">
        <v>2</v>
      </c>
      <c r="C31">
        <v>0</v>
      </c>
      <c r="D31">
        <v>2</v>
      </c>
      <c r="E31">
        <v>0</v>
      </c>
      <c r="F31">
        <v>0</v>
      </c>
      <c r="G31">
        <v>0</v>
      </c>
      <c r="H31">
        <v>100</v>
      </c>
      <c r="I31">
        <v>1000</v>
      </c>
      <c r="J31">
        <v>1</v>
      </c>
      <c r="K31">
        <v>0</v>
      </c>
      <c r="L31">
        <v>1</v>
      </c>
      <c r="M31">
        <v>0</v>
      </c>
      <c r="N31">
        <v>1</v>
      </c>
      <c r="O31">
        <v>1</v>
      </c>
      <c r="P31" s="1">
        <v>0</v>
      </c>
      <c r="Q31" s="1">
        <v>9.9999999999999995E-8</v>
      </c>
      <c r="R31" s="1">
        <v>9.9999999999999995E-8</v>
      </c>
      <c r="S31" s="1">
        <v>3600</v>
      </c>
      <c r="T31">
        <v>117</v>
      </c>
      <c r="U31">
        <v>27</v>
      </c>
      <c r="V31">
        <v>0</v>
      </c>
      <c r="W31">
        <v>117</v>
      </c>
      <c r="X31">
        <v>0</v>
      </c>
      <c r="Y31">
        <v>0</v>
      </c>
      <c r="Z31">
        <v>0</v>
      </c>
      <c r="AA31">
        <v>27</v>
      </c>
      <c r="AB31">
        <v>0</v>
      </c>
      <c r="AC31">
        <v>117</v>
      </c>
      <c r="AD31">
        <v>27</v>
      </c>
      <c r="AE31">
        <v>0</v>
      </c>
      <c r="AF31">
        <v>90</v>
      </c>
      <c r="AG31">
        <v>1</v>
      </c>
      <c r="AH31">
        <v>27</v>
      </c>
      <c r="AI31">
        <v>351</v>
      </c>
      <c r="AJ31">
        <v>0.111</v>
      </c>
      <c r="AK31">
        <v>0.11111111110000001</v>
      </c>
      <c r="AL31">
        <v>0.11111111110000001</v>
      </c>
      <c r="AM31">
        <v>126</v>
      </c>
      <c r="AN31">
        <v>126.666666666666</v>
      </c>
      <c r="AO31">
        <v>144</v>
      </c>
      <c r="AP31">
        <v>207</v>
      </c>
      <c r="AQ31">
        <v>52</v>
      </c>
      <c r="AR31">
        <v>27</v>
      </c>
      <c r="AS31">
        <v>52</v>
      </c>
      <c r="AT31">
        <v>10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126</v>
      </c>
      <c r="BX31">
        <v>52</v>
      </c>
      <c r="BY31">
        <v>152.249999999902</v>
      </c>
      <c r="BZ31">
        <v>0</v>
      </c>
      <c r="CA31">
        <v>0</v>
      </c>
      <c r="CB31">
        <v>152.249999999902</v>
      </c>
      <c r="CC31">
        <v>0</v>
      </c>
      <c r="CD31">
        <v>0</v>
      </c>
      <c r="CE31">
        <v>10</v>
      </c>
      <c r="CF31">
        <v>0</v>
      </c>
      <c r="CG31">
        <v>32.407406999999999</v>
      </c>
      <c r="CH31">
        <v>-155.555556</v>
      </c>
      <c r="CI31">
        <v>32.407406999999999</v>
      </c>
      <c r="CJ31">
        <v>52</v>
      </c>
      <c r="CK31">
        <v>1</v>
      </c>
      <c r="CL31">
        <v>152.25</v>
      </c>
      <c r="CM31">
        <v>152.25</v>
      </c>
      <c r="CN31">
        <v>152.25</v>
      </c>
      <c r="CO31">
        <v>152.25</v>
      </c>
      <c r="CP31">
        <v>7.0000000000000001E-3</v>
      </c>
      <c r="CQ31">
        <v>1</v>
      </c>
      <c r="CR31">
        <v>0.29299999999999998</v>
      </c>
      <c r="CS31">
        <v>-1</v>
      </c>
      <c r="CT31">
        <v>-1</v>
      </c>
      <c r="CU31">
        <v>-1</v>
      </c>
      <c r="CV31">
        <v>7.0000000000000001E-3</v>
      </c>
      <c r="CW31">
        <v>1</v>
      </c>
      <c r="CX31">
        <v>0.29299999999999998</v>
      </c>
      <c r="CY31">
        <v>-1</v>
      </c>
      <c r="CZ31">
        <v>-1</v>
      </c>
      <c r="DA31">
        <v>-1</v>
      </c>
      <c r="DB31">
        <v>0</v>
      </c>
      <c r="DC31">
        <v>7.0000000000000007E-2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0.11</v>
      </c>
      <c r="DU31" t="s">
        <v>277</v>
      </c>
      <c r="DV31" t="s">
        <v>172</v>
      </c>
      <c r="DW31" t="s">
        <v>144</v>
      </c>
    </row>
    <row r="32" spans="1:127" x14ac:dyDescent="0.2">
      <c r="A32" t="s">
        <v>173</v>
      </c>
      <c r="B32">
        <v>2</v>
      </c>
      <c r="C32">
        <v>0</v>
      </c>
      <c r="D32">
        <v>2</v>
      </c>
      <c r="E32">
        <v>0</v>
      </c>
      <c r="F32">
        <v>0</v>
      </c>
      <c r="G32">
        <v>0</v>
      </c>
      <c r="H32">
        <v>100</v>
      </c>
      <c r="I32">
        <v>1000</v>
      </c>
      <c r="J32">
        <v>1</v>
      </c>
      <c r="K32">
        <v>0</v>
      </c>
      <c r="L32">
        <v>1</v>
      </c>
      <c r="M32">
        <v>0</v>
      </c>
      <c r="N32">
        <v>1</v>
      </c>
      <c r="O32">
        <v>1</v>
      </c>
      <c r="P32" s="1">
        <v>0</v>
      </c>
      <c r="Q32" s="1">
        <v>9.9999999999999995E-8</v>
      </c>
      <c r="R32" s="1">
        <v>9.9999999999999995E-8</v>
      </c>
      <c r="S32" s="1">
        <v>3600</v>
      </c>
      <c r="T32">
        <v>330</v>
      </c>
      <c r="U32">
        <v>45</v>
      </c>
      <c r="V32">
        <v>0</v>
      </c>
      <c r="W32">
        <v>330</v>
      </c>
      <c r="X32">
        <v>0</v>
      </c>
      <c r="Y32">
        <v>0</v>
      </c>
      <c r="Z32">
        <v>0</v>
      </c>
      <c r="AA32">
        <v>45</v>
      </c>
      <c r="AB32">
        <v>0</v>
      </c>
      <c r="AC32">
        <v>330</v>
      </c>
      <c r="AD32">
        <v>45</v>
      </c>
      <c r="AE32">
        <v>0</v>
      </c>
      <c r="AF32">
        <v>264</v>
      </c>
      <c r="AG32">
        <v>0</v>
      </c>
      <c r="AH32">
        <v>45</v>
      </c>
      <c r="AI32">
        <v>989</v>
      </c>
      <c r="AJ32">
        <v>6.7000000000000004E-2</v>
      </c>
      <c r="AK32">
        <v>3.2051281999999999E-3</v>
      </c>
      <c r="AL32">
        <v>3.2051281999999999E-3</v>
      </c>
      <c r="AM32">
        <v>349.666666666666</v>
      </c>
      <c r="AN32">
        <v>350.33333333333297</v>
      </c>
      <c r="AO32">
        <v>379.666666666666</v>
      </c>
      <c r="AP32">
        <v>594</v>
      </c>
      <c r="AQ32">
        <v>90</v>
      </c>
      <c r="AR32">
        <v>45</v>
      </c>
      <c r="AS32">
        <v>90</v>
      </c>
      <c r="AT32">
        <v>8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349.666666666666</v>
      </c>
      <c r="BX32">
        <v>90</v>
      </c>
      <c r="BY32">
        <v>372.44724074315099</v>
      </c>
      <c r="BZ32">
        <v>0</v>
      </c>
      <c r="CA32">
        <v>0</v>
      </c>
      <c r="CB32">
        <v>372.44724074315099</v>
      </c>
      <c r="CC32">
        <v>0</v>
      </c>
      <c r="CD32">
        <v>0</v>
      </c>
      <c r="CE32">
        <v>8</v>
      </c>
      <c r="CF32">
        <v>0</v>
      </c>
      <c r="CG32">
        <v>9.3235639999999993</v>
      </c>
      <c r="CH32">
        <v>-143.11050499999999</v>
      </c>
      <c r="CI32">
        <v>9.3235639999999993</v>
      </c>
      <c r="CJ32">
        <v>90</v>
      </c>
      <c r="CK32">
        <v>1</v>
      </c>
      <c r="CL32">
        <v>372.44724100000002</v>
      </c>
      <c r="CM32">
        <v>372.44724100000002</v>
      </c>
      <c r="CN32">
        <v>372.44724100000002</v>
      </c>
      <c r="CO32">
        <v>372.44724100000002</v>
      </c>
      <c r="CP32">
        <v>1.0999999999999999E-2</v>
      </c>
      <c r="CQ32">
        <v>0.94299999999999995</v>
      </c>
      <c r="CR32">
        <v>0.36499999999999999</v>
      </c>
      <c r="CS32">
        <v>-1</v>
      </c>
      <c r="CT32">
        <v>-1</v>
      </c>
      <c r="CU32">
        <v>-1</v>
      </c>
      <c r="CV32">
        <v>1.0999999999999999E-2</v>
      </c>
      <c r="CW32">
        <v>0.94299999999999995</v>
      </c>
      <c r="CX32">
        <v>0.36499999999999999</v>
      </c>
      <c r="CY32">
        <v>-1</v>
      </c>
      <c r="CZ32">
        <v>-1</v>
      </c>
      <c r="DA32">
        <v>-1</v>
      </c>
      <c r="DB32">
        <v>0.01</v>
      </c>
      <c r="DC32">
        <v>0.48</v>
      </c>
      <c r="DD32">
        <v>0.02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0.95</v>
      </c>
      <c r="DU32" t="s">
        <v>278</v>
      </c>
      <c r="DV32" t="s">
        <v>173</v>
      </c>
      <c r="DW32" t="s">
        <v>144</v>
      </c>
    </row>
    <row r="33" spans="1:127" x14ac:dyDescent="0.2">
      <c r="A33" t="s">
        <v>174</v>
      </c>
      <c r="B33">
        <v>2</v>
      </c>
      <c r="C33">
        <v>0</v>
      </c>
      <c r="D33">
        <v>2</v>
      </c>
      <c r="E33">
        <v>0</v>
      </c>
      <c r="F33">
        <v>0</v>
      </c>
      <c r="G33">
        <v>0</v>
      </c>
      <c r="H33">
        <v>100</v>
      </c>
      <c r="I33">
        <v>1000</v>
      </c>
      <c r="J33">
        <v>1</v>
      </c>
      <c r="K33">
        <v>0</v>
      </c>
      <c r="L33">
        <v>1</v>
      </c>
      <c r="M33">
        <v>0</v>
      </c>
      <c r="N33">
        <v>1</v>
      </c>
      <c r="O33">
        <v>1</v>
      </c>
      <c r="P33" s="1">
        <v>0</v>
      </c>
      <c r="Q33" s="1">
        <v>9.9999999999999995E-8</v>
      </c>
      <c r="R33" s="1">
        <v>9.9999999999999995E-8</v>
      </c>
      <c r="S33" s="1">
        <v>3600</v>
      </c>
      <c r="T33">
        <v>171</v>
      </c>
      <c r="U33">
        <v>397</v>
      </c>
      <c r="V33">
        <v>171</v>
      </c>
      <c r="W33">
        <v>0</v>
      </c>
      <c r="X33">
        <v>0</v>
      </c>
      <c r="Y33">
        <v>0</v>
      </c>
      <c r="Z33">
        <v>94</v>
      </c>
      <c r="AA33">
        <v>77</v>
      </c>
      <c r="AB33">
        <v>226</v>
      </c>
      <c r="AC33">
        <v>171</v>
      </c>
      <c r="AD33">
        <v>397</v>
      </c>
      <c r="AE33">
        <v>230</v>
      </c>
      <c r="AF33">
        <v>7</v>
      </c>
      <c r="AG33">
        <v>252</v>
      </c>
      <c r="AH33">
        <v>136</v>
      </c>
      <c r="AI33">
        <v>829</v>
      </c>
      <c r="AJ33">
        <v>1.2E-2</v>
      </c>
      <c r="AK33">
        <v>1.6666666699999999E-2</v>
      </c>
      <c r="AL33">
        <v>1.6666666699999999E-2</v>
      </c>
      <c r="AM33">
        <v>28693.999999999902</v>
      </c>
      <c r="AN33">
        <v>28693.999999999902</v>
      </c>
      <c r="AO33">
        <v>52984</v>
      </c>
      <c r="AP33">
        <v>764772</v>
      </c>
      <c r="AQ33">
        <v>255</v>
      </c>
      <c r="AR33">
        <v>136</v>
      </c>
      <c r="AS33">
        <v>255</v>
      </c>
      <c r="AT33">
        <v>55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28693.999999999902</v>
      </c>
      <c r="BX33">
        <v>255</v>
      </c>
      <c r="BY33">
        <v>211717.97166469699</v>
      </c>
      <c r="BZ33">
        <v>0</v>
      </c>
      <c r="CA33">
        <v>0</v>
      </c>
      <c r="CB33">
        <v>211717.97166469699</v>
      </c>
      <c r="CC33">
        <v>0</v>
      </c>
      <c r="CD33">
        <v>0</v>
      </c>
      <c r="CE33">
        <v>55</v>
      </c>
      <c r="CF33">
        <v>0</v>
      </c>
      <c r="CG33">
        <v>24.864751999999999</v>
      </c>
      <c r="CH33">
        <v>-3.898228</v>
      </c>
      <c r="CI33">
        <v>24.864751999999999</v>
      </c>
      <c r="CJ33">
        <v>255</v>
      </c>
      <c r="CK33">
        <v>1</v>
      </c>
      <c r="CL33">
        <v>211717.97166499999</v>
      </c>
      <c r="CM33">
        <v>211717.97166499999</v>
      </c>
      <c r="CN33">
        <v>211717.97166499999</v>
      </c>
      <c r="CO33">
        <v>211717.97166499999</v>
      </c>
      <c r="CP33">
        <v>0</v>
      </c>
      <c r="CQ33">
        <v>1</v>
      </c>
      <c r="CR33">
        <v>0.88200000000000001</v>
      </c>
      <c r="CS33">
        <v>-1</v>
      </c>
      <c r="CT33">
        <v>-1</v>
      </c>
      <c r="CU33">
        <v>-1</v>
      </c>
      <c r="CV33">
        <v>0</v>
      </c>
      <c r="CW33">
        <v>1</v>
      </c>
      <c r="CX33">
        <v>0.88200000000000001</v>
      </c>
      <c r="CY33">
        <v>-1</v>
      </c>
      <c r="CZ33">
        <v>-1</v>
      </c>
      <c r="DA33">
        <v>-1</v>
      </c>
      <c r="DB33">
        <v>0.02</v>
      </c>
      <c r="DC33">
        <v>0.35</v>
      </c>
      <c r="DD33">
        <v>0.01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0.66</v>
      </c>
      <c r="DU33" t="s">
        <v>277</v>
      </c>
      <c r="DV33" t="s">
        <v>174</v>
      </c>
      <c r="DW33" t="s">
        <v>144</v>
      </c>
    </row>
    <row r="34" spans="1:127" x14ac:dyDescent="0.2">
      <c r="A34" t="s">
        <v>175</v>
      </c>
      <c r="B34">
        <v>2</v>
      </c>
      <c r="C34">
        <v>0</v>
      </c>
      <c r="D34">
        <v>2</v>
      </c>
      <c r="E34">
        <v>0</v>
      </c>
      <c r="F34">
        <v>0</v>
      </c>
      <c r="G34">
        <v>0</v>
      </c>
      <c r="H34">
        <v>100</v>
      </c>
      <c r="I34">
        <v>1000</v>
      </c>
      <c r="J34">
        <v>1</v>
      </c>
      <c r="K34">
        <v>0</v>
      </c>
      <c r="L34">
        <v>1</v>
      </c>
      <c r="M34">
        <v>0</v>
      </c>
      <c r="N34">
        <v>1</v>
      </c>
      <c r="O34">
        <v>1</v>
      </c>
      <c r="P34" s="1">
        <v>0</v>
      </c>
      <c r="Q34" s="1">
        <v>9.9999999999999995E-8</v>
      </c>
      <c r="R34" s="1">
        <v>9.9999999999999995E-8</v>
      </c>
      <c r="S34" s="1">
        <v>3600</v>
      </c>
      <c r="T34">
        <v>234</v>
      </c>
      <c r="U34">
        <v>378</v>
      </c>
      <c r="V34">
        <v>42</v>
      </c>
      <c r="W34">
        <v>192</v>
      </c>
      <c r="X34">
        <v>0</v>
      </c>
      <c r="Y34">
        <v>0</v>
      </c>
      <c r="Z34">
        <v>0</v>
      </c>
      <c r="AA34">
        <v>168</v>
      </c>
      <c r="AB34">
        <v>210</v>
      </c>
      <c r="AC34">
        <v>234</v>
      </c>
      <c r="AD34">
        <v>378</v>
      </c>
      <c r="AE34">
        <v>207</v>
      </c>
      <c r="AF34">
        <v>190</v>
      </c>
      <c r="AG34">
        <v>86</v>
      </c>
      <c r="AH34">
        <v>15</v>
      </c>
      <c r="AI34">
        <v>749</v>
      </c>
      <c r="AJ34">
        <v>8.0000000000000002E-3</v>
      </c>
      <c r="AK34">
        <v>1.6666667E-3</v>
      </c>
      <c r="AL34">
        <v>1.6666667E-3</v>
      </c>
      <c r="AM34">
        <v>15.4166666666666</v>
      </c>
      <c r="AN34">
        <v>15.4166666666666</v>
      </c>
      <c r="AO34">
        <v>15.6666666666666</v>
      </c>
      <c r="AP34">
        <v>20</v>
      </c>
      <c r="AQ34">
        <v>34</v>
      </c>
      <c r="AR34">
        <v>15</v>
      </c>
      <c r="AS34">
        <v>34</v>
      </c>
      <c r="AT34">
        <v>22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15.4166666666666</v>
      </c>
      <c r="BX34">
        <v>34</v>
      </c>
      <c r="BY34">
        <v>16.054117647056199</v>
      </c>
      <c r="BZ34">
        <v>0</v>
      </c>
      <c r="CA34">
        <v>0</v>
      </c>
      <c r="CB34">
        <v>16.054117647056199</v>
      </c>
      <c r="CC34">
        <v>0</v>
      </c>
      <c r="CD34">
        <v>0</v>
      </c>
      <c r="CE34">
        <v>22</v>
      </c>
      <c r="CF34">
        <v>0</v>
      </c>
      <c r="CG34">
        <v>13.908021</v>
      </c>
      <c r="CH34">
        <v>-336.36363599999999</v>
      </c>
      <c r="CI34">
        <v>13.908021</v>
      </c>
      <c r="CJ34">
        <v>34</v>
      </c>
      <c r="CK34">
        <v>1</v>
      </c>
      <c r="CL34">
        <v>16.054117999999999</v>
      </c>
      <c r="CM34">
        <v>16.054117999999999</v>
      </c>
      <c r="CN34">
        <v>16.054117999999999</v>
      </c>
      <c r="CO34">
        <v>16.054117999999999</v>
      </c>
      <c r="CP34">
        <v>0</v>
      </c>
      <c r="CQ34">
        <v>1</v>
      </c>
      <c r="CR34">
        <v>0.90500000000000003</v>
      </c>
      <c r="CS34">
        <v>-1</v>
      </c>
      <c r="CT34">
        <v>-1</v>
      </c>
      <c r="CU34">
        <v>-1</v>
      </c>
      <c r="CV34">
        <v>0</v>
      </c>
      <c r="CW34">
        <v>1</v>
      </c>
      <c r="CX34">
        <v>0.90500000000000003</v>
      </c>
      <c r="CY34">
        <v>-1</v>
      </c>
      <c r="CZ34">
        <v>-1</v>
      </c>
      <c r="DA34">
        <v>-1</v>
      </c>
      <c r="DB34">
        <v>0.02</v>
      </c>
      <c r="DC34">
        <v>0.03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0.06</v>
      </c>
      <c r="DU34" t="s">
        <v>278</v>
      </c>
      <c r="DV34" t="s">
        <v>175</v>
      </c>
      <c r="DW34" t="s">
        <v>144</v>
      </c>
    </row>
    <row r="35" spans="1:127" x14ac:dyDescent="0.2">
      <c r="A35" t="s">
        <v>176</v>
      </c>
      <c r="B35">
        <v>2</v>
      </c>
      <c r="C35">
        <v>0</v>
      </c>
      <c r="D35">
        <v>2</v>
      </c>
      <c r="E35">
        <v>0</v>
      </c>
      <c r="F35">
        <v>0</v>
      </c>
      <c r="G35">
        <v>0</v>
      </c>
      <c r="H35">
        <v>100</v>
      </c>
      <c r="I35">
        <v>1000</v>
      </c>
      <c r="J35">
        <v>1</v>
      </c>
      <c r="K35">
        <v>0</v>
      </c>
      <c r="L35">
        <v>1</v>
      </c>
      <c r="M35">
        <v>0</v>
      </c>
      <c r="N35">
        <v>1</v>
      </c>
      <c r="O35">
        <v>1</v>
      </c>
      <c r="P35" s="1">
        <v>0</v>
      </c>
      <c r="Q35" s="1">
        <v>9.9999999999999995E-8</v>
      </c>
      <c r="R35" s="1">
        <v>9.9999999999999995E-8</v>
      </c>
      <c r="S35" s="1">
        <v>3600</v>
      </c>
      <c r="T35">
        <v>234</v>
      </c>
      <c r="U35">
        <v>378</v>
      </c>
      <c r="V35">
        <v>42</v>
      </c>
      <c r="W35">
        <v>192</v>
      </c>
      <c r="X35">
        <v>0</v>
      </c>
      <c r="Y35">
        <v>0</v>
      </c>
      <c r="Z35">
        <v>0</v>
      </c>
      <c r="AA35">
        <v>168</v>
      </c>
      <c r="AB35">
        <v>210</v>
      </c>
      <c r="AC35">
        <v>234</v>
      </c>
      <c r="AD35">
        <v>378</v>
      </c>
      <c r="AE35">
        <v>252</v>
      </c>
      <c r="AF35">
        <v>159</v>
      </c>
      <c r="AG35">
        <v>72</v>
      </c>
      <c r="AH35">
        <v>31</v>
      </c>
      <c r="AI35">
        <v>917</v>
      </c>
      <c r="AJ35">
        <v>0.01</v>
      </c>
      <c r="AK35">
        <v>1.6666669999999999E-4</v>
      </c>
      <c r="AL35">
        <v>1.6666669999999999E-4</v>
      </c>
      <c r="AM35">
        <v>9.8892645971914206</v>
      </c>
      <c r="AN35">
        <v>9.8892645971914206</v>
      </c>
      <c r="AO35">
        <v>10.023193168619899</v>
      </c>
      <c r="AP35">
        <v>13.75</v>
      </c>
      <c r="AQ35">
        <v>63</v>
      </c>
      <c r="AR35">
        <v>31</v>
      </c>
      <c r="AS35">
        <v>63</v>
      </c>
      <c r="AT35">
        <v>25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9.8892645971914206</v>
      </c>
      <c r="BX35">
        <v>63</v>
      </c>
      <c r="BY35">
        <v>10.6351732711789</v>
      </c>
      <c r="BZ35">
        <v>0</v>
      </c>
      <c r="CA35">
        <v>0</v>
      </c>
      <c r="CB35">
        <v>10.6351732711789</v>
      </c>
      <c r="CC35">
        <v>0</v>
      </c>
      <c r="CD35">
        <v>0</v>
      </c>
      <c r="CE35">
        <v>25</v>
      </c>
      <c r="CF35">
        <v>0</v>
      </c>
      <c r="CG35">
        <v>19.320378000000002</v>
      </c>
      <c r="CH35">
        <v>-256.14976300000001</v>
      </c>
      <c r="CI35">
        <v>19.320378000000002</v>
      </c>
      <c r="CJ35">
        <v>63</v>
      </c>
      <c r="CK35">
        <v>1</v>
      </c>
      <c r="CL35">
        <v>10.635173</v>
      </c>
      <c r="CM35">
        <v>10.635173</v>
      </c>
      <c r="CN35">
        <v>10.635173</v>
      </c>
      <c r="CO35">
        <v>10.635173</v>
      </c>
      <c r="CP35">
        <v>0</v>
      </c>
      <c r="CQ35">
        <v>1</v>
      </c>
      <c r="CR35">
        <v>0.86499999999999999</v>
      </c>
      <c r="CS35">
        <v>-1</v>
      </c>
      <c r="CT35">
        <v>-1</v>
      </c>
      <c r="CU35">
        <v>-1</v>
      </c>
      <c r="CV35">
        <v>0</v>
      </c>
      <c r="CW35">
        <v>1</v>
      </c>
      <c r="CX35">
        <v>0.86499999999999999</v>
      </c>
      <c r="CY35">
        <v>-1</v>
      </c>
      <c r="CZ35">
        <v>-1</v>
      </c>
      <c r="DA35">
        <v>-1</v>
      </c>
      <c r="DB35">
        <v>0.02</v>
      </c>
      <c r="DC35">
        <v>0.09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0.18</v>
      </c>
      <c r="DU35" t="s">
        <v>278</v>
      </c>
      <c r="DV35" t="s">
        <v>176</v>
      </c>
      <c r="DW35" t="s">
        <v>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8D0AF-629A-864E-A3B4-D6E253991619}">
  <dimension ref="A1:X53"/>
  <sheetViews>
    <sheetView workbookViewId="0">
      <pane xSplit="1" ySplit="4" topLeftCell="D19" activePane="bottomRight" state="frozen"/>
      <selection pane="topRight" activeCell="B1" sqref="B1"/>
      <selection pane="bottomLeft" activeCell="A5" sqref="A5"/>
      <selection pane="bottomRight" activeCell="K1" sqref="K1"/>
    </sheetView>
  </sheetViews>
  <sheetFormatPr baseColWidth="10" defaultRowHeight="16" x14ac:dyDescent="0.2"/>
  <sheetData>
    <row r="1" spans="1:24" x14ac:dyDescent="0.2">
      <c r="D1" t="s">
        <v>24</v>
      </c>
      <c r="E1" t="s">
        <v>25</v>
      </c>
      <c r="F1" t="s">
        <v>43</v>
      </c>
      <c r="G1" t="s">
        <v>44</v>
      </c>
      <c r="H1" t="s">
        <v>97</v>
      </c>
      <c r="I1" t="s">
        <v>100</v>
      </c>
      <c r="J1" t="s">
        <v>103</v>
      </c>
      <c r="K1" t="s">
        <v>105</v>
      </c>
      <c r="L1" t="s">
        <v>235</v>
      </c>
      <c r="M1" t="s">
        <v>96</v>
      </c>
      <c r="N1" t="s">
        <v>274</v>
      </c>
      <c r="O1" t="s">
        <v>98</v>
      </c>
      <c r="P1" t="s">
        <v>275</v>
      </c>
    </row>
    <row r="2" spans="1:24" x14ac:dyDescent="0.2">
      <c r="C2" t="s">
        <v>233</v>
      </c>
      <c r="D2">
        <f>MATCH(D$1,best!2:2,0)</f>
        <v>20</v>
      </c>
      <c r="E2">
        <f>MATCH(E$1,best!2:2,0)</f>
        <v>21</v>
      </c>
      <c r="F2">
        <f>MATCH(F$1,best!2:2,0)</f>
        <v>39</v>
      </c>
      <c r="G2">
        <f>MATCH(G$1,best!2:2,0)</f>
        <v>42</v>
      </c>
      <c r="H2">
        <f>MATCH(H$1,best!2:2,0)</f>
        <v>115</v>
      </c>
      <c r="I2">
        <f>MATCH(I$1,best!2:2,0)</f>
        <v>118</v>
      </c>
      <c r="J2">
        <f>MATCH(J$1,best!2:2,0)</f>
        <v>123</v>
      </c>
      <c r="K2">
        <f>MATCH(K$1,best!2:2,0)</f>
        <v>125</v>
      </c>
      <c r="M2">
        <f>MATCH(M$1,best!2:2,0)</f>
        <v>114</v>
      </c>
      <c r="N2">
        <f>MATCH(N$1,best!2:2,0)</f>
        <v>121</v>
      </c>
      <c r="O2">
        <f>MATCH(O$1,best!2:2,0)</f>
        <v>116</v>
      </c>
      <c r="P2">
        <f>MATCH(P$1,best!2:2,0)</f>
        <v>122</v>
      </c>
    </row>
    <row r="3" spans="1:24" x14ac:dyDescent="0.2">
      <c r="F3" t="s">
        <v>216</v>
      </c>
      <c r="G3" t="s">
        <v>216</v>
      </c>
      <c r="H3" t="s">
        <v>216</v>
      </c>
      <c r="I3" t="s">
        <v>216</v>
      </c>
      <c r="J3" t="s">
        <v>217</v>
      </c>
      <c r="K3" t="s">
        <v>217</v>
      </c>
      <c r="L3" t="s">
        <v>217</v>
      </c>
      <c r="M3" t="s">
        <v>218</v>
      </c>
      <c r="N3" t="s">
        <v>218</v>
      </c>
      <c r="O3" t="s">
        <v>218</v>
      </c>
      <c r="P3" t="s">
        <v>218</v>
      </c>
      <c r="R3" t="s">
        <v>198</v>
      </c>
      <c r="S3" t="s">
        <v>200</v>
      </c>
    </row>
    <row r="4" spans="1:24" x14ac:dyDescent="0.2">
      <c r="A4" t="s">
        <v>219</v>
      </c>
      <c r="B4" t="s">
        <v>232</v>
      </c>
      <c r="C4" t="s">
        <v>219</v>
      </c>
      <c r="D4" t="s">
        <v>220</v>
      </c>
      <c r="E4" t="s">
        <v>221</v>
      </c>
      <c r="F4" t="s">
        <v>222</v>
      </c>
      <c r="G4" t="s">
        <v>223</v>
      </c>
      <c r="H4" t="s">
        <v>224</v>
      </c>
      <c r="I4" t="s">
        <v>225</v>
      </c>
      <c r="J4" t="s">
        <v>224</v>
      </c>
      <c r="K4" t="s">
        <v>226</v>
      </c>
      <c r="L4" t="s">
        <v>227</v>
      </c>
      <c r="M4" t="s">
        <v>198</v>
      </c>
      <c r="N4" t="s">
        <v>199</v>
      </c>
      <c r="O4" t="s">
        <v>200</v>
      </c>
      <c r="P4" t="s">
        <v>201</v>
      </c>
      <c r="R4" t="s">
        <v>228</v>
      </c>
      <c r="S4" t="s">
        <v>228</v>
      </c>
      <c r="T4" t="s">
        <v>231</v>
      </c>
      <c r="U4" t="s">
        <v>230</v>
      </c>
      <c r="W4" t="s">
        <v>254</v>
      </c>
    </row>
    <row r="5" spans="1:24" x14ac:dyDescent="0.2">
      <c r="A5" t="s">
        <v>143</v>
      </c>
      <c r="B5">
        <f>MATCH($A5,best!A:A,0)</f>
        <v>3</v>
      </c>
      <c r="C5" t="s">
        <v>143</v>
      </c>
      <c r="D5">
        <f>INDEX(best!$A$1:$EZ$43,$B5,D$2)</f>
        <v>123</v>
      </c>
      <c r="E5">
        <f>INDEX(best!$A$1:$EZ$43,$B5,E$2)</f>
        <v>133</v>
      </c>
      <c r="F5">
        <f>INDEX(best!$A$1:$EZ$43,$B5,F$2)</f>
        <v>862578.64349164802</v>
      </c>
      <c r="G5">
        <f>INDEX(best!$A$1:$EZ$43,$B5,G$2)</f>
        <v>878430.31999999902</v>
      </c>
      <c r="H5">
        <f>INDEX(best!$A$1:$EZ$43,$B5,H$2)</f>
        <v>869671.42899180995</v>
      </c>
      <c r="I5">
        <f>INDEX(best!$A$1:$EZ$43,$B5,I$2)</f>
        <v>872013.07112186402</v>
      </c>
      <c r="J5" s="8">
        <f>INDEX(best!$A$1:$EZ$43,$B5,J$2)</f>
        <v>44.744703000000001</v>
      </c>
      <c r="K5" s="8">
        <f>INDEX(best!$A$1:$EZ$43,$B5,K$2)</f>
        <v>59.516907000000003</v>
      </c>
      <c r="L5" s="8">
        <f>K5-J5</f>
        <v>14.772204000000002</v>
      </c>
      <c r="M5">
        <f>INDEX(best!$A$1:$EZ$43,$B5,M$2)</f>
        <v>32</v>
      </c>
      <c r="N5">
        <f>INDEX(best!$A$1:$EZ$43,$B5,N$2)</f>
        <v>15</v>
      </c>
      <c r="O5">
        <f>INDEX(best!$A$1:$EZ$43,$B5,O$2)</f>
        <v>95</v>
      </c>
      <c r="P5">
        <f>INDEX(best!$A$1:$EZ$43,$B5,P$2)</f>
        <v>36</v>
      </c>
      <c r="R5">
        <f t="shared" ref="R5:R37" si="0">100*N5/M5</f>
        <v>46.875</v>
      </c>
      <c r="S5">
        <f>100*P5/O5</f>
        <v>37.89473684210526</v>
      </c>
      <c r="T5">
        <f t="shared" ref="T5:T37" si="1">N5/(N5+P5)</f>
        <v>0.29411764705882354</v>
      </c>
      <c r="U5">
        <f t="shared" ref="U5:U37" si="2">P5/(N5+P5)</f>
        <v>0.70588235294117652</v>
      </c>
      <c r="W5">
        <v>64.56</v>
      </c>
      <c r="X5">
        <f>K5</f>
        <v>59.516907000000003</v>
      </c>
    </row>
    <row r="6" spans="1:24" x14ac:dyDescent="0.2">
      <c r="A6" t="s">
        <v>145</v>
      </c>
      <c r="B6">
        <f>MATCH($A6,best!A:A,0)</f>
        <v>4</v>
      </c>
      <c r="C6" t="s">
        <v>145</v>
      </c>
      <c r="D6">
        <f>INDEX(best!$A$1:$EZ$43,$B6,D$2)</f>
        <v>123</v>
      </c>
      <c r="E6">
        <f>INDEX(best!$A$1:$EZ$43,$B6,E$2)</f>
        <v>133</v>
      </c>
      <c r="F6">
        <f>INDEX(best!$A$1:$EZ$43,$B6,F$2)</f>
        <v>11404143.8856191</v>
      </c>
      <c r="G6">
        <f>INDEX(best!$A$1:$EZ$43,$B6,G$2)</f>
        <v>11786160.6199999</v>
      </c>
      <c r="H6">
        <f>INDEX(best!$A$1:$EZ$43,$B6,H$2)</f>
        <v>11574411.697259599</v>
      </c>
      <c r="I6">
        <f>INDEX(best!$A$1:$EZ$43,$B6,I$2)</f>
        <v>11634635.783636499</v>
      </c>
      <c r="J6" s="8">
        <f>INDEX(best!$A$1:$EZ$43,$B6,J$2)</f>
        <v>44.570773000000003</v>
      </c>
      <c r="K6" s="8">
        <f>INDEX(best!$A$1:$EZ$43,$B6,K$2)</f>
        <v>60.335549999999998</v>
      </c>
      <c r="L6" s="8">
        <f t="shared" ref="L6:L37" si="3">K6-J6</f>
        <v>15.764776999999995</v>
      </c>
      <c r="M6">
        <f>INDEX(best!$A$1:$EZ$43,$B6,M$2)</f>
        <v>35</v>
      </c>
      <c r="N6">
        <f>INDEX(best!$A$1:$EZ$43,$B6,N$2)</f>
        <v>21</v>
      </c>
      <c r="O6">
        <f>INDEX(best!$A$1:$EZ$43,$B6,O$2)</f>
        <v>80</v>
      </c>
      <c r="P6">
        <f>INDEX(best!$A$1:$EZ$43,$B6,P$2)</f>
        <v>28</v>
      </c>
      <c r="R6">
        <f t="shared" si="0"/>
        <v>60</v>
      </c>
      <c r="S6">
        <f t="shared" ref="S6:S37" si="4">100*P6/O6</f>
        <v>35</v>
      </c>
      <c r="T6">
        <f t="shared" si="1"/>
        <v>0.42857142857142855</v>
      </c>
      <c r="U6">
        <f t="shared" si="2"/>
        <v>0.5714285714285714</v>
      </c>
    </row>
    <row r="7" spans="1:24" x14ac:dyDescent="0.2">
      <c r="A7" t="s">
        <v>146</v>
      </c>
      <c r="B7">
        <f>MATCH($A7,best!A:A,0)</f>
        <v>5</v>
      </c>
      <c r="C7" t="s">
        <v>146</v>
      </c>
      <c r="D7">
        <f>INDEX(best!$A$1:$EZ$43,$B7,D$2)</f>
        <v>105</v>
      </c>
      <c r="E7">
        <f>INDEX(best!$A$1:$EZ$43,$B7,E$2)</f>
        <v>117</v>
      </c>
      <c r="F7">
        <f>INDEX(best!$A$1:$EZ$43,$B7,F$2)</f>
        <v>17984775.914133601</v>
      </c>
      <c r="G7">
        <f>INDEX(best!$A$1:$EZ$43,$B7,G$2)</f>
        <v>18541484.199999899</v>
      </c>
      <c r="H7">
        <f>INDEX(best!$A$1:$EZ$43,$B7,H$2)</f>
        <v>18114885.459684201</v>
      </c>
      <c r="I7">
        <f>INDEX(best!$A$1:$EZ$43,$B7,I$2)</f>
        <v>18132539.2885997</v>
      </c>
      <c r="J7" s="8">
        <f>INDEX(best!$A$1:$EZ$43,$B7,J$2)</f>
        <v>23.371224999999999</v>
      </c>
      <c r="K7" s="8">
        <f>INDEX(best!$A$1:$EZ$43,$B7,K$2)</f>
        <v>26.542334</v>
      </c>
      <c r="L7" s="8">
        <f t="shared" si="3"/>
        <v>3.1711090000000013</v>
      </c>
      <c r="M7">
        <f>INDEX(best!$A$1:$EZ$43,$B7,M$2)</f>
        <v>46</v>
      </c>
      <c r="N7">
        <f>INDEX(best!$A$1:$EZ$43,$B7,N$2)</f>
        <v>20</v>
      </c>
      <c r="O7">
        <f>INDEX(best!$A$1:$EZ$43,$B7,O$2)</f>
        <v>968</v>
      </c>
      <c r="P7">
        <f>INDEX(best!$A$1:$EZ$43,$B7,P$2)</f>
        <v>21</v>
      </c>
      <c r="R7">
        <f t="shared" si="0"/>
        <v>43.478260869565219</v>
      </c>
      <c r="S7">
        <f t="shared" si="4"/>
        <v>2.169421487603306</v>
      </c>
      <c r="T7">
        <f t="shared" si="1"/>
        <v>0.48780487804878048</v>
      </c>
      <c r="U7">
        <f t="shared" si="2"/>
        <v>0.51219512195121952</v>
      </c>
    </row>
    <row r="8" spans="1:24" x14ac:dyDescent="0.2">
      <c r="A8" t="s">
        <v>147</v>
      </c>
      <c r="B8">
        <f>MATCH($A8,best!A:A,0)</f>
        <v>6</v>
      </c>
      <c r="C8" t="s">
        <v>147</v>
      </c>
      <c r="D8">
        <f>INDEX(best!$A$1:$EZ$43,$B8,D$2)</f>
        <v>91</v>
      </c>
      <c r="E8">
        <f>INDEX(best!$A$1:$EZ$43,$B8,E$2)</f>
        <v>104</v>
      </c>
      <c r="F8">
        <f>INDEX(best!$A$1:$EZ$43,$B8,F$2)</f>
        <v>8608417.9465080202</v>
      </c>
      <c r="G8">
        <f>INDEX(best!$A$1:$EZ$43,$B8,G$2)</f>
        <v>8966406.4900000002</v>
      </c>
      <c r="H8">
        <f>INDEX(best!$A$1:$EZ$43,$B8,H$2)</f>
        <v>8660422.4570443202</v>
      </c>
      <c r="I8">
        <f>INDEX(best!$A$1:$EZ$43,$B8,I$2)</f>
        <v>8914044.1422015596</v>
      </c>
      <c r="J8" s="8">
        <f>INDEX(best!$A$1:$EZ$43,$B8,J$2)</f>
        <v>14.526864</v>
      </c>
      <c r="K8" s="8">
        <f>INDEX(best!$A$1:$EZ$43,$B8,K$2)</f>
        <v>85.373177999999996</v>
      </c>
      <c r="L8" s="8">
        <f t="shared" si="3"/>
        <v>70.846313999999992</v>
      </c>
      <c r="M8">
        <f>INDEX(best!$A$1:$EZ$43,$B8,M$2)</f>
        <v>25</v>
      </c>
      <c r="N8">
        <f>INDEX(best!$A$1:$EZ$43,$B8,N$2)</f>
        <v>12</v>
      </c>
      <c r="O8">
        <f>INDEX(best!$A$1:$EZ$43,$B8,O$2)</f>
        <v>62</v>
      </c>
      <c r="P8">
        <f>INDEX(best!$A$1:$EZ$43,$B8,P$2)</f>
        <v>38</v>
      </c>
      <c r="R8">
        <f t="shared" si="0"/>
        <v>48</v>
      </c>
      <c r="S8">
        <f t="shared" si="4"/>
        <v>61.29032258064516</v>
      </c>
      <c r="T8">
        <f t="shared" si="1"/>
        <v>0.24</v>
      </c>
      <c r="U8">
        <f t="shared" si="2"/>
        <v>0.76</v>
      </c>
      <c r="W8">
        <v>86.25</v>
      </c>
      <c r="X8">
        <f>K8</f>
        <v>85.373177999999996</v>
      </c>
    </row>
    <row r="9" spans="1:24" x14ac:dyDescent="0.2">
      <c r="A9" t="s">
        <v>148</v>
      </c>
      <c r="B9">
        <f>MATCH($A9,best!A:A,0)</f>
        <v>7</v>
      </c>
      <c r="C9" t="s">
        <v>148</v>
      </c>
      <c r="D9">
        <f>INDEX(best!$A$1:$EZ$43,$B9,D$2)</f>
        <v>274</v>
      </c>
      <c r="E9">
        <f>INDEX(best!$A$1:$EZ$43,$B9,E$2)</f>
        <v>353</v>
      </c>
      <c r="F9">
        <f>INDEX(best!$A$1:$EZ$43,$B9,F$2)</f>
        <v>6.9156751140090797</v>
      </c>
      <c r="G9">
        <f>INDEX(best!$A$1:$EZ$43,$B9,G$2)</f>
        <v>7.5989849999999901</v>
      </c>
      <c r="H9">
        <f>INDEX(best!$A$1:$EZ$43,$B9,H$2)</f>
        <v>7.02527168488378</v>
      </c>
      <c r="I9">
        <f>INDEX(best!$A$1:$EZ$43,$B9,I$2)</f>
        <v>7.0508624186600697</v>
      </c>
      <c r="J9" s="8">
        <f>INDEX(best!$A$1:$EZ$43,$B9,J$2)</f>
        <v>16.039072999999998</v>
      </c>
      <c r="K9" s="8">
        <f>INDEX(best!$A$1:$EZ$43,$B9,K$2)</f>
        <v>19.784186999999999</v>
      </c>
      <c r="L9" s="8">
        <f t="shared" si="3"/>
        <v>3.7451140000000009</v>
      </c>
      <c r="M9">
        <f>INDEX(best!$A$1:$EZ$43,$B9,M$2)</f>
        <v>6</v>
      </c>
      <c r="N9">
        <f>INDEX(best!$A$1:$EZ$43,$B9,N$2)</f>
        <v>1</v>
      </c>
      <c r="O9">
        <f>INDEX(best!$A$1:$EZ$43,$B9,O$2)</f>
        <v>563</v>
      </c>
      <c r="P9">
        <f>INDEX(best!$A$1:$EZ$43,$B9,P$2)</f>
        <v>9</v>
      </c>
      <c r="R9">
        <f t="shared" si="0"/>
        <v>16.666666666666668</v>
      </c>
      <c r="S9">
        <f t="shared" si="4"/>
        <v>1.5985790408525755</v>
      </c>
      <c r="T9">
        <f t="shared" si="1"/>
        <v>0.1</v>
      </c>
      <c r="U9">
        <f t="shared" si="2"/>
        <v>0.9</v>
      </c>
      <c r="W9">
        <v>21.82</v>
      </c>
      <c r="X9">
        <f>K9</f>
        <v>19.784186999999999</v>
      </c>
    </row>
    <row r="10" spans="1:24" x14ac:dyDescent="0.2">
      <c r="A10" t="s">
        <v>149</v>
      </c>
      <c r="B10">
        <f>MATCH($A10,best!A:A,0)</f>
        <v>8</v>
      </c>
      <c r="C10" t="s">
        <v>149</v>
      </c>
      <c r="D10">
        <f>INDEX(best!$A$1:$EZ$43,$B10,D$2)</f>
        <v>20</v>
      </c>
      <c r="E10">
        <f>INDEX(best!$A$1:$EZ$43,$B10,E$2)</f>
        <v>27</v>
      </c>
      <c r="F10">
        <f>INDEX(best!$A$1:$EZ$43,$B10,F$2)</f>
        <v>20.5709217632355</v>
      </c>
      <c r="G10">
        <f>INDEX(best!$A$1:$EZ$43,$B10,G$2)</f>
        <v>34</v>
      </c>
      <c r="H10">
        <f>INDEX(best!$A$1:$EZ$43,$B10,H$2)</f>
        <v>21.366529348327301</v>
      </c>
      <c r="I10">
        <f>INDEX(best!$A$1:$EZ$43,$B10,I$2)</f>
        <v>22.056159302266</v>
      </c>
      <c r="J10" s="8">
        <f>INDEX(best!$A$1:$EZ$43,$B10,J$2)</f>
        <v>5.9245140000000003</v>
      </c>
      <c r="K10" s="8">
        <f>INDEX(best!$A$1:$EZ$43,$B10,K$2)</f>
        <v>11.059862000000001</v>
      </c>
      <c r="L10" s="8">
        <f t="shared" si="3"/>
        <v>5.1353480000000005</v>
      </c>
      <c r="M10">
        <f>INDEX(best!$A$1:$EZ$43,$B10,M$2)</f>
        <v>6</v>
      </c>
      <c r="N10">
        <f>INDEX(best!$A$1:$EZ$43,$B10,N$2)</f>
        <v>0</v>
      </c>
      <c r="O10">
        <f>INDEX(best!$A$1:$EZ$43,$B10,O$2)</f>
        <v>1000</v>
      </c>
      <c r="P10">
        <f>INDEX(best!$A$1:$EZ$43,$B10,P$2)</f>
        <v>9</v>
      </c>
      <c r="R10">
        <f t="shared" si="0"/>
        <v>0</v>
      </c>
      <c r="S10">
        <f t="shared" si="4"/>
        <v>0.9</v>
      </c>
      <c r="T10">
        <f t="shared" si="1"/>
        <v>0</v>
      </c>
      <c r="U10">
        <f t="shared" si="2"/>
        <v>1</v>
      </c>
    </row>
    <row r="11" spans="1:24" x14ac:dyDescent="0.2">
      <c r="A11" t="s">
        <v>150</v>
      </c>
      <c r="B11">
        <f>MATCH($A11,best!A:A,0)</f>
        <v>9</v>
      </c>
      <c r="C11" t="s">
        <v>150</v>
      </c>
      <c r="D11">
        <f>INDEX(best!$A$1:$EZ$43,$B11,D$2)</f>
        <v>98</v>
      </c>
      <c r="E11">
        <f>INDEX(best!$A$1:$EZ$43,$B11,E$2)</f>
        <v>141</v>
      </c>
      <c r="F11">
        <f>INDEX(best!$A$1:$EZ$43,$B11,F$2)</f>
        <v>149.58876622009501</v>
      </c>
      <c r="G11">
        <f>INDEX(best!$A$1:$EZ$43,$B11,G$2)</f>
        <v>568.1</v>
      </c>
      <c r="H11">
        <f>INDEX(best!$A$1:$EZ$43,$B11,H$2)</f>
        <v>365.42309788693399</v>
      </c>
      <c r="I11">
        <f>INDEX(best!$A$1:$EZ$43,$B11,I$2)</f>
        <v>367.66497983296802</v>
      </c>
      <c r="J11" s="8">
        <f>INDEX(best!$A$1:$EZ$43,$B11,J$2)</f>
        <v>51.571933000000001</v>
      </c>
      <c r="K11" s="8">
        <f>INDEX(best!$A$1:$EZ$43,$B11,K$2)</f>
        <v>52.107613000000001</v>
      </c>
      <c r="L11" s="8">
        <f t="shared" si="3"/>
        <v>0.53567999999999927</v>
      </c>
      <c r="M11">
        <f>INDEX(best!$A$1:$EZ$43,$B11,M$2)</f>
        <v>38</v>
      </c>
      <c r="N11">
        <f>INDEX(best!$A$1:$EZ$43,$B11,N$2)</f>
        <v>36</v>
      </c>
      <c r="O11">
        <f>INDEX(best!$A$1:$EZ$43,$B11,O$2)</f>
        <v>45</v>
      </c>
      <c r="P11">
        <f>INDEX(best!$A$1:$EZ$43,$B11,P$2)</f>
        <v>41</v>
      </c>
      <c r="R11">
        <f t="shared" si="0"/>
        <v>94.736842105263165</v>
      </c>
      <c r="S11">
        <f t="shared" si="4"/>
        <v>91.111111111111114</v>
      </c>
      <c r="T11">
        <f t="shared" si="1"/>
        <v>0.46753246753246752</v>
      </c>
      <c r="U11">
        <f t="shared" si="2"/>
        <v>0.53246753246753242</v>
      </c>
      <c r="W11">
        <v>93.85</v>
      </c>
      <c r="X11">
        <f>K11</f>
        <v>52.107613000000001</v>
      </c>
    </row>
    <row r="12" spans="1:24" x14ac:dyDescent="0.2">
      <c r="A12" t="s">
        <v>151</v>
      </c>
      <c r="B12">
        <f>MATCH($A12,best!A:A,0)</f>
        <v>10</v>
      </c>
      <c r="C12" t="s">
        <v>151</v>
      </c>
      <c r="D12">
        <f>INDEX(best!$A$1:$EZ$43,$B12,D$2)</f>
        <v>18</v>
      </c>
      <c r="E12">
        <f>INDEX(best!$A$1:$EZ$43,$B12,E$2)</f>
        <v>18</v>
      </c>
      <c r="F12">
        <f>INDEX(best!$A$1:$EZ$43,$B12,F$2)</f>
        <v>1167185.7255923201</v>
      </c>
      <c r="G12">
        <f>INDEX(best!$A$1:$EZ$43,$B12,G$2)</f>
        <v>1201500</v>
      </c>
      <c r="H12">
        <f>INDEX(best!$A$1:$EZ$43,$B12,H$2)</f>
        <v>1171213.7169218401</v>
      </c>
      <c r="I12">
        <f>INDEX(best!$A$1:$EZ$43,$B12,I$2)</f>
        <v>1171213.7169218401</v>
      </c>
      <c r="J12" s="8">
        <f>INDEX(best!$A$1:$EZ$43,$B12,J$2)</f>
        <v>11.738530000000001</v>
      </c>
      <c r="K12" s="8">
        <f>INDEX(best!$A$1:$EZ$43,$B12,K$2)</f>
        <v>11.738530000000001</v>
      </c>
      <c r="L12" s="8">
        <f t="shared" si="3"/>
        <v>0</v>
      </c>
      <c r="M12">
        <f>INDEX(best!$A$1:$EZ$43,$B12,M$2)</f>
        <v>10</v>
      </c>
      <c r="N12">
        <f>INDEX(best!$A$1:$EZ$43,$B12,N$2)</f>
        <v>6</v>
      </c>
      <c r="O12">
        <f>INDEX(best!$A$1:$EZ$43,$B12,O$2)</f>
        <v>5</v>
      </c>
      <c r="P12">
        <f>INDEX(best!$A$1:$EZ$43,$B12,P$2)</f>
        <v>3</v>
      </c>
      <c r="R12">
        <f t="shared" si="0"/>
        <v>60</v>
      </c>
      <c r="S12">
        <f t="shared" si="4"/>
        <v>60</v>
      </c>
      <c r="T12">
        <f t="shared" si="1"/>
        <v>0.66666666666666663</v>
      </c>
      <c r="U12">
        <f t="shared" si="2"/>
        <v>0.33333333333333331</v>
      </c>
      <c r="W12">
        <v>11.72</v>
      </c>
      <c r="X12">
        <f>K12</f>
        <v>11.738530000000001</v>
      </c>
    </row>
    <row r="13" spans="1:24" x14ac:dyDescent="0.2">
      <c r="A13" t="s">
        <v>152</v>
      </c>
      <c r="B13">
        <f>MATCH($A13,best!A:A,0)</f>
        <v>11</v>
      </c>
      <c r="C13" t="s">
        <v>152</v>
      </c>
      <c r="D13">
        <f>INDEX(best!$A$1:$EZ$43,$B13,D$2)</f>
        <v>29</v>
      </c>
      <c r="E13">
        <f>INDEX(best!$A$1:$EZ$43,$B13,E$2)</f>
        <v>188</v>
      </c>
      <c r="F13">
        <f>INDEX(best!$A$1:$EZ$43,$B13,F$2)</f>
        <v>13460.233074411801</v>
      </c>
      <c r="G13">
        <f>INDEX(best!$A$1:$EZ$43,$B13,G$2)</f>
        <v>21166</v>
      </c>
      <c r="H13">
        <f>INDEX(best!$A$1:$EZ$43,$B13,H$2)</f>
        <v>19866.008433528801</v>
      </c>
      <c r="I13">
        <f>INDEX(best!$A$1:$EZ$43,$B13,I$2)</f>
        <v>19952.774610501001</v>
      </c>
      <c r="J13" s="8">
        <f>INDEX(best!$A$1:$EZ$43,$B13,J$2)</f>
        <v>83.129627999999997</v>
      </c>
      <c r="K13" s="8">
        <f>INDEX(best!$A$1:$EZ$43,$B13,K$2)</f>
        <v>84.255617999999998</v>
      </c>
      <c r="L13" s="8">
        <f t="shared" si="3"/>
        <v>1.1259900000000016</v>
      </c>
      <c r="M13">
        <f>INDEX(best!$A$1:$EZ$43,$B13,M$2)</f>
        <v>11</v>
      </c>
      <c r="N13">
        <f>INDEX(best!$A$1:$EZ$43,$B13,N$2)</f>
        <v>11</v>
      </c>
      <c r="O13">
        <f>INDEX(best!$A$1:$EZ$43,$B13,O$2)</f>
        <v>17</v>
      </c>
      <c r="P13">
        <f>INDEX(best!$A$1:$EZ$43,$B13,P$2)</f>
        <v>13</v>
      </c>
      <c r="R13">
        <f t="shared" si="0"/>
        <v>100</v>
      </c>
      <c r="S13">
        <f t="shared" si="4"/>
        <v>76.470588235294116</v>
      </c>
      <c r="T13">
        <f t="shared" si="1"/>
        <v>0.45833333333333331</v>
      </c>
      <c r="U13">
        <f t="shared" si="2"/>
        <v>0.54166666666666663</v>
      </c>
      <c r="W13">
        <v>92.38</v>
      </c>
      <c r="X13">
        <f>K13</f>
        <v>84.255617999999998</v>
      </c>
    </row>
    <row r="14" spans="1:24" x14ac:dyDescent="0.2">
      <c r="A14" t="s">
        <v>153</v>
      </c>
      <c r="B14">
        <f>MATCH($A14,best!A:A,0)</f>
        <v>12</v>
      </c>
      <c r="C14" t="s">
        <v>153</v>
      </c>
      <c r="D14">
        <f>INDEX(best!$A$1:$EZ$43,$B14,D$2)</f>
        <v>256</v>
      </c>
      <c r="E14">
        <f>INDEX(best!$A$1:$EZ$43,$B14,E$2)</f>
        <v>480</v>
      </c>
      <c r="F14">
        <f>INDEX(best!$A$1:$EZ$43,$B14,F$2)</f>
        <v>2769.8380000000002</v>
      </c>
      <c r="G14">
        <f>INDEX(best!$A$1:$EZ$43,$B14,G$2)</f>
        <v>10674</v>
      </c>
      <c r="H14">
        <f>INDEX(best!$A$1:$EZ$43,$B14,H$2)</f>
        <v>3367.0091568819898</v>
      </c>
      <c r="I14">
        <f>INDEX(best!$A$1:$EZ$43,$B14,I$2)</f>
        <v>3378.9338502167502</v>
      </c>
      <c r="J14" s="8">
        <f>INDEX(best!$A$1:$EZ$43,$B14,J$2)</f>
        <v>7.555148</v>
      </c>
      <c r="K14" s="8">
        <f>INDEX(best!$A$1:$EZ$43,$B14,K$2)</f>
        <v>7.7060139999999997</v>
      </c>
      <c r="L14" s="8">
        <f t="shared" si="3"/>
        <v>0.15086599999999972</v>
      </c>
      <c r="M14">
        <f>INDEX(best!$A$1:$EZ$43,$B14,M$2)</f>
        <v>14</v>
      </c>
      <c r="N14">
        <f>INDEX(best!$A$1:$EZ$43,$B14,N$2)</f>
        <v>6</v>
      </c>
      <c r="O14">
        <f>INDEX(best!$A$1:$EZ$43,$B14,O$2)</f>
        <v>25</v>
      </c>
      <c r="P14">
        <f>INDEX(best!$A$1:$EZ$43,$B14,P$2)</f>
        <v>12</v>
      </c>
      <c r="R14">
        <f t="shared" si="0"/>
        <v>42.857142857142854</v>
      </c>
      <c r="S14">
        <f t="shared" si="4"/>
        <v>48</v>
      </c>
      <c r="T14">
        <f t="shared" si="1"/>
        <v>0.33333333333333331</v>
      </c>
      <c r="U14">
        <f t="shared" si="2"/>
        <v>0.66666666666666663</v>
      </c>
    </row>
    <row r="15" spans="1:24" x14ac:dyDescent="0.2">
      <c r="A15" t="s">
        <v>154</v>
      </c>
      <c r="B15">
        <f>MATCH($A15,best!A:A,0)</f>
        <v>13</v>
      </c>
      <c r="C15" t="s">
        <v>154</v>
      </c>
      <c r="D15">
        <f>INDEX(best!$A$1:$EZ$43,$B15,D$2)</f>
        <v>28</v>
      </c>
      <c r="E15">
        <f>INDEX(best!$A$1:$EZ$43,$B15,E$2)</f>
        <v>89</v>
      </c>
      <c r="F15">
        <f>INDEX(best!$A$1:$EZ$43,$B15,F$2)</f>
        <v>834.68235294117596</v>
      </c>
      <c r="G15">
        <f>INDEX(best!$A$1:$EZ$43,$B15,G$2)</f>
        <v>1120</v>
      </c>
      <c r="H15">
        <f>INDEX(best!$A$1:$EZ$43,$B15,H$2)</f>
        <v>847.72605328043596</v>
      </c>
      <c r="I15">
        <f>INDEX(best!$A$1:$EZ$43,$B15,I$2)</f>
        <v>847.95670363610805</v>
      </c>
      <c r="J15" s="8">
        <f>INDEX(best!$A$1:$EZ$43,$B15,J$2)</f>
        <v>4.5716419999999998</v>
      </c>
      <c r="K15" s="8">
        <f>INDEX(best!$A$1:$EZ$43,$B15,K$2)</f>
        <v>4.6524809999999999</v>
      </c>
      <c r="L15" s="8">
        <f t="shared" si="3"/>
        <v>8.0839000000000105E-2</v>
      </c>
      <c r="M15">
        <f>INDEX(best!$A$1:$EZ$43,$B15,M$2)</f>
        <v>12</v>
      </c>
      <c r="N15">
        <f>INDEX(best!$A$1:$EZ$43,$B15,N$2)</f>
        <v>6</v>
      </c>
      <c r="O15">
        <f>INDEX(best!$A$1:$EZ$43,$B15,O$2)</f>
        <v>87</v>
      </c>
      <c r="P15">
        <f>INDEX(best!$A$1:$EZ$43,$B15,P$2)</f>
        <v>9</v>
      </c>
      <c r="R15">
        <f t="shared" si="0"/>
        <v>50</v>
      </c>
      <c r="S15">
        <f t="shared" si="4"/>
        <v>10.344827586206897</v>
      </c>
      <c r="T15">
        <f t="shared" si="1"/>
        <v>0.4</v>
      </c>
      <c r="U15">
        <f t="shared" si="2"/>
        <v>0.6</v>
      </c>
      <c r="W15">
        <v>16.579999999999998</v>
      </c>
      <c r="X15">
        <f>K15</f>
        <v>4.6524809999999999</v>
      </c>
    </row>
    <row r="16" spans="1:24" x14ac:dyDescent="0.2">
      <c r="A16" t="s">
        <v>155</v>
      </c>
      <c r="B16">
        <f>MATCH($A16,best!A:A,0)</f>
        <v>14</v>
      </c>
      <c r="C16" t="s">
        <v>155</v>
      </c>
      <c r="D16">
        <f>INDEX(best!$A$1:$EZ$43,$B16,D$2)</f>
        <v>13</v>
      </c>
      <c r="E16">
        <f>INDEX(best!$A$1:$EZ$43,$B16,E$2)</f>
        <v>151</v>
      </c>
      <c r="F16">
        <f>INDEX(best!$A$1:$EZ$43,$B16,F$2)</f>
        <v>10482.7952803312</v>
      </c>
      <c r="G16">
        <f>INDEX(best!$A$1:$EZ$43,$B16,G$2)</f>
        <v>11801.19</v>
      </c>
      <c r="H16">
        <f>INDEX(best!$A$1:$EZ$43,$B16,H$2)</f>
        <v>10526.3557737379</v>
      </c>
      <c r="I16">
        <f>INDEX(best!$A$1:$EZ$43,$B16,I$2)</f>
        <v>10539.6168744692</v>
      </c>
      <c r="J16" s="8">
        <f>INDEX(best!$A$1:$EZ$43,$B16,J$2)</f>
        <v>3.3040560000000001</v>
      </c>
      <c r="K16" s="8">
        <f>INDEX(best!$A$1:$EZ$43,$B16,K$2)</f>
        <v>4.3099080000000001</v>
      </c>
      <c r="L16" s="8">
        <f t="shared" si="3"/>
        <v>1.005852</v>
      </c>
      <c r="M16">
        <f>INDEX(best!$A$1:$EZ$43,$B16,M$2)</f>
        <v>12</v>
      </c>
      <c r="N16">
        <f>INDEX(best!$A$1:$EZ$43,$B16,N$2)</f>
        <v>1</v>
      </c>
      <c r="O16">
        <f>INDEX(best!$A$1:$EZ$43,$B16,O$2)</f>
        <v>1000</v>
      </c>
      <c r="P16">
        <f>INDEX(best!$A$1:$EZ$43,$B16,P$2)</f>
        <v>48</v>
      </c>
      <c r="R16">
        <f t="shared" si="0"/>
        <v>8.3333333333333339</v>
      </c>
      <c r="S16">
        <f t="shared" si="4"/>
        <v>4.8</v>
      </c>
      <c r="T16">
        <f t="shared" si="1"/>
        <v>2.0408163265306121E-2</v>
      </c>
      <c r="U16">
        <f t="shared" si="2"/>
        <v>0.97959183673469385</v>
      </c>
      <c r="W16">
        <v>5.47</v>
      </c>
      <c r="X16">
        <f>K16</f>
        <v>4.3099080000000001</v>
      </c>
    </row>
    <row r="17" spans="1:24" x14ac:dyDescent="0.2">
      <c r="A17" t="s">
        <v>156</v>
      </c>
      <c r="B17">
        <f>MATCH($A17,best!A:A,0)</f>
        <v>15</v>
      </c>
      <c r="C17" t="s">
        <v>156</v>
      </c>
      <c r="D17">
        <f>INDEX(best!$A$1:$EZ$43,$B17,D$2)</f>
        <v>12</v>
      </c>
      <c r="E17">
        <f>INDEX(best!$A$1:$EZ$43,$B17,E$2)</f>
        <v>151</v>
      </c>
      <c r="F17">
        <f>INDEX(best!$A$1:$EZ$43,$B17,F$2)</f>
        <v>38893.9036405226</v>
      </c>
      <c r="G17">
        <f>INDEX(best!$A$1:$EZ$43,$B17,G$2)</f>
        <v>40005.050000000003</v>
      </c>
      <c r="H17">
        <f>INDEX(best!$A$1:$EZ$43,$B17,H$2)</f>
        <v>38920.2071287832</v>
      </c>
      <c r="I17">
        <f>INDEX(best!$A$1:$EZ$43,$B17,I$2)</f>
        <v>38921.620924901297</v>
      </c>
      <c r="J17" s="8">
        <f>INDEX(best!$A$1:$EZ$43,$B17,J$2)</f>
        <v>2.3672390000000001</v>
      </c>
      <c r="K17" s="8">
        <f>INDEX(best!$A$1:$EZ$43,$B17,K$2)</f>
        <v>2.4944760000000001</v>
      </c>
      <c r="L17" s="8">
        <f t="shared" si="3"/>
        <v>0.12723700000000004</v>
      </c>
      <c r="M17">
        <f>INDEX(best!$A$1:$EZ$43,$B17,M$2)</f>
        <v>11</v>
      </c>
      <c r="N17">
        <f>INDEX(best!$A$1:$EZ$43,$B17,N$2)</f>
        <v>2</v>
      </c>
      <c r="O17">
        <f>INDEX(best!$A$1:$EZ$43,$B17,O$2)</f>
        <v>1000</v>
      </c>
      <c r="P17">
        <f>INDEX(best!$A$1:$EZ$43,$B17,P$2)</f>
        <v>29</v>
      </c>
      <c r="R17">
        <f t="shared" si="0"/>
        <v>18.181818181818183</v>
      </c>
      <c r="S17">
        <f t="shared" si="4"/>
        <v>2.9</v>
      </c>
      <c r="T17">
        <f t="shared" si="1"/>
        <v>6.4516129032258063E-2</v>
      </c>
      <c r="U17">
        <f t="shared" si="2"/>
        <v>0.93548387096774188</v>
      </c>
      <c r="W17">
        <v>3.68</v>
      </c>
      <c r="X17">
        <f>K17</f>
        <v>2.4944760000000001</v>
      </c>
    </row>
    <row r="18" spans="1:24" x14ac:dyDescent="0.2">
      <c r="A18" t="s">
        <v>157</v>
      </c>
      <c r="B18">
        <f>MATCH($A18,best!A:A,0)</f>
        <v>16</v>
      </c>
      <c r="C18" t="s">
        <v>157</v>
      </c>
      <c r="D18">
        <f>INDEX(best!$A$1:$EZ$43,$B18,D$2)</f>
        <v>68</v>
      </c>
      <c r="E18">
        <f>INDEX(best!$A$1:$EZ$43,$B18,E$2)</f>
        <v>151</v>
      </c>
      <c r="F18">
        <f>INDEX(best!$A$1:$EZ$43,$B18,F$2)</f>
        <v>86195.863027811007</v>
      </c>
      <c r="G18">
        <f>INDEX(best!$A$1:$EZ$43,$B18,G$2)</f>
        <v>91405.723700000002</v>
      </c>
      <c r="H18">
        <f>INDEX(best!$A$1:$EZ$43,$B18,H$2)</f>
        <v>86215.899200545595</v>
      </c>
      <c r="I18">
        <f>INDEX(best!$A$1:$EZ$43,$B18,I$2)</f>
        <v>86222.501235511401</v>
      </c>
      <c r="J18" s="8">
        <f>INDEX(best!$A$1:$EZ$43,$B18,J$2)</f>
        <v>0.38458199999999998</v>
      </c>
      <c r="K18" s="8">
        <f>INDEX(best!$A$1:$EZ$43,$B18,K$2)</f>
        <v>0.51130399999999998</v>
      </c>
      <c r="L18" s="8">
        <f t="shared" si="3"/>
        <v>0.126722</v>
      </c>
      <c r="M18">
        <f>INDEX(best!$A$1:$EZ$43,$B18,M$2)</f>
        <v>20</v>
      </c>
      <c r="N18">
        <f>INDEX(best!$A$1:$EZ$43,$B18,N$2)</f>
        <v>1</v>
      </c>
      <c r="O18">
        <f>INDEX(best!$A$1:$EZ$43,$B18,O$2)</f>
        <v>1000</v>
      </c>
      <c r="P18">
        <f>INDEX(best!$A$1:$EZ$43,$B18,P$2)</f>
        <v>29</v>
      </c>
      <c r="R18">
        <f t="shared" si="0"/>
        <v>5</v>
      </c>
      <c r="S18">
        <f t="shared" si="4"/>
        <v>2.9</v>
      </c>
      <c r="T18">
        <f t="shared" si="1"/>
        <v>3.3333333333333333E-2</v>
      </c>
      <c r="U18">
        <f t="shared" si="2"/>
        <v>0.96666666666666667</v>
      </c>
    </row>
    <row r="19" spans="1:24" x14ac:dyDescent="0.2">
      <c r="A19" t="s">
        <v>158</v>
      </c>
      <c r="B19">
        <f>MATCH($A19,best!A:A,0)</f>
        <v>17</v>
      </c>
      <c r="C19" t="s">
        <v>158</v>
      </c>
      <c r="D19">
        <f>INDEX(best!$A$1:$EZ$43,$B19,D$2)</f>
        <v>300</v>
      </c>
      <c r="E19">
        <f>INDEX(best!$A$1:$EZ$43,$B19,E$2)</f>
        <v>136</v>
      </c>
      <c r="F19">
        <f>INDEX(best!$A$1:$EZ$43,$B19,F$2)</f>
        <v>2930.9</v>
      </c>
      <c r="G19">
        <f>INDEX(best!$A$1:$EZ$43,$B19,G$2)</f>
        <v>2984.5</v>
      </c>
      <c r="H19">
        <f>INDEX(best!$A$1:$EZ$43,$B19,H$2)</f>
        <v>2932.83155080198</v>
      </c>
      <c r="I19">
        <f>INDEX(best!$A$1:$EZ$43,$B19,I$2)</f>
        <v>2932.8399180920201</v>
      </c>
      <c r="J19" s="8">
        <f>INDEX(best!$A$1:$EZ$43,$B19,J$2)</f>
        <v>3.60364</v>
      </c>
      <c r="K19" s="8">
        <f>INDEX(best!$A$1:$EZ$43,$B19,K$2)</f>
        <v>3.6192500000000001</v>
      </c>
      <c r="L19" s="8">
        <f t="shared" si="3"/>
        <v>1.5610000000000124E-2</v>
      </c>
      <c r="M19">
        <f>INDEX(best!$A$1:$EZ$43,$B19,M$2)</f>
        <v>11</v>
      </c>
      <c r="N19">
        <f>INDEX(best!$A$1:$EZ$43,$B19,N$2)</f>
        <v>3</v>
      </c>
      <c r="O19">
        <f>INDEX(best!$A$1:$EZ$43,$B19,O$2)</f>
        <v>644</v>
      </c>
      <c r="P19">
        <f>INDEX(best!$A$1:$EZ$43,$B19,P$2)</f>
        <v>14</v>
      </c>
      <c r="R19">
        <f t="shared" si="0"/>
        <v>27.272727272727273</v>
      </c>
      <c r="S19">
        <f t="shared" si="4"/>
        <v>2.1739130434782608</v>
      </c>
      <c r="T19">
        <f t="shared" si="1"/>
        <v>0.17647058823529413</v>
      </c>
      <c r="U19">
        <f t="shared" si="2"/>
        <v>0.82352941176470584</v>
      </c>
    </row>
    <row r="20" spans="1:24" x14ac:dyDescent="0.2">
      <c r="A20" t="s">
        <v>159</v>
      </c>
      <c r="B20">
        <f>MATCH($A20,best!A:A,0)</f>
        <v>18</v>
      </c>
      <c r="C20" t="s">
        <v>159</v>
      </c>
      <c r="D20">
        <f>INDEX(best!$A$1:$EZ$43,$B20,D$2)</f>
        <v>6</v>
      </c>
      <c r="E20">
        <f>INDEX(best!$A$1:$EZ$43,$B20,E$2)</f>
        <v>319</v>
      </c>
      <c r="F20">
        <f>INDEX(best!$A$1:$EZ$43,$B20,F$2)</f>
        <v>290.93107271496802</v>
      </c>
      <c r="G20">
        <f>INDEX(best!$A$1:$EZ$43,$B20,G$2)</f>
        <v>307</v>
      </c>
      <c r="H20">
        <f>INDEX(best!$A$1:$EZ$43,$B20,H$2)</f>
        <v>291.14073398334801</v>
      </c>
      <c r="I20">
        <f>INDEX(best!$A$1:$EZ$43,$B20,I$2)</f>
        <v>291.15168400562101</v>
      </c>
      <c r="J20" s="8">
        <f>INDEX(best!$A$1:$EZ$43,$B20,J$2)</f>
        <v>1.304762</v>
      </c>
      <c r="K20" s="8">
        <f>INDEX(best!$A$1:$EZ$43,$B20,K$2)</f>
        <v>1.372906</v>
      </c>
      <c r="L20" s="8">
        <f t="shared" si="3"/>
        <v>6.8143999999999982E-2</v>
      </c>
      <c r="M20">
        <f>INDEX(best!$A$1:$EZ$43,$B20,M$2)</f>
        <v>5</v>
      </c>
      <c r="N20">
        <f>INDEX(best!$A$1:$EZ$43,$B20,N$2)</f>
        <v>0</v>
      </c>
      <c r="O20">
        <f>INDEX(best!$A$1:$EZ$43,$B20,O$2)</f>
        <v>865</v>
      </c>
      <c r="P20">
        <f>INDEX(best!$A$1:$EZ$43,$B20,P$2)</f>
        <v>2</v>
      </c>
      <c r="R20">
        <f t="shared" si="0"/>
        <v>0</v>
      </c>
      <c r="S20">
        <f t="shared" si="4"/>
        <v>0.23121387283236994</v>
      </c>
      <c r="T20">
        <f t="shared" si="1"/>
        <v>0</v>
      </c>
      <c r="U20">
        <f t="shared" si="2"/>
        <v>1</v>
      </c>
      <c r="W20">
        <v>9.02</v>
      </c>
      <c r="X20">
        <f>K20</f>
        <v>1.372906</v>
      </c>
    </row>
    <row r="21" spans="1:24" x14ac:dyDescent="0.2">
      <c r="A21" t="s">
        <v>160</v>
      </c>
      <c r="B21">
        <f>MATCH($A21,best!A:A,0)</f>
        <v>19</v>
      </c>
      <c r="C21" t="s">
        <v>160</v>
      </c>
      <c r="D21">
        <f>INDEX(best!$A$1:$EZ$43,$B21,D$2)</f>
        <v>62</v>
      </c>
      <c r="E21">
        <f>INDEX(best!$A$1:$EZ$43,$B21,E$2)</f>
        <v>96</v>
      </c>
      <c r="F21">
        <f>INDEX(best!$A$1:$EZ$43,$B21,F$2)</f>
        <v>256.01666666666603</v>
      </c>
      <c r="G21">
        <f>INDEX(best!$A$1:$EZ$43,$B21,G$2)</f>
        <v>280.94999999999902</v>
      </c>
      <c r="H21">
        <f>INDEX(best!$A$1:$EZ$43,$B21,H$2)</f>
        <v>257.11666666666599</v>
      </c>
      <c r="I21">
        <f>INDEX(best!$A$1:$EZ$43,$B21,I$2)</f>
        <v>257.85386904761901</v>
      </c>
      <c r="J21" s="8">
        <f>INDEX(best!$A$1:$EZ$43,$B21,J$2)</f>
        <v>4.4117649999999999</v>
      </c>
      <c r="K21" s="8">
        <f>INDEX(best!$A$1:$EZ$43,$B21,K$2)</f>
        <v>7.3684589999999996</v>
      </c>
      <c r="L21" s="8">
        <f t="shared" si="3"/>
        <v>2.9566939999999997</v>
      </c>
      <c r="M21">
        <f>INDEX(best!$A$1:$EZ$43,$B21,M$2)</f>
        <v>5</v>
      </c>
      <c r="N21">
        <f>INDEX(best!$A$1:$EZ$43,$B21,N$2)</f>
        <v>2</v>
      </c>
      <c r="O21">
        <f>INDEX(best!$A$1:$EZ$43,$B21,O$2)</f>
        <v>57</v>
      </c>
      <c r="P21">
        <f>INDEX(best!$A$1:$EZ$43,$B21,P$2)</f>
        <v>12</v>
      </c>
      <c r="R21">
        <f t="shared" si="0"/>
        <v>40</v>
      </c>
      <c r="S21">
        <f t="shared" si="4"/>
        <v>21.05263157894737</v>
      </c>
      <c r="T21">
        <f t="shared" si="1"/>
        <v>0.14285714285714285</v>
      </c>
      <c r="U21">
        <f t="shared" si="2"/>
        <v>0.8571428571428571</v>
      </c>
    </row>
    <row r="22" spans="1:24" x14ac:dyDescent="0.2">
      <c r="A22" t="s">
        <v>161</v>
      </c>
      <c r="B22">
        <f>MATCH($A22,best!A:A,0)</f>
        <v>20</v>
      </c>
      <c r="C22" t="s">
        <v>161</v>
      </c>
      <c r="D22">
        <f>INDEX(best!$A$1:$EZ$43,$B22,D$2)</f>
        <v>291</v>
      </c>
      <c r="E22">
        <f>INDEX(best!$A$1:$EZ$43,$B22,E$2)</f>
        <v>422</v>
      </c>
      <c r="F22">
        <f>INDEX(best!$A$1:$EZ$43,$B22,F$2)</f>
        <v>20430947.618853599</v>
      </c>
      <c r="G22">
        <f>INDEX(best!$A$1:$EZ$43,$B22,G$2)</f>
        <v>20740508</v>
      </c>
      <c r="H22">
        <f>INDEX(best!$A$1:$EZ$43,$B22,H$2)</f>
        <v>20460632.831667401</v>
      </c>
      <c r="I22">
        <f>INDEX(best!$A$1:$EZ$43,$B22,I$2)</f>
        <v>20474361.049583498</v>
      </c>
      <c r="J22" s="8">
        <f>INDEX(best!$A$1:$EZ$43,$B22,J$2)</f>
        <v>9.5894739999999992</v>
      </c>
      <c r="K22" s="8">
        <f>INDEX(best!$A$1:$EZ$43,$B22,K$2)</f>
        <v>14.024221000000001</v>
      </c>
      <c r="L22" s="8">
        <f t="shared" si="3"/>
        <v>4.4347470000000015</v>
      </c>
      <c r="M22">
        <f>INDEX(best!$A$1:$EZ$43,$B22,M$2)</f>
        <v>29</v>
      </c>
      <c r="N22">
        <f>INDEX(best!$A$1:$EZ$43,$B22,N$2)</f>
        <v>14</v>
      </c>
      <c r="O22">
        <f>INDEX(best!$A$1:$EZ$43,$B22,O$2)</f>
        <v>321</v>
      </c>
      <c r="P22">
        <f>INDEX(best!$A$1:$EZ$43,$B22,P$2)</f>
        <v>71</v>
      </c>
      <c r="R22">
        <f t="shared" si="0"/>
        <v>48.275862068965516</v>
      </c>
      <c r="S22">
        <f t="shared" si="4"/>
        <v>22.118380062305295</v>
      </c>
      <c r="T22">
        <f t="shared" si="1"/>
        <v>0.16470588235294117</v>
      </c>
      <c r="U22">
        <f t="shared" si="2"/>
        <v>0.83529411764705885</v>
      </c>
      <c r="W22">
        <v>57.09</v>
      </c>
      <c r="X22">
        <f>K22</f>
        <v>14.024221000000001</v>
      </c>
    </row>
    <row r="23" spans="1:24" x14ac:dyDescent="0.2">
      <c r="A23" t="s">
        <v>162</v>
      </c>
      <c r="B23">
        <f>MATCH($A23,best!A:A,0)</f>
        <v>21</v>
      </c>
      <c r="C23" t="s">
        <v>162</v>
      </c>
      <c r="D23">
        <f>INDEX(best!$A$1:$EZ$43,$B23,D$2)</f>
        <v>16</v>
      </c>
      <c r="E23">
        <f>INDEX(best!$A$1:$EZ$43,$B23,E$2)</f>
        <v>33</v>
      </c>
      <c r="F23">
        <f>INDEX(best!$A$1:$EZ$43,$B23,F$2)</f>
        <v>2520.5717391304302</v>
      </c>
      <c r="G23">
        <f>INDEX(best!$A$1:$EZ$43,$B23,G$2)</f>
        <v>3089</v>
      </c>
      <c r="H23">
        <f>INDEX(best!$A$1:$EZ$43,$B23,H$2)</f>
        <v>2530.9918874789</v>
      </c>
      <c r="I23">
        <f>INDEX(best!$A$1:$EZ$43,$B23,I$2)</f>
        <v>2550.0454056927701</v>
      </c>
      <c r="J23" s="8">
        <f>INDEX(best!$A$1:$EZ$43,$B23,J$2)</f>
        <v>1.833151</v>
      </c>
      <c r="K23" s="8">
        <f>INDEX(best!$A$1:$EZ$43,$B23,K$2)</f>
        <v>5.1851159999999998</v>
      </c>
      <c r="L23" s="8">
        <f t="shared" si="3"/>
        <v>3.3519649999999999</v>
      </c>
      <c r="M23">
        <f>INDEX(best!$A$1:$EZ$43,$B23,M$2)</f>
        <v>6</v>
      </c>
      <c r="N23">
        <f>INDEX(best!$A$1:$EZ$43,$B23,N$2)</f>
        <v>4</v>
      </c>
      <c r="O23">
        <f>INDEX(best!$A$1:$EZ$43,$B23,O$2)</f>
        <v>31</v>
      </c>
      <c r="P23">
        <f>INDEX(best!$A$1:$EZ$43,$B23,P$2)</f>
        <v>7</v>
      </c>
      <c r="R23">
        <f t="shared" si="0"/>
        <v>66.666666666666671</v>
      </c>
      <c r="S23">
        <f t="shared" si="4"/>
        <v>22.580645161290324</v>
      </c>
      <c r="T23">
        <f t="shared" si="1"/>
        <v>0.36363636363636365</v>
      </c>
      <c r="U23">
        <f t="shared" si="2"/>
        <v>0.63636363636363635</v>
      </c>
      <c r="W23">
        <v>8.19</v>
      </c>
      <c r="X23">
        <f>K23</f>
        <v>5.1851159999999998</v>
      </c>
    </row>
    <row r="24" spans="1:24" x14ac:dyDescent="0.2">
      <c r="A24" t="s">
        <v>163</v>
      </c>
      <c r="B24">
        <f>MATCH($A24,best!A:A,0)</f>
        <v>22</v>
      </c>
      <c r="C24" t="s">
        <v>163</v>
      </c>
      <c r="D24">
        <f>INDEX(best!$A$1:$EZ$43,$B24,D$2)</f>
        <v>23</v>
      </c>
      <c r="E24">
        <f>INDEX(best!$A$1:$EZ$43,$B24,E$2)</f>
        <v>40</v>
      </c>
      <c r="F24">
        <f>INDEX(best!$A$1:$EZ$43,$B24,F$2)</f>
        <v>61796.545052460198</v>
      </c>
      <c r="G24">
        <f>INDEX(best!$A$1:$EZ$43,$B24,G$2)</f>
        <v>62027</v>
      </c>
      <c r="H24">
        <f>INDEX(best!$A$1:$EZ$43,$B24,H$2)</f>
        <v>61811.875927848901</v>
      </c>
      <c r="I24">
        <f>INDEX(best!$A$1:$EZ$43,$B24,I$2)</f>
        <v>61811.875927849702</v>
      </c>
      <c r="J24" s="8">
        <f>INDEX(best!$A$1:$EZ$43,$B24,J$2)</f>
        <v>6.6524390000000002</v>
      </c>
      <c r="K24" s="8">
        <f>INDEX(best!$A$1:$EZ$43,$B24,K$2)</f>
        <v>6.6524390000000002</v>
      </c>
      <c r="L24" s="8">
        <f t="shared" si="3"/>
        <v>0</v>
      </c>
      <c r="M24">
        <f>INDEX(best!$A$1:$EZ$43,$B24,M$2)</f>
        <v>4</v>
      </c>
      <c r="N24">
        <f>INDEX(best!$A$1:$EZ$43,$B24,N$2)</f>
        <v>4</v>
      </c>
      <c r="O24">
        <f>INDEX(best!$A$1:$EZ$43,$B24,O$2)</f>
        <v>7</v>
      </c>
      <c r="P24">
        <f>INDEX(best!$A$1:$EZ$43,$B24,P$2)</f>
        <v>7</v>
      </c>
      <c r="R24">
        <f t="shared" si="0"/>
        <v>100</v>
      </c>
      <c r="S24">
        <f t="shared" si="4"/>
        <v>100</v>
      </c>
      <c r="T24">
        <f t="shared" si="1"/>
        <v>0.36363636363636365</v>
      </c>
      <c r="U24">
        <f t="shared" si="2"/>
        <v>0.63636363636363635</v>
      </c>
    </row>
    <row r="25" spans="1:24" x14ac:dyDescent="0.2">
      <c r="A25" t="s">
        <v>164</v>
      </c>
      <c r="B25">
        <f>MATCH($A25,best!A:A,0)</f>
        <v>23</v>
      </c>
      <c r="C25" t="s">
        <v>164</v>
      </c>
      <c r="D25">
        <f>INDEX(best!$A$1:$EZ$43,$B25,D$2)</f>
        <v>241</v>
      </c>
      <c r="E25">
        <f>INDEX(best!$A$1:$EZ$43,$B25,E$2)</f>
        <v>282</v>
      </c>
      <c r="F25">
        <f>INDEX(best!$A$1:$EZ$43,$B25,F$2)</f>
        <v>176867.50334911299</v>
      </c>
      <c r="G25">
        <f>INDEX(best!$A$1:$EZ$43,$B25,G$2)</f>
        <v>258411</v>
      </c>
      <c r="H25">
        <f>INDEX(best!$A$1:$EZ$43,$B25,H$2)</f>
        <v>179863.20353730701</v>
      </c>
      <c r="I25">
        <f>INDEX(best!$A$1:$EZ$43,$B25,I$2)</f>
        <v>181043.16396113299</v>
      </c>
      <c r="J25" s="8">
        <f>INDEX(best!$A$1:$EZ$43,$B25,J$2)</f>
        <v>3.6737449999999998</v>
      </c>
      <c r="K25" s="8">
        <f>INDEX(best!$A$1:$EZ$43,$B25,K$2)</f>
        <v>5.1207770000000004</v>
      </c>
      <c r="L25" s="8">
        <f t="shared" si="3"/>
        <v>1.4470320000000005</v>
      </c>
      <c r="M25">
        <f>INDEX(best!$A$1:$EZ$43,$B25,M$2)</f>
        <v>26</v>
      </c>
      <c r="N25">
        <f>INDEX(best!$A$1:$EZ$43,$B25,N$2)</f>
        <v>4</v>
      </c>
      <c r="O25">
        <f>INDEX(best!$A$1:$EZ$43,$B25,O$2)</f>
        <v>975</v>
      </c>
      <c r="P25">
        <f>INDEX(best!$A$1:$EZ$43,$B25,P$2)</f>
        <v>26</v>
      </c>
      <c r="R25">
        <f t="shared" si="0"/>
        <v>15.384615384615385</v>
      </c>
      <c r="S25">
        <f t="shared" si="4"/>
        <v>2.6666666666666665</v>
      </c>
      <c r="T25">
        <f t="shared" si="1"/>
        <v>0.13333333333333333</v>
      </c>
      <c r="U25">
        <f t="shared" si="2"/>
        <v>0.8666666666666667</v>
      </c>
      <c r="W25">
        <v>93.9</v>
      </c>
      <c r="X25">
        <f>K25</f>
        <v>5.1207770000000004</v>
      </c>
    </row>
    <row r="26" spans="1:24" x14ac:dyDescent="0.2">
      <c r="A26" t="s">
        <v>165</v>
      </c>
      <c r="B26">
        <f>MATCH($A26,best!A:A,0)</f>
        <v>24</v>
      </c>
      <c r="C26" t="s">
        <v>165</v>
      </c>
      <c r="D26">
        <f>INDEX(best!$A$1:$EZ$43,$B26,D$2)</f>
        <v>252</v>
      </c>
      <c r="E26">
        <f>INDEX(best!$A$1:$EZ$43,$B26,E$2)</f>
        <v>291</v>
      </c>
      <c r="F26">
        <f>INDEX(best!$A$1:$EZ$43,$B26,F$2)</f>
        <v>1705.12876123876</v>
      </c>
      <c r="G26">
        <f>INDEX(best!$A$1:$EZ$43,$B26,G$2)</f>
        <v>5223.7489999999898</v>
      </c>
      <c r="H26">
        <f>INDEX(best!$A$1:$EZ$43,$B26,H$2)</f>
        <v>2682.6770245125699</v>
      </c>
      <c r="I26">
        <f>INDEX(best!$A$1:$EZ$43,$B26,I$2)</f>
        <v>3116.8321327141298</v>
      </c>
      <c r="J26" s="8">
        <f>INDEX(best!$A$1:$EZ$43,$B26,J$2)</f>
        <v>27.782146999999998</v>
      </c>
      <c r="K26" s="8">
        <f>INDEX(best!$A$1:$EZ$43,$B26,K$2)</f>
        <v>40.120936</v>
      </c>
      <c r="L26" s="8">
        <f t="shared" si="3"/>
        <v>12.338789000000002</v>
      </c>
      <c r="M26">
        <f>INDEX(best!$A$1:$EZ$43,$B26,M$2)</f>
        <v>10</v>
      </c>
      <c r="N26">
        <f>INDEX(best!$A$1:$EZ$43,$B26,N$2)</f>
        <v>2</v>
      </c>
      <c r="O26">
        <f>INDEX(best!$A$1:$EZ$43,$B26,O$2)</f>
        <v>105</v>
      </c>
      <c r="P26">
        <f>INDEX(best!$A$1:$EZ$43,$B26,P$2)</f>
        <v>9</v>
      </c>
      <c r="R26">
        <f t="shared" si="0"/>
        <v>20</v>
      </c>
      <c r="S26">
        <f t="shared" si="4"/>
        <v>8.5714285714285712</v>
      </c>
      <c r="T26">
        <f t="shared" si="1"/>
        <v>0.18181818181818182</v>
      </c>
      <c r="U26">
        <f t="shared" si="2"/>
        <v>0.81818181818181823</v>
      </c>
    </row>
    <row r="27" spans="1:24" x14ac:dyDescent="0.2">
      <c r="A27" t="s">
        <v>166</v>
      </c>
      <c r="B27">
        <f>MATCH($A27,best!A:A,0)</f>
        <v>25</v>
      </c>
      <c r="C27" t="s">
        <v>166</v>
      </c>
      <c r="D27">
        <f>INDEX(best!$A$1:$EZ$43,$B27,D$2)</f>
        <v>25</v>
      </c>
      <c r="E27">
        <f>INDEX(best!$A$1:$EZ$43,$B27,E$2)</f>
        <v>48</v>
      </c>
      <c r="F27">
        <f>INDEX(best!$A$1:$EZ$43,$B27,F$2)</f>
        <v>773.751061971235</v>
      </c>
      <c r="G27">
        <f>INDEX(best!$A$1:$EZ$43,$B27,G$2)</f>
        <v>788.26300000000003</v>
      </c>
      <c r="H27">
        <f>INDEX(best!$A$1:$EZ$43,$B27,H$2)</f>
        <v>773.86908535128305</v>
      </c>
      <c r="I27">
        <f>INDEX(best!$A$1:$EZ$43,$B27,I$2)</f>
        <v>773.95929701479702</v>
      </c>
      <c r="J27" s="8">
        <f>INDEX(best!$A$1:$EZ$43,$B27,J$2)</f>
        <v>0.81328500000000004</v>
      </c>
      <c r="K27" s="8">
        <f>INDEX(best!$A$1:$EZ$43,$B27,K$2)</f>
        <v>1.434922</v>
      </c>
      <c r="L27" s="8">
        <f t="shared" si="3"/>
        <v>0.621637</v>
      </c>
      <c r="M27">
        <f>INDEX(best!$A$1:$EZ$43,$B27,M$2)</f>
        <v>6</v>
      </c>
      <c r="N27">
        <f>INDEX(best!$A$1:$EZ$43,$B27,N$2)</f>
        <v>2</v>
      </c>
      <c r="O27">
        <f>INDEX(best!$A$1:$EZ$43,$B27,O$2)</f>
        <v>218</v>
      </c>
      <c r="P27">
        <f>INDEX(best!$A$1:$EZ$43,$B27,P$2)</f>
        <v>18</v>
      </c>
      <c r="R27">
        <f t="shared" si="0"/>
        <v>33.333333333333336</v>
      </c>
      <c r="S27">
        <f t="shared" si="4"/>
        <v>8.2568807339449535</v>
      </c>
      <c r="T27">
        <f t="shared" si="1"/>
        <v>0.1</v>
      </c>
      <c r="U27">
        <f t="shared" si="2"/>
        <v>0.9</v>
      </c>
    </row>
    <row r="28" spans="1:24" x14ac:dyDescent="0.2">
      <c r="A28" t="s">
        <v>167</v>
      </c>
      <c r="B28">
        <f>MATCH($A28,best!A:A,0)</f>
        <v>26</v>
      </c>
      <c r="C28" t="s">
        <v>167</v>
      </c>
      <c r="D28">
        <f>INDEX(best!$A$1:$EZ$43,$B28,D$2)</f>
        <v>136</v>
      </c>
      <c r="E28">
        <f>INDEX(best!$A$1:$EZ$43,$B28,E$2)</f>
        <v>240</v>
      </c>
      <c r="F28">
        <f>INDEX(best!$A$1:$EZ$43,$B28,F$2)</f>
        <v>2748.3452380952299</v>
      </c>
      <c r="G28">
        <f>INDEX(best!$A$1:$EZ$43,$B28,G$2)</f>
        <v>7350</v>
      </c>
      <c r="H28">
        <f>INDEX(best!$A$1:$EZ$43,$B28,H$2)</f>
        <v>5115.2893139512198</v>
      </c>
      <c r="I28">
        <f>INDEX(best!$A$1:$EZ$43,$B28,I$2)</f>
        <v>5254.4454153428596</v>
      </c>
      <c r="J28" s="8">
        <f>INDEX(best!$A$1:$EZ$43,$B28,J$2)</f>
        <v>51.436802999999998</v>
      </c>
      <c r="K28" s="8">
        <f>INDEX(best!$A$1:$EZ$43,$B28,K$2)</f>
        <v>54.460847000000001</v>
      </c>
      <c r="L28" s="8">
        <f t="shared" si="3"/>
        <v>3.0240440000000035</v>
      </c>
      <c r="M28">
        <f>INDEX(best!$A$1:$EZ$43,$B28,M$2)</f>
        <v>53</v>
      </c>
      <c r="N28">
        <f>INDEX(best!$A$1:$EZ$43,$B28,N$2)</f>
        <v>43</v>
      </c>
      <c r="O28">
        <f>INDEX(best!$A$1:$EZ$43,$B28,O$2)</f>
        <v>395</v>
      </c>
      <c r="P28">
        <f>INDEX(best!$A$1:$EZ$43,$B28,P$2)</f>
        <v>75</v>
      </c>
      <c r="R28">
        <f t="shared" si="0"/>
        <v>81.132075471698116</v>
      </c>
      <c r="S28">
        <f t="shared" si="4"/>
        <v>18.9873417721519</v>
      </c>
      <c r="T28">
        <f t="shared" si="1"/>
        <v>0.36440677966101692</v>
      </c>
      <c r="U28">
        <f t="shared" si="2"/>
        <v>0.63559322033898302</v>
      </c>
      <c r="W28">
        <v>79.290000000000006</v>
      </c>
      <c r="X28">
        <f>K28</f>
        <v>54.460847000000001</v>
      </c>
    </row>
    <row r="29" spans="1:24" x14ac:dyDescent="0.2">
      <c r="A29" t="s">
        <v>168</v>
      </c>
      <c r="B29">
        <f>MATCH($A29,best!A:A,0)</f>
        <v>27</v>
      </c>
      <c r="C29" t="s">
        <v>168</v>
      </c>
      <c r="D29">
        <f>INDEX(best!$A$1:$EZ$43,$B29,D$2)</f>
        <v>302</v>
      </c>
      <c r="E29">
        <f>INDEX(best!$A$1:$EZ$43,$B29,E$2)</f>
        <v>320</v>
      </c>
      <c r="F29">
        <f>INDEX(best!$A$1:$EZ$43,$B29,F$2)</f>
        <v>5</v>
      </c>
      <c r="G29">
        <f>INDEX(best!$A$1:$EZ$43,$B29,G$2)</f>
        <v>16.734246760000001</v>
      </c>
      <c r="H29">
        <f>INDEX(best!$A$1:$EZ$43,$B29,H$2)</f>
        <v>7.9498518070243902</v>
      </c>
      <c r="I29">
        <f>INDEX(best!$A$1:$EZ$43,$B29,I$2)</f>
        <v>7.9669171094566398</v>
      </c>
      <c r="J29" s="8">
        <f>INDEX(best!$A$1:$EZ$43,$B29,J$2)</f>
        <v>25.138825000000001</v>
      </c>
      <c r="K29" s="8">
        <f>INDEX(best!$A$1:$EZ$43,$B29,K$2)</f>
        <v>25.284257</v>
      </c>
      <c r="L29" s="8">
        <f t="shared" si="3"/>
        <v>0.14543199999999956</v>
      </c>
      <c r="M29">
        <f>INDEX(best!$A$1:$EZ$43,$B29,M$2)</f>
        <v>125</v>
      </c>
      <c r="N29">
        <f>INDEX(best!$A$1:$EZ$43,$B29,N$2)</f>
        <v>69</v>
      </c>
      <c r="O29">
        <f>INDEX(best!$A$1:$EZ$43,$B29,O$2)</f>
        <v>1000</v>
      </c>
      <c r="P29">
        <f>INDEX(best!$A$1:$EZ$43,$B29,P$2)</f>
        <v>143</v>
      </c>
      <c r="R29">
        <f t="shared" si="0"/>
        <v>55.2</v>
      </c>
      <c r="S29">
        <f t="shared" si="4"/>
        <v>14.3</v>
      </c>
      <c r="T29">
        <f t="shared" si="1"/>
        <v>0.32547169811320753</v>
      </c>
      <c r="U29">
        <f t="shared" si="2"/>
        <v>0.67452830188679247</v>
      </c>
    </row>
    <row r="30" spans="1:24" x14ac:dyDescent="0.2">
      <c r="A30" t="s">
        <v>169</v>
      </c>
      <c r="B30">
        <f>MATCH($A30,best!A:A,0)</f>
        <v>28</v>
      </c>
      <c r="C30" t="s">
        <v>169</v>
      </c>
      <c r="D30">
        <f>INDEX(best!$A$1:$EZ$43,$B30,D$2)</f>
        <v>45</v>
      </c>
      <c r="E30">
        <f>INDEX(best!$A$1:$EZ$43,$B30,E$2)</f>
        <v>67</v>
      </c>
      <c r="F30">
        <f>INDEX(best!$A$1:$EZ$43,$B30,F$2)</f>
        <v>247</v>
      </c>
      <c r="G30">
        <f>INDEX(best!$A$1:$EZ$43,$B30,G$2)</f>
        <v>375</v>
      </c>
      <c r="H30">
        <f>INDEX(best!$A$1:$EZ$43,$B30,H$2)</f>
        <v>254.49999999999801</v>
      </c>
      <c r="I30">
        <f>INDEX(best!$A$1:$EZ$43,$B30,I$2)</f>
        <v>263.819444444444</v>
      </c>
      <c r="J30" s="8">
        <f>INDEX(best!$A$1:$EZ$43,$B30,J$2)</f>
        <v>5.859375</v>
      </c>
      <c r="K30" s="8">
        <f>INDEX(best!$A$1:$EZ$43,$B30,K$2)</f>
        <v>13.140191</v>
      </c>
      <c r="L30" s="8">
        <f t="shared" si="3"/>
        <v>7.2808159999999997</v>
      </c>
      <c r="M30">
        <f>INDEX(best!$A$1:$EZ$43,$B30,M$2)</f>
        <v>12</v>
      </c>
      <c r="N30">
        <f>INDEX(best!$A$1:$EZ$43,$B30,N$2)</f>
        <v>2</v>
      </c>
      <c r="O30">
        <f>INDEX(best!$A$1:$EZ$43,$B30,O$2)</f>
        <v>227</v>
      </c>
      <c r="P30">
        <f>INDEX(best!$A$1:$EZ$43,$B30,P$2)</f>
        <v>8</v>
      </c>
      <c r="R30">
        <f t="shared" si="0"/>
        <v>16.666666666666668</v>
      </c>
      <c r="S30">
        <f t="shared" si="4"/>
        <v>3.5242290748898677</v>
      </c>
      <c r="T30">
        <f t="shared" si="1"/>
        <v>0.2</v>
      </c>
      <c r="U30">
        <f t="shared" si="2"/>
        <v>0.8</v>
      </c>
    </row>
    <row r="31" spans="1:24" x14ac:dyDescent="0.2">
      <c r="A31" t="s">
        <v>170</v>
      </c>
      <c r="B31">
        <f>MATCH($A31,best!A:A,0)</f>
        <v>29</v>
      </c>
      <c r="C31" t="s">
        <v>170</v>
      </c>
      <c r="D31">
        <f>INDEX(best!$A$1:$EZ$43,$B31,D$2)</f>
        <v>30</v>
      </c>
      <c r="E31">
        <f>INDEX(best!$A$1:$EZ$43,$B31,E$2)</f>
        <v>60</v>
      </c>
      <c r="F31">
        <f>INDEX(best!$A$1:$EZ$43,$B31,F$2)</f>
        <v>-7839.2780180210002</v>
      </c>
      <c r="G31">
        <f>INDEX(best!$A$1:$EZ$43,$B31,G$2)</f>
        <v>-7772</v>
      </c>
      <c r="H31">
        <f>INDEX(best!$A$1:$EZ$43,$B31,H$2)</f>
        <v>-7832.2918957325401</v>
      </c>
      <c r="I31">
        <f>INDEX(best!$A$1:$EZ$43,$B31,I$2)</f>
        <v>-7829.8588181629102</v>
      </c>
      <c r="J31" s="8">
        <f>INDEX(best!$A$1:$EZ$43,$B31,J$2)</f>
        <v>10.38396</v>
      </c>
      <c r="K31" s="8">
        <f>INDEX(best!$A$1:$EZ$43,$B31,K$2)</f>
        <v>14.000412000000001</v>
      </c>
      <c r="L31" s="8">
        <f t="shared" si="3"/>
        <v>3.6164520000000007</v>
      </c>
      <c r="M31">
        <f>INDEX(best!$A$1:$EZ$43,$B31,M$2)</f>
        <v>8</v>
      </c>
      <c r="N31">
        <f>INDEX(best!$A$1:$EZ$43,$B31,N$2)</f>
        <v>0</v>
      </c>
      <c r="O31">
        <f>INDEX(best!$A$1:$EZ$43,$B31,O$2)</f>
        <v>547</v>
      </c>
      <c r="P31">
        <f>INDEX(best!$A$1:$EZ$43,$B31,P$2)</f>
        <v>11</v>
      </c>
      <c r="R31">
        <f t="shared" si="0"/>
        <v>0</v>
      </c>
      <c r="S31">
        <f t="shared" si="4"/>
        <v>2.0109689213893969</v>
      </c>
      <c r="T31">
        <f t="shared" si="1"/>
        <v>0</v>
      </c>
      <c r="U31">
        <f t="shared" si="2"/>
        <v>1</v>
      </c>
    </row>
    <row r="32" spans="1:24" x14ac:dyDescent="0.2">
      <c r="A32" t="s">
        <v>171</v>
      </c>
      <c r="B32">
        <f>MATCH($A32,best!A:A,0)</f>
        <v>30</v>
      </c>
      <c r="C32" t="s">
        <v>171</v>
      </c>
      <c r="D32">
        <f>INDEX(best!$A$1:$EZ$43,$B32,D$2)</f>
        <v>35</v>
      </c>
      <c r="E32">
        <f>INDEX(best!$A$1:$EZ$43,$B32,E$2)</f>
        <v>15</v>
      </c>
      <c r="F32">
        <f>INDEX(best!$A$1:$EZ$43,$B32,F$2)</f>
        <v>35</v>
      </c>
      <c r="G32">
        <f>INDEX(best!$A$1:$EZ$43,$B32,G$2)</f>
        <v>45</v>
      </c>
      <c r="H32">
        <f>INDEX(best!$A$1:$EZ$43,$B32,H$2)</f>
        <v>39.999999999989498</v>
      </c>
      <c r="I32">
        <f>INDEX(best!$A$1:$EZ$43,$B32,I$2)</f>
        <v>40.8333333333333</v>
      </c>
      <c r="J32" s="8">
        <f>INDEX(best!$A$1:$EZ$43,$B32,J$2)</f>
        <v>50</v>
      </c>
      <c r="K32" s="8">
        <f>INDEX(best!$A$1:$EZ$43,$B32,K$2)</f>
        <v>58.333333000000003</v>
      </c>
      <c r="L32" s="8">
        <f t="shared" si="3"/>
        <v>8.3333330000000032</v>
      </c>
      <c r="M32">
        <f>INDEX(best!$A$1:$EZ$43,$B32,M$2)</f>
        <v>5</v>
      </c>
      <c r="N32">
        <f>INDEX(best!$A$1:$EZ$43,$B32,N$2)</f>
        <v>2</v>
      </c>
      <c r="O32">
        <f>INDEX(best!$A$1:$EZ$43,$B32,O$2)</f>
        <v>41</v>
      </c>
      <c r="P32">
        <f>INDEX(best!$A$1:$EZ$43,$B32,P$2)</f>
        <v>9</v>
      </c>
      <c r="R32">
        <f t="shared" si="0"/>
        <v>40</v>
      </c>
      <c r="S32">
        <f t="shared" si="4"/>
        <v>21.951219512195124</v>
      </c>
      <c r="T32">
        <f t="shared" si="1"/>
        <v>0.18181818181818182</v>
      </c>
      <c r="U32">
        <f t="shared" si="2"/>
        <v>0.81818181818181823</v>
      </c>
    </row>
    <row r="33" spans="1:24" x14ac:dyDescent="0.2">
      <c r="A33" t="s">
        <v>172</v>
      </c>
      <c r="B33">
        <f>MATCH($A33,best!A:A,0)</f>
        <v>31</v>
      </c>
      <c r="C33" t="s">
        <v>172</v>
      </c>
      <c r="D33">
        <f>INDEX(best!$A$1:$EZ$43,$B33,D$2)</f>
        <v>117</v>
      </c>
      <c r="E33">
        <f>INDEX(best!$A$1:$EZ$43,$B33,E$2)</f>
        <v>27</v>
      </c>
      <c r="F33">
        <f>INDEX(best!$A$1:$EZ$43,$B33,F$2)</f>
        <v>126</v>
      </c>
      <c r="G33">
        <f>INDEX(best!$A$1:$EZ$43,$B33,G$2)</f>
        <v>207</v>
      </c>
      <c r="H33">
        <f>INDEX(best!$A$1:$EZ$43,$B33,H$2)</f>
        <v>131.99999999969799</v>
      </c>
      <c r="I33">
        <f>INDEX(best!$A$1:$EZ$43,$B33,I$2)</f>
        <v>133.111111111111</v>
      </c>
      <c r="J33" s="8">
        <f>INDEX(best!$A$1:$EZ$43,$B33,J$2)</f>
        <v>7.4074070000000001</v>
      </c>
      <c r="K33" s="8">
        <f>INDEX(best!$A$1:$EZ$43,$B33,K$2)</f>
        <v>8.7791499999999996</v>
      </c>
      <c r="L33" s="8">
        <f t="shared" si="3"/>
        <v>1.3717429999999995</v>
      </c>
      <c r="M33">
        <f>INDEX(best!$A$1:$EZ$43,$B33,M$2)</f>
        <v>27</v>
      </c>
      <c r="N33">
        <f>INDEX(best!$A$1:$EZ$43,$B33,N$2)</f>
        <v>3</v>
      </c>
      <c r="O33">
        <f>INDEX(best!$A$1:$EZ$43,$B33,O$2)</f>
        <v>1000</v>
      </c>
      <c r="P33">
        <f>INDEX(best!$A$1:$EZ$43,$B33,P$2)</f>
        <v>5</v>
      </c>
      <c r="R33">
        <f t="shared" si="0"/>
        <v>11.111111111111111</v>
      </c>
      <c r="S33">
        <f t="shared" si="4"/>
        <v>0.5</v>
      </c>
      <c r="T33">
        <f t="shared" si="1"/>
        <v>0.375</v>
      </c>
      <c r="U33">
        <f t="shared" si="2"/>
        <v>0.625</v>
      </c>
    </row>
    <row r="34" spans="1:24" x14ac:dyDescent="0.2">
      <c r="A34" t="s">
        <v>173</v>
      </c>
      <c r="B34">
        <f>MATCH($A34,best!A:A,0)</f>
        <v>32</v>
      </c>
      <c r="C34" t="s">
        <v>173</v>
      </c>
      <c r="D34">
        <f>INDEX(best!$A$1:$EZ$43,$B34,D$2)</f>
        <v>330</v>
      </c>
      <c r="E34">
        <f>INDEX(best!$A$1:$EZ$43,$B34,E$2)</f>
        <v>45</v>
      </c>
      <c r="F34">
        <f>INDEX(best!$A$1:$EZ$43,$B34,F$2)</f>
        <v>349.666666666666</v>
      </c>
      <c r="G34">
        <f>INDEX(best!$A$1:$EZ$43,$B34,G$2)</f>
        <v>594</v>
      </c>
      <c r="H34">
        <f>INDEX(best!$A$1:$EZ$43,$B34,H$2)</f>
        <v>367.00512447872501</v>
      </c>
      <c r="I34">
        <f>INDEX(best!$A$1:$EZ$43,$B34,I$2)</f>
        <v>368.10784051717201</v>
      </c>
      <c r="J34" s="8">
        <f>INDEX(best!$A$1:$EZ$43,$B34,J$2)</f>
        <v>7.0962310000000004</v>
      </c>
      <c r="K34" s="8">
        <f>INDEX(best!$A$1:$EZ$43,$B34,K$2)</f>
        <v>7.5475469999999998</v>
      </c>
      <c r="L34" s="8">
        <f t="shared" si="3"/>
        <v>0.45131599999999938</v>
      </c>
      <c r="M34">
        <f>INDEX(best!$A$1:$EZ$43,$B34,M$2)</f>
        <v>45</v>
      </c>
      <c r="N34">
        <f>INDEX(best!$A$1:$EZ$43,$B34,N$2)</f>
        <v>2</v>
      </c>
      <c r="O34">
        <f>INDEX(best!$A$1:$EZ$43,$B34,O$2)</f>
        <v>1000</v>
      </c>
      <c r="P34">
        <f>INDEX(best!$A$1:$EZ$43,$B34,P$2)</f>
        <v>6</v>
      </c>
      <c r="R34">
        <f t="shared" si="0"/>
        <v>4.4444444444444446</v>
      </c>
      <c r="S34">
        <f t="shared" si="4"/>
        <v>0.6</v>
      </c>
      <c r="T34">
        <f t="shared" si="1"/>
        <v>0.25</v>
      </c>
      <c r="U34">
        <f t="shared" si="2"/>
        <v>0.75</v>
      </c>
    </row>
    <row r="35" spans="1:24" x14ac:dyDescent="0.2">
      <c r="A35" t="s">
        <v>174</v>
      </c>
      <c r="B35">
        <f>MATCH($A35,best!A:A,0)</f>
        <v>33</v>
      </c>
      <c r="C35" t="s">
        <v>174</v>
      </c>
      <c r="D35">
        <f>INDEX(best!$A$1:$EZ$43,$B35,D$2)</f>
        <v>171</v>
      </c>
      <c r="E35">
        <f>INDEX(best!$A$1:$EZ$43,$B35,E$2)</f>
        <v>397</v>
      </c>
      <c r="F35">
        <f>INDEX(best!$A$1:$EZ$43,$B35,F$2)</f>
        <v>28693.999999999902</v>
      </c>
      <c r="G35">
        <f>INDEX(best!$A$1:$EZ$43,$B35,G$2)</f>
        <v>764772</v>
      </c>
      <c r="H35">
        <f>INDEX(best!$A$1:$EZ$43,$B35,H$2)</f>
        <v>157786.57440964499</v>
      </c>
      <c r="I35">
        <f>INDEX(best!$A$1:$EZ$43,$B35,I$2)</f>
        <v>157786.57440965599</v>
      </c>
      <c r="J35" s="8">
        <f>INDEX(best!$A$1:$EZ$43,$B35,J$2)</f>
        <v>17.537893</v>
      </c>
      <c r="K35" s="8">
        <f>INDEX(best!$A$1:$EZ$43,$B35,K$2)</f>
        <v>17.537893</v>
      </c>
      <c r="L35" s="8">
        <f t="shared" si="3"/>
        <v>0</v>
      </c>
      <c r="M35">
        <f>INDEX(best!$A$1:$EZ$43,$B35,M$2)</f>
        <v>136</v>
      </c>
      <c r="N35">
        <f>INDEX(best!$A$1:$EZ$43,$B35,N$2)</f>
        <v>38</v>
      </c>
      <c r="O35">
        <f>INDEX(best!$A$1:$EZ$43,$B35,O$2)</f>
        <v>1</v>
      </c>
      <c r="P35">
        <f>INDEX(best!$A$1:$EZ$43,$B35,P$2)</f>
        <v>1</v>
      </c>
      <c r="R35">
        <f t="shared" si="0"/>
        <v>27.941176470588236</v>
      </c>
      <c r="S35">
        <f t="shared" si="4"/>
        <v>100</v>
      </c>
      <c r="T35">
        <f t="shared" si="1"/>
        <v>0.97435897435897434</v>
      </c>
      <c r="U35">
        <f t="shared" si="2"/>
        <v>2.564102564102564E-2</v>
      </c>
      <c r="W35">
        <v>26.99</v>
      </c>
      <c r="X35">
        <f>K35</f>
        <v>17.537893</v>
      </c>
    </row>
    <row r="36" spans="1:24" x14ac:dyDescent="0.2">
      <c r="A36" t="s">
        <v>175</v>
      </c>
      <c r="B36">
        <f>MATCH($A36,best!A:A,0)</f>
        <v>34</v>
      </c>
      <c r="C36" t="s">
        <v>175</v>
      </c>
      <c r="D36">
        <f>INDEX(best!$A$1:$EZ$43,$B36,D$2)</f>
        <v>234</v>
      </c>
      <c r="E36">
        <f>INDEX(best!$A$1:$EZ$43,$B36,E$2)</f>
        <v>378</v>
      </c>
      <c r="F36">
        <f>INDEX(best!$A$1:$EZ$43,$B36,F$2)</f>
        <v>15.4166666666666</v>
      </c>
      <c r="G36">
        <f>INDEX(best!$A$1:$EZ$43,$B36,G$2)</f>
        <v>20</v>
      </c>
      <c r="H36">
        <f>INDEX(best!$A$1:$EZ$43,$B36,H$2)</f>
        <v>15.874999999998799</v>
      </c>
      <c r="I36">
        <f>INDEX(best!$A$1:$EZ$43,$B36,I$2)</f>
        <v>15.883333333333301</v>
      </c>
      <c r="J36" s="8">
        <f>INDEX(best!$A$1:$EZ$43,$B36,J$2)</f>
        <v>10</v>
      </c>
      <c r="K36" s="8">
        <f>INDEX(best!$A$1:$EZ$43,$B36,K$2)</f>
        <v>10.181818</v>
      </c>
      <c r="L36" s="8">
        <f t="shared" si="3"/>
        <v>0.18181799999999981</v>
      </c>
      <c r="M36">
        <f>INDEX(best!$A$1:$EZ$43,$B36,M$2)</f>
        <v>15</v>
      </c>
      <c r="N36">
        <f>INDEX(best!$A$1:$EZ$43,$B36,N$2)</f>
        <v>10</v>
      </c>
      <c r="O36">
        <f>INDEX(best!$A$1:$EZ$43,$B36,O$2)</f>
        <v>98</v>
      </c>
      <c r="P36">
        <f>INDEX(best!$A$1:$EZ$43,$B36,P$2)</f>
        <v>37</v>
      </c>
      <c r="R36">
        <f t="shared" si="0"/>
        <v>66.666666666666671</v>
      </c>
      <c r="S36">
        <f t="shared" si="4"/>
        <v>37.755102040816325</v>
      </c>
      <c r="T36">
        <f t="shared" si="1"/>
        <v>0.21276595744680851</v>
      </c>
      <c r="U36">
        <f t="shared" si="2"/>
        <v>0.78723404255319152</v>
      </c>
      <c r="W36">
        <v>31.42</v>
      </c>
      <c r="X36">
        <f>K36</f>
        <v>10.181818</v>
      </c>
    </row>
    <row r="37" spans="1:24" x14ac:dyDescent="0.2">
      <c r="A37" t="s">
        <v>176</v>
      </c>
      <c r="B37">
        <f>MATCH($A37,best!A:A,0)</f>
        <v>35</v>
      </c>
      <c r="C37" t="s">
        <v>176</v>
      </c>
      <c r="D37">
        <f>INDEX(best!$A$1:$EZ$43,$B37,D$2)</f>
        <v>234</v>
      </c>
      <c r="E37">
        <f>INDEX(best!$A$1:$EZ$43,$B37,E$2)</f>
        <v>378</v>
      </c>
      <c r="F37">
        <f>INDEX(best!$A$1:$EZ$43,$B37,F$2)</f>
        <v>9.8892645971914206</v>
      </c>
      <c r="G37">
        <f>INDEX(best!$A$1:$EZ$43,$B37,G$2)</f>
        <v>13.75</v>
      </c>
      <c r="H37">
        <f>INDEX(best!$A$1:$EZ$43,$B37,H$2)</f>
        <v>10.2822908678845</v>
      </c>
      <c r="I37">
        <f>INDEX(best!$A$1:$EZ$43,$B37,I$2)</f>
        <v>10.341227770582799</v>
      </c>
      <c r="J37" s="8">
        <f>INDEX(best!$A$1:$EZ$43,$B37,J$2)</f>
        <v>10.180088</v>
      </c>
      <c r="K37" s="8">
        <f>INDEX(best!$A$1:$EZ$43,$B37,K$2)</f>
        <v>11.706659999999999</v>
      </c>
      <c r="L37" s="8">
        <f t="shared" si="3"/>
        <v>1.5265719999999998</v>
      </c>
      <c r="M37">
        <f>INDEX(best!$A$1:$EZ$43,$B37,M$2)</f>
        <v>31</v>
      </c>
      <c r="N37">
        <f>INDEX(best!$A$1:$EZ$43,$B37,N$2)</f>
        <v>13</v>
      </c>
      <c r="O37">
        <f>INDEX(best!$A$1:$EZ$43,$B37,O$2)</f>
        <v>413</v>
      </c>
      <c r="P37">
        <f>INDEX(best!$A$1:$EZ$43,$B37,P$2)</f>
        <v>49</v>
      </c>
      <c r="R37">
        <f t="shared" si="0"/>
        <v>41.935483870967744</v>
      </c>
      <c r="S37">
        <f t="shared" si="4"/>
        <v>11.864406779661017</v>
      </c>
      <c r="T37">
        <f t="shared" si="1"/>
        <v>0.20967741935483872</v>
      </c>
      <c r="U37">
        <f t="shared" si="2"/>
        <v>0.79032258064516125</v>
      </c>
      <c r="W37">
        <v>54.29</v>
      </c>
      <c r="X37">
        <f>K37</f>
        <v>11.706659999999999</v>
      </c>
    </row>
    <row r="38" spans="1:24" s="6" customFormat="1" x14ac:dyDescent="0.2">
      <c r="C38" s="6" t="s">
        <v>229</v>
      </c>
      <c r="J38" s="12">
        <f>AVERAGE(J5:J37)</f>
        <v>17.227421212121214</v>
      </c>
      <c r="K38" s="12">
        <f>AVERAGE(K5:K37)</f>
        <v>22.310881696969705</v>
      </c>
      <c r="L38" s="12">
        <f>AVERAGE(L5:L37)</f>
        <v>5.0834604848484846</v>
      </c>
      <c r="R38" s="6">
        <f>AVERAGE(R5:R37)</f>
        <v>39.095754346734566</v>
      </c>
      <c r="S38" s="6">
        <f>AVERAGE(S5:S37)</f>
        <v>25.28862468714593</v>
      </c>
      <c r="T38" s="6">
        <f>AVERAGE(T5:T37)</f>
        <v>0.26407800747873877</v>
      </c>
      <c r="U38" s="6">
        <f>AVERAGE(U5:U37)</f>
        <v>0.73592199252126111</v>
      </c>
    </row>
    <row r="39" spans="1:24" x14ac:dyDescent="0.2">
      <c r="A39" t="s">
        <v>177</v>
      </c>
      <c r="B39">
        <f>MATCH($A39,best!A:A,0)</f>
        <v>37</v>
      </c>
      <c r="C39" t="s">
        <v>177</v>
      </c>
      <c r="D39">
        <v>396</v>
      </c>
      <c r="E39">
        <v>322</v>
      </c>
      <c r="F39">
        <v>800002400</v>
      </c>
      <c r="G39">
        <v>1200012600</v>
      </c>
      <c r="H39">
        <v>800002400</v>
      </c>
      <c r="I39">
        <v>800002400</v>
      </c>
      <c r="J39">
        <v>0</v>
      </c>
      <c r="K39">
        <v>0</v>
      </c>
      <c r="L39">
        <v>0</v>
      </c>
      <c r="M39">
        <f>INDEX(best!$A$1:$EZ$43,$B39,M$2)</f>
        <v>72</v>
      </c>
      <c r="N39">
        <f>INDEX(best!$A$1:$EZ$43,$B39,N$2)</f>
        <v>36</v>
      </c>
      <c r="O39">
        <f>INDEX(best!$A$1:$EZ$43,$B39,O$2)</f>
        <v>421</v>
      </c>
      <c r="P39">
        <f>INDEX(best!$A$1:$EZ$43,$B39,P$2)</f>
        <v>81</v>
      </c>
      <c r="R39">
        <f t="shared" ref="R39:R45" si="5">100*N39/M39</f>
        <v>50</v>
      </c>
      <c r="S39">
        <f t="shared" ref="S39:S45" si="6">100*P39/O39</f>
        <v>19.239904988123516</v>
      </c>
      <c r="T39">
        <f t="shared" ref="T39:T45" si="7">N39/(N39+P39)</f>
        <v>0.30769230769230771</v>
      </c>
      <c r="U39">
        <f t="shared" ref="U39:U45" si="8">P39/(N39+P39)</f>
        <v>0.69230769230769229</v>
      </c>
      <c r="W39">
        <v>0</v>
      </c>
      <c r="X39">
        <f>K39</f>
        <v>0</v>
      </c>
    </row>
    <row r="40" spans="1:24" x14ac:dyDescent="0.2">
      <c r="A40" t="s">
        <v>178</v>
      </c>
      <c r="B40">
        <f>MATCH($A40,best!A:A,0)</f>
        <v>38</v>
      </c>
      <c r="C40" t="s">
        <v>178</v>
      </c>
      <c r="D40">
        <v>54</v>
      </c>
      <c r="E40">
        <v>83</v>
      </c>
      <c r="F40">
        <v>57</v>
      </c>
      <c r="G40">
        <v>563.5</v>
      </c>
      <c r="H40">
        <v>57</v>
      </c>
      <c r="I40">
        <v>57</v>
      </c>
      <c r="J40">
        <v>0</v>
      </c>
      <c r="K40">
        <v>0</v>
      </c>
      <c r="L40">
        <v>0</v>
      </c>
      <c r="M40">
        <f>INDEX(best!$A$1:$EZ$43,$B40,M$2)</f>
        <v>12</v>
      </c>
      <c r="N40">
        <f>INDEX(best!$A$1:$EZ$43,$B40,N$2)</f>
        <v>4</v>
      </c>
      <c r="O40">
        <f>INDEX(best!$A$1:$EZ$43,$B40,O$2)</f>
        <v>47</v>
      </c>
      <c r="P40">
        <f>INDEX(best!$A$1:$EZ$43,$B40,P$2)</f>
        <v>6</v>
      </c>
      <c r="R40">
        <f t="shared" si="5"/>
        <v>33.333333333333336</v>
      </c>
      <c r="S40">
        <f t="shared" si="6"/>
        <v>12.76595744680851</v>
      </c>
      <c r="T40">
        <f t="shared" si="7"/>
        <v>0.4</v>
      </c>
      <c r="U40">
        <f t="shared" si="8"/>
        <v>0.6</v>
      </c>
    </row>
    <row r="41" spans="1:24" x14ac:dyDescent="0.2">
      <c r="A41" t="s">
        <v>179</v>
      </c>
      <c r="B41">
        <f>MATCH($A41,best!A:A,0)</f>
        <v>39</v>
      </c>
      <c r="C41" t="s">
        <v>179</v>
      </c>
      <c r="D41">
        <v>39</v>
      </c>
      <c r="E41">
        <v>59</v>
      </c>
      <c r="F41">
        <v>1010</v>
      </c>
      <c r="G41">
        <v>1690</v>
      </c>
      <c r="H41">
        <v>1010</v>
      </c>
      <c r="I41">
        <v>1010</v>
      </c>
      <c r="J41">
        <v>0</v>
      </c>
      <c r="K41">
        <v>0</v>
      </c>
      <c r="L41">
        <v>0</v>
      </c>
      <c r="M41">
        <f>INDEX(best!$A$1:$EZ$43,$B41,M$2)</f>
        <v>8</v>
      </c>
      <c r="N41">
        <f>INDEX(best!$A$1:$EZ$43,$B41,N$2)</f>
        <v>8</v>
      </c>
      <c r="O41">
        <f>INDEX(best!$A$1:$EZ$43,$B41,O$2)</f>
        <v>7</v>
      </c>
      <c r="P41">
        <f>INDEX(best!$A$1:$EZ$43,$B41,P$2)</f>
        <v>7</v>
      </c>
      <c r="R41">
        <f t="shared" si="5"/>
        <v>100</v>
      </c>
      <c r="S41">
        <f t="shared" si="6"/>
        <v>100</v>
      </c>
      <c r="T41">
        <f t="shared" si="7"/>
        <v>0.53333333333333333</v>
      </c>
      <c r="U41">
        <f t="shared" si="8"/>
        <v>0.46666666666666667</v>
      </c>
    </row>
    <row r="42" spans="1:24" x14ac:dyDescent="0.2">
      <c r="A42" t="s">
        <v>180</v>
      </c>
      <c r="B42">
        <f>MATCH($A42,best!A:A,0)</f>
        <v>40</v>
      </c>
      <c r="C42" t="s">
        <v>180</v>
      </c>
      <c r="D42">
        <v>96</v>
      </c>
      <c r="E42">
        <v>160</v>
      </c>
      <c r="F42">
        <v>1910</v>
      </c>
      <c r="G42">
        <v>3360</v>
      </c>
      <c r="H42">
        <v>1910</v>
      </c>
      <c r="I42">
        <v>1910</v>
      </c>
      <c r="J42">
        <v>0</v>
      </c>
      <c r="K42">
        <v>0</v>
      </c>
      <c r="L42">
        <v>0</v>
      </c>
      <c r="M42">
        <f>INDEX(best!$A$1:$EZ$43,$B42,M$2)</f>
        <v>22</v>
      </c>
      <c r="N42">
        <f>INDEX(best!$A$1:$EZ$43,$B42,N$2)</f>
        <v>8</v>
      </c>
      <c r="O42">
        <f>INDEX(best!$A$1:$EZ$43,$B42,O$2)</f>
        <v>74</v>
      </c>
      <c r="P42">
        <f>INDEX(best!$A$1:$EZ$43,$B42,P$2)</f>
        <v>11</v>
      </c>
      <c r="R42">
        <f t="shared" si="5"/>
        <v>36.363636363636367</v>
      </c>
      <c r="S42">
        <f t="shared" si="6"/>
        <v>14.864864864864865</v>
      </c>
      <c r="T42">
        <f t="shared" si="7"/>
        <v>0.42105263157894735</v>
      </c>
      <c r="U42">
        <f t="shared" si="8"/>
        <v>0.57894736842105265</v>
      </c>
      <c r="W42">
        <v>40.21</v>
      </c>
      <c r="X42">
        <f>K42</f>
        <v>0</v>
      </c>
    </row>
    <row r="43" spans="1:24" x14ac:dyDescent="0.2">
      <c r="A43" t="s">
        <v>181</v>
      </c>
      <c r="B43">
        <f>MATCH($A43,best!A:A,0)</f>
        <v>41</v>
      </c>
      <c r="C43" t="s">
        <v>181</v>
      </c>
      <c r="D43">
        <v>212</v>
      </c>
      <c r="E43">
        <v>260</v>
      </c>
      <c r="F43">
        <v>1415</v>
      </c>
      <c r="G43">
        <v>2810</v>
      </c>
      <c r="H43">
        <v>1415</v>
      </c>
      <c r="I43">
        <v>1415</v>
      </c>
      <c r="J43">
        <v>0</v>
      </c>
      <c r="K43">
        <v>0</v>
      </c>
      <c r="L43">
        <v>0</v>
      </c>
      <c r="M43">
        <f>INDEX(best!$A$1:$EZ$43,$B43,M$2)</f>
        <v>26</v>
      </c>
      <c r="N43">
        <f>INDEX(best!$A$1:$EZ$43,$B43,N$2)</f>
        <v>12</v>
      </c>
      <c r="O43">
        <f>INDEX(best!$A$1:$EZ$43,$B43,O$2)</f>
        <v>603</v>
      </c>
      <c r="P43">
        <f>INDEX(best!$A$1:$EZ$43,$B43,P$2)</f>
        <v>220</v>
      </c>
      <c r="R43">
        <f t="shared" si="5"/>
        <v>46.153846153846153</v>
      </c>
      <c r="S43">
        <f t="shared" si="6"/>
        <v>36.484245439469319</v>
      </c>
      <c r="T43">
        <f t="shared" si="7"/>
        <v>5.1724137931034482E-2</v>
      </c>
      <c r="U43">
        <f t="shared" si="8"/>
        <v>0.94827586206896552</v>
      </c>
      <c r="W43">
        <v>11.44</v>
      </c>
      <c r="X43">
        <f>K43</f>
        <v>0</v>
      </c>
    </row>
    <row r="44" spans="1:24" x14ac:dyDescent="0.2">
      <c r="A44" t="s">
        <v>182</v>
      </c>
      <c r="B44">
        <f>MATCH($A44,best!A:A,0)</f>
        <v>42</v>
      </c>
      <c r="C44" t="s">
        <v>182</v>
      </c>
      <c r="D44">
        <v>133</v>
      </c>
      <c r="E44">
        <v>201</v>
      </c>
      <c r="F44">
        <v>6875</v>
      </c>
      <c r="G44">
        <v>7615</v>
      </c>
      <c r="H44">
        <v>6875</v>
      </c>
      <c r="I44">
        <v>6875</v>
      </c>
      <c r="J44">
        <v>0</v>
      </c>
      <c r="K44">
        <v>0</v>
      </c>
      <c r="L44">
        <v>0</v>
      </c>
      <c r="M44">
        <f>INDEX(best!$A$1:$EZ$43,$B44,M$2)</f>
        <v>40</v>
      </c>
      <c r="N44">
        <f>INDEX(best!$A$1:$EZ$43,$B44,N$2)</f>
        <v>19</v>
      </c>
      <c r="O44">
        <f>INDEX(best!$A$1:$EZ$43,$B44,O$2)</f>
        <v>47</v>
      </c>
      <c r="P44">
        <f>INDEX(best!$A$1:$EZ$43,$B44,P$2)</f>
        <v>17</v>
      </c>
      <c r="R44">
        <f t="shared" si="5"/>
        <v>47.5</v>
      </c>
      <c r="S44">
        <f t="shared" si="6"/>
        <v>36.170212765957444</v>
      </c>
      <c r="T44">
        <f t="shared" si="7"/>
        <v>0.52777777777777779</v>
      </c>
      <c r="U44">
        <f t="shared" si="8"/>
        <v>0.47222222222222221</v>
      </c>
      <c r="W44">
        <v>46.85</v>
      </c>
      <c r="X44">
        <f>K44</f>
        <v>0</v>
      </c>
    </row>
    <row r="45" spans="1:24" x14ac:dyDescent="0.2">
      <c r="A45" t="s">
        <v>183</v>
      </c>
      <c r="B45">
        <f>MATCH($A45,best!A:A,0)</f>
        <v>43</v>
      </c>
      <c r="C45" t="s">
        <v>183</v>
      </c>
      <c r="D45">
        <v>24</v>
      </c>
      <c r="E45">
        <v>180</v>
      </c>
      <c r="F45">
        <v>48.8</v>
      </c>
      <c r="G45">
        <v>82.2</v>
      </c>
      <c r="H45">
        <v>48.8</v>
      </c>
      <c r="I45">
        <v>48.8</v>
      </c>
      <c r="J45">
        <v>0</v>
      </c>
      <c r="K45">
        <v>0</v>
      </c>
      <c r="L45">
        <v>0</v>
      </c>
      <c r="M45">
        <f>INDEX(best!$A$1:$EZ$43,$B45,M$2)</f>
        <v>19</v>
      </c>
      <c r="N45">
        <f>INDEX(best!$A$1:$EZ$43,$B45,N$2)</f>
        <v>11</v>
      </c>
      <c r="O45">
        <f>INDEX(best!$A$1:$EZ$43,$B45,O$2)</f>
        <v>15</v>
      </c>
      <c r="P45">
        <f>INDEX(best!$A$1:$EZ$43,$B45,P$2)</f>
        <v>9</v>
      </c>
      <c r="R45">
        <f t="shared" si="5"/>
        <v>57.89473684210526</v>
      </c>
      <c r="S45">
        <f t="shared" si="6"/>
        <v>60</v>
      </c>
      <c r="T45">
        <f t="shared" si="7"/>
        <v>0.55000000000000004</v>
      </c>
      <c r="U45">
        <f t="shared" si="8"/>
        <v>0.45</v>
      </c>
      <c r="W45">
        <v>11.88</v>
      </c>
      <c r="X45">
        <f>K45</f>
        <v>0</v>
      </c>
    </row>
    <row r="46" spans="1:24" x14ac:dyDescent="0.2">
      <c r="L46">
        <f>AVERAGE(L5:L37,L39:L45)</f>
        <v>4.1938548999999998</v>
      </c>
    </row>
    <row r="47" spans="1:24" x14ac:dyDescent="0.2">
      <c r="J47">
        <f>AVERAGEIFS(J5:J37,$L$5:$L$37,"&gt;0.0000001")</f>
        <v>17.752534599999994</v>
      </c>
      <c r="K47">
        <f>AVERAGEIFS(K5:K37,$L$5:$L$37,"&gt;0.0000001")</f>
        <v>23.344341133333334</v>
      </c>
      <c r="L47">
        <f>AVERAGEIF(L5:L37,"&gt;0.000001")</f>
        <v>5.5918065333333322</v>
      </c>
    </row>
    <row r="48" spans="1:24" x14ac:dyDescent="0.2">
      <c r="K48">
        <f>K47/J47</f>
        <v>1.3149863757107305</v>
      </c>
    </row>
    <row r="50" spans="10:16" x14ac:dyDescent="0.2">
      <c r="J50">
        <v>17.22742117</v>
      </c>
      <c r="K50">
        <v>22.31210329</v>
      </c>
    </row>
    <row r="51" spans="10:16" x14ac:dyDescent="0.2">
      <c r="K51">
        <f>K50/J50</f>
        <v>1.2951505085888604</v>
      </c>
    </row>
    <row r="53" spans="10:16" x14ac:dyDescent="0.2">
      <c r="L53" t="s">
        <v>238</v>
      </c>
      <c r="M53">
        <f>SUM(M5:M37)</f>
        <v>837</v>
      </c>
      <c r="N53">
        <f t="shared" ref="N53:P53" si="9">SUM(N5:N37)</f>
        <v>355</v>
      </c>
      <c r="O53">
        <f t="shared" si="9"/>
        <v>13892</v>
      </c>
      <c r="P53">
        <f t="shared" si="9"/>
        <v>835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D2950-E0C1-B344-87C8-2EC1416B464A}">
  <dimension ref="A1:AF38"/>
  <sheetViews>
    <sheetView workbookViewId="0">
      <pane xSplit="1" ySplit="4" topLeftCell="O5" activePane="bottomRight" state="frozen"/>
      <selection pane="topRight" activeCell="B1" sqref="B1"/>
      <selection pane="bottomLeft" activeCell="A5" sqref="A5"/>
      <selection pane="bottomRight" activeCell="AE24" sqref="AE24"/>
    </sheetView>
  </sheetViews>
  <sheetFormatPr baseColWidth="10" defaultRowHeight="16" x14ac:dyDescent="0.2"/>
  <cols>
    <col min="29" max="29" width="15.83203125" bestFit="1" customWidth="1"/>
  </cols>
  <sheetData>
    <row r="1" spans="1:32" x14ac:dyDescent="0.2">
      <c r="D1" t="s">
        <v>43</v>
      </c>
      <c r="E1" t="s">
        <v>44</v>
      </c>
      <c r="F1" t="s">
        <v>108</v>
      </c>
      <c r="G1" t="s">
        <v>100</v>
      </c>
      <c r="J1" t="s">
        <v>103</v>
      </c>
      <c r="K1" t="s">
        <v>105</v>
      </c>
      <c r="L1" t="s">
        <v>103</v>
      </c>
      <c r="M1" t="s">
        <v>105</v>
      </c>
      <c r="N1" t="s">
        <v>96</v>
      </c>
      <c r="O1" t="s">
        <v>98</v>
      </c>
      <c r="P1" t="s">
        <v>107</v>
      </c>
      <c r="Q1" t="s">
        <v>106</v>
      </c>
      <c r="U1" t="s">
        <v>103</v>
      </c>
      <c r="V1" t="s">
        <v>105</v>
      </c>
      <c r="W1" t="s">
        <v>103</v>
      </c>
      <c r="X1" t="s">
        <v>105</v>
      </c>
      <c r="AA1" t="s">
        <v>105</v>
      </c>
      <c r="AB1" t="s">
        <v>107</v>
      </c>
      <c r="AC1" t="s">
        <v>108</v>
      </c>
    </row>
    <row r="2" spans="1:32" x14ac:dyDescent="0.2">
      <c r="C2" t="s">
        <v>233</v>
      </c>
      <c r="D2">
        <f>MATCH(D$1,best!2:2,0)</f>
        <v>39</v>
      </c>
      <c r="E2">
        <f>MATCH(E$1,best!2:2,0)</f>
        <v>42</v>
      </c>
      <c r="F2">
        <f>MATCH(F$1,best_rd2!2:2,0)</f>
        <v>166</v>
      </c>
      <c r="G2">
        <f>MATCH(G$1,best_rd2!2:2,0)</f>
        <v>156</v>
      </c>
      <c r="J2">
        <f>MATCH(J$1,best!2:2,0)</f>
        <v>123</v>
      </c>
      <c r="K2">
        <f>MATCH(K$1,best!2:2,0)</f>
        <v>125</v>
      </c>
      <c r="L2">
        <f>MATCH(L$1,sic_rd2!2:2,0)</f>
        <v>85</v>
      </c>
      <c r="M2">
        <f>MATCH(M$1,best_rd2!2:2,0)</f>
        <v>163</v>
      </c>
      <c r="N2">
        <f>MATCH(N$1,sic_rd2!2:2,0)</f>
        <v>76</v>
      </c>
      <c r="O2">
        <f>MATCH(O$1,best_rd2!2:2,0)</f>
        <v>154</v>
      </c>
      <c r="P2">
        <f>MATCH(P$1,best_rd2!2:2,0)</f>
        <v>165</v>
      </c>
      <c r="Q2">
        <f>MATCH(Q$1,best_rd2!2:2,0)</f>
        <v>164</v>
      </c>
      <c r="U2">
        <f>MATCH(U$1,best!2:2,0)</f>
        <v>123</v>
      </c>
      <c r="V2">
        <f>MATCH(V$1,best!2:2,0)</f>
        <v>125</v>
      </c>
      <c r="W2">
        <f>MATCH(W$1,sic_rd2!2:2,0)</f>
        <v>85</v>
      </c>
      <c r="X2">
        <f>MATCH(X$1,best_rd2!2:2,0)</f>
        <v>163</v>
      </c>
      <c r="AA2" t="e">
        <f>MATCH(AA$1,#REF!,0)</f>
        <v>#REF!</v>
      </c>
      <c r="AB2" t="e">
        <f>MATCH(AB$1,#REF!,0)</f>
        <v>#REF!</v>
      </c>
      <c r="AC2" t="e">
        <f>MATCH(AC$1,#REF!,0)</f>
        <v>#REF!</v>
      </c>
    </row>
    <row r="3" spans="1:32" x14ac:dyDescent="0.2">
      <c r="J3" t="s">
        <v>362</v>
      </c>
      <c r="K3" t="s">
        <v>362</v>
      </c>
      <c r="L3" t="s">
        <v>362</v>
      </c>
      <c r="M3" t="s">
        <v>362</v>
      </c>
      <c r="N3" t="s">
        <v>218</v>
      </c>
      <c r="O3" t="s">
        <v>218</v>
      </c>
      <c r="U3" t="s">
        <v>217</v>
      </c>
      <c r="V3" t="s">
        <v>217</v>
      </c>
      <c r="W3" t="s">
        <v>217</v>
      </c>
      <c r="X3" t="s">
        <v>217</v>
      </c>
      <c r="AA3" t="s">
        <v>217</v>
      </c>
    </row>
    <row r="4" spans="1:32" x14ac:dyDescent="0.2">
      <c r="A4" t="s">
        <v>219</v>
      </c>
      <c r="B4" t="s">
        <v>232</v>
      </c>
      <c r="C4" t="s">
        <v>219</v>
      </c>
      <c r="I4" t="s">
        <v>219</v>
      </c>
      <c r="J4" t="s">
        <v>361</v>
      </c>
      <c r="K4" t="s">
        <v>360</v>
      </c>
      <c r="L4" t="s">
        <v>359</v>
      </c>
      <c r="M4" t="s">
        <v>358</v>
      </c>
      <c r="N4" t="s">
        <v>359</v>
      </c>
      <c r="O4" t="s">
        <v>358</v>
      </c>
      <c r="P4" t="s">
        <v>363</v>
      </c>
      <c r="Q4" t="s">
        <v>224</v>
      </c>
      <c r="U4" t="s">
        <v>224</v>
      </c>
      <c r="V4" t="s">
        <v>226</v>
      </c>
      <c r="W4" t="s">
        <v>224</v>
      </c>
      <c r="X4" t="s">
        <v>226</v>
      </c>
      <c r="Z4" t="s">
        <v>232</v>
      </c>
      <c r="AA4" t="s">
        <v>226</v>
      </c>
    </row>
    <row r="5" spans="1:32" x14ac:dyDescent="0.2">
      <c r="A5" t="s">
        <v>143</v>
      </c>
      <c r="B5">
        <f>MATCH($A5,best!A:A,0)</f>
        <v>3</v>
      </c>
      <c r="C5" t="s">
        <v>143</v>
      </c>
      <c r="D5">
        <f>INDEX(best!$A$1:$EZ$43,$B5,D$2)</f>
        <v>862578.64349164802</v>
      </c>
      <c r="E5">
        <f>INDEX(best!$A$1:$EZ$43,$B5,E$2)</f>
        <v>878430.31999999902</v>
      </c>
      <c r="F5">
        <f>INDEX(best_rd2!$A$1:$ZZ$42,$B5,F$2)</f>
        <v>872668.19858299999</v>
      </c>
      <c r="G5">
        <f>INDEX(best_rd2!$A$1:$ZZ$42,$B5,G$2)</f>
        <v>872606.40530908201</v>
      </c>
      <c r="I5" t="s">
        <v>143</v>
      </c>
      <c r="J5" s="8">
        <f>INDEX(best!$A$1:$EZ$43,$B5,J$2)</f>
        <v>44.744703000000001</v>
      </c>
      <c r="K5" s="8">
        <f>INDEX(best!$A$1:$EZ$43,$B5,K$2)</f>
        <v>59.516907000000003</v>
      </c>
      <c r="L5" s="8">
        <f>INDEX(sic_rd2!$A$1:$EZ$43,$B5,L$2)</f>
        <v>63.649766999999997</v>
      </c>
      <c r="M5" s="8">
        <f>INDEX(best_rd2!$A$1:$ZZ$42,$B5,M$2)</f>
        <v>63.259945000000002</v>
      </c>
      <c r="N5" s="13">
        <f>INDEX(sic_rd2!$A$1:$EZ$43,$B5,N$2)</f>
        <v>55</v>
      </c>
      <c r="O5">
        <f>INDEX(best_rd2!$A$1:$ZZ$42,$B5,O$2)</f>
        <v>206</v>
      </c>
      <c r="P5">
        <f>INDEX(best_rd2!$A$1:$ZZ$42,$B5,P$2)</f>
        <v>2</v>
      </c>
      <c r="Q5">
        <f>INDEX(best_rd2!$A$1:$ZZ$42,$B5,Q$2)</f>
        <v>55</v>
      </c>
      <c r="R5" s="11">
        <f t="shared" ref="R5:R37" si="0">100*(F5-D5)/(E5-D5)</f>
        <v>63.649766547005797</v>
      </c>
      <c r="S5" t="b">
        <f t="shared" ref="S5:S37" si="1">R5&lt;M5</f>
        <v>0</v>
      </c>
      <c r="U5" s="8">
        <f>INDEX(best!$A$1:$EZ$43,$B5,U$2)</f>
        <v>44.744703000000001</v>
      </c>
      <c r="V5" s="8">
        <f>INDEX(best!$A$1:$EZ$43,$B5,V$2)</f>
        <v>59.516907000000003</v>
      </c>
      <c r="W5" s="8">
        <f>INDEX(sic_rd2!$A$1:$EZ$43,$B5,W$2)</f>
        <v>63.649766999999997</v>
      </c>
      <c r="X5" s="8">
        <f>INDEX(best_rd2!$A$1:$ZZ$42,$B5,X$2)</f>
        <v>63.259945000000002</v>
      </c>
      <c r="Z5" t="e">
        <f>MATCH($A5,#REF!,0)</f>
        <v>#REF!</v>
      </c>
      <c r="AA5" s="8" t="e">
        <f>INDEX(#REF!,$Z5,AA$2)</f>
        <v>#REF!</v>
      </c>
      <c r="AB5" s="13" t="e">
        <f>INDEX(#REF!,$Z5,AB$2)</f>
        <v>#REF!</v>
      </c>
      <c r="AC5" s="8" t="e">
        <f>INDEX(#REF!,$Z5,AC$2)</f>
        <v>#REF!</v>
      </c>
      <c r="AD5" s="11" t="e">
        <f>100*(AC5-$D5)/($E5-$D5)</f>
        <v>#REF!</v>
      </c>
    </row>
    <row r="6" spans="1:32" x14ac:dyDescent="0.2">
      <c r="A6" t="s">
        <v>145</v>
      </c>
      <c r="B6">
        <f>MATCH($A6,best!A:A,0)</f>
        <v>4</v>
      </c>
      <c r="C6" t="s">
        <v>145</v>
      </c>
      <c r="D6">
        <f>INDEX(best!$A$1:$EZ$43,$B6,D$2)</f>
        <v>11404143.8856191</v>
      </c>
      <c r="E6">
        <f>INDEX(best!$A$1:$EZ$43,$B6,E$2)</f>
        <v>11786160.6199999</v>
      </c>
      <c r="F6">
        <f>INDEX(best_rd2!$A$1:$ZZ$42,$B6,F$2)</f>
        <v>11665210.979899</v>
      </c>
      <c r="G6">
        <f>INDEX(best_rd2!$A$1:$ZZ$42,$B6,G$2)</f>
        <v>11660170.650965</v>
      </c>
      <c r="I6" t="s">
        <v>145</v>
      </c>
      <c r="J6" s="8">
        <f>INDEX(best!$A$1:$EZ$43,$B6,J$2)</f>
        <v>44.570773000000003</v>
      </c>
      <c r="K6" s="8">
        <f>INDEX(best!$A$1:$EZ$43,$B6,K$2)</f>
        <v>60.335549999999998</v>
      </c>
      <c r="L6" s="8">
        <f>INDEX(sic_rd2!$A$1:$EZ$43,$B6,L$2)</f>
        <v>59.486215999999999</v>
      </c>
      <c r="M6" s="8">
        <f>INDEX(best_rd2!$A$1:$ZZ$42,$B6,M$2)</f>
        <v>67.019777000000005</v>
      </c>
      <c r="N6" s="13">
        <f>INDEX(sic_rd2!$A$1:$EZ$43,$B6,N$2)</f>
        <v>64</v>
      </c>
      <c r="O6">
        <f>INDEX(best_rd2!$A$1:$ZZ$42,$B6,O$2)</f>
        <v>327</v>
      </c>
      <c r="P6">
        <f>INDEX(best_rd2!$A$1:$ZZ$42,$B6,P$2)</f>
        <v>4</v>
      </c>
      <c r="Q6">
        <f>INDEX(best_rd2!$A$1:$ZZ$42,$B6,Q$2)</f>
        <v>121</v>
      </c>
      <c r="R6" s="11">
        <f t="shared" si="0"/>
        <v>68.339177524004597</v>
      </c>
      <c r="S6" t="b">
        <f t="shared" si="1"/>
        <v>0</v>
      </c>
      <c r="U6" s="8">
        <f>INDEX(best!$A$1:$EZ$43,$B6,U$2)</f>
        <v>44.570773000000003</v>
      </c>
      <c r="V6" s="8">
        <f>INDEX(best!$A$1:$EZ$43,$B6,V$2)</f>
        <v>60.335549999999998</v>
      </c>
      <c r="W6" s="8">
        <f>INDEX(sic_rd2!$A$1:$EZ$43,$B6,W$2)</f>
        <v>59.486215999999999</v>
      </c>
      <c r="X6" s="8">
        <f>INDEX(best_rd2!$A$1:$ZZ$42,$B6,X$2)</f>
        <v>67.019777000000005</v>
      </c>
      <c r="Z6" t="e">
        <f>MATCH($A6,#REF!,0)</f>
        <v>#REF!</v>
      </c>
      <c r="AA6" s="8" t="e">
        <f>INDEX(#REF!,$Z6,AA$2)</f>
        <v>#REF!</v>
      </c>
      <c r="AB6" s="13" t="e">
        <f>INDEX(#REF!,$Z6,AB$2)</f>
        <v>#REF!</v>
      </c>
      <c r="AC6" s="8" t="e">
        <f>INDEX(#REF!,$Z6,AC$2)</f>
        <v>#REF!</v>
      </c>
      <c r="AD6" s="11" t="e">
        <f t="shared" ref="AD6:AD37" si="2">100*(AC6-$D6)/($E6-$D6)</f>
        <v>#REF!</v>
      </c>
    </row>
    <row r="7" spans="1:32" x14ac:dyDescent="0.2">
      <c r="A7" t="s">
        <v>146</v>
      </c>
      <c r="B7">
        <f>MATCH($A7,best!A:A,0)</f>
        <v>5</v>
      </c>
      <c r="C7" t="s">
        <v>146</v>
      </c>
      <c r="D7">
        <f>INDEX(best!$A$1:$EZ$43,$B7,D$2)</f>
        <v>17984775.914133601</v>
      </c>
      <c r="E7">
        <f>INDEX(best!$A$1:$EZ$43,$B7,E$2)</f>
        <v>18541484.199999899</v>
      </c>
      <c r="F7">
        <f>INDEX(best_rd2!$A$1:$ZZ$42,$B7,F$2)</f>
        <v>18236445.633239999</v>
      </c>
      <c r="G7">
        <f>INDEX(best_rd2!$A$1:$ZZ$42,$B7,G$2)</f>
        <v>18192078.914617501</v>
      </c>
      <c r="I7" t="s">
        <v>146</v>
      </c>
      <c r="J7" s="8">
        <f>INDEX(best!$A$1:$EZ$43,$B7,J$2)</f>
        <v>23.371224999999999</v>
      </c>
      <c r="K7" s="8">
        <f>INDEX(best!$A$1:$EZ$43,$B7,K$2)</f>
        <v>26.542334</v>
      </c>
      <c r="L7" s="8">
        <f>INDEX(sic_rd2!$A$1:$EZ$43,$B7,L$2)</f>
        <v>45.206749000000002</v>
      </c>
      <c r="M7" s="8">
        <f>INDEX(best_rd2!$A$1:$ZZ$42,$B7,M$2)</f>
        <v>37.237276000000001</v>
      </c>
      <c r="N7" s="13">
        <f>INDEX(sic_rd2!$A$1:$EZ$43,$B7,N$2)</f>
        <v>81</v>
      </c>
      <c r="O7">
        <f>INDEX(best_rd2!$A$1:$ZZ$42,$B7,O$2)</f>
        <v>1968</v>
      </c>
      <c r="P7">
        <f>INDEX(best_rd2!$A$1:$ZZ$42,$B7,P$2)</f>
        <v>2</v>
      </c>
      <c r="Q7">
        <f>INDEX(best_rd2!$A$1:$ZZ$42,$B7,Q$2)</f>
        <v>81</v>
      </c>
      <c r="R7" s="11">
        <f t="shared" si="0"/>
        <v>45.206749296855435</v>
      </c>
      <c r="S7" t="b">
        <f t="shared" si="1"/>
        <v>0</v>
      </c>
      <c r="U7" s="8">
        <f>INDEX(best!$A$1:$EZ$43,$B7,U$2)</f>
        <v>23.371224999999999</v>
      </c>
      <c r="V7" s="8">
        <f>INDEX(best!$A$1:$EZ$43,$B7,V$2)</f>
        <v>26.542334</v>
      </c>
      <c r="W7" s="8">
        <f>INDEX(sic_rd2!$A$1:$EZ$43,$B7,W$2)</f>
        <v>45.206749000000002</v>
      </c>
      <c r="X7" s="8">
        <f>INDEX(best_rd2!$A$1:$ZZ$42,$B7,X$2)</f>
        <v>37.237276000000001</v>
      </c>
      <c r="Z7" t="e">
        <f>MATCH($A7,#REF!,0)</f>
        <v>#REF!</v>
      </c>
      <c r="AA7" s="8" t="e">
        <f>INDEX(#REF!,$Z7,AA$2)</f>
        <v>#REF!</v>
      </c>
      <c r="AB7" s="13" t="e">
        <f>INDEX(#REF!,$Z7,AB$2)</f>
        <v>#REF!</v>
      </c>
      <c r="AC7" s="8" t="e">
        <f>INDEX(#REF!,$Z7,AC$2)</f>
        <v>#REF!</v>
      </c>
      <c r="AD7" s="11" t="e">
        <f t="shared" si="2"/>
        <v>#REF!</v>
      </c>
    </row>
    <row r="8" spans="1:32" x14ac:dyDescent="0.2">
      <c r="A8" t="s">
        <v>147</v>
      </c>
      <c r="B8">
        <f>MATCH($A8,best!A:A,0)</f>
        <v>6</v>
      </c>
      <c r="C8" t="s">
        <v>147</v>
      </c>
      <c r="D8">
        <f>INDEX(best!$A$1:$EZ$43,$B8,D$2)</f>
        <v>8608417.9465080202</v>
      </c>
      <c r="E8">
        <f>INDEX(best!$A$1:$EZ$43,$B8,E$2)</f>
        <v>8966406.4900000002</v>
      </c>
      <c r="F8">
        <f>INDEX(best_rd2!$A$1:$ZZ$42,$B8,F$2)</f>
        <v>8698002.2169489991</v>
      </c>
      <c r="G8">
        <f>INDEX(best_rd2!$A$1:$ZZ$42,$B8,G$2)</f>
        <v>8918615.9531923104</v>
      </c>
      <c r="I8" t="s">
        <v>147</v>
      </c>
      <c r="J8" s="8">
        <f>INDEX(best!$A$1:$EZ$43,$B8,J$2)</f>
        <v>14.526864</v>
      </c>
      <c r="K8" s="8">
        <f>INDEX(best!$A$1:$EZ$43,$B8,K$2)</f>
        <v>85.373177999999996</v>
      </c>
      <c r="L8" s="8">
        <f>INDEX(sic_rd2!$A$1:$EZ$43,$B8,L$2)</f>
        <v>17.925256000000001</v>
      </c>
      <c r="M8" s="8">
        <f>INDEX(best_rd2!$A$1:$ZZ$42,$B8,M$2)</f>
        <v>86.650261</v>
      </c>
      <c r="N8" s="13">
        <f>INDEX(sic_rd2!$A$1:$EZ$43,$B8,N$2)</f>
        <v>43</v>
      </c>
      <c r="O8">
        <f>INDEX(best_rd2!$A$1:$ZZ$42,$B8,O$2)</f>
        <v>96</v>
      </c>
      <c r="P8">
        <f>INDEX(best_rd2!$A$1:$ZZ$42,$B8,P$2)</f>
        <v>5</v>
      </c>
      <c r="Q8">
        <f>INDEX(best_rd2!$A$1:$ZZ$42,$B8,Q$2)</f>
        <v>97</v>
      </c>
      <c r="R8" s="11">
        <f t="shared" si="0"/>
        <v>25.024340043715913</v>
      </c>
      <c r="S8" s="9" t="b">
        <f t="shared" si="1"/>
        <v>1</v>
      </c>
      <c r="T8" t="s">
        <v>289</v>
      </c>
      <c r="U8" s="8">
        <f>INDEX(best!$A$1:$EZ$43,$B8,U$2)</f>
        <v>14.526864</v>
      </c>
      <c r="V8" s="8">
        <f>INDEX(best!$A$1:$EZ$43,$B8,V$2)</f>
        <v>85.373177999999996</v>
      </c>
      <c r="W8" s="8">
        <f>INDEX(sic_rd2!$A$1:$EZ$43,$B8,W$2)</f>
        <v>17.925256000000001</v>
      </c>
      <c r="X8" s="8">
        <f>INDEX(best_rd2!$A$1:$ZZ$42,$B8,X$2)</f>
        <v>86.650261</v>
      </c>
      <c r="Z8" t="e">
        <f>MATCH($A8,#REF!,0)</f>
        <v>#REF!</v>
      </c>
      <c r="AA8" s="8" t="e">
        <f>INDEX(#REF!,$Z8,AA$2)</f>
        <v>#REF!</v>
      </c>
      <c r="AB8" s="13" t="e">
        <f>INDEX(#REF!,$Z8,AB$2)</f>
        <v>#REF!</v>
      </c>
      <c r="AC8" s="8" t="e">
        <f>INDEX(#REF!,$Z8,AC$2)</f>
        <v>#REF!</v>
      </c>
      <c r="AD8" s="11" t="e">
        <f t="shared" si="2"/>
        <v>#REF!</v>
      </c>
      <c r="AE8" t="s">
        <v>279</v>
      </c>
      <c r="AF8" t="s">
        <v>289</v>
      </c>
    </row>
    <row r="9" spans="1:32" x14ac:dyDescent="0.2">
      <c r="A9" t="s">
        <v>148</v>
      </c>
      <c r="B9">
        <f>MATCH($A9,best!A:A,0)</f>
        <v>7</v>
      </c>
      <c r="C9" t="s">
        <v>148</v>
      </c>
      <c r="D9">
        <f>INDEX(best!$A$1:$EZ$43,$B9,D$2)</f>
        <v>6.9156751140090797</v>
      </c>
      <c r="E9">
        <f>INDEX(best!$A$1:$EZ$43,$B9,E$2)</f>
        <v>7.5989849999999901</v>
      </c>
      <c r="F9">
        <f>INDEX(best_rd2!$A$1:$ZZ$42,$B9,F$2)</f>
        <v>7.0801340000000001</v>
      </c>
      <c r="G9">
        <f>INDEX(best_rd2!$A$1:$ZZ$42,$B9,G$2)</f>
        <v>7.0603919695163402</v>
      </c>
      <c r="I9" t="s">
        <v>148</v>
      </c>
      <c r="J9" s="8">
        <f>INDEX(best!$A$1:$EZ$43,$B9,J$2)</f>
        <v>16.039072999999998</v>
      </c>
      <c r="K9" s="8">
        <f>INDEX(best!$A$1:$EZ$43,$B9,K$2)</f>
        <v>19.784186999999999</v>
      </c>
      <c r="L9" s="8">
        <f>INDEX(sic_rd2!$A$1:$EZ$43,$B9,L$2)</f>
        <v>21.112399</v>
      </c>
      <c r="M9" s="8">
        <f>INDEX(best_rd2!$A$1:$ZZ$42,$B9,M$2)</f>
        <v>21.178802999999998</v>
      </c>
      <c r="N9" s="13">
        <f>INDEX(sic_rd2!$A$1:$EZ$43,$B9,N$2)</f>
        <v>16</v>
      </c>
      <c r="O9">
        <f>INDEX(best_rd2!$A$1:$ZZ$42,$B9,O$2)</f>
        <v>1564</v>
      </c>
      <c r="P9">
        <f>INDEX(best_rd2!$A$1:$ZZ$42,$B9,P$2)</f>
        <v>3</v>
      </c>
      <c r="Q9">
        <f>INDEX(best_rd2!$A$1:$ZZ$42,$B9,Q$2)</f>
        <v>25</v>
      </c>
      <c r="R9" s="11">
        <f t="shared" si="0"/>
        <v>24.067979896475272</v>
      </c>
      <c r="S9" t="b">
        <f t="shared" si="1"/>
        <v>0</v>
      </c>
      <c r="U9" s="8">
        <f>INDEX(best!$A$1:$EZ$43,$B9,U$2)</f>
        <v>16.039072999999998</v>
      </c>
      <c r="V9" s="8">
        <f>INDEX(best!$A$1:$EZ$43,$B9,V$2)</f>
        <v>19.784186999999999</v>
      </c>
      <c r="W9" s="8">
        <f>INDEX(sic_rd2!$A$1:$EZ$43,$B9,W$2)</f>
        <v>21.112399</v>
      </c>
      <c r="X9" s="8">
        <f>INDEX(best_rd2!$A$1:$ZZ$42,$B9,X$2)</f>
        <v>21.178802999999998</v>
      </c>
      <c r="Z9" t="e">
        <f>MATCH($A9,#REF!,0)</f>
        <v>#REF!</v>
      </c>
      <c r="AA9" s="8" t="e">
        <f>INDEX(#REF!,$Z9,AA$2)</f>
        <v>#REF!</v>
      </c>
      <c r="AB9" s="13" t="e">
        <f>INDEX(#REF!,$Z9,AB$2)</f>
        <v>#REF!</v>
      </c>
      <c r="AC9" s="8" t="e">
        <f>INDEX(#REF!,$Z9,AC$2)</f>
        <v>#REF!</v>
      </c>
      <c r="AD9" s="11" t="e">
        <f t="shared" si="2"/>
        <v>#REF!</v>
      </c>
    </row>
    <row r="10" spans="1:32" x14ac:dyDescent="0.2">
      <c r="A10" t="s">
        <v>149</v>
      </c>
      <c r="B10">
        <f>MATCH($A10,best!A:A,0)</f>
        <v>8</v>
      </c>
      <c r="C10" t="s">
        <v>149</v>
      </c>
      <c r="D10">
        <f>INDEX(best!$A$1:$EZ$43,$B10,D$2)</f>
        <v>20.5709217632355</v>
      </c>
      <c r="E10">
        <f>INDEX(best!$A$1:$EZ$43,$B10,E$2)</f>
        <v>34</v>
      </c>
      <c r="F10">
        <f>INDEX(best_rd2!$A$1:$ZZ$42,$B10,F$2)</f>
        <v>22.528072000000002</v>
      </c>
      <c r="G10">
        <f>INDEX(best_rd2!$A$1:$ZZ$42,$B10,G$2)</f>
        <v>22.3770349181112</v>
      </c>
      <c r="I10" t="s">
        <v>149</v>
      </c>
      <c r="J10" s="8">
        <f>INDEX(best!$A$1:$EZ$43,$B10,J$2)</f>
        <v>5.9245140000000003</v>
      </c>
      <c r="K10" s="8">
        <f>INDEX(best!$A$1:$EZ$43,$B10,K$2)</f>
        <v>11.059862000000001</v>
      </c>
      <c r="L10" s="8">
        <f>INDEX(sic_rd2!$A$1:$EZ$43,$B10,L$2)</f>
        <v>10.401636999999999</v>
      </c>
      <c r="M10" s="8">
        <f>INDEX(best_rd2!$A$1:$ZZ$42,$B10,M$2)</f>
        <v>13.449271</v>
      </c>
      <c r="N10" s="13">
        <f>INDEX(sic_rd2!$A$1:$EZ$43,$B10,N$2)</f>
        <v>12</v>
      </c>
      <c r="O10">
        <f>INDEX(best_rd2!$A$1:$ZZ$42,$B10,O$2)</f>
        <v>1958</v>
      </c>
      <c r="P10">
        <f>INDEX(best_rd2!$A$1:$ZZ$42,$B10,P$2)</f>
        <v>4</v>
      </c>
      <c r="Q10">
        <f>INDEX(best_rd2!$A$1:$ZZ$42,$B10,Q$2)</f>
        <v>32</v>
      </c>
      <c r="R10" s="11">
        <f t="shared" si="0"/>
        <v>14.573973002900926</v>
      </c>
      <c r="S10" t="b">
        <f t="shared" si="1"/>
        <v>0</v>
      </c>
      <c r="U10" s="8">
        <f>INDEX(best!$A$1:$EZ$43,$B10,U$2)</f>
        <v>5.9245140000000003</v>
      </c>
      <c r="V10" s="8">
        <f>INDEX(best!$A$1:$EZ$43,$B10,V$2)</f>
        <v>11.059862000000001</v>
      </c>
      <c r="W10" s="8">
        <f>INDEX(sic_rd2!$A$1:$EZ$43,$B10,W$2)</f>
        <v>10.401636999999999</v>
      </c>
      <c r="X10" s="8">
        <f>INDEX(best_rd2!$A$1:$ZZ$42,$B10,X$2)</f>
        <v>13.449271</v>
      </c>
      <c r="Z10" t="e">
        <f>MATCH($A10,#REF!,0)</f>
        <v>#REF!</v>
      </c>
      <c r="AA10" s="8" t="e">
        <f>INDEX(#REF!,$Z10,AA$2)</f>
        <v>#REF!</v>
      </c>
      <c r="AB10" s="13" t="e">
        <f>INDEX(#REF!,$Z10,AB$2)</f>
        <v>#REF!</v>
      </c>
      <c r="AC10" s="8" t="e">
        <f>INDEX(#REF!,$Z10,AC$2)</f>
        <v>#REF!</v>
      </c>
      <c r="AD10" s="11" t="e">
        <f t="shared" si="2"/>
        <v>#REF!</v>
      </c>
    </row>
    <row r="11" spans="1:32" x14ac:dyDescent="0.2">
      <c r="A11" t="s">
        <v>150</v>
      </c>
      <c r="B11">
        <f>MATCH($A11,best!A:A,0)</f>
        <v>9</v>
      </c>
      <c r="C11" t="s">
        <v>150</v>
      </c>
      <c r="D11">
        <f>INDEX(best!$A$1:$EZ$43,$B11,D$2)</f>
        <v>149.58876622009501</v>
      </c>
      <c r="E11">
        <f>INDEX(best!$A$1:$EZ$43,$B11,E$2)</f>
        <v>568.1</v>
      </c>
      <c r="F11">
        <f>INDEX(best_rd2!$A$1:$ZZ$42,$B11,F$2)</f>
        <v>540.20947799999999</v>
      </c>
      <c r="G11">
        <f>INDEX(best_rd2!$A$1:$ZZ$42,$B11,G$2)</f>
        <v>536.63843226863696</v>
      </c>
      <c r="I11" t="s">
        <v>150</v>
      </c>
      <c r="J11" s="8">
        <f>INDEX(best!$A$1:$EZ$43,$B11,J$2)</f>
        <v>51.571933000000001</v>
      </c>
      <c r="K11" s="8">
        <f>INDEX(best!$A$1:$EZ$43,$B11,K$2)</f>
        <v>52.107613000000001</v>
      </c>
      <c r="L11" s="8">
        <f>INDEX(sic_rd2!$A$1:$EZ$43,$B11,L$2)</f>
        <v>90.887752000000006</v>
      </c>
      <c r="M11" s="8">
        <f>INDEX(best_rd2!$A$1:$ZZ$42,$B11,M$2)</f>
        <v>92.482502999999994</v>
      </c>
      <c r="N11" s="13">
        <f>INDEX(sic_rd2!$A$1:$EZ$43,$B11,N$2)</f>
        <v>60</v>
      </c>
      <c r="O11">
        <f>INDEX(best_rd2!$A$1:$ZZ$42,$B11,O$2)</f>
        <v>94</v>
      </c>
      <c r="P11">
        <f>INDEX(best_rd2!$A$1:$ZZ$42,$B11,P$2)</f>
        <v>3</v>
      </c>
      <c r="Q11">
        <f>INDEX(best_rd2!$A$1:$ZZ$42,$B11,Q$2)</f>
        <v>73</v>
      </c>
      <c r="R11" s="11">
        <f t="shared" si="0"/>
        <v>93.335776975901283</v>
      </c>
      <c r="S11" t="b">
        <f t="shared" si="1"/>
        <v>0</v>
      </c>
      <c r="U11" s="8">
        <f>INDEX(best!$A$1:$EZ$43,$B11,U$2)</f>
        <v>51.571933000000001</v>
      </c>
      <c r="V11" s="8">
        <f>INDEX(best!$A$1:$EZ$43,$B11,V$2)</f>
        <v>52.107613000000001</v>
      </c>
      <c r="W11" s="8">
        <f>INDEX(sic_rd2!$A$1:$EZ$43,$B11,W$2)</f>
        <v>90.887752000000006</v>
      </c>
      <c r="X11" s="8">
        <f>INDEX(best_rd2!$A$1:$ZZ$42,$B11,X$2)</f>
        <v>92.482502999999994</v>
      </c>
      <c r="Z11" t="e">
        <f>MATCH($A11,#REF!,0)</f>
        <v>#REF!</v>
      </c>
      <c r="AA11" s="8" t="e">
        <f>INDEX(#REF!,$Z11,AA$2)</f>
        <v>#REF!</v>
      </c>
      <c r="AB11" s="13" t="e">
        <f>INDEX(#REF!,$Z11,AB$2)</f>
        <v>#REF!</v>
      </c>
      <c r="AC11" s="8" t="e">
        <f>INDEX(#REF!,$Z11,AC$2)</f>
        <v>#REF!</v>
      </c>
      <c r="AD11" s="11" t="e">
        <f t="shared" si="2"/>
        <v>#REF!</v>
      </c>
    </row>
    <row r="12" spans="1:32" x14ac:dyDescent="0.2">
      <c r="A12" t="s">
        <v>151</v>
      </c>
      <c r="B12">
        <f>MATCH($A12,best!A:A,0)</f>
        <v>10</v>
      </c>
      <c r="C12" t="s">
        <v>151</v>
      </c>
      <c r="D12">
        <f>INDEX(best!$A$1:$EZ$43,$B12,D$2)</f>
        <v>1167185.7255923201</v>
      </c>
      <c r="E12">
        <f>INDEX(best!$A$1:$EZ$43,$B12,E$2)</f>
        <v>1201500</v>
      </c>
      <c r="F12">
        <f>INDEX(best_rd2!$A$1:$ZZ$42,$B12,F$2)</f>
        <v>1171213.7169220001</v>
      </c>
      <c r="G12">
        <f>INDEX(best_rd2!$A$1:$ZZ$42,$B12,G$2)</f>
        <v>1171646.25750968</v>
      </c>
      <c r="I12" t="s">
        <v>151</v>
      </c>
      <c r="J12" s="8">
        <f>INDEX(best!$A$1:$EZ$43,$B12,J$2)</f>
        <v>11.738530000000001</v>
      </c>
      <c r="K12" s="8">
        <f>INDEX(best!$A$1:$EZ$43,$B12,K$2)</f>
        <v>11.738530000000001</v>
      </c>
      <c r="L12" s="8">
        <f>INDEX(sic_rd2!$A$1:$EZ$43,$B12,L$2)</f>
        <v>13.297979</v>
      </c>
      <c r="M12" s="8">
        <f>INDEX(best_rd2!$A$1:$ZZ$42,$B12,M$2)</f>
        <v>12.999056</v>
      </c>
      <c r="N12" s="13">
        <f>INDEX(sic_rd2!$A$1:$EZ$43,$B12,N$2)</f>
        <v>18</v>
      </c>
      <c r="O12">
        <f>INDEX(best_rd2!$A$1:$ZZ$42,$B12,O$2)</f>
        <v>10</v>
      </c>
      <c r="P12">
        <f>INDEX(best_rd2!$A$1:$ZZ$42,$B12,P$2)</f>
        <v>1</v>
      </c>
      <c r="Q12">
        <f>INDEX(best_rd2!$A$1:$ZZ$42,$B12,Q$2)</f>
        <v>10</v>
      </c>
      <c r="R12" s="11">
        <f t="shared" si="0"/>
        <v>11.738529807812155</v>
      </c>
      <c r="S12" s="9" t="b">
        <f t="shared" si="1"/>
        <v>1</v>
      </c>
      <c r="T12" t="s">
        <v>289</v>
      </c>
      <c r="U12" s="8">
        <f>INDEX(best!$A$1:$EZ$43,$B12,U$2)</f>
        <v>11.738530000000001</v>
      </c>
      <c r="V12" s="8">
        <f>INDEX(best!$A$1:$EZ$43,$B12,V$2)</f>
        <v>11.738530000000001</v>
      </c>
      <c r="W12" s="8">
        <f>INDEX(sic_rd2!$A$1:$EZ$43,$B12,W$2)</f>
        <v>13.297979</v>
      </c>
      <c r="X12" s="8">
        <f>INDEX(best_rd2!$A$1:$ZZ$42,$B12,X$2)</f>
        <v>12.999056</v>
      </c>
      <c r="Z12" t="e">
        <f>MATCH($A12,#REF!,0)</f>
        <v>#REF!</v>
      </c>
      <c r="AA12" s="8" t="e">
        <f>INDEX(#REF!,$Z12,AA$2)</f>
        <v>#REF!</v>
      </c>
      <c r="AB12" s="13" t="e">
        <f>INDEX(#REF!,$Z12,AB$2)</f>
        <v>#REF!</v>
      </c>
      <c r="AC12" s="8" t="e">
        <f>INDEX(#REF!,$Z12,AC$2)</f>
        <v>#REF!</v>
      </c>
      <c r="AD12" s="11" t="e">
        <f t="shared" si="2"/>
        <v>#REF!</v>
      </c>
      <c r="AE12" t="s">
        <v>279</v>
      </c>
      <c r="AF12" t="s">
        <v>289</v>
      </c>
    </row>
    <row r="13" spans="1:32" x14ac:dyDescent="0.2">
      <c r="A13" t="s">
        <v>152</v>
      </c>
      <c r="B13">
        <f>MATCH($A13,best!A:A,0)</f>
        <v>11</v>
      </c>
      <c r="C13" t="s">
        <v>152</v>
      </c>
      <c r="D13">
        <f>INDEX(best!$A$1:$EZ$43,$B13,D$2)</f>
        <v>13460.233074411801</v>
      </c>
      <c r="E13">
        <f>INDEX(best!$A$1:$EZ$43,$B13,E$2)</f>
        <v>21166</v>
      </c>
      <c r="F13">
        <f>INDEX(best_rd2!$A$1:$ZZ$42,$B13,F$2)</f>
        <v>20791.546666999999</v>
      </c>
      <c r="G13">
        <f>INDEX(best_rd2!$A$1:$ZZ$42,$B13,G$2)</f>
        <v>20745.491482758302</v>
      </c>
      <c r="I13" t="s">
        <v>152</v>
      </c>
      <c r="J13" s="8">
        <f>INDEX(best!$A$1:$EZ$43,$B13,J$2)</f>
        <v>83.129627999999997</v>
      </c>
      <c r="K13" s="8">
        <f>INDEX(best!$A$1:$EZ$43,$B13,K$2)</f>
        <v>84.255617999999998</v>
      </c>
      <c r="L13" s="8">
        <f>INDEX(sic_rd2!$A$1:$EZ$43,$B13,L$2)</f>
        <v>95.140608999999998</v>
      </c>
      <c r="M13" s="8">
        <f>INDEX(best_rd2!$A$1:$ZZ$42,$B13,M$2)</f>
        <v>94.542936999999995</v>
      </c>
      <c r="N13" s="13">
        <f>INDEX(sic_rd2!$A$1:$EZ$43,$B13,N$2)</f>
        <v>27</v>
      </c>
      <c r="O13">
        <f>INDEX(best_rd2!$A$1:$ZZ$42,$B13,O$2)</f>
        <v>29</v>
      </c>
      <c r="P13">
        <f>INDEX(best_rd2!$A$1:$ZZ$42,$B13,P$2)</f>
        <v>2</v>
      </c>
      <c r="Q13">
        <f>INDEX(best_rd2!$A$1:$ZZ$42,$B13,Q$2)</f>
        <v>27</v>
      </c>
      <c r="R13" s="11">
        <f t="shared" si="0"/>
        <v>95.140609148758827</v>
      </c>
      <c r="S13" t="b">
        <f t="shared" si="1"/>
        <v>0</v>
      </c>
      <c r="U13" s="8">
        <f>INDEX(best!$A$1:$EZ$43,$B13,U$2)</f>
        <v>83.129627999999997</v>
      </c>
      <c r="V13" s="8">
        <f>INDEX(best!$A$1:$EZ$43,$B13,V$2)</f>
        <v>84.255617999999998</v>
      </c>
      <c r="W13" s="8">
        <f>INDEX(sic_rd2!$A$1:$EZ$43,$B13,W$2)</f>
        <v>95.140608999999998</v>
      </c>
      <c r="X13" s="8">
        <f>INDEX(best_rd2!$A$1:$ZZ$42,$B13,X$2)</f>
        <v>94.542936999999995</v>
      </c>
      <c r="Z13" t="e">
        <f>MATCH($A13,#REF!,0)</f>
        <v>#REF!</v>
      </c>
      <c r="AA13" s="8" t="e">
        <f>INDEX(#REF!,$Z13,AA$2)</f>
        <v>#REF!</v>
      </c>
      <c r="AB13" s="13" t="e">
        <f>INDEX(#REF!,$Z13,AB$2)</f>
        <v>#REF!</v>
      </c>
      <c r="AC13" s="8" t="e">
        <f>INDEX(#REF!,$Z13,AC$2)</f>
        <v>#REF!</v>
      </c>
      <c r="AD13" s="11" t="e">
        <f t="shared" si="2"/>
        <v>#REF!</v>
      </c>
    </row>
    <row r="14" spans="1:32" x14ac:dyDescent="0.2">
      <c r="A14" t="s">
        <v>153</v>
      </c>
      <c r="B14">
        <f>MATCH($A14,best!A:A,0)</f>
        <v>12</v>
      </c>
      <c r="C14" t="s">
        <v>153</v>
      </c>
      <c r="D14">
        <f>INDEX(best!$A$1:$EZ$43,$B14,D$2)</f>
        <v>2769.8380000000002</v>
      </c>
      <c r="E14">
        <f>INDEX(best!$A$1:$EZ$43,$B14,E$2)</f>
        <v>10674</v>
      </c>
      <c r="F14">
        <f>INDEX(best_rd2!$A$1:$ZZ$42,$B14,F$2)</f>
        <v>3821.171378</v>
      </c>
      <c r="G14">
        <f>INDEX(best_rd2!$A$1:$ZZ$42,$B14,G$2)</f>
        <v>3679.01507993631</v>
      </c>
      <c r="I14" t="s">
        <v>153</v>
      </c>
      <c r="J14" s="8">
        <f>INDEX(best!$A$1:$EZ$43,$B14,J$2)</f>
        <v>7.555148</v>
      </c>
      <c r="K14" s="8">
        <f>INDEX(best!$A$1:$EZ$43,$B14,K$2)</f>
        <v>7.7060139999999997</v>
      </c>
      <c r="L14" s="8">
        <f>INDEX(sic_rd2!$A$1:$EZ$43,$B14,L$2)</f>
        <v>13.30101</v>
      </c>
      <c r="M14" s="8">
        <f>INDEX(best_rd2!$A$1:$ZZ$42,$B14,M$2)</f>
        <v>11.502511</v>
      </c>
      <c r="N14" s="13">
        <f>INDEX(sic_rd2!$A$1:$EZ$43,$B14,N$2)</f>
        <v>29</v>
      </c>
      <c r="O14">
        <f>INDEX(best_rd2!$A$1:$ZZ$42,$B14,O$2)</f>
        <v>109</v>
      </c>
      <c r="P14">
        <f>INDEX(best_rd2!$A$1:$ZZ$42,$B14,P$2)</f>
        <v>2</v>
      </c>
      <c r="Q14">
        <f>INDEX(best_rd2!$A$1:$ZZ$42,$B14,Q$2)</f>
        <v>29</v>
      </c>
      <c r="R14" s="11">
        <f t="shared" si="0"/>
        <v>13.301009999542011</v>
      </c>
      <c r="S14" t="b">
        <f t="shared" si="1"/>
        <v>0</v>
      </c>
      <c r="U14" s="8">
        <f>INDEX(best!$A$1:$EZ$43,$B14,U$2)</f>
        <v>7.555148</v>
      </c>
      <c r="V14" s="8">
        <f>INDEX(best!$A$1:$EZ$43,$B14,V$2)</f>
        <v>7.7060139999999997</v>
      </c>
      <c r="W14" s="8">
        <f>INDEX(sic_rd2!$A$1:$EZ$43,$B14,W$2)</f>
        <v>13.30101</v>
      </c>
      <c r="X14" s="8">
        <f>INDEX(best_rd2!$A$1:$ZZ$42,$B14,X$2)</f>
        <v>11.502511</v>
      </c>
      <c r="Z14" t="e">
        <f>MATCH($A14,#REF!,0)</f>
        <v>#REF!</v>
      </c>
      <c r="AA14" s="8" t="e">
        <f>INDEX(#REF!,$Z14,AA$2)</f>
        <v>#REF!</v>
      </c>
      <c r="AB14" s="13" t="e">
        <f>INDEX(#REF!,$Z14,AB$2)</f>
        <v>#REF!</v>
      </c>
      <c r="AC14" s="8" t="e">
        <f>INDEX(#REF!,$Z14,AC$2)</f>
        <v>#REF!</v>
      </c>
      <c r="AD14" s="11" t="e">
        <f t="shared" si="2"/>
        <v>#REF!</v>
      </c>
    </row>
    <row r="15" spans="1:32" x14ac:dyDescent="0.2">
      <c r="A15" t="s">
        <v>154</v>
      </c>
      <c r="B15">
        <f>MATCH($A15,best!A:A,0)</f>
        <v>13</v>
      </c>
      <c r="C15" t="s">
        <v>154</v>
      </c>
      <c r="D15">
        <f>INDEX(best!$A$1:$EZ$43,$B15,D$2)</f>
        <v>834.68235294117596</v>
      </c>
      <c r="E15">
        <f>INDEX(best!$A$1:$EZ$43,$B15,E$2)</f>
        <v>1120</v>
      </c>
      <c r="F15">
        <f>INDEX(best_rd2!$A$1:$ZZ$42,$B15,F$2)</f>
        <v>924.59771000000001</v>
      </c>
      <c r="G15">
        <f>INDEX(best_rd2!$A$1:$ZZ$42,$B15,G$2)</f>
        <v>923.85613232492904</v>
      </c>
      <c r="I15" t="s">
        <v>154</v>
      </c>
      <c r="J15" s="8">
        <f>INDEX(best!$A$1:$EZ$43,$B15,J$2)</f>
        <v>4.5716419999999998</v>
      </c>
      <c r="K15" s="8">
        <f>INDEX(best!$A$1:$EZ$43,$B15,K$2)</f>
        <v>4.6524809999999999</v>
      </c>
      <c r="L15" s="8">
        <f>INDEX(sic_rd2!$A$1:$EZ$43,$B15,L$2)</f>
        <v>17.103317000000001</v>
      </c>
      <c r="M15" s="8">
        <f>INDEX(best_rd2!$A$1:$ZZ$42,$B15,M$2)</f>
        <v>31.254211000000002</v>
      </c>
      <c r="N15" s="13">
        <f>INDEX(sic_rd2!$A$1:$EZ$43,$B15,N$2)</f>
        <v>23</v>
      </c>
      <c r="O15">
        <f>INDEX(best_rd2!$A$1:$ZZ$42,$B15,O$2)</f>
        <v>342</v>
      </c>
      <c r="P15">
        <f>INDEX(best_rd2!$A$1:$ZZ$42,$B15,P$2)</f>
        <v>3</v>
      </c>
      <c r="Q15">
        <f>INDEX(best_rd2!$A$1:$ZZ$42,$B15,Q$2)</f>
        <v>41</v>
      </c>
      <c r="R15" s="11">
        <f t="shared" si="0"/>
        <v>31.514123989774166</v>
      </c>
      <c r="S15" t="b">
        <f t="shared" si="1"/>
        <v>0</v>
      </c>
      <c r="U15" s="8">
        <f>INDEX(best!$A$1:$EZ$43,$B15,U$2)</f>
        <v>4.5716419999999998</v>
      </c>
      <c r="V15" s="8">
        <f>INDEX(best!$A$1:$EZ$43,$B15,V$2)</f>
        <v>4.6524809999999999</v>
      </c>
      <c r="W15" s="8">
        <f>INDEX(sic_rd2!$A$1:$EZ$43,$B15,W$2)</f>
        <v>17.103317000000001</v>
      </c>
      <c r="X15" s="8">
        <f>INDEX(best_rd2!$A$1:$ZZ$42,$B15,X$2)</f>
        <v>31.254211000000002</v>
      </c>
      <c r="Z15" t="e">
        <f>MATCH($A15,#REF!,0)</f>
        <v>#REF!</v>
      </c>
      <c r="AA15" s="8" t="e">
        <f>INDEX(#REF!,$Z15,AA$2)</f>
        <v>#REF!</v>
      </c>
      <c r="AB15" s="13" t="e">
        <f>INDEX(#REF!,$Z15,AB$2)</f>
        <v>#REF!</v>
      </c>
      <c r="AC15" s="8" t="e">
        <f>INDEX(#REF!,$Z15,AC$2)</f>
        <v>#REF!</v>
      </c>
      <c r="AD15" s="11" t="e">
        <f t="shared" si="2"/>
        <v>#REF!</v>
      </c>
    </row>
    <row r="16" spans="1:32" x14ac:dyDescent="0.2">
      <c r="A16" t="s">
        <v>155</v>
      </c>
      <c r="B16">
        <f>MATCH($A16,best!A:A,0)</f>
        <v>14</v>
      </c>
      <c r="C16" t="s">
        <v>155</v>
      </c>
      <c r="D16">
        <f>INDEX(best!$A$1:$EZ$43,$B16,D$2)</f>
        <v>10482.7952803312</v>
      </c>
      <c r="E16">
        <f>INDEX(best!$A$1:$EZ$43,$B16,E$2)</f>
        <v>11801.19</v>
      </c>
      <c r="F16">
        <f>INDEX(best_rd2!$A$1:$ZZ$42,$B16,F$2)</f>
        <v>10543.913654</v>
      </c>
      <c r="G16">
        <f>INDEX(best_rd2!$A$1:$ZZ$42,$B16,G$2)</f>
        <v>10544.0674981338</v>
      </c>
      <c r="H16">
        <f>G16-F16</f>
        <v>0.15384413379979378</v>
      </c>
      <c r="I16" t="s">
        <v>155</v>
      </c>
      <c r="J16" s="8">
        <f>INDEX(best!$A$1:$EZ$43,$B16,J$2)</f>
        <v>3.3040560000000001</v>
      </c>
      <c r="K16" s="8">
        <f>INDEX(best!$A$1:$EZ$43,$B16,K$2)</f>
        <v>4.3099080000000001</v>
      </c>
      <c r="L16" s="8">
        <f>INDEX(sic_rd2!$A$1:$EZ$43,$B16,L$2)</f>
        <v>4.0560710000000002</v>
      </c>
      <c r="M16" s="8">
        <f>INDEX(best_rd2!$A$1:$ZZ$42,$B16,M$2)</f>
        <v>4.6474869999999999</v>
      </c>
      <c r="N16" s="13">
        <f>INDEX(sic_rd2!$A$1:$EZ$43,$B16,N$2)</f>
        <v>27</v>
      </c>
      <c r="O16">
        <f>INDEX(best_rd2!$A$1:$ZZ$42,$B16,O$2)</f>
        <v>2000</v>
      </c>
      <c r="P16">
        <f>INDEX(best_rd2!$A$1:$ZZ$42,$B16,P$2)</f>
        <v>50</v>
      </c>
      <c r="Q16">
        <f>INDEX(best_rd2!$A$1:$ZZ$42,$B16,Q$2)</f>
        <v>1002</v>
      </c>
      <c r="R16" s="11">
        <f t="shared" si="0"/>
        <v>4.6358175406037514</v>
      </c>
      <c r="S16" s="9" t="b">
        <f t="shared" si="1"/>
        <v>1</v>
      </c>
      <c r="T16" t="s">
        <v>288</v>
      </c>
      <c r="U16" s="8">
        <f>INDEX(best!$A$1:$EZ$43,$B16,U$2)</f>
        <v>3.3040560000000001</v>
      </c>
      <c r="V16" s="8">
        <f>INDEX(best!$A$1:$EZ$43,$B16,V$2)</f>
        <v>4.3099080000000001</v>
      </c>
      <c r="W16" s="8">
        <f>INDEX(sic_rd2!$A$1:$EZ$43,$B16,W$2)</f>
        <v>4.0560710000000002</v>
      </c>
      <c r="X16" s="8">
        <f>INDEX(best_rd2!$A$1:$ZZ$42,$B16,X$2)</f>
        <v>4.6474869999999999</v>
      </c>
      <c r="Z16" t="e">
        <f>MATCH($A16,#REF!,0)</f>
        <v>#REF!</v>
      </c>
      <c r="AA16" s="8" t="e">
        <f>INDEX(#REF!,$Z16,AA$2)</f>
        <v>#REF!</v>
      </c>
      <c r="AB16" s="13" t="e">
        <f>INDEX(#REF!,$Z16,AB$2)</f>
        <v>#REF!</v>
      </c>
      <c r="AC16" s="8" t="e">
        <f>INDEX(#REF!,$Z16,AC$2)</f>
        <v>#REF!</v>
      </c>
      <c r="AD16" s="11" t="e">
        <f t="shared" si="2"/>
        <v>#REF!</v>
      </c>
      <c r="AE16" t="s">
        <v>279</v>
      </c>
      <c r="AF16" t="s">
        <v>367</v>
      </c>
    </row>
    <row r="17" spans="1:32" x14ac:dyDescent="0.2">
      <c r="A17" t="s">
        <v>156</v>
      </c>
      <c r="B17">
        <f>MATCH($A17,best!A:A,0)</f>
        <v>15</v>
      </c>
      <c r="C17" t="s">
        <v>156</v>
      </c>
      <c r="D17">
        <f>INDEX(best!$A$1:$EZ$43,$B17,D$2)</f>
        <v>38893.9036405226</v>
      </c>
      <c r="E17">
        <f>INDEX(best!$A$1:$EZ$43,$B17,E$2)</f>
        <v>40005.050000000003</v>
      </c>
      <c r="F17">
        <f>INDEX(best_rd2!$A$1:$ZZ$42,$B17,F$2)</f>
        <v>38927.858995000002</v>
      </c>
      <c r="G17">
        <f>INDEX(best_rd2!$A$1:$ZZ$42,$B17,G$2)</f>
        <v>38924.760787295098</v>
      </c>
      <c r="I17" t="s">
        <v>156</v>
      </c>
      <c r="J17" s="8">
        <f>INDEX(best!$A$1:$EZ$43,$B17,J$2)</f>
        <v>2.3672390000000001</v>
      </c>
      <c r="K17" s="8">
        <f>INDEX(best!$A$1:$EZ$43,$B17,K$2)</f>
        <v>2.4944760000000001</v>
      </c>
      <c r="L17" s="8">
        <f>INDEX(sic_rd2!$A$1:$EZ$43,$B17,L$2)</f>
        <v>2.7576390000000002</v>
      </c>
      <c r="M17" s="8">
        <f>INDEX(best_rd2!$A$1:$ZZ$42,$B17,M$2)</f>
        <v>2.7770549999999998</v>
      </c>
      <c r="N17" s="13">
        <f>INDEX(sic_rd2!$A$1:$EZ$43,$B17,N$2)</f>
        <v>27</v>
      </c>
      <c r="O17">
        <f>INDEX(best_rd2!$A$1:$ZZ$42,$B17,O$2)</f>
        <v>2000</v>
      </c>
      <c r="P17">
        <f>INDEX(best_rd2!$A$1:$ZZ$42,$B17,P$2)</f>
        <v>3</v>
      </c>
      <c r="Q17">
        <f>INDEX(best_rd2!$A$1:$ZZ$42,$B17,Q$2)</f>
        <v>45</v>
      </c>
      <c r="R17" s="11">
        <f t="shared" si="0"/>
        <v>3.0558849595090729</v>
      </c>
      <c r="S17" t="b">
        <f t="shared" si="1"/>
        <v>0</v>
      </c>
      <c r="U17" s="8">
        <f>INDEX(best!$A$1:$EZ$43,$B17,U$2)</f>
        <v>2.3672390000000001</v>
      </c>
      <c r="V17" s="8">
        <f>INDEX(best!$A$1:$EZ$43,$B17,V$2)</f>
        <v>2.4944760000000001</v>
      </c>
      <c r="W17" s="8">
        <f>INDEX(sic_rd2!$A$1:$EZ$43,$B17,W$2)</f>
        <v>2.7576390000000002</v>
      </c>
      <c r="X17" s="8">
        <f>INDEX(best_rd2!$A$1:$ZZ$42,$B17,X$2)</f>
        <v>2.7770549999999998</v>
      </c>
      <c r="Z17" t="e">
        <f>MATCH($A17,#REF!,0)</f>
        <v>#REF!</v>
      </c>
      <c r="AA17" s="8" t="e">
        <f>INDEX(#REF!,$Z17,AA$2)</f>
        <v>#REF!</v>
      </c>
      <c r="AB17" s="13" t="e">
        <f>INDEX(#REF!,$Z17,AB$2)</f>
        <v>#REF!</v>
      </c>
      <c r="AC17" s="8" t="e">
        <f>INDEX(#REF!,$Z17,AC$2)</f>
        <v>#REF!</v>
      </c>
      <c r="AD17" s="11" t="e">
        <f t="shared" si="2"/>
        <v>#REF!</v>
      </c>
    </row>
    <row r="18" spans="1:32" x14ac:dyDescent="0.2">
      <c r="A18" t="s">
        <v>157</v>
      </c>
      <c r="B18">
        <f>MATCH($A18,best!A:A,0)</f>
        <v>16</v>
      </c>
      <c r="C18" t="s">
        <v>157</v>
      </c>
      <c r="D18">
        <f>INDEX(best!$A$1:$EZ$43,$B18,D$2)</f>
        <v>86195.863027811007</v>
      </c>
      <c r="E18">
        <f>INDEX(best!$A$1:$EZ$43,$B18,E$2)</f>
        <v>91405.723700000002</v>
      </c>
      <c r="F18">
        <f>INDEX(best_rd2!$A$1:$ZZ$42,$B18,F$2)</f>
        <v>86257.756030999997</v>
      </c>
      <c r="G18">
        <f>INDEX(best_rd2!$A$1:$ZZ$42,$B18,G$2)</f>
        <v>86245.480216748605</v>
      </c>
      <c r="I18" t="s">
        <v>157</v>
      </c>
      <c r="J18" s="8">
        <f>INDEX(best!$A$1:$EZ$43,$B18,J$2)</f>
        <v>0.38458199999999998</v>
      </c>
      <c r="K18" s="8">
        <f>INDEX(best!$A$1:$EZ$43,$B18,K$2)</f>
        <v>0.51130399999999998</v>
      </c>
      <c r="L18" s="8">
        <f>INDEX(sic_rd2!$A$1:$EZ$43,$B18,L$2)</f>
        <v>0.93656300000000003</v>
      </c>
      <c r="M18" s="8">
        <f>INDEX(best_rd2!$A$1:$ZZ$42,$B18,M$2)</f>
        <v>0.95237099999999997</v>
      </c>
      <c r="N18" s="13">
        <f>INDEX(sic_rd2!$A$1:$EZ$43,$B18,N$2)</f>
        <v>41</v>
      </c>
      <c r="O18">
        <f>INDEX(best_rd2!$A$1:$ZZ$42,$B18,O$2)</f>
        <v>2000</v>
      </c>
      <c r="P18">
        <f>INDEX(best_rd2!$A$1:$ZZ$42,$B18,P$2)</f>
        <v>3</v>
      </c>
      <c r="Q18">
        <f>INDEX(best_rd2!$A$1:$ZZ$42,$B18,Q$2)</f>
        <v>62</v>
      </c>
      <c r="R18" s="11">
        <f t="shared" si="0"/>
        <v>1.187997282142004</v>
      </c>
      <c r="S18" t="b">
        <f t="shared" si="1"/>
        <v>0</v>
      </c>
      <c r="U18" s="8">
        <f>INDEX(best!$A$1:$EZ$43,$B18,U$2)</f>
        <v>0.38458199999999998</v>
      </c>
      <c r="V18" s="8">
        <f>INDEX(best!$A$1:$EZ$43,$B18,V$2)</f>
        <v>0.51130399999999998</v>
      </c>
      <c r="W18" s="8">
        <f>INDEX(sic_rd2!$A$1:$EZ$43,$B18,W$2)</f>
        <v>0.93656300000000003</v>
      </c>
      <c r="X18" s="8">
        <f>INDEX(best_rd2!$A$1:$ZZ$42,$B18,X$2)</f>
        <v>0.95237099999999997</v>
      </c>
      <c r="Z18" t="e">
        <f>MATCH($A18,#REF!,0)</f>
        <v>#REF!</v>
      </c>
      <c r="AA18" s="8" t="e">
        <f>INDEX(#REF!,$Z18,AA$2)</f>
        <v>#REF!</v>
      </c>
      <c r="AB18" s="13" t="e">
        <f>INDEX(#REF!,$Z18,AB$2)</f>
        <v>#REF!</v>
      </c>
      <c r="AC18" s="8" t="e">
        <f>INDEX(#REF!,$Z18,AC$2)</f>
        <v>#REF!</v>
      </c>
      <c r="AD18" s="11" t="e">
        <f t="shared" si="2"/>
        <v>#REF!</v>
      </c>
    </row>
    <row r="19" spans="1:32" x14ac:dyDescent="0.2">
      <c r="A19" t="s">
        <v>158</v>
      </c>
      <c r="B19">
        <f>MATCH($A19,best!A:A,0)</f>
        <v>17</v>
      </c>
      <c r="C19" t="s">
        <v>158</v>
      </c>
      <c r="D19">
        <f>INDEX(best!$A$1:$EZ$43,$B19,D$2)</f>
        <v>2930.9</v>
      </c>
      <c r="E19">
        <f>INDEX(best!$A$1:$EZ$43,$B19,E$2)</f>
        <v>2984.5</v>
      </c>
      <c r="F19">
        <f>INDEX(best_rd2!$A$1:$ZZ$42,$B19,F$2)</f>
        <v>2934.5165820000002</v>
      </c>
      <c r="G19">
        <f>INDEX(best_rd2!$A$1:$ZZ$42,$B19,G$2)</f>
        <v>2934.20464845778</v>
      </c>
      <c r="I19" t="s">
        <v>158</v>
      </c>
      <c r="J19" s="8">
        <f>INDEX(best!$A$1:$EZ$43,$B19,J$2)</f>
        <v>3.60364</v>
      </c>
      <c r="K19" s="8">
        <f>INDEX(best!$A$1:$EZ$43,$B19,K$2)</f>
        <v>3.6192500000000001</v>
      </c>
      <c r="L19" s="8">
        <f>INDEX(sic_rd2!$A$1:$EZ$43,$B19,L$2)</f>
        <v>6.7473549999999998</v>
      </c>
      <c r="M19" s="8">
        <f>INDEX(best_rd2!$A$1:$ZZ$42,$B19,M$2)</f>
        <v>6.1653890000000002</v>
      </c>
      <c r="N19" s="13">
        <f>INDEX(sic_rd2!$A$1:$EZ$43,$B19,N$2)</f>
        <v>32</v>
      </c>
      <c r="O19">
        <f>INDEX(best_rd2!$A$1:$ZZ$42,$B19,O$2)</f>
        <v>1644</v>
      </c>
      <c r="P19">
        <f>INDEX(best_rd2!$A$1:$ZZ$42,$B19,P$2)</f>
        <v>2</v>
      </c>
      <c r="Q19">
        <f>INDEX(best_rd2!$A$1:$ZZ$42,$B19,Q$2)</f>
        <v>32</v>
      </c>
      <c r="R19" s="11">
        <f t="shared" si="0"/>
        <v>6.747354477612153</v>
      </c>
      <c r="S19" t="b">
        <f t="shared" si="1"/>
        <v>0</v>
      </c>
      <c r="U19" s="8">
        <f>INDEX(best!$A$1:$EZ$43,$B19,U$2)</f>
        <v>3.60364</v>
      </c>
      <c r="V19" s="8">
        <f>INDEX(best!$A$1:$EZ$43,$B19,V$2)</f>
        <v>3.6192500000000001</v>
      </c>
      <c r="W19" s="8">
        <f>INDEX(sic_rd2!$A$1:$EZ$43,$B19,W$2)</f>
        <v>6.7473549999999998</v>
      </c>
      <c r="X19" s="8">
        <f>INDEX(best_rd2!$A$1:$ZZ$42,$B19,X$2)</f>
        <v>6.1653890000000002</v>
      </c>
      <c r="Z19" t="e">
        <f>MATCH($A19,#REF!,0)</f>
        <v>#REF!</v>
      </c>
      <c r="AA19" s="8" t="e">
        <f>INDEX(#REF!,$Z19,AA$2)</f>
        <v>#REF!</v>
      </c>
      <c r="AB19" s="13" t="e">
        <f>INDEX(#REF!,$Z19,AB$2)</f>
        <v>#REF!</v>
      </c>
      <c r="AC19" s="8" t="e">
        <f>INDEX(#REF!,$Z19,AC$2)</f>
        <v>#REF!</v>
      </c>
      <c r="AD19" s="11" t="e">
        <f t="shared" si="2"/>
        <v>#REF!</v>
      </c>
    </row>
    <row r="20" spans="1:32" x14ac:dyDescent="0.2">
      <c r="A20" t="s">
        <v>159</v>
      </c>
      <c r="B20">
        <f>MATCH($A20,best!A:A,0)</f>
        <v>18</v>
      </c>
      <c r="C20" t="s">
        <v>159</v>
      </c>
      <c r="D20">
        <f>INDEX(best!$A$1:$EZ$43,$B20,D$2)</f>
        <v>290.93107271496802</v>
      </c>
      <c r="E20">
        <f>INDEX(best!$A$1:$EZ$43,$B20,E$2)</f>
        <v>307</v>
      </c>
      <c r="F20">
        <f>INDEX(best_rd2!$A$1:$ZZ$42,$B20,F$2)</f>
        <v>291.41759500000001</v>
      </c>
      <c r="G20">
        <f>INDEX(best_rd2!$A$1:$ZZ$42,$B20,G$2)</f>
        <v>291.37967971829499</v>
      </c>
      <c r="I20" t="s">
        <v>159</v>
      </c>
      <c r="J20" s="8">
        <f>INDEX(best!$A$1:$EZ$43,$B20,J$2)</f>
        <v>1.304762</v>
      </c>
      <c r="K20" s="8">
        <f>INDEX(best!$A$1:$EZ$43,$B20,K$2)</f>
        <v>1.372906</v>
      </c>
      <c r="L20" s="8">
        <f>INDEX(sic_rd2!$A$1:$EZ$43,$B20,L$2)</f>
        <v>3.0277189999999998</v>
      </c>
      <c r="M20" s="8">
        <f>INDEX(best_rd2!$A$1:$ZZ$42,$B20,M$2)</f>
        <v>2.7917670000000001</v>
      </c>
      <c r="N20" s="13">
        <f>INDEX(sic_rd2!$A$1:$EZ$43,$B20,N$2)</f>
        <v>13</v>
      </c>
      <c r="O20">
        <f>INDEX(best_rd2!$A$1:$ZZ$42,$B20,O$2)</f>
        <v>1170</v>
      </c>
      <c r="P20">
        <f>INDEX(best_rd2!$A$1:$ZZ$42,$B20,P$2)</f>
        <v>2</v>
      </c>
      <c r="Q20">
        <f>INDEX(best_rd2!$A$1:$ZZ$42,$B20,Q$2)</f>
        <v>13</v>
      </c>
      <c r="R20" s="11">
        <f t="shared" si="0"/>
        <v>3.027720994699945</v>
      </c>
      <c r="S20" t="b">
        <f t="shared" si="1"/>
        <v>0</v>
      </c>
      <c r="U20" s="8">
        <f>INDEX(best!$A$1:$EZ$43,$B20,U$2)</f>
        <v>1.304762</v>
      </c>
      <c r="V20" s="8">
        <f>INDEX(best!$A$1:$EZ$43,$B20,V$2)</f>
        <v>1.372906</v>
      </c>
      <c r="W20" s="8">
        <f>INDEX(sic_rd2!$A$1:$EZ$43,$B20,W$2)</f>
        <v>3.0277189999999998</v>
      </c>
      <c r="X20" s="8">
        <f>INDEX(best_rd2!$A$1:$ZZ$42,$B20,X$2)</f>
        <v>2.7917670000000001</v>
      </c>
      <c r="Z20" t="e">
        <f>MATCH($A20,#REF!,0)</f>
        <v>#REF!</v>
      </c>
      <c r="AA20" s="8" t="e">
        <f>INDEX(#REF!,$Z20,AA$2)</f>
        <v>#REF!</v>
      </c>
      <c r="AB20" s="13" t="e">
        <f>INDEX(#REF!,$Z20,AB$2)</f>
        <v>#REF!</v>
      </c>
      <c r="AC20" s="8" t="e">
        <f>INDEX(#REF!,$Z20,AC$2)</f>
        <v>#REF!</v>
      </c>
      <c r="AD20" s="11" t="e">
        <f t="shared" si="2"/>
        <v>#REF!</v>
      </c>
    </row>
    <row r="21" spans="1:32" x14ac:dyDescent="0.2">
      <c r="A21" t="s">
        <v>160</v>
      </c>
      <c r="B21">
        <f>MATCH($A21,best!A:A,0)</f>
        <v>19</v>
      </c>
      <c r="C21" t="s">
        <v>160</v>
      </c>
      <c r="D21">
        <f>INDEX(best!$A$1:$EZ$43,$B21,D$2)</f>
        <v>256.01666666666603</v>
      </c>
      <c r="E21">
        <f>INDEX(best!$A$1:$EZ$43,$B21,E$2)</f>
        <v>280.94999999999902</v>
      </c>
      <c r="F21">
        <f>INDEX(best_rd2!$A$1:$ZZ$42,$B21,F$2)</f>
        <v>260.72618999999997</v>
      </c>
      <c r="G21">
        <f>INDEX(best_rd2!$A$1:$ZZ$42,$B21,G$2)</f>
        <v>258.41943303057201</v>
      </c>
      <c r="I21" t="s">
        <v>160</v>
      </c>
      <c r="J21" s="8">
        <f>INDEX(best!$A$1:$EZ$43,$B21,J$2)</f>
        <v>4.4117649999999999</v>
      </c>
      <c r="K21" s="8">
        <f>INDEX(best!$A$1:$EZ$43,$B21,K$2)</f>
        <v>7.3684589999999996</v>
      </c>
      <c r="L21" s="8">
        <f>INDEX(sic_rd2!$A$1:$EZ$43,$B21,L$2)</f>
        <v>18.888463999999999</v>
      </c>
      <c r="M21" s="8">
        <f>INDEX(best_rd2!$A$1:$ZZ$42,$B21,M$2)</f>
        <v>9.6367630000000002</v>
      </c>
      <c r="N21" s="13">
        <f>INDEX(sic_rd2!$A$1:$EZ$43,$B21,N$2)</f>
        <v>12</v>
      </c>
      <c r="O21">
        <f>INDEX(best_rd2!$A$1:$ZZ$42,$B21,O$2)</f>
        <v>264</v>
      </c>
      <c r="P21">
        <f>INDEX(best_rd2!$A$1:$ZZ$42,$B21,P$2)</f>
        <v>2</v>
      </c>
      <c r="Q21">
        <f>INDEX(best_rd2!$A$1:$ZZ$42,$B21,Q$2)</f>
        <v>12</v>
      </c>
      <c r="R21" s="11">
        <f t="shared" si="0"/>
        <v>18.88846256684764</v>
      </c>
      <c r="S21" t="b">
        <f t="shared" si="1"/>
        <v>0</v>
      </c>
      <c r="U21" s="8">
        <f>INDEX(best!$A$1:$EZ$43,$B21,U$2)</f>
        <v>4.4117649999999999</v>
      </c>
      <c r="V21" s="8">
        <f>INDEX(best!$A$1:$EZ$43,$B21,V$2)</f>
        <v>7.3684589999999996</v>
      </c>
      <c r="W21" s="8">
        <f>INDEX(sic_rd2!$A$1:$EZ$43,$B21,W$2)</f>
        <v>18.888463999999999</v>
      </c>
      <c r="X21" s="8">
        <f>INDEX(best_rd2!$A$1:$ZZ$42,$B21,X$2)</f>
        <v>9.6367630000000002</v>
      </c>
      <c r="Z21" t="e">
        <f>MATCH($A21,#REF!,0)</f>
        <v>#REF!</v>
      </c>
      <c r="AA21" s="8" t="e">
        <f>INDEX(#REF!,$Z21,AA$2)</f>
        <v>#REF!</v>
      </c>
      <c r="AB21" s="13" t="e">
        <f>INDEX(#REF!,$Z21,AB$2)</f>
        <v>#REF!</v>
      </c>
      <c r="AC21" s="8" t="e">
        <f>INDEX(#REF!,$Z21,AC$2)</f>
        <v>#REF!</v>
      </c>
      <c r="AD21" s="11" t="e">
        <f t="shared" si="2"/>
        <v>#REF!</v>
      </c>
    </row>
    <row r="22" spans="1:32" x14ac:dyDescent="0.2">
      <c r="A22" t="s">
        <v>161</v>
      </c>
      <c r="B22">
        <f>MATCH($A22,best!A:A,0)</f>
        <v>20</v>
      </c>
      <c r="C22" t="s">
        <v>161</v>
      </c>
      <c r="D22">
        <f>INDEX(best!$A$1:$EZ$43,$B22,D$2)</f>
        <v>20430947.618853599</v>
      </c>
      <c r="E22">
        <f>INDEX(best!$A$1:$EZ$43,$B22,E$2)</f>
        <v>20740508</v>
      </c>
      <c r="F22">
        <f>INDEX(best_rd2!$A$1:$ZZ$42,$B22,F$2)</f>
        <v>20579396.688035998</v>
      </c>
      <c r="G22">
        <f>INDEX(best_rd2!$A$1:$ZZ$42,$B22,G$2)</f>
        <v>20550485.863451801</v>
      </c>
      <c r="I22" t="s">
        <v>161</v>
      </c>
      <c r="J22" s="8">
        <f>INDEX(best!$A$1:$EZ$43,$B22,J$2)</f>
        <v>9.5894739999999992</v>
      </c>
      <c r="K22" s="8">
        <f>INDEX(best!$A$1:$EZ$43,$B22,K$2)</f>
        <v>14.024221000000001</v>
      </c>
      <c r="L22" s="8">
        <f>INDEX(sic_rd2!$A$1:$EZ$43,$B22,L$2)</f>
        <v>33.070070999999999</v>
      </c>
      <c r="M22" s="8">
        <f>INDEX(best_rd2!$A$1:$ZZ$42,$B22,M$2)</f>
        <v>38.615485999999997</v>
      </c>
      <c r="N22" s="13">
        <f>INDEX(sic_rd2!$A$1:$EZ$43,$B22,N$2)</f>
        <v>67</v>
      </c>
      <c r="O22">
        <f>INDEX(best_rd2!$A$1:$ZZ$42,$B22,O$2)</f>
        <v>1321</v>
      </c>
      <c r="P22">
        <f>INDEX(best_rd2!$A$1:$ZZ$42,$B22,P$2)</f>
        <v>3</v>
      </c>
      <c r="Q22">
        <f>INDEX(best_rd2!$A$1:$ZZ$42,$B22,Q$2)</f>
        <v>111</v>
      </c>
      <c r="R22" s="11">
        <f t="shared" si="0"/>
        <v>47.954802430674512</v>
      </c>
      <c r="S22" t="b">
        <f t="shared" si="1"/>
        <v>0</v>
      </c>
      <c r="U22" s="8">
        <f>INDEX(best!$A$1:$EZ$43,$B22,U$2)</f>
        <v>9.5894739999999992</v>
      </c>
      <c r="V22" s="8">
        <f>INDEX(best!$A$1:$EZ$43,$B22,V$2)</f>
        <v>14.024221000000001</v>
      </c>
      <c r="W22" s="8">
        <f>INDEX(sic_rd2!$A$1:$EZ$43,$B22,W$2)</f>
        <v>33.070070999999999</v>
      </c>
      <c r="X22" s="8">
        <f>INDEX(best_rd2!$A$1:$ZZ$42,$B22,X$2)</f>
        <v>38.615485999999997</v>
      </c>
      <c r="Z22" t="e">
        <f>MATCH($A22,#REF!,0)</f>
        <v>#REF!</v>
      </c>
      <c r="AA22" s="8" t="e">
        <f>INDEX(#REF!,$Z22,AA$2)</f>
        <v>#REF!</v>
      </c>
      <c r="AB22" s="13" t="e">
        <f>INDEX(#REF!,$Z22,AB$2)</f>
        <v>#REF!</v>
      </c>
      <c r="AC22" s="8" t="e">
        <f>INDEX(#REF!,$Z22,AC$2)</f>
        <v>#REF!</v>
      </c>
      <c r="AD22" s="11" t="e">
        <f t="shared" si="2"/>
        <v>#REF!</v>
      </c>
    </row>
    <row r="23" spans="1:32" x14ac:dyDescent="0.2">
      <c r="A23" t="s">
        <v>162</v>
      </c>
      <c r="B23">
        <f>MATCH($A23,best!A:A,0)</f>
        <v>21</v>
      </c>
      <c r="C23" t="s">
        <v>162</v>
      </c>
      <c r="D23">
        <f>INDEX(best!$A$1:$EZ$43,$B23,D$2)</f>
        <v>2520.5717391304302</v>
      </c>
      <c r="E23">
        <f>INDEX(best!$A$1:$EZ$43,$B23,E$2)</f>
        <v>3089</v>
      </c>
      <c r="F23">
        <f>INDEX(best_rd2!$A$1:$ZZ$42,$B23,F$2)</f>
        <v>2686.6085330000001</v>
      </c>
      <c r="G23">
        <f>INDEX(best_rd2!$A$1:$ZZ$42,$B23,G$2)</f>
        <v>2580.2367570441202</v>
      </c>
      <c r="I23" t="s">
        <v>162</v>
      </c>
      <c r="J23" s="8">
        <f>INDEX(best!$A$1:$EZ$43,$B23,J$2)</f>
        <v>1.833151</v>
      </c>
      <c r="K23" s="8">
        <f>INDEX(best!$A$1:$EZ$43,$B23,K$2)</f>
        <v>5.1851159999999998</v>
      </c>
      <c r="L23" s="8">
        <f>INDEX(sic_rd2!$A$1:$EZ$43,$B23,L$2)</f>
        <v>7.2973429999999997</v>
      </c>
      <c r="M23" s="8">
        <f>INDEX(best_rd2!$A$1:$ZZ$42,$B23,M$2)</f>
        <v>10.49649</v>
      </c>
      <c r="N23" s="13">
        <f>INDEX(sic_rd2!$A$1:$EZ$43,$B23,N$2)</f>
        <v>18</v>
      </c>
      <c r="O23">
        <f>INDEX(best_rd2!$A$1:$ZZ$42,$B23,O$2)</f>
        <v>96</v>
      </c>
      <c r="P23">
        <f>INDEX(best_rd2!$A$1:$ZZ$42,$B23,P$2)</f>
        <v>3</v>
      </c>
      <c r="Q23">
        <f>INDEX(best_rd2!$A$1:$ZZ$42,$B23,Q$2)</f>
        <v>25</v>
      </c>
      <c r="R23" s="11">
        <f t="shared" si="0"/>
        <v>29.209806285065817</v>
      </c>
      <c r="S23" t="b">
        <f t="shared" si="1"/>
        <v>0</v>
      </c>
      <c r="U23" s="8">
        <f>INDEX(best!$A$1:$EZ$43,$B23,U$2)</f>
        <v>1.833151</v>
      </c>
      <c r="V23" s="8">
        <f>INDEX(best!$A$1:$EZ$43,$B23,V$2)</f>
        <v>5.1851159999999998</v>
      </c>
      <c r="W23" s="8">
        <f>INDEX(sic_rd2!$A$1:$EZ$43,$B23,W$2)</f>
        <v>7.2973429999999997</v>
      </c>
      <c r="X23" s="8">
        <f>INDEX(best_rd2!$A$1:$ZZ$42,$B23,X$2)</f>
        <v>10.49649</v>
      </c>
      <c r="Z23" t="e">
        <f>MATCH($A23,#REF!,0)</f>
        <v>#REF!</v>
      </c>
      <c r="AA23" s="8" t="e">
        <f>INDEX(#REF!,$Z23,AA$2)</f>
        <v>#REF!</v>
      </c>
      <c r="AB23" s="13" t="e">
        <f>INDEX(#REF!,$Z23,AB$2)</f>
        <v>#REF!</v>
      </c>
      <c r="AC23" s="8" t="e">
        <f>INDEX(#REF!,$Z23,AC$2)</f>
        <v>#REF!</v>
      </c>
      <c r="AD23" s="11" t="e">
        <f t="shared" si="2"/>
        <v>#REF!</v>
      </c>
    </row>
    <row r="24" spans="1:32" x14ac:dyDescent="0.2">
      <c r="A24" t="s">
        <v>163</v>
      </c>
      <c r="B24">
        <f>MATCH($A24,best!A:A,0)</f>
        <v>22</v>
      </c>
      <c r="C24" t="s">
        <v>163</v>
      </c>
      <c r="D24">
        <f>INDEX(best!$A$1:$EZ$43,$B24,D$2)</f>
        <v>61796.545052460198</v>
      </c>
      <c r="E24">
        <f>INDEX(best!$A$1:$EZ$43,$B24,E$2)</f>
        <v>62027</v>
      </c>
      <c r="F24">
        <f>INDEX(best_rd2!$A$1:$ZZ$42,$B24,F$2)</f>
        <v>61822.791919000003</v>
      </c>
      <c r="G24">
        <f>INDEX(best_rd2!$A$1:$ZZ$42,$B24,G$2)</f>
        <v>61816.252514991298</v>
      </c>
      <c r="I24" t="s">
        <v>163</v>
      </c>
      <c r="J24" s="8">
        <f>INDEX(best!$A$1:$EZ$43,$B24,J$2)</f>
        <v>6.6524390000000002</v>
      </c>
      <c r="K24" s="8">
        <f>INDEX(best!$A$1:$EZ$43,$B24,K$2)</f>
        <v>6.6524390000000002</v>
      </c>
      <c r="L24" s="8">
        <f>INDEX(sic_rd2!$A$1:$EZ$43,$B24,L$2)</f>
        <v>8.0364850000000008</v>
      </c>
      <c r="M24" s="8">
        <f>INDEX(best_rd2!$A$1:$ZZ$42,$B24,M$2)</f>
        <v>8.5515469999999993</v>
      </c>
      <c r="N24" s="13">
        <f>INDEX(sic_rd2!$A$1:$EZ$43,$B24,N$2)</f>
        <v>8</v>
      </c>
      <c r="O24">
        <f>INDEX(best_rd2!$A$1:$ZZ$42,$B24,O$2)</f>
        <v>21</v>
      </c>
      <c r="P24">
        <f>INDEX(best_rd2!$A$1:$ZZ$42,$B24,P$2)</f>
        <v>3</v>
      </c>
      <c r="Q24">
        <f>INDEX(best_rd2!$A$1:$ZZ$42,$B24,Q$2)</f>
        <v>16</v>
      </c>
      <c r="R24" s="11">
        <f t="shared" si="0"/>
        <v>11.389152986299651</v>
      </c>
      <c r="S24" t="b">
        <f t="shared" si="1"/>
        <v>0</v>
      </c>
      <c r="U24" s="8">
        <f>INDEX(best!$A$1:$EZ$43,$B24,U$2)</f>
        <v>6.6524390000000002</v>
      </c>
      <c r="V24" s="8">
        <f>INDEX(best!$A$1:$EZ$43,$B24,V$2)</f>
        <v>6.6524390000000002</v>
      </c>
      <c r="W24" s="8">
        <f>INDEX(sic_rd2!$A$1:$EZ$43,$B24,W$2)</f>
        <v>8.0364850000000008</v>
      </c>
      <c r="X24" s="8">
        <f>INDEX(best_rd2!$A$1:$ZZ$42,$B24,X$2)</f>
        <v>8.5515469999999993</v>
      </c>
      <c r="Z24" t="e">
        <f>MATCH($A24,#REF!,0)</f>
        <v>#REF!</v>
      </c>
      <c r="AA24" s="8" t="e">
        <f>INDEX(#REF!,$Z24,AA$2)</f>
        <v>#REF!</v>
      </c>
      <c r="AB24" s="13" t="e">
        <f>INDEX(#REF!,$Z24,AB$2)</f>
        <v>#REF!</v>
      </c>
      <c r="AC24" s="8" t="e">
        <f>INDEX(#REF!,$Z24,AC$2)</f>
        <v>#REF!</v>
      </c>
      <c r="AD24" s="11" t="e">
        <f t="shared" si="2"/>
        <v>#REF!</v>
      </c>
    </row>
    <row r="25" spans="1:32" x14ac:dyDescent="0.2">
      <c r="A25" t="s">
        <v>164</v>
      </c>
      <c r="B25">
        <f>MATCH($A25,best!A:A,0)</f>
        <v>23</v>
      </c>
      <c r="C25" t="s">
        <v>164</v>
      </c>
      <c r="D25">
        <f>INDEX(best!$A$1:$EZ$43,$B25,D$2)</f>
        <v>176867.50334911299</v>
      </c>
      <c r="E25">
        <f>INDEX(best!$A$1:$EZ$43,$B25,E$2)</f>
        <v>258411</v>
      </c>
      <c r="F25">
        <f>INDEX(best_rd2!$A$1:$ZZ$42,$B25,F$2)</f>
        <v>183845.66662800001</v>
      </c>
      <c r="G25">
        <f>INDEX(best_rd2!$A$1:$ZZ$42,$B25,G$2)</f>
        <v>182182.62848848099</v>
      </c>
      <c r="I25" t="s">
        <v>164</v>
      </c>
      <c r="J25" s="8">
        <f>INDEX(best!$A$1:$EZ$43,$B25,J$2)</f>
        <v>3.6737449999999998</v>
      </c>
      <c r="K25" s="8">
        <f>INDEX(best!$A$1:$EZ$43,$B25,K$2)</f>
        <v>5.1207770000000004</v>
      </c>
      <c r="L25" s="8">
        <f>INDEX(sic_rd2!$A$1:$EZ$43,$B25,L$2)</f>
        <v>8.5575960000000002</v>
      </c>
      <c r="M25" s="8">
        <f>INDEX(best_rd2!$A$1:$ZZ$42,$B25,M$2)</f>
        <v>6.5181469999999999</v>
      </c>
      <c r="N25" s="13">
        <f>INDEX(sic_rd2!$A$1:$EZ$43,$B25,N$2)</f>
        <v>47</v>
      </c>
      <c r="O25">
        <f>INDEX(best_rd2!$A$1:$ZZ$42,$B25,O$2)</f>
        <v>1342</v>
      </c>
      <c r="P25">
        <f>INDEX(best_rd2!$A$1:$ZZ$42,$B25,P$2)</f>
        <v>2</v>
      </c>
      <c r="Q25">
        <f>INDEX(best_rd2!$A$1:$ZZ$42,$B25,Q$2)</f>
        <v>47</v>
      </c>
      <c r="R25" s="11">
        <f t="shared" si="0"/>
        <v>8.5575963326207347</v>
      </c>
      <c r="S25" t="b">
        <f t="shared" si="1"/>
        <v>0</v>
      </c>
      <c r="U25" s="8">
        <f>INDEX(best!$A$1:$EZ$43,$B25,U$2)</f>
        <v>3.6737449999999998</v>
      </c>
      <c r="V25" s="8">
        <f>INDEX(best!$A$1:$EZ$43,$B25,V$2)</f>
        <v>5.1207770000000004</v>
      </c>
      <c r="W25" s="8">
        <f>INDEX(sic_rd2!$A$1:$EZ$43,$B25,W$2)</f>
        <v>8.5575960000000002</v>
      </c>
      <c r="X25" s="8">
        <f>INDEX(best_rd2!$A$1:$ZZ$42,$B25,X$2)</f>
        <v>6.5181469999999999</v>
      </c>
      <c r="Z25" t="e">
        <f>MATCH($A25,#REF!,0)</f>
        <v>#REF!</v>
      </c>
      <c r="AA25" s="8" t="e">
        <f>INDEX(#REF!,$Z25,AA$2)</f>
        <v>#REF!</v>
      </c>
      <c r="AB25" s="13" t="e">
        <f>INDEX(#REF!,$Z25,AB$2)</f>
        <v>#REF!</v>
      </c>
      <c r="AC25" s="8" t="e">
        <f>INDEX(#REF!,$Z25,AC$2)</f>
        <v>#REF!</v>
      </c>
      <c r="AD25" s="11" t="e">
        <f t="shared" si="2"/>
        <v>#REF!</v>
      </c>
    </row>
    <row r="26" spans="1:32" x14ac:dyDescent="0.2">
      <c r="A26" t="s">
        <v>165</v>
      </c>
      <c r="B26">
        <f>MATCH($A26,best!A:A,0)</f>
        <v>24</v>
      </c>
      <c r="C26" t="s">
        <v>165</v>
      </c>
      <c r="D26">
        <f>INDEX(best!$A$1:$EZ$43,$B26,D$2)</f>
        <v>1705.12876123876</v>
      </c>
      <c r="E26">
        <f>INDEX(best!$A$1:$EZ$43,$B26,E$2)</f>
        <v>5223.7489999999898</v>
      </c>
      <c r="F26">
        <f>INDEX(best_rd2!$A$1:$ZZ$42,$B26,F$2)</f>
        <v>3895.0138200000001</v>
      </c>
      <c r="G26">
        <f>INDEX(best_rd2!$A$1:$ZZ$42,$B26,G$2)</f>
        <v>3366.5384825604701</v>
      </c>
      <c r="I26" t="s">
        <v>165</v>
      </c>
      <c r="J26" s="8">
        <f>INDEX(best!$A$1:$EZ$43,$B26,J$2)</f>
        <v>27.782146999999998</v>
      </c>
      <c r="K26" s="8">
        <f>INDEX(best!$A$1:$EZ$43,$B26,K$2)</f>
        <v>40.120936</v>
      </c>
      <c r="L26" s="8">
        <f>INDEX(sic_rd2!$A$1:$EZ$43,$B26,L$2)</f>
        <v>62.237039000000003</v>
      </c>
      <c r="M26" s="8">
        <f>INDEX(best_rd2!$A$1:$ZZ$42,$B26,M$2)</f>
        <v>47.217647999999997</v>
      </c>
      <c r="N26" s="13">
        <f>INDEX(sic_rd2!$A$1:$EZ$43,$B26,N$2)</f>
        <v>21</v>
      </c>
      <c r="O26">
        <f>INDEX(best_rd2!$A$1:$ZZ$42,$B26,O$2)</f>
        <v>822</v>
      </c>
      <c r="P26">
        <f>INDEX(best_rd2!$A$1:$ZZ$42,$B26,P$2)</f>
        <v>2</v>
      </c>
      <c r="Q26">
        <f>INDEX(best_rd2!$A$1:$ZZ$42,$B26,Q$2)</f>
        <v>21</v>
      </c>
      <c r="R26" s="11">
        <f t="shared" si="0"/>
        <v>62.237039241615179</v>
      </c>
      <c r="S26" t="b">
        <f t="shared" si="1"/>
        <v>0</v>
      </c>
      <c r="U26" s="8">
        <f>INDEX(best!$A$1:$EZ$43,$B26,U$2)</f>
        <v>27.782146999999998</v>
      </c>
      <c r="V26" s="8">
        <f>INDEX(best!$A$1:$EZ$43,$B26,V$2)</f>
        <v>40.120936</v>
      </c>
      <c r="W26" s="8">
        <f>INDEX(sic_rd2!$A$1:$EZ$43,$B26,W$2)</f>
        <v>62.237039000000003</v>
      </c>
      <c r="X26" s="8">
        <f>INDEX(best_rd2!$A$1:$ZZ$42,$B26,X$2)</f>
        <v>47.217647999999997</v>
      </c>
      <c r="Z26" t="e">
        <f>MATCH($A26,#REF!,0)</f>
        <v>#REF!</v>
      </c>
      <c r="AA26" s="8" t="e">
        <f>INDEX(#REF!,$Z26,AA$2)</f>
        <v>#REF!</v>
      </c>
      <c r="AB26" s="13" t="e">
        <f>INDEX(#REF!,$Z26,AB$2)</f>
        <v>#REF!</v>
      </c>
      <c r="AC26" s="8" t="e">
        <f>INDEX(#REF!,$Z26,AC$2)</f>
        <v>#REF!</v>
      </c>
      <c r="AD26" s="11" t="e">
        <f t="shared" si="2"/>
        <v>#REF!</v>
      </c>
    </row>
    <row r="27" spans="1:32" x14ac:dyDescent="0.2">
      <c r="A27" t="s">
        <v>166</v>
      </c>
      <c r="B27">
        <f>MATCH($A27,best!A:A,0)</f>
        <v>25</v>
      </c>
      <c r="C27" t="s">
        <v>166</v>
      </c>
      <c r="D27">
        <f>INDEX(best!$A$1:$EZ$43,$B27,D$2)</f>
        <v>773.751061971235</v>
      </c>
      <c r="E27">
        <f>INDEX(best!$A$1:$EZ$43,$B27,E$2)</f>
        <v>788.26300000000003</v>
      </c>
      <c r="F27">
        <f>INDEX(best_rd2!$A$1:$ZZ$42,$B27,F$2)</f>
        <v>774.36209299999996</v>
      </c>
      <c r="G27">
        <f>INDEX(best_rd2!$A$1:$ZZ$42,$B27,G$2)</f>
        <v>774.06791662757098</v>
      </c>
      <c r="I27" t="s">
        <v>166</v>
      </c>
      <c r="J27" s="8">
        <f>INDEX(best!$A$1:$EZ$43,$B27,J$2)</f>
        <v>0.81328500000000004</v>
      </c>
      <c r="K27" s="8">
        <f>INDEX(best!$A$1:$EZ$43,$B27,K$2)</f>
        <v>1.434922</v>
      </c>
      <c r="L27" s="8">
        <f>INDEX(sic_rd2!$A$1:$EZ$43,$B27,L$2)</f>
        <v>4.2105399999999999</v>
      </c>
      <c r="M27" s="8">
        <f>INDEX(best_rd2!$A$1:$ZZ$42,$B27,M$2)</f>
        <v>2.1834069999999999</v>
      </c>
      <c r="N27" s="13">
        <f>INDEX(sic_rd2!$A$1:$EZ$43,$B27,N$2)</f>
        <v>12</v>
      </c>
      <c r="O27">
        <f>INDEX(best_rd2!$A$1:$ZZ$42,$B27,O$2)</f>
        <v>1218</v>
      </c>
      <c r="P27">
        <f>INDEX(best_rd2!$A$1:$ZZ$42,$B27,P$2)</f>
        <v>2</v>
      </c>
      <c r="Q27">
        <f>INDEX(best_rd2!$A$1:$ZZ$42,$B27,Q$2)</f>
        <v>12</v>
      </c>
      <c r="R27" s="11">
        <f t="shared" si="0"/>
        <v>4.2105405050227764</v>
      </c>
      <c r="S27" t="b">
        <f t="shared" si="1"/>
        <v>0</v>
      </c>
      <c r="U27" s="8">
        <f>INDEX(best!$A$1:$EZ$43,$B27,U$2)</f>
        <v>0.81328500000000004</v>
      </c>
      <c r="V27" s="8">
        <f>INDEX(best!$A$1:$EZ$43,$B27,V$2)</f>
        <v>1.434922</v>
      </c>
      <c r="W27" s="8">
        <f>INDEX(sic_rd2!$A$1:$EZ$43,$B27,W$2)</f>
        <v>4.2105399999999999</v>
      </c>
      <c r="X27" s="8">
        <f>INDEX(best_rd2!$A$1:$ZZ$42,$B27,X$2)</f>
        <v>2.1834069999999999</v>
      </c>
      <c r="Z27" t="e">
        <f>MATCH($A27,#REF!,0)</f>
        <v>#REF!</v>
      </c>
      <c r="AA27" s="8" t="e">
        <f>INDEX(#REF!,$Z27,AA$2)</f>
        <v>#REF!</v>
      </c>
      <c r="AB27" s="13" t="e">
        <f>INDEX(#REF!,$Z27,AB$2)</f>
        <v>#REF!</v>
      </c>
      <c r="AC27" s="8" t="e">
        <f>INDEX(#REF!,$Z27,AC$2)</f>
        <v>#REF!</v>
      </c>
      <c r="AD27" s="11" t="e">
        <f t="shared" si="2"/>
        <v>#REF!</v>
      </c>
    </row>
    <row r="28" spans="1:32" x14ac:dyDescent="0.2">
      <c r="A28" t="s">
        <v>167</v>
      </c>
      <c r="B28">
        <f>MATCH($A28,best!A:A,0)</f>
        <v>26</v>
      </c>
      <c r="C28" t="s">
        <v>167</v>
      </c>
      <c r="D28">
        <f>INDEX(best!$A$1:$EZ$43,$B28,D$2)</f>
        <v>2748.3452380952299</v>
      </c>
      <c r="E28">
        <f>INDEX(best!$A$1:$EZ$43,$B28,E$2)</f>
        <v>7350</v>
      </c>
      <c r="F28">
        <f>INDEX(best_rd2!$A$1:$ZZ$42,$B28,F$2)</f>
        <v>6034.0170770000004</v>
      </c>
      <c r="G28">
        <f>INDEX(best_rd2!$A$1:$ZZ$42,$B28,G$2)</f>
        <v>6012.3472942440203</v>
      </c>
      <c r="I28" t="s">
        <v>167</v>
      </c>
      <c r="J28" s="8">
        <f>INDEX(best!$A$1:$EZ$43,$B28,J$2)</f>
        <v>51.436802999999998</v>
      </c>
      <c r="K28" s="8">
        <f>INDEX(best!$A$1:$EZ$43,$B28,K$2)</f>
        <v>54.460847000000001</v>
      </c>
      <c r="L28" s="8">
        <f>INDEX(sic_rd2!$A$1:$EZ$43,$B28,L$2)</f>
        <v>66.875810000000001</v>
      </c>
      <c r="M28" s="8">
        <f>INDEX(best_rd2!$A$1:$ZZ$42,$B28,M$2)</f>
        <v>70.931049999999999</v>
      </c>
      <c r="N28" s="13">
        <f>INDEX(sic_rd2!$A$1:$EZ$43,$B28,N$2)</f>
        <v>102</v>
      </c>
      <c r="O28">
        <f>INDEX(best_rd2!$A$1:$ZZ$42,$B28,O$2)</f>
        <v>1395</v>
      </c>
      <c r="P28">
        <f>INDEX(best_rd2!$A$1:$ZZ$42,$B28,P$2)</f>
        <v>3</v>
      </c>
      <c r="Q28">
        <f>INDEX(best_rd2!$A$1:$ZZ$42,$B28,Q$2)</f>
        <v>155</v>
      </c>
      <c r="R28" s="11">
        <f t="shared" si="0"/>
        <v>71.40196318301652</v>
      </c>
      <c r="S28" t="b">
        <f t="shared" si="1"/>
        <v>0</v>
      </c>
      <c r="U28" s="8">
        <f>INDEX(best!$A$1:$EZ$43,$B28,U$2)</f>
        <v>51.436802999999998</v>
      </c>
      <c r="V28" s="8">
        <f>INDEX(best!$A$1:$EZ$43,$B28,V$2)</f>
        <v>54.460847000000001</v>
      </c>
      <c r="W28" s="8">
        <f>INDEX(sic_rd2!$A$1:$EZ$43,$B28,W$2)</f>
        <v>66.875810000000001</v>
      </c>
      <c r="X28" s="8">
        <f>INDEX(best_rd2!$A$1:$ZZ$42,$B28,X$2)</f>
        <v>70.931049999999999</v>
      </c>
      <c r="Z28" t="e">
        <f>MATCH($A28,#REF!,0)</f>
        <v>#REF!</v>
      </c>
      <c r="AA28" s="8" t="e">
        <f>INDEX(#REF!,$Z28,AA$2)</f>
        <v>#REF!</v>
      </c>
      <c r="AB28" s="13" t="e">
        <f>INDEX(#REF!,$Z28,AB$2)</f>
        <v>#REF!</v>
      </c>
      <c r="AC28" s="8" t="e">
        <f>INDEX(#REF!,$Z28,AC$2)</f>
        <v>#REF!</v>
      </c>
      <c r="AD28" s="11" t="e">
        <f t="shared" si="2"/>
        <v>#REF!</v>
      </c>
    </row>
    <row r="29" spans="1:32" x14ac:dyDescent="0.2">
      <c r="A29" t="s">
        <v>168</v>
      </c>
      <c r="B29">
        <f>MATCH($A29,best!A:A,0)</f>
        <v>27</v>
      </c>
      <c r="C29" t="s">
        <v>168</v>
      </c>
      <c r="D29">
        <f>INDEX(best!$A$1:$EZ$43,$B29,D$2)</f>
        <v>5</v>
      </c>
      <c r="E29">
        <f>INDEX(best!$A$1:$EZ$43,$B29,E$2)</f>
        <v>16.734246760000001</v>
      </c>
      <c r="F29">
        <f>INDEX(best_rd2!$A$1:$ZZ$42,$B29,F$2)</f>
        <v>8.0589860000000009</v>
      </c>
      <c r="G29">
        <f>INDEX(best_rd2!$A$1:$ZZ$42,$B29,G$2)</f>
        <v>8.0314249973003999</v>
      </c>
      <c r="I29" t="s">
        <v>168</v>
      </c>
      <c r="J29" s="8">
        <f>INDEX(best!$A$1:$EZ$43,$B29,J$2)</f>
        <v>25.138825000000001</v>
      </c>
      <c r="K29" s="8">
        <f>INDEX(best!$A$1:$EZ$43,$B29,K$2)</f>
        <v>25.284257</v>
      </c>
      <c r="L29" s="8">
        <f>INDEX(sic_rd2!$A$1:$EZ$43,$B29,L$2)</f>
        <v>26.068873</v>
      </c>
      <c r="M29" s="8">
        <f>INDEX(best_rd2!$A$1:$ZZ$42,$B29,M$2)</f>
        <v>25.833997</v>
      </c>
      <c r="N29" s="13">
        <f>INDEX(sic_rd2!$A$1:$EZ$43,$B29,N$2)</f>
        <v>218</v>
      </c>
      <c r="O29">
        <f>INDEX(best_rd2!$A$1:$ZZ$42,$B29,O$2)</f>
        <v>2000</v>
      </c>
      <c r="P29">
        <f>INDEX(best_rd2!$A$1:$ZZ$42,$B29,P$2)</f>
        <v>2</v>
      </c>
      <c r="Q29">
        <f>INDEX(best_rd2!$A$1:$ZZ$42,$B29,Q$2)</f>
        <v>218</v>
      </c>
      <c r="R29" s="11">
        <f t="shared" si="0"/>
        <v>26.068873976875537</v>
      </c>
      <c r="S29" t="b">
        <f t="shared" si="1"/>
        <v>0</v>
      </c>
      <c r="U29" s="8">
        <f>INDEX(best!$A$1:$EZ$43,$B29,U$2)</f>
        <v>25.138825000000001</v>
      </c>
      <c r="V29" s="8">
        <f>INDEX(best!$A$1:$EZ$43,$B29,V$2)</f>
        <v>25.284257</v>
      </c>
      <c r="W29" s="8">
        <f>INDEX(sic_rd2!$A$1:$EZ$43,$B29,W$2)</f>
        <v>26.068873</v>
      </c>
      <c r="X29" s="8">
        <f>INDEX(best_rd2!$A$1:$ZZ$42,$B29,X$2)</f>
        <v>25.833997</v>
      </c>
      <c r="Z29" t="e">
        <f>MATCH($A29,#REF!,0)</f>
        <v>#REF!</v>
      </c>
      <c r="AA29" s="8" t="e">
        <f>INDEX(#REF!,$Z29,AA$2)</f>
        <v>#REF!</v>
      </c>
      <c r="AB29" s="13" t="e">
        <f>INDEX(#REF!,$Z29,AB$2)</f>
        <v>#REF!</v>
      </c>
      <c r="AC29" s="8" t="e">
        <f>INDEX(#REF!,$Z29,AC$2)</f>
        <v>#REF!</v>
      </c>
      <c r="AD29" s="11" t="e">
        <f t="shared" si="2"/>
        <v>#REF!</v>
      </c>
    </row>
    <row r="30" spans="1:32" x14ac:dyDescent="0.2">
      <c r="A30" t="s">
        <v>169</v>
      </c>
      <c r="B30">
        <f>MATCH($A30,best!A:A,0)</f>
        <v>28</v>
      </c>
      <c r="C30" t="s">
        <v>169</v>
      </c>
      <c r="D30">
        <f>INDEX(best!$A$1:$EZ$43,$B30,D$2)</f>
        <v>247</v>
      </c>
      <c r="E30">
        <f>INDEX(best!$A$1:$EZ$43,$B30,E$2)</f>
        <v>375</v>
      </c>
      <c r="F30">
        <f>INDEX(best_rd2!$A$1:$ZZ$42,$B30,F$2)</f>
        <v>278.72010299999999</v>
      </c>
      <c r="G30">
        <f>INDEX(best_rd2!$A$1:$ZZ$42,$B30,G$2)</f>
        <v>278.52191690292199</v>
      </c>
      <c r="I30" t="s">
        <v>169</v>
      </c>
      <c r="J30" s="8">
        <f>INDEX(best!$A$1:$EZ$43,$B30,J$2)</f>
        <v>5.859375</v>
      </c>
      <c r="K30" s="8">
        <f>INDEX(best!$A$1:$EZ$43,$B30,K$2)</f>
        <v>13.140191</v>
      </c>
      <c r="L30" s="8">
        <f>INDEX(sic_rd2!$A$1:$EZ$43,$B30,L$2)</f>
        <v>17.578125</v>
      </c>
      <c r="M30" s="8">
        <f>INDEX(best_rd2!$A$1:$ZZ$42,$B30,M$2)</f>
        <v>24.626498000000002</v>
      </c>
      <c r="N30" s="13">
        <f>INDEX(sic_rd2!$A$1:$EZ$43,$B30,N$2)</f>
        <v>26</v>
      </c>
      <c r="O30">
        <f>INDEX(best_rd2!$A$1:$ZZ$42,$B30,O$2)</f>
        <v>1227</v>
      </c>
      <c r="P30">
        <f>INDEX(best_rd2!$A$1:$ZZ$42,$B30,P$2)</f>
        <v>6</v>
      </c>
      <c r="Q30">
        <f>INDEX(best_rd2!$A$1:$ZZ$42,$B30,Q$2)</f>
        <v>84</v>
      </c>
      <c r="R30" s="11">
        <f t="shared" si="0"/>
        <v>24.781330468749996</v>
      </c>
      <c r="S30" t="b">
        <f t="shared" si="1"/>
        <v>0</v>
      </c>
      <c r="U30" s="8">
        <f>INDEX(best!$A$1:$EZ$43,$B30,U$2)</f>
        <v>5.859375</v>
      </c>
      <c r="V30" s="8">
        <f>INDEX(best!$A$1:$EZ$43,$B30,V$2)</f>
        <v>13.140191</v>
      </c>
      <c r="W30" s="8">
        <f>INDEX(sic_rd2!$A$1:$EZ$43,$B30,W$2)</f>
        <v>17.578125</v>
      </c>
      <c r="X30" s="8">
        <f>INDEX(best_rd2!$A$1:$ZZ$42,$B30,X$2)</f>
        <v>24.626498000000002</v>
      </c>
      <c r="Z30" t="e">
        <f>MATCH($A30,#REF!,0)</f>
        <v>#REF!</v>
      </c>
      <c r="AA30" s="8" t="e">
        <f>INDEX(#REF!,$Z30,AA$2)</f>
        <v>#REF!</v>
      </c>
      <c r="AB30" s="13" t="e">
        <f>INDEX(#REF!,$Z30,AB$2)</f>
        <v>#REF!</v>
      </c>
      <c r="AC30" s="8" t="e">
        <f>INDEX(#REF!,$Z30,AC$2)</f>
        <v>#REF!</v>
      </c>
      <c r="AD30" s="11" t="e">
        <f t="shared" si="2"/>
        <v>#REF!</v>
      </c>
    </row>
    <row r="31" spans="1:32" x14ac:dyDescent="0.2">
      <c r="A31" t="s">
        <v>170</v>
      </c>
      <c r="B31">
        <f>MATCH($A31,best!A:A,0)</f>
        <v>29</v>
      </c>
      <c r="C31" t="s">
        <v>170</v>
      </c>
      <c r="D31">
        <f>INDEX(best!$A$1:$EZ$43,$B31,D$2)</f>
        <v>-7839.2780180210002</v>
      </c>
      <c r="E31">
        <f>INDEX(best!$A$1:$EZ$43,$B31,E$2)</f>
        <v>-7772</v>
      </c>
      <c r="F31">
        <f>INDEX(best_rd2!$A$1:$ZZ$42,$B31,F$2)</f>
        <v>-7828.9559810000001</v>
      </c>
      <c r="G31">
        <f>INDEX(best_rd2!$A$1:$ZZ$42,$B31,G$2)</f>
        <v>-7829.0578232862599</v>
      </c>
      <c r="I31" t="s">
        <v>170</v>
      </c>
      <c r="J31" s="8">
        <f>INDEX(best!$A$1:$EZ$43,$B31,J$2)</f>
        <v>10.38396</v>
      </c>
      <c r="K31" s="8">
        <f>INDEX(best!$A$1:$EZ$43,$B31,K$2)</f>
        <v>14.000412000000001</v>
      </c>
      <c r="L31" s="8">
        <f>INDEX(sic_rd2!$A$1:$EZ$43,$B31,L$2)</f>
        <v>11.966059</v>
      </c>
      <c r="M31" s="8">
        <f>INDEX(best_rd2!$A$1:$ZZ$42,$B31,M$2)</f>
        <v>15.190987</v>
      </c>
      <c r="N31" s="13">
        <f>INDEX(sic_rd2!$A$1:$EZ$43,$B31,N$2)</f>
        <v>20</v>
      </c>
      <c r="O31">
        <f>INDEX(best_rd2!$A$1:$ZZ$42,$B31,O$2)</f>
        <v>770</v>
      </c>
      <c r="P31">
        <f>INDEX(best_rd2!$A$1:$ZZ$42,$B31,P$2)</f>
        <v>11</v>
      </c>
      <c r="Q31">
        <f>INDEX(best_rd2!$A$1:$ZZ$42,$B31,Q$2)</f>
        <v>128</v>
      </c>
      <c r="R31" s="11">
        <f t="shared" si="0"/>
        <v>15.342361925373922</v>
      </c>
      <c r="S31" t="b">
        <f t="shared" si="1"/>
        <v>0</v>
      </c>
      <c r="U31" s="8">
        <f>INDEX(best!$A$1:$EZ$43,$B31,U$2)</f>
        <v>10.38396</v>
      </c>
      <c r="V31" s="8">
        <f>INDEX(best!$A$1:$EZ$43,$B31,V$2)</f>
        <v>14.000412000000001</v>
      </c>
      <c r="W31" s="8">
        <f>INDEX(sic_rd2!$A$1:$EZ$43,$B31,W$2)</f>
        <v>11.966059</v>
      </c>
      <c r="X31" s="8">
        <f>INDEX(best_rd2!$A$1:$ZZ$42,$B31,X$2)</f>
        <v>15.190987</v>
      </c>
      <c r="Z31" t="e">
        <f>MATCH($A31,#REF!,0)</f>
        <v>#REF!</v>
      </c>
      <c r="AA31" s="8" t="e">
        <f>INDEX(#REF!,$Z31,AA$2)</f>
        <v>#REF!</v>
      </c>
      <c r="AB31" s="13" t="e">
        <f>INDEX(#REF!,$Z31,AB$2)</f>
        <v>#REF!</v>
      </c>
      <c r="AC31" s="8" t="e">
        <f>INDEX(#REF!,$Z31,AC$2)</f>
        <v>#REF!</v>
      </c>
      <c r="AD31" s="11" t="e">
        <f t="shared" si="2"/>
        <v>#REF!</v>
      </c>
      <c r="AE31" t="s">
        <v>279</v>
      </c>
      <c r="AF31" t="s">
        <v>367</v>
      </c>
    </row>
    <row r="32" spans="1:32" x14ac:dyDescent="0.2">
      <c r="A32" t="s">
        <v>171</v>
      </c>
      <c r="B32">
        <f>MATCH($A32,best!A:A,0)</f>
        <v>30</v>
      </c>
      <c r="C32" t="s">
        <v>171</v>
      </c>
      <c r="D32">
        <f>INDEX(best!$A$1:$EZ$43,$B32,D$2)</f>
        <v>35</v>
      </c>
      <c r="E32">
        <f>INDEX(best!$A$1:$EZ$43,$B32,E$2)</f>
        <v>45</v>
      </c>
      <c r="F32">
        <f>INDEX(best_rd2!$A$1:$ZZ$42,$B32,F$2)</f>
        <v>42.914487999999999</v>
      </c>
      <c r="G32">
        <f>INDEX(best_rd2!$A$1:$ZZ$42,$B32,G$2)</f>
        <v>42.686567164179102</v>
      </c>
      <c r="I32" t="s">
        <v>171</v>
      </c>
      <c r="J32" s="8">
        <f>INDEX(best!$A$1:$EZ$43,$B32,J$2)</f>
        <v>50</v>
      </c>
      <c r="K32" s="8">
        <f>INDEX(best!$A$1:$EZ$43,$B32,K$2)</f>
        <v>58.333333000000003</v>
      </c>
      <c r="L32" s="8">
        <f>INDEX(sic_rd2!$A$1:$EZ$43,$B32,L$2)</f>
        <v>58.790323000000001</v>
      </c>
      <c r="M32" s="8">
        <f>INDEX(best_rd2!$A$1:$ZZ$42,$B32,M$2)</f>
        <v>76.865672000000004</v>
      </c>
      <c r="N32" s="13">
        <f>INDEX(sic_rd2!$A$1:$EZ$43,$B32,N$2)</f>
        <v>9</v>
      </c>
      <c r="O32">
        <f>INDEX(best_rd2!$A$1:$ZZ$42,$B32,O$2)</f>
        <v>97</v>
      </c>
      <c r="P32">
        <f>INDEX(best_rd2!$A$1:$ZZ$42,$B32,P$2)</f>
        <v>7</v>
      </c>
      <c r="Q32">
        <f>INDEX(best_rd2!$A$1:$ZZ$42,$B32,Q$2)</f>
        <v>70</v>
      </c>
      <c r="R32" s="11">
        <f t="shared" si="0"/>
        <v>79.144879999999986</v>
      </c>
      <c r="S32" t="b">
        <f t="shared" si="1"/>
        <v>0</v>
      </c>
      <c r="U32" s="8">
        <f>INDEX(best!$A$1:$EZ$43,$B32,U$2)</f>
        <v>50</v>
      </c>
      <c r="V32" s="8">
        <f>INDEX(best!$A$1:$EZ$43,$B32,V$2)</f>
        <v>58.333333000000003</v>
      </c>
      <c r="W32" s="8">
        <f>INDEX(sic_rd2!$A$1:$EZ$43,$B32,W$2)</f>
        <v>58.790323000000001</v>
      </c>
      <c r="X32" s="8">
        <f>INDEX(best_rd2!$A$1:$ZZ$42,$B32,X$2)</f>
        <v>76.865672000000004</v>
      </c>
      <c r="Z32" t="e">
        <f>MATCH($A32,#REF!,0)</f>
        <v>#REF!</v>
      </c>
      <c r="AA32" s="8" t="e">
        <f>INDEX(#REF!,$Z32,AA$2)</f>
        <v>#REF!</v>
      </c>
      <c r="AB32" s="13" t="e">
        <f>INDEX(#REF!,$Z32,AB$2)</f>
        <v>#REF!</v>
      </c>
      <c r="AC32" s="8" t="e">
        <f>INDEX(#REF!,$Z32,AC$2)</f>
        <v>#REF!</v>
      </c>
      <c r="AD32" s="11" t="e">
        <f t="shared" si="2"/>
        <v>#REF!</v>
      </c>
    </row>
    <row r="33" spans="1:30" x14ac:dyDescent="0.2">
      <c r="A33" t="s">
        <v>172</v>
      </c>
      <c r="B33">
        <f>MATCH($A33,best!A:A,0)</f>
        <v>31</v>
      </c>
      <c r="C33" t="s">
        <v>172</v>
      </c>
      <c r="D33">
        <f>INDEX(best!$A$1:$EZ$43,$B33,D$2)</f>
        <v>126</v>
      </c>
      <c r="E33">
        <f>INDEX(best!$A$1:$EZ$43,$B33,E$2)</f>
        <v>207</v>
      </c>
      <c r="F33">
        <f>INDEX(best_rd2!$A$1:$ZZ$42,$B33,F$2)</f>
        <v>157.33333300000001</v>
      </c>
      <c r="G33">
        <f>INDEX(best_rd2!$A$1:$ZZ$42,$B33,G$2)</f>
        <v>154.222222222222</v>
      </c>
      <c r="I33" t="s">
        <v>172</v>
      </c>
      <c r="J33" s="8">
        <f>INDEX(best!$A$1:$EZ$43,$B33,J$2)</f>
        <v>7.4074070000000001</v>
      </c>
      <c r="K33" s="8">
        <f>INDEX(best!$A$1:$EZ$43,$B33,K$2)</f>
        <v>8.7791499999999996</v>
      </c>
      <c r="L33" s="8">
        <f>INDEX(sic_rd2!$A$1:$EZ$43,$B33,L$2)</f>
        <v>32.407406999999999</v>
      </c>
      <c r="M33" s="8">
        <f>INDEX(best_rd2!$A$1:$ZZ$42,$B33,M$2)</f>
        <v>34.84225</v>
      </c>
      <c r="N33" s="13">
        <f>INDEX(sic_rd2!$A$1:$EZ$43,$B33,N$2)</f>
        <v>52</v>
      </c>
      <c r="O33">
        <f>INDEX(best_rd2!$A$1:$ZZ$42,$B33,O$2)</f>
        <v>1818</v>
      </c>
      <c r="P33">
        <f>INDEX(best_rd2!$A$1:$ZZ$42,$B33,P$2)</f>
        <v>3</v>
      </c>
      <c r="Q33">
        <f>INDEX(best_rd2!$A$1:$ZZ$42,$B33,Q$2)</f>
        <v>79</v>
      </c>
      <c r="R33" s="11">
        <f t="shared" si="0"/>
        <v>38.683127160493839</v>
      </c>
      <c r="S33" t="b">
        <f t="shared" si="1"/>
        <v>0</v>
      </c>
      <c r="U33" s="8">
        <f>INDEX(best!$A$1:$EZ$43,$B33,U$2)</f>
        <v>7.4074070000000001</v>
      </c>
      <c r="V33" s="8">
        <f>INDEX(best!$A$1:$EZ$43,$B33,V$2)</f>
        <v>8.7791499999999996</v>
      </c>
      <c r="W33" s="8">
        <f>INDEX(sic_rd2!$A$1:$EZ$43,$B33,W$2)</f>
        <v>32.407406999999999</v>
      </c>
      <c r="X33" s="8">
        <f>INDEX(best_rd2!$A$1:$ZZ$42,$B33,X$2)</f>
        <v>34.84225</v>
      </c>
      <c r="Z33" t="e">
        <f>MATCH($A33,#REF!,0)</f>
        <v>#REF!</v>
      </c>
      <c r="AA33" s="8" t="e">
        <f>INDEX(#REF!,$Z33,AA$2)</f>
        <v>#REF!</v>
      </c>
      <c r="AB33" s="13" t="e">
        <f>INDEX(#REF!,$Z33,AB$2)</f>
        <v>#REF!</v>
      </c>
      <c r="AC33" s="8" t="e">
        <f>INDEX(#REF!,$Z33,AC$2)</f>
        <v>#REF!</v>
      </c>
      <c r="AD33" s="11" t="e">
        <f t="shared" si="2"/>
        <v>#REF!</v>
      </c>
    </row>
    <row r="34" spans="1:30" x14ac:dyDescent="0.2">
      <c r="A34" t="s">
        <v>173</v>
      </c>
      <c r="B34">
        <f>MATCH($A34,best!A:A,0)</f>
        <v>32</v>
      </c>
      <c r="C34" t="s">
        <v>173</v>
      </c>
      <c r="D34">
        <f>INDEX(best!$A$1:$EZ$43,$B34,D$2)</f>
        <v>349.666666666666</v>
      </c>
      <c r="E34">
        <f>INDEX(best!$A$1:$EZ$43,$B34,E$2)</f>
        <v>594</v>
      </c>
      <c r="F34">
        <f>INDEX(best_rd2!$A$1:$ZZ$42,$B34,F$2)</f>
        <v>379.75681600000001</v>
      </c>
      <c r="G34">
        <f>INDEX(best_rd2!$A$1:$ZZ$42,$B34,G$2)</f>
        <v>377.053476998294</v>
      </c>
      <c r="I34" t="s">
        <v>173</v>
      </c>
      <c r="J34" s="8">
        <f>INDEX(best!$A$1:$EZ$43,$B34,J$2)</f>
        <v>7.0962310000000004</v>
      </c>
      <c r="K34" s="8">
        <f>INDEX(best!$A$1:$EZ$43,$B34,K$2)</f>
        <v>7.5475469999999998</v>
      </c>
      <c r="L34" s="8">
        <f>INDEX(sic_rd2!$A$1:$EZ$43,$B34,L$2)</f>
        <v>9.3235639999999993</v>
      </c>
      <c r="M34" s="8">
        <f>INDEX(best_rd2!$A$1:$ZZ$42,$B34,M$2)</f>
        <v>11.20879</v>
      </c>
      <c r="N34" s="13">
        <f>INDEX(sic_rd2!$A$1:$EZ$43,$B34,N$2)</f>
        <v>90</v>
      </c>
      <c r="O34">
        <f>INDEX(best_rd2!$A$1:$ZZ$42,$B34,O$2)</f>
        <v>2000</v>
      </c>
      <c r="P34">
        <f>INDEX(best_rd2!$A$1:$ZZ$42,$B34,P$2)</f>
        <v>3</v>
      </c>
      <c r="Q34">
        <f>INDEX(best_rd2!$A$1:$ZZ$42,$B34,Q$2)</f>
        <v>134</v>
      </c>
      <c r="R34" s="11">
        <f t="shared" si="0"/>
        <v>12.31520436562098</v>
      </c>
      <c r="S34" t="b">
        <f t="shared" si="1"/>
        <v>0</v>
      </c>
      <c r="U34" s="8">
        <f>INDEX(best!$A$1:$EZ$43,$B34,U$2)</f>
        <v>7.0962310000000004</v>
      </c>
      <c r="V34" s="8">
        <f>INDEX(best!$A$1:$EZ$43,$B34,V$2)</f>
        <v>7.5475469999999998</v>
      </c>
      <c r="W34" s="8">
        <f>INDEX(sic_rd2!$A$1:$EZ$43,$B34,W$2)</f>
        <v>9.3235639999999993</v>
      </c>
      <c r="X34" s="8">
        <f>INDEX(best_rd2!$A$1:$ZZ$42,$B34,X$2)</f>
        <v>11.20879</v>
      </c>
      <c r="Z34" t="e">
        <f>MATCH($A34,#REF!,0)</f>
        <v>#REF!</v>
      </c>
      <c r="AA34" s="8" t="e">
        <f>INDEX(#REF!,$Z34,AA$2)</f>
        <v>#REF!</v>
      </c>
      <c r="AB34" s="13" t="e">
        <f>INDEX(#REF!,$Z34,AB$2)</f>
        <v>#REF!</v>
      </c>
      <c r="AC34" s="8" t="e">
        <f>INDEX(#REF!,$Z34,AC$2)</f>
        <v>#REF!</v>
      </c>
      <c r="AD34" s="11" t="e">
        <f t="shared" si="2"/>
        <v>#REF!</v>
      </c>
    </row>
    <row r="35" spans="1:30" x14ac:dyDescent="0.2">
      <c r="A35" t="s">
        <v>174</v>
      </c>
      <c r="B35">
        <f>MATCH($A35,best!A:A,0)</f>
        <v>33</v>
      </c>
      <c r="C35" t="s">
        <v>174</v>
      </c>
      <c r="D35">
        <f>INDEX(best!$A$1:$EZ$43,$B35,D$2)</f>
        <v>28693.999999999902</v>
      </c>
      <c r="E35">
        <f>INDEX(best!$A$1:$EZ$43,$B35,E$2)</f>
        <v>764772</v>
      </c>
      <c r="F35">
        <f>INDEX(best_rd2!$A$1:$ZZ$42,$B35,F$2)</f>
        <v>157786.57441</v>
      </c>
      <c r="G35">
        <f>INDEX(best_rd2!$A$1:$ZZ$42,$B35,G$2)</f>
        <v>157786.57440965599</v>
      </c>
      <c r="I35" t="s">
        <v>174</v>
      </c>
      <c r="J35" s="8">
        <f>INDEX(best!$A$1:$EZ$43,$B35,J$2)</f>
        <v>17.537893</v>
      </c>
      <c r="K35" s="8">
        <f>INDEX(best!$A$1:$EZ$43,$B35,K$2)</f>
        <v>17.537893</v>
      </c>
      <c r="L35" s="8">
        <f>INDEX(sic_rd2!$A$1:$EZ$43,$B35,L$2)</f>
        <v>24.864751999999999</v>
      </c>
      <c r="M35" s="8">
        <f>INDEX(best_rd2!$A$1:$ZZ$42,$B35,M$2)</f>
        <v>17.537893</v>
      </c>
      <c r="N35" s="13">
        <f>INDEX(sic_rd2!$A$1:$EZ$43,$B35,N$2)</f>
        <v>255</v>
      </c>
      <c r="O35">
        <f>INDEX(best_rd2!$A$1:$ZZ$42,$B35,O$2)</f>
        <v>1</v>
      </c>
      <c r="P35">
        <f>INDEX(best_rd2!$A$1:$ZZ$42,$B35,P$2)</f>
        <v>1</v>
      </c>
      <c r="Q35">
        <f>INDEX(best_rd2!$A$1:$ZZ$42,$B35,Q$2)</f>
        <v>136</v>
      </c>
      <c r="R35" s="11">
        <f t="shared" si="0"/>
        <v>17.537893322446816</v>
      </c>
      <c r="S35" t="b">
        <f t="shared" si="1"/>
        <v>0</v>
      </c>
      <c r="U35" s="8">
        <f>INDEX(best!$A$1:$EZ$43,$B35,U$2)</f>
        <v>17.537893</v>
      </c>
      <c r="V35" s="8">
        <f>INDEX(best!$A$1:$EZ$43,$B35,V$2)</f>
        <v>17.537893</v>
      </c>
      <c r="W35" s="8">
        <f>INDEX(sic_rd2!$A$1:$EZ$43,$B35,W$2)</f>
        <v>24.864751999999999</v>
      </c>
      <c r="X35" s="8">
        <f>INDEX(best_rd2!$A$1:$ZZ$42,$B35,X$2)</f>
        <v>17.537893</v>
      </c>
      <c r="Z35" t="e">
        <f>MATCH($A35,#REF!,0)</f>
        <v>#REF!</v>
      </c>
      <c r="AA35" s="8" t="e">
        <f>INDEX(#REF!,$Z35,AA$2)</f>
        <v>#REF!</v>
      </c>
      <c r="AB35" s="13" t="e">
        <f>INDEX(#REF!,$Z35,AB$2)</f>
        <v>#REF!</v>
      </c>
      <c r="AC35" s="8" t="e">
        <f>INDEX(#REF!,$Z35,AC$2)</f>
        <v>#REF!</v>
      </c>
      <c r="AD35" s="11" t="e">
        <f t="shared" si="2"/>
        <v>#REF!</v>
      </c>
    </row>
    <row r="36" spans="1:30" x14ac:dyDescent="0.2">
      <c r="A36" t="s">
        <v>175</v>
      </c>
      <c r="B36">
        <f>MATCH($A36,best!A:A,0)</f>
        <v>34</v>
      </c>
      <c r="C36" t="s">
        <v>175</v>
      </c>
      <c r="D36">
        <f>INDEX(best!$A$1:$EZ$43,$B36,D$2)</f>
        <v>15.4166666666666</v>
      </c>
      <c r="E36">
        <f>INDEX(best!$A$1:$EZ$43,$B36,E$2)</f>
        <v>20</v>
      </c>
      <c r="F36">
        <f>INDEX(best_rd2!$A$1:$ZZ$42,$B36,F$2)</f>
        <v>16.23216</v>
      </c>
      <c r="G36">
        <f>INDEX(best_rd2!$A$1:$ZZ$42,$B36,G$2)</f>
        <v>16.057753357753299</v>
      </c>
      <c r="I36" t="s">
        <v>175</v>
      </c>
      <c r="J36" s="8">
        <f>INDEX(best!$A$1:$EZ$43,$B36,J$2)</f>
        <v>10</v>
      </c>
      <c r="K36" s="8">
        <f>INDEX(best!$A$1:$EZ$43,$B36,K$2)</f>
        <v>10.181818</v>
      </c>
      <c r="L36" s="8">
        <f>INDEX(sic_rd2!$A$1:$EZ$43,$B36,L$2)</f>
        <v>13.908021</v>
      </c>
      <c r="M36" s="8">
        <f>INDEX(best_rd2!$A$1:$ZZ$42,$B36,M$2)</f>
        <v>13.987346000000001</v>
      </c>
      <c r="N36" s="13">
        <f>INDEX(sic_rd2!$A$1:$EZ$43,$B36,N$2)</f>
        <v>34</v>
      </c>
      <c r="O36">
        <f>INDEX(best_rd2!$A$1:$ZZ$42,$B36,O$2)</f>
        <v>831</v>
      </c>
      <c r="P36">
        <f>INDEX(best_rd2!$A$1:$ZZ$42,$B36,P$2)</f>
        <v>3</v>
      </c>
      <c r="Q36">
        <f>INDEX(best_rd2!$A$1:$ZZ$42,$B36,Q$2)</f>
        <v>49</v>
      </c>
      <c r="R36" s="11">
        <f t="shared" si="0"/>
        <v>17.792581818183017</v>
      </c>
      <c r="S36" t="b">
        <f t="shared" si="1"/>
        <v>0</v>
      </c>
      <c r="U36" s="8">
        <f>INDEX(best!$A$1:$EZ$43,$B36,U$2)</f>
        <v>10</v>
      </c>
      <c r="V36" s="8">
        <f>INDEX(best!$A$1:$EZ$43,$B36,V$2)</f>
        <v>10.181818</v>
      </c>
      <c r="W36" s="8">
        <f>INDEX(sic_rd2!$A$1:$EZ$43,$B36,W$2)</f>
        <v>13.908021</v>
      </c>
      <c r="X36" s="8">
        <f>INDEX(best_rd2!$A$1:$ZZ$42,$B36,X$2)</f>
        <v>13.987346000000001</v>
      </c>
      <c r="Z36" t="e">
        <f>MATCH($A36,#REF!,0)</f>
        <v>#REF!</v>
      </c>
      <c r="AA36" s="8" t="e">
        <f>INDEX(#REF!,$Z36,AA$2)</f>
        <v>#REF!</v>
      </c>
      <c r="AB36" s="13" t="e">
        <f>INDEX(#REF!,$Z36,AB$2)</f>
        <v>#REF!</v>
      </c>
      <c r="AC36" s="8" t="e">
        <f>INDEX(#REF!,$Z36,AC$2)</f>
        <v>#REF!</v>
      </c>
      <c r="AD36" s="11" t="e">
        <f t="shared" si="2"/>
        <v>#REF!</v>
      </c>
    </row>
    <row r="37" spans="1:30" x14ac:dyDescent="0.2">
      <c r="A37" t="s">
        <v>176</v>
      </c>
      <c r="B37">
        <f>MATCH($A37,best!A:A,0)</f>
        <v>35</v>
      </c>
      <c r="C37" t="s">
        <v>176</v>
      </c>
      <c r="D37">
        <f>INDEX(best!$A$1:$EZ$43,$B37,D$2)</f>
        <v>9.8892645971914206</v>
      </c>
      <c r="E37">
        <f>INDEX(best!$A$1:$EZ$43,$B37,E$2)</f>
        <v>13.75</v>
      </c>
      <c r="F37">
        <f>INDEX(best_rd2!$A$1:$ZZ$42,$B37,F$2)</f>
        <v>10.635173</v>
      </c>
      <c r="G37">
        <f>INDEX(best_rd2!$A$1:$ZZ$42,$B37,G$2)</f>
        <v>10.573268524784</v>
      </c>
      <c r="I37" t="s">
        <v>176</v>
      </c>
      <c r="J37" s="8">
        <f>INDEX(best!$A$1:$EZ$43,$B37,J$2)</f>
        <v>10.180088</v>
      </c>
      <c r="K37" s="8">
        <f>INDEX(best!$A$1:$EZ$43,$B37,K$2)</f>
        <v>11.706659999999999</v>
      </c>
      <c r="L37" s="8">
        <f>INDEX(sic_rd2!$A$1:$EZ$43,$B37,L$2)</f>
        <v>19.320378000000002</v>
      </c>
      <c r="M37" s="8">
        <f>INDEX(best_rd2!$A$1:$ZZ$42,$B37,M$2)</f>
        <v>17.716933999999998</v>
      </c>
      <c r="N37" s="13">
        <f>INDEX(sic_rd2!$A$1:$EZ$43,$B37,N$2)</f>
        <v>63</v>
      </c>
      <c r="O37">
        <f>INDEX(best_rd2!$A$1:$ZZ$42,$B37,O$2)</f>
        <v>1228</v>
      </c>
      <c r="P37">
        <f>INDEX(best_rd2!$A$1:$ZZ$42,$B37,P$2)</f>
        <v>2</v>
      </c>
      <c r="Q37">
        <f>INDEX(best_rd2!$A$1:$ZZ$42,$B37,Q$2)</f>
        <v>63</v>
      </c>
      <c r="R37" s="11">
        <f t="shared" si="0"/>
        <v>19.320370991131675</v>
      </c>
      <c r="S37" t="b">
        <f t="shared" si="1"/>
        <v>0</v>
      </c>
      <c r="U37" s="8">
        <f>INDEX(best!$A$1:$EZ$43,$B37,U$2)</f>
        <v>10.180088</v>
      </c>
      <c r="V37" s="8">
        <f>INDEX(best!$A$1:$EZ$43,$B37,V$2)</f>
        <v>11.706659999999999</v>
      </c>
      <c r="W37" s="8">
        <f>INDEX(sic_rd2!$A$1:$EZ$43,$B37,W$2)</f>
        <v>19.320378000000002</v>
      </c>
      <c r="X37" s="8">
        <f>INDEX(best_rd2!$A$1:$ZZ$42,$B37,X$2)</f>
        <v>17.716933999999998</v>
      </c>
      <c r="Z37" t="e">
        <f>MATCH($A37,#REF!,0)</f>
        <v>#REF!</v>
      </c>
      <c r="AA37" s="8" t="e">
        <f>INDEX(#REF!,$Z37,AA$2)</f>
        <v>#REF!</v>
      </c>
      <c r="AB37" s="13" t="e">
        <f>INDEX(#REF!,$Z37,AB$2)</f>
        <v>#REF!</v>
      </c>
      <c r="AC37" s="8" t="e">
        <f>INDEX(#REF!,$Z37,AC$2)</f>
        <v>#REF!</v>
      </c>
      <c r="AD37" s="11" t="e">
        <f t="shared" si="2"/>
        <v>#REF!</v>
      </c>
    </row>
    <row r="38" spans="1:30" x14ac:dyDescent="0.2">
      <c r="I38" t="s">
        <v>229</v>
      </c>
      <c r="J38" s="8">
        <f>AVERAGE(J5:J37)</f>
        <v>17.227421212121214</v>
      </c>
      <c r="K38" s="8">
        <f>AVERAGE(K5:K37)</f>
        <v>22.310881696969705</v>
      </c>
      <c r="L38" s="8">
        <f>AVERAGE(L5:L37)</f>
        <v>26.922390545454544</v>
      </c>
      <c r="M38" s="8">
        <f>AVERAGE(M5:M37)</f>
        <v>29.723379545454549</v>
      </c>
      <c r="N38" s="8"/>
      <c r="P38" s="10">
        <f t="shared" ref="P38:R38" si="3">AVERAGE(P5:P37)</f>
        <v>4.5151515151515156</v>
      </c>
      <c r="R38" s="11">
        <f t="shared" si="3"/>
        <v>30.58735754688945</v>
      </c>
      <c r="U38" s="8">
        <f>AVERAGE(U5:U37)</f>
        <v>17.227421212121214</v>
      </c>
      <c r="V38" s="8">
        <f>AVERAGE(V5:V37)</f>
        <v>22.310881696969705</v>
      </c>
      <c r="W38" s="8">
        <f>AVERAGE(W5:W37)</f>
        <v>26.922390545454544</v>
      </c>
      <c r="X38" s="8">
        <f>AVERAGE(X5:X37)</f>
        <v>29.723379545454549</v>
      </c>
      <c r="AA38" s="8" t="e">
        <f>AVERAGE(AA5:AA37)</f>
        <v>#REF!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D3798-5CCF-4B4B-9031-FCBD05B49540}">
  <dimension ref="A1:K22"/>
  <sheetViews>
    <sheetView workbookViewId="0">
      <selection activeCell="E12" sqref="E12"/>
    </sheetView>
  </sheetViews>
  <sheetFormatPr baseColWidth="10" defaultRowHeight="16" x14ac:dyDescent="0.2"/>
  <cols>
    <col min="5" max="6" width="11.6640625" bestFit="1" customWidth="1"/>
  </cols>
  <sheetData>
    <row r="1" spans="1:11" x14ac:dyDescent="0.2">
      <c r="D1" t="s">
        <v>254</v>
      </c>
      <c r="E1" t="s">
        <v>105</v>
      </c>
      <c r="F1" t="s">
        <v>105</v>
      </c>
      <c r="I1" t="s">
        <v>256</v>
      </c>
      <c r="J1" t="s">
        <v>257</v>
      </c>
      <c r="K1" t="s">
        <v>257</v>
      </c>
    </row>
    <row r="2" spans="1:11" x14ac:dyDescent="0.2">
      <c r="D2" t="s">
        <v>280</v>
      </c>
      <c r="E2">
        <f>MATCH(E$1,best!2:2,0)</f>
        <v>125</v>
      </c>
      <c r="F2">
        <f>MATCH(F$1,best_rd2!2:2,0)</f>
        <v>163</v>
      </c>
      <c r="I2" t="s">
        <v>255</v>
      </c>
      <c r="J2" t="s">
        <v>259</v>
      </c>
      <c r="K2" t="s">
        <v>258</v>
      </c>
    </row>
    <row r="3" spans="1:11" x14ac:dyDescent="0.2">
      <c r="A3" t="s">
        <v>143</v>
      </c>
      <c r="B3">
        <f>MATCH($A3,best!A:A,0)</f>
        <v>3</v>
      </c>
      <c r="C3" t="s">
        <v>143</v>
      </c>
      <c r="D3">
        <v>64.56</v>
      </c>
      <c r="E3" s="8">
        <f>INDEX(best!$A$1:$EZ$43,$B3,E$2)</f>
        <v>59.516907000000003</v>
      </c>
      <c r="F3" s="8">
        <f>INDEX(best_rd2!$A$1:$ZZ$42,$B3,F$2)</f>
        <v>63.259945000000002</v>
      </c>
      <c r="G3" s="2">
        <f>E3/D3</f>
        <v>0.92188517657992564</v>
      </c>
      <c r="I3">
        <v>65.349999999999994</v>
      </c>
      <c r="J3">
        <v>99.6</v>
      </c>
      <c r="K3">
        <v>48.1</v>
      </c>
    </row>
    <row r="4" spans="1:11" x14ac:dyDescent="0.2">
      <c r="A4" t="s">
        <v>147</v>
      </c>
      <c r="B4">
        <f>MATCH($A4,best!A:A,0)</f>
        <v>6</v>
      </c>
      <c r="C4" t="s">
        <v>147</v>
      </c>
      <c r="D4">
        <v>86.25</v>
      </c>
      <c r="E4" s="8">
        <f>INDEX(best!$A$1:$EZ$43,$B4,E$2)</f>
        <v>85.373177999999996</v>
      </c>
      <c r="F4" s="8">
        <f>INDEX(best_rd2!$A$1:$ZZ$42,$B4,F$2)</f>
        <v>86.650261</v>
      </c>
      <c r="G4" s="2">
        <f t="shared" ref="G4:G19" si="0">E4/D4</f>
        <v>0.98983394782608691</v>
      </c>
      <c r="H4" s="2"/>
      <c r="I4">
        <v>91.03</v>
      </c>
      <c r="J4">
        <v>92.95</v>
      </c>
      <c r="K4">
        <v>91.73</v>
      </c>
    </row>
    <row r="5" spans="1:11" x14ac:dyDescent="0.2">
      <c r="A5" t="s">
        <v>148</v>
      </c>
      <c r="B5">
        <f>MATCH($A5,best!A:A,0)</f>
        <v>7</v>
      </c>
      <c r="C5" t="s">
        <v>148</v>
      </c>
      <c r="D5">
        <v>21.82</v>
      </c>
      <c r="E5" s="8">
        <f>INDEX(best!$A$1:$EZ$43,$B5,E$2)</f>
        <v>19.784186999999999</v>
      </c>
      <c r="F5" s="8">
        <f>INDEX(best_rd2!$A$1:$ZZ$42,$B5,F$2)</f>
        <v>21.178802999999998</v>
      </c>
      <c r="G5" s="2">
        <f t="shared" si="0"/>
        <v>0.90669967919340055</v>
      </c>
      <c r="I5">
        <v>46.52</v>
      </c>
      <c r="J5">
        <v>30.63</v>
      </c>
      <c r="K5">
        <v>36.4</v>
      </c>
    </row>
    <row r="6" spans="1:11" x14ac:dyDescent="0.2">
      <c r="A6" t="s">
        <v>150</v>
      </c>
      <c r="B6">
        <f>MATCH($A6,best!A:A,0)</f>
        <v>9</v>
      </c>
      <c r="C6" t="s">
        <v>150</v>
      </c>
      <c r="D6">
        <v>93.85</v>
      </c>
      <c r="E6" s="8">
        <f>INDEX(best!$A$1:$EZ$43,$B6,E$2)</f>
        <v>52.107613000000001</v>
      </c>
      <c r="F6" s="8">
        <f>INDEX(best_rd2!$A$1:$ZZ$42,$B6,F$2)</f>
        <v>92.482502999999994</v>
      </c>
      <c r="G6" s="2">
        <f t="shared" si="0"/>
        <v>0.55522230154501873</v>
      </c>
      <c r="I6">
        <v>100</v>
      </c>
      <c r="J6">
        <v>100</v>
      </c>
      <c r="K6">
        <v>81.77</v>
      </c>
    </row>
    <row r="7" spans="1:11" x14ac:dyDescent="0.2">
      <c r="A7" t="s">
        <v>151</v>
      </c>
      <c r="B7">
        <f>MATCH($A7,best!A:A,0)</f>
        <v>10</v>
      </c>
      <c r="C7" t="s">
        <v>151</v>
      </c>
      <c r="D7">
        <v>11.72</v>
      </c>
      <c r="E7" s="8">
        <f>INDEX(best!$A$1:$EZ$43,$B7,E$2)</f>
        <v>11.738530000000001</v>
      </c>
      <c r="F7" s="8">
        <f>INDEX(best_rd2!$A$1:$ZZ$42,$B7,F$2)</f>
        <v>12.999056</v>
      </c>
      <c r="G7" s="2">
        <f t="shared" si="0"/>
        <v>1.0015810580204778</v>
      </c>
      <c r="I7">
        <v>100</v>
      </c>
      <c r="J7">
        <v>80.23</v>
      </c>
      <c r="K7">
        <v>19.190000000000001</v>
      </c>
    </row>
    <row r="8" spans="1:11" x14ac:dyDescent="0.2">
      <c r="A8" t="s">
        <v>152</v>
      </c>
      <c r="B8">
        <f>MATCH($A8,best!A:A,0)</f>
        <v>11</v>
      </c>
      <c r="C8" t="s">
        <v>152</v>
      </c>
      <c r="D8">
        <v>92.38</v>
      </c>
      <c r="E8" s="8">
        <f>INDEX(best!$A$1:$EZ$43,$B8,E$2)</f>
        <v>84.255617999999998</v>
      </c>
      <c r="F8" s="8">
        <f>INDEX(best_rd2!$A$1:$ZZ$42,$B8,F$2)</f>
        <v>94.542936999999995</v>
      </c>
      <c r="G8" s="2">
        <f t="shared" si="0"/>
        <v>0.91205475211084652</v>
      </c>
      <c r="I8">
        <v>98.37</v>
      </c>
      <c r="J8">
        <v>98.38</v>
      </c>
      <c r="K8">
        <v>91</v>
      </c>
    </row>
    <row r="9" spans="1:11" x14ac:dyDescent="0.2">
      <c r="A9" t="s">
        <v>154</v>
      </c>
      <c r="B9">
        <f>MATCH($A9,best!A:A,0)</f>
        <v>13</v>
      </c>
      <c r="C9" t="s">
        <v>154</v>
      </c>
      <c r="D9">
        <v>16.579999999999998</v>
      </c>
      <c r="E9" s="8">
        <f>INDEX(best!$A$1:$EZ$43,$B9,E$2)</f>
        <v>4.6524809999999999</v>
      </c>
      <c r="F9" s="8">
        <f>INDEX(best_rd2!$A$1:$ZZ$42,$B9,F$2)</f>
        <v>31.254211000000002</v>
      </c>
      <c r="G9" s="2">
        <f t="shared" si="0"/>
        <v>0.28060802171290716</v>
      </c>
      <c r="I9">
        <v>93.75</v>
      </c>
      <c r="J9">
        <v>91.84</v>
      </c>
      <c r="K9">
        <v>93.3</v>
      </c>
    </row>
    <row r="10" spans="1:11" x14ac:dyDescent="0.2">
      <c r="A10" t="s">
        <v>155</v>
      </c>
      <c r="B10">
        <f>MATCH($A10,best!A:A,0)</f>
        <v>14</v>
      </c>
      <c r="C10" t="s">
        <v>155</v>
      </c>
      <c r="D10">
        <v>5.47</v>
      </c>
      <c r="E10" s="8">
        <f>INDEX(best!$A$1:$EZ$43,$B10,E$2)</f>
        <v>4.3099080000000001</v>
      </c>
      <c r="F10" s="8">
        <f>INDEX(best_rd2!$A$1:$ZZ$42,$B10,F$2)</f>
        <v>4.6474869999999999</v>
      </c>
      <c r="G10" s="2">
        <f t="shared" si="0"/>
        <v>0.78791736745886665</v>
      </c>
      <c r="I10">
        <v>14.02</v>
      </c>
      <c r="J10">
        <v>6.68</v>
      </c>
      <c r="K10">
        <v>0</v>
      </c>
    </row>
    <row r="11" spans="1:11" x14ac:dyDescent="0.2">
      <c r="A11" t="s">
        <v>156</v>
      </c>
      <c r="B11">
        <f>MATCH($A11,best!A:A,0)</f>
        <v>15</v>
      </c>
      <c r="C11" t="s">
        <v>156</v>
      </c>
      <c r="D11">
        <v>3.68</v>
      </c>
      <c r="E11" s="8">
        <f>INDEX(best!$A$1:$EZ$43,$B11,E$2)</f>
        <v>2.4944760000000001</v>
      </c>
      <c r="F11" s="8">
        <f>INDEX(best_rd2!$A$1:$ZZ$42,$B11,F$2)</f>
        <v>2.7770549999999998</v>
      </c>
      <c r="G11" s="2">
        <f t="shared" si="0"/>
        <v>0.67784673913043481</v>
      </c>
      <c r="I11">
        <v>26.52</v>
      </c>
      <c r="J11">
        <v>6.45</v>
      </c>
      <c r="K11">
        <v>0</v>
      </c>
    </row>
    <row r="12" spans="1:11" x14ac:dyDescent="0.2">
      <c r="A12" t="s">
        <v>159</v>
      </c>
      <c r="B12">
        <f>MATCH($A12,best!A:A,0)</f>
        <v>18</v>
      </c>
      <c r="C12" t="s">
        <v>159</v>
      </c>
      <c r="D12">
        <v>9.02</v>
      </c>
      <c r="E12" s="8">
        <f>INDEX(best!$A$1:$EZ$43,$B12,E$2)</f>
        <v>1.372906</v>
      </c>
      <c r="F12" s="8">
        <f>INDEX(best_rd2!$A$1:$ZZ$42,$B12,F$2)</f>
        <v>2.7917670000000001</v>
      </c>
      <c r="G12" s="2">
        <f t="shared" si="0"/>
        <v>0.15220687361419069</v>
      </c>
      <c r="I12">
        <v>99.98</v>
      </c>
      <c r="J12">
        <v>98.95</v>
      </c>
      <c r="K12">
        <v>100</v>
      </c>
    </row>
    <row r="13" spans="1:11" x14ac:dyDescent="0.2">
      <c r="A13" t="s">
        <v>161</v>
      </c>
      <c r="B13">
        <f>MATCH($A13,best!A:A,0)</f>
        <v>20</v>
      </c>
      <c r="C13" t="s">
        <v>161</v>
      </c>
      <c r="D13">
        <v>57.09</v>
      </c>
      <c r="E13" s="8">
        <f>INDEX(best!$A$1:$EZ$43,$B13,E$2)</f>
        <v>14.024221000000001</v>
      </c>
      <c r="F13" s="8">
        <f>INDEX(best_rd2!$A$1:$ZZ$42,$B13,F$2)</f>
        <v>38.615485999999997</v>
      </c>
      <c r="G13" s="2">
        <f t="shared" si="0"/>
        <v>0.24565109476265545</v>
      </c>
      <c r="I13">
        <v>92.18</v>
      </c>
      <c r="J13">
        <v>80.040000000000006</v>
      </c>
      <c r="K13">
        <v>0</v>
      </c>
    </row>
    <row r="14" spans="1:11" x14ac:dyDescent="0.2">
      <c r="A14" t="s">
        <v>162</v>
      </c>
      <c r="B14">
        <f>MATCH($A14,best!A:A,0)</f>
        <v>21</v>
      </c>
      <c r="C14" t="s">
        <v>162</v>
      </c>
      <c r="D14">
        <v>8.19</v>
      </c>
      <c r="E14" s="8">
        <f>INDEX(best!$A$1:$EZ$43,$B14,E$2)</f>
        <v>5.1851159999999998</v>
      </c>
      <c r="F14" s="8">
        <f>INDEX(best_rd2!$A$1:$ZZ$42,$B14,F$2)</f>
        <v>10.49649</v>
      </c>
      <c r="G14" s="2">
        <f t="shared" si="0"/>
        <v>0.63310329670329668</v>
      </c>
      <c r="I14">
        <v>87.42</v>
      </c>
      <c r="J14">
        <v>87.42</v>
      </c>
      <c r="K14">
        <v>85.3</v>
      </c>
    </row>
    <row r="15" spans="1:11" x14ac:dyDescent="0.2">
      <c r="A15" t="s">
        <v>164</v>
      </c>
      <c r="B15">
        <f>MATCH($A15,best!A:A,0)</f>
        <v>23</v>
      </c>
      <c r="C15" t="s">
        <v>164</v>
      </c>
      <c r="D15">
        <v>93.9</v>
      </c>
      <c r="E15" s="8">
        <f>INDEX(best!$A$1:$EZ$43,$B15,E$2)</f>
        <v>5.1207770000000004</v>
      </c>
      <c r="F15" s="8">
        <f>INDEX(best_rd2!$A$1:$ZZ$42,$B15,F$2)</f>
        <v>6.5181469999999999</v>
      </c>
      <c r="G15" s="2">
        <f t="shared" si="0"/>
        <v>5.453436634717785E-2</v>
      </c>
      <c r="I15">
        <v>99.99</v>
      </c>
      <c r="J15">
        <v>99.55</v>
      </c>
      <c r="K15">
        <v>99.9</v>
      </c>
    </row>
    <row r="16" spans="1:11" x14ac:dyDescent="0.2">
      <c r="A16" t="s">
        <v>167</v>
      </c>
      <c r="B16">
        <f>MATCH($A16,best!A:A,0)</f>
        <v>26</v>
      </c>
      <c r="C16" t="s">
        <v>167</v>
      </c>
      <c r="D16">
        <v>79.290000000000006</v>
      </c>
      <c r="E16" s="8">
        <f>INDEX(best!$A$1:$EZ$43,$B16,E$2)</f>
        <v>54.460847000000001</v>
      </c>
      <c r="F16" s="8">
        <f>INDEX(best_rd2!$A$1:$ZZ$42,$B16,F$2)</f>
        <v>70.931049999999999</v>
      </c>
      <c r="G16" s="2">
        <f t="shared" si="0"/>
        <v>0.68685643839071753</v>
      </c>
      <c r="I16">
        <v>97.03</v>
      </c>
      <c r="J16">
        <v>95.76</v>
      </c>
      <c r="K16">
        <v>4.32</v>
      </c>
    </row>
    <row r="17" spans="1:11" x14ac:dyDescent="0.2">
      <c r="A17" t="s">
        <v>174</v>
      </c>
      <c r="B17">
        <f>MATCH($A17,best!A:A,0)</f>
        <v>33</v>
      </c>
      <c r="C17" t="s">
        <v>174</v>
      </c>
      <c r="D17">
        <v>26.99</v>
      </c>
      <c r="E17" s="8">
        <f>INDEX(best!$A$1:$EZ$43,$B17,E$2)</f>
        <v>17.537893</v>
      </c>
      <c r="F17" s="8">
        <f>INDEX(best_rd2!$A$1:$ZZ$42,$B17,F$2)</f>
        <v>17.537893</v>
      </c>
      <c r="G17" s="2">
        <f t="shared" si="0"/>
        <v>0.64979225639125604</v>
      </c>
    </row>
    <row r="18" spans="1:11" x14ac:dyDescent="0.2">
      <c r="A18" t="s">
        <v>175</v>
      </c>
      <c r="B18">
        <f>MATCH($A18,best!A:A,0)</f>
        <v>34</v>
      </c>
      <c r="C18" t="s">
        <v>175</v>
      </c>
      <c r="D18">
        <v>31.42</v>
      </c>
      <c r="E18" s="8">
        <f>INDEX(best!$A$1:$EZ$43,$B18,E$2)</f>
        <v>10.181818</v>
      </c>
      <c r="F18" s="8">
        <f>INDEX(best_rd2!$A$1:$ZZ$42,$B18,F$2)</f>
        <v>13.987346000000001</v>
      </c>
      <c r="G18" s="2">
        <f t="shared" si="0"/>
        <v>0.32405531508593249</v>
      </c>
      <c r="I18">
        <v>100</v>
      </c>
      <c r="J18">
        <v>96.3</v>
      </c>
      <c r="K18">
        <v>100</v>
      </c>
    </row>
    <row r="19" spans="1:11" x14ac:dyDescent="0.2">
      <c r="A19" t="s">
        <v>176</v>
      </c>
      <c r="B19">
        <f>MATCH($A19,best!A:A,0)</f>
        <v>35</v>
      </c>
      <c r="C19" t="s">
        <v>176</v>
      </c>
      <c r="D19">
        <v>54.29</v>
      </c>
      <c r="E19" s="8">
        <f>INDEX(best!$A$1:$EZ$43,$B19,E$2)</f>
        <v>11.706659999999999</v>
      </c>
      <c r="F19" s="8">
        <f>INDEX(best_rd2!$A$1:$ZZ$42,$B19,F$2)</f>
        <v>17.716933999999998</v>
      </c>
      <c r="G19" s="2">
        <f t="shared" si="0"/>
        <v>0.21563197642291398</v>
      </c>
      <c r="I19">
        <v>81.05</v>
      </c>
      <c r="J19">
        <v>77.7</v>
      </c>
      <c r="K19">
        <v>62.86</v>
      </c>
    </row>
    <row r="20" spans="1:11" x14ac:dyDescent="0.2">
      <c r="E20" s="8"/>
      <c r="F20" s="8"/>
      <c r="G20" s="2"/>
    </row>
    <row r="21" spans="1:11" x14ac:dyDescent="0.2">
      <c r="C21" t="s">
        <v>229</v>
      </c>
      <c r="D21">
        <f>AVERAGE(D3:D19)</f>
        <v>44.5</v>
      </c>
      <c r="E21" s="8">
        <f>AVERAGE(E3:E19)</f>
        <v>26.107243294117648</v>
      </c>
      <c r="F21" s="8">
        <f>AVERAGE(F3:F19)</f>
        <v>34.611021823529413</v>
      </c>
      <c r="G21" s="3">
        <f>AVERAGE(G3:G19)</f>
        <v>0.58796945066447681</v>
      </c>
    </row>
    <row r="22" spans="1:11" x14ac:dyDescent="0.2">
      <c r="E22">
        <f>100*E21/D21</f>
        <v>58.667962458691342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1747C-84DF-7D41-874B-1F5500CA286E}">
  <dimension ref="A1:CK123"/>
  <sheetViews>
    <sheetView workbookViewId="0">
      <pane xSplit="4" ySplit="2" topLeftCell="E85" activePane="bottomRight" state="frozen"/>
      <selection pane="topRight" activeCell="E1" sqref="E1"/>
      <selection pane="bottomLeft" activeCell="A3" sqref="A3"/>
      <selection pane="bottomRight" activeCell="AV122" sqref="AV122"/>
    </sheetView>
  </sheetViews>
  <sheetFormatPr baseColWidth="10" defaultRowHeight="16" x14ac:dyDescent="0.2"/>
  <cols>
    <col min="60" max="61" width="10.83203125" style="2"/>
    <col min="69" max="71" width="10.83203125" style="2"/>
    <col min="84" max="84" width="2.6640625" customWidth="1"/>
  </cols>
  <sheetData>
    <row r="1" spans="1:89" x14ac:dyDescent="0.2">
      <c r="B1" t="s">
        <v>184</v>
      </c>
      <c r="C1" t="s">
        <v>103</v>
      </c>
      <c r="D1" t="s">
        <v>105</v>
      </c>
      <c r="F1" t="s">
        <v>47</v>
      </c>
      <c r="G1" t="s">
        <v>48</v>
      </c>
      <c r="H1" t="s">
        <v>185</v>
      </c>
      <c r="I1" t="s">
        <v>49</v>
      </c>
      <c r="J1" t="s">
        <v>241</v>
      </c>
      <c r="K1" t="s">
        <v>364</v>
      </c>
      <c r="L1" t="s">
        <v>285</v>
      </c>
      <c r="M1" t="s">
        <v>234</v>
      </c>
      <c r="N1" t="s">
        <v>196</v>
      </c>
      <c r="O1" t="s">
        <v>186</v>
      </c>
      <c r="Q1" t="s">
        <v>52</v>
      </c>
      <c r="R1" t="s">
        <v>53</v>
      </c>
      <c r="S1" t="s">
        <v>54</v>
      </c>
      <c r="T1" t="s">
        <v>55</v>
      </c>
      <c r="U1" t="s">
        <v>192</v>
      </c>
      <c r="V1" t="s">
        <v>192</v>
      </c>
      <c r="W1" t="s">
        <v>192</v>
      </c>
      <c r="Y1" t="s">
        <v>60</v>
      </c>
      <c r="Z1" t="s">
        <v>61</v>
      </c>
      <c r="AA1" t="s">
        <v>62</v>
      </c>
      <c r="AB1" t="s">
        <v>63</v>
      </c>
      <c r="AC1" t="s">
        <v>193</v>
      </c>
      <c r="AD1" t="s">
        <v>193</v>
      </c>
      <c r="AE1" t="s">
        <v>193</v>
      </c>
      <c r="AG1" t="s">
        <v>56</v>
      </c>
      <c r="AH1" t="s">
        <v>57</v>
      </c>
      <c r="AI1" t="s">
        <v>58</v>
      </c>
      <c r="AJ1" t="s">
        <v>59</v>
      </c>
      <c r="AL1" t="s">
        <v>244</v>
      </c>
      <c r="AM1" t="s">
        <v>245</v>
      </c>
      <c r="AN1" t="s">
        <v>246</v>
      </c>
      <c r="AO1" t="s">
        <v>247</v>
      </c>
      <c r="AQ1" t="s">
        <v>286</v>
      </c>
      <c r="AR1" t="s">
        <v>365</v>
      </c>
      <c r="AT1" t="s">
        <v>287</v>
      </c>
      <c r="AU1" t="s">
        <v>366</v>
      </c>
      <c r="BE1" t="s">
        <v>57</v>
      </c>
      <c r="BF1" t="s">
        <v>242</v>
      </c>
      <c r="BG1" t="s">
        <v>243</v>
      </c>
      <c r="BH1" s="2" t="s">
        <v>250</v>
      </c>
      <c r="BI1" s="2" t="s">
        <v>251</v>
      </c>
      <c r="BK1" t="s">
        <v>197</v>
      </c>
      <c r="BL1" t="s">
        <v>236</v>
      </c>
      <c r="BN1" t="s">
        <v>245</v>
      </c>
      <c r="BO1" t="s">
        <v>248</v>
      </c>
      <c r="BP1" t="s">
        <v>249</v>
      </c>
      <c r="BQ1" s="2" t="s">
        <v>252</v>
      </c>
      <c r="BR1" s="2" t="s">
        <v>253</v>
      </c>
      <c r="BU1" t="s">
        <v>49</v>
      </c>
      <c r="BV1" t="s">
        <v>57</v>
      </c>
      <c r="BW1" t="s">
        <v>242</v>
      </c>
      <c r="BX1" t="s">
        <v>243</v>
      </c>
      <c r="BY1" t="s">
        <v>264</v>
      </c>
      <c r="BZ1" t="s">
        <v>276</v>
      </c>
      <c r="CG1" t="s">
        <v>198</v>
      </c>
      <c r="CH1" t="s">
        <v>200</v>
      </c>
    </row>
    <row r="2" spans="1:89" x14ac:dyDescent="0.2">
      <c r="C2">
        <f>MATCH(C$1,best!2:2,0)</f>
        <v>123</v>
      </c>
      <c r="D2">
        <f>MATCH(D$1,best!2:2,0)</f>
        <v>125</v>
      </c>
      <c r="F2">
        <f>MATCH(F$1,best!2:2,0)</f>
        <v>45</v>
      </c>
      <c r="G2">
        <f>MATCH(G$1,best!2:2,0)</f>
        <v>46</v>
      </c>
      <c r="I2">
        <f>MATCH(I$1,best!2:2,0)</f>
        <v>47</v>
      </c>
      <c r="J2">
        <f>MATCH(J$1,best!2:2,0)</f>
        <v>48</v>
      </c>
      <c r="Q2">
        <f>MATCH(Q$1,best!2:2,0)</f>
        <v>51</v>
      </c>
      <c r="R2">
        <f>MATCH(R$1,best!2:2,0)</f>
        <v>52</v>
      </c>
      <c r="S2">
        <f>MATCH(S$1,best!2:2,0)</f>
        <v>53</v>
      </c>
      <c r="T2">
        <f>MATCH(T$1,best!2:2,0)</f>
        <v>54</v>
      </c>
      <c r="Y2">
        <f>MATCH(Y$1,best!2:2,0)</f>
        <v>63</v>
      </c>
      <c r="Z2">
        <f>MATCH(Z$1,best!2:2,0)</f>
        <v>64</v>
      </c>
      <c r="AA2">
        <f>MATCH(AA$1,best!2:2,0)</f>
        <v>65</v>
      </c>
      <c r="AB2">
        <f>MATCH(AB$1,best!2:2,0)</f>
        <v>66</v>
      </c>
      <c r="AG2">
        <f>MATCH(AG$1,best!2:2,0)</f>
        <v>55</v>
      </c>
      <c r="AH2">
        <f>MATCH(AH$1,best!2:2,0)</f>
        <v>56</v>
      </c>
      <c r="AI2">
        <f>MATCH(AI$1,best!2:2,0)</f>
        <v>57</v>
      </c>
      <c r="AJ2">
        <f>MATCH(AJ$1,best!2:2,0)</f>
        <v>58</v>
      </c>
      <c r="AL2">
        <f>MATCH(AL$1,best!2:2,0)</f>
        <v>67</v>
      </c>
      <c r="AM2">
        <f>MATCH(AM$1,best!2:2,0)</f>
        <v>68</v>
      </c>
      <c r="AN2">
        <f>MATCH(AN$1,best!2:2,0)</f>
        <v>69</v>
      </c>
      <c r="AO2">
        <f>MATCH(AO$1,best!2:2,0)</f>
        <v>70</v>
      </c>
      <c r="BE2">
        <f>MATCH(BE$1,best!2:2,0)</f>
        <v>56</v>
      </c>
      <c r="BF2">
        <f>MATCH(BF$1,best!2:2,0)</f>
        <v>59</v>
      </c>
      <c r="BG2">
        <f>MATCH(BG$1,best!2:2,0)</f>
        <v>60</v>
      </c>
      <c r="BN2">
        <f>MATCH(BN$1,best!2:2,0)</f>
        <v>68</v>
      </c>
      <c r="BO2">
        <f>MATCH(BO$1,best!2:2,0)</f>
        <v>71</v>
      </c>
      <c r="BP2">
        <f>MATCH(BP$1,best!2:2,0)</f>
        <v>72</v>
      </c>
      <c r="BU2">
        <f>MATCH(BU$1,best!2:2,0)</f>
        <v>47</v>
      </c>
      <c r="BV2">
        <f>MATCH(BV$1,best!2:2,0)</f>
        <v>56</v>
      </c>
      <c r="BW2">
        <f>MATCH(BW$1,best!2:2,0)</f>
        <v>59</v>
      </c>
      <c r="BX2">
        <f>MATCH(BX$1,best!2:2,0)</f>
        <v>60</v>
      </c>
      <c r="BY2">
        <f>MATCH(BY$1,best!2:2,0)</f>
        <v>61</v>
      </c>
      <c r="BZ2">
        <f>MATCH(BZ$1,best!2:2,0)</f>
        <v>62</v>
      </c>
      <c r="CB2" t="s">
        <v>281</v>
      </c>
      <c r="CC2" t="s">
        <v>282</v>
      </c>
      <c r="CD2" t="s">
        <v>283</v>
      </c>
      <c r="CE2" t="s">
        <v>284</v>
      </c>
      <c r="CG2" t="s">
        <v>228</v>
      </c>
      <c r="CH2" t="s">
        <v>228</v>
      </c>
      <c r="CJ2" t="s">
        <v>282</v>
      </c>
      <c r="CK2" t="s">
        <v>228</v>
      </c>
    </row>
    <row r="3" spans="1:89" x14ac:dyDescent="0.2">
      <c r="A3" t="s">
        <v>143</v>
      </c>
      <c r="B3">
        <f>MATCH($A3,best!A:A,0)</f>
        <v>3</v>
      </c>
      <c r="C3">
        <f>INDEX(best!$A$1:$EZ$43,$B3,C$2)</f>
        <v>44.744703000000001</v>
      </c>
      <c r="D3">
        <f>INDEX(best!$A$1:$EZ$43,$B3,D$2)</f>
        <v>59.516907000000003</v>
      </c>
      <c r="F3">
        <f>INDEX(best!$A$1:$EZ$43,$B3,F$2)</f>
        <v>133</v>
      </c>
      <c r="G3">
        <f>INDEX(best!$A$1:$EZ$43,$B3,G$2)</f>
        <v>117.15600000000001</v>
      </c>
      <c r="H3">
        <f t="shared" ref="H3:H35" si="0">100*G3/F3</f>
        <v>88.087218045112792</v>
      </c>
      <c r="I3">
        <f>INDEX(best!$A$1:$EZ$43,$B3,I$2)</f>
        <v>2.8119999999999998</v>
      </c>
      <c r="J3">
        <f>INDEX(best!$A$1:$EZ$43,$B3,J$2)</f>
        <v>0</v>
      </c>
      <c r="K3" s="2">
        <f>I3/F3</f>
        <v>2.114285714285714E-2</v>
      </c>
      <c r="L3" s="2">
        <f>(I3+J3)/F3</f>
        <v>2.114285714285714E-2</v>
      </c>
      <c r="M3" s="2">
        <f>I3/(F3-G3)</f>
        <v>0.1774804342337794</v>
      </c>
      <c r="N3">
        <f t="shared" ref="N3:N35" si="1">F3-G3-I3</f>
        <v>13.031999999999995</v>
      </c>
      <c r="O3">
        <f t="shared" ref="O3:O35" si="2">100*(1-(G3+I3)/F3)</f>
        <v>9.7984962406015068</v>
      </c>
      <c r="Q3">
        <f>INDEX(best!$A$1:$EZ$43,$B3,Q$2)</f>
        <v>3820</v>
      </c>
      <c r="R3">
        <f>INDEX(best!$A$1:$EZ$43,$B3,R$2)</f>
        <v>119.375</v>
      </c>
      <c r="S3">
        <f>INDEX(best!$A$1:$EZ$43,$B3,S$2)</f>
        <v>3</v>
      </c>
      <c r="T3">
        <f>INDEX(best!$A$1:$EZ$43,$B3,T$2)</f>
        <v>1137</v>
      </c>
      <c r="U3">
        <f t="shared" ref="U3:U35" si="3">R3/$F3</f>
        <v>0.89755639097744366</v>
      </c>
      <c r="V3">
        <f t="shared" ref="V3:V35" si="4">S3/$F3</f>
        <v>2.2556390977443608E-2</v>
      </c>
      <c r="W3">
        <f t="shared" ref="W3:W35" si="5">T3/$F3</f>
        <v>8.5488721804511272</v>
      </c>
      <c r="Y3">
        <f>INDEX(best!$A$1:$EZ$43,$B3,Y$2)</f>
        <v>4339</v>
      </c>
      <c r="Z3">
        <f>INDEX(best!$A$1:$EZ$43,$B3,Z$2)</f>
        <v>135.59399999999999</v>
      </c>
      <c r="AA3">
        <f>INDEX(best!$A$1:$EZ$43,$B3,AA$2)</f>
        <v>114</v>
      </c>
      <c r="AB3">
        <f>INDEX(best!$A$1:$EZ$43,$B3,AB$2)</f>
        <v>250</v>
      </c>
      <c r="AC3">
        <f t="shared" ref="AC3:AC35" si="6">Z3/$F3</f>
        <v>1.0195037593984961</v>
      </c>
      <c r="AD3">
        <f t="shared" ref="AD3:AD35" si="7">AA3/$F3</f>
        <v>0.8571428571428571</v>
      </c>
      <c r="AE3">
        <f t="shared" ref="AE3:AE35" si="8">AB3/$F3</f>
        <v>1.8796992481203008</v>
      </c>
      <c r="AG3">
        <f>INDEX(best!$A$1:$EZ$43,$B3,AG$2)</f>
        <v>990</v>
      </c>
      <c r="AH3">
        <f>INDEX(best!$A$1:$EZ$43,$B3,AH$2)</f>
        <v>30.937999999999999</v>
      </c>
      <c r="AI3">
        <f>INDEX(best!$A$1:$EZ$43,$B3,AI$2)</f>
        <v>0</v>
      </c>
      <c r="AJ3">
        <f>INDEX(best!$A$1:$EZ$43,$B3,AJ$2)</f>
        <v>671</v>
      </c>
      <c r="AL3">
        <f>INDEX(best!$A$1:$EZ$43,$B3,AL$2)</f>
        <v>0</v>
      </c>
      <c r="AM3">
        <f>INDEX(best!$A$1:$EZ$43,$B3,AM$2)</f>
        <v>0</v>
      </c>
      <c r="AN3">
        <f>INDEX(best!$A$1:$EZ$43,$B3,AN$2)</f>
        <v>0</v>
      </c>
      <c r="AO3">
        <f>INDEX(best!$A$1:$EZ$43,$B3,AO$2)</f>
        <v>0</v>
      </c>
      <c r="AQ3" s="3">
        <f>L3</f>
        <v>2.114285714285714E-2</v>
      </c>
      <c r="AR3" s="2">
        <f>(AM3+AH3)/(Z3+R3)</f>
        <v>0.12134024136267546</v>
      </c>
      <c r="AT3" s="2">
        <f t="shared" ref="AT3:AT35" si="9">M3</f>
        <v>0.1774804342337794</v>
      </c>
      <c r="AU3" s="2">
        <f>AH3/R3</f>
        <v>0.25916649214659687</v>
      </c>
      <c r="AW3">
        <f t="shared" ref="AW3:AW35" si="10">D3-C3</f>
        <v>14.772204000000002</v>
      </c>
      <c r="BE3">
        <f>INDEX(best!$A$1:$EZ$43,$B3,BE$2)</f>
        <v>30.937999999999999</v>
      </c>
      <c r="BF3">
        <f>INDEX(best!$A$1:$EZ$43,$B3,BF$2)</f>
        <v>0.65400000000000003</v>
      </c>
      <c r="BG3">
        <f>INDEX(best!$A$1:$EZ$43,$B3,BG$2)</f>
        <v>1.1619999999999999</v>
      </c>
      <c r="BH3" s="2">
        <f t="shared" ref="BH3:BH35" si="11">IF($BE3=0,"",BF3/$BE3)</f>
        <v>2.1139052298144678E-2</v>
      </c>
      <c r="BI3" s="2">
        <f t="shared" ref="BI3:BI35" si="12">IF($BE3=0,"",BG3/$BE3)</f>
        <v>3.7558988945633198E-2</v>
      </c>
      <c r="BK3" s="2">
        <f t="shared" ref="BK3:BK35" si="13">AU3</f>
        <v>0.25916649214659687</v>
      </c>
      <c r="BL3" s="2">
        <f t="shared" ref="BL3:BL35" si="14">AT3</f>
        <v>0.1774804342337794</v>
      </c>
      <c r="BN3">
        <f>INDEX(best!$A$1:$EZ$43,$B3,BN$2)</f>
        <v>0</v>
      </c>
      <c r="BO3">
        <f>INDEX(best!$A$1:$EZ$43,$B3,BO$2)</f>
        <v>0</v>
      </c>
      <c r="BP3">
        <f>INDEX(best!$A$1:$EZ$43,$B3,BP$2)</f>
        <v>0</v>
      </c>
      <c r="BQ3" s="2" t="str">
        <f t="shared" ref="BQ3:BQ35" si="15">IF($BN3=0,"",BO3/$BN3)</f>
        <v/>
      </c>
      <c r="BR3" s="2" t="str">
        <f t="shared" ref="BR3:BR35" si="16">IF($BN3=0,"",BP3/$BN3)</f>
        <v/>
      </c>
      <c r="BU3">
        <f>INDEX(best!$A$1:$EZ$43,$B3,BU$2)</f>
        <v>2.8119999999999998</v>
      </c>
      <c r="BV3">
        <f>INDEX(best!$A$1:$EZ$43,$B3,BV$2)</f>
        <v>30.937999999999999</v>
      </c>
      <c r="BW3">
        <f>INDEX(best!$A$1:$EZ$43,$B3,BW$2)</f>
        <v>0.65400000000000003</v>
      </c>
      <c r="BX3">
        <f>INDEX(best!$A$1:$EZ$43,$B3,BX$2)</f>
        <v>1.1619999999999999</v>
      </c>
      <c r="BY3">
        <f>INDEX(best!$A$1:$EZ$43,$B3,BY$2)</f>
        <v>0.30399999999999999</v>
      </c>
      <c r="BZ3">
        <f>INDEX(best!$A$1:$EZ$43,$B3,BZ$2)</f>
        <v>0.26400000000000001</v>
      </c>
      <c r="CB3">
        <f>100*BW3/$BV3</f>
        <v>2.1139052298144678</v>
      </c>
      <c r="CC3">
        <f>100*BX3/$BV3</f>
        <v>3.75589889456332</v>
      </c>
      <c r="CD3">
        <f>100*BY3/$BV3</f>
        <v>0.98261038205443141</v>
      </c>
      <c r="CE3">
        <f>100*BZ3/$BV3</f>
        <v>0.85331954231042739</v>
      </c>
      <c r="CG3">
        <v>46.875</v>
      </c>
      <c r="CH3">
        <v>20.567375886524822</v>
      </c>
      <c r="CJ3">
        <v>6.0960630939297955</v>
      </c>
      <c r="CK3">
        <v>20.567375886524822</v>
      </c>
    </row>
    <row r="4" spans="1:89" x14ac:dyDescent="0.2">
      <c r="A4" t="s">
        <v>145</v>
      </c>
      <c r="B4">
        <f>MATCH($A4,best!A:A,0)</f>
        <v>4</v>
      </c>
      <c r="C4">
        <f>INDEX(best!$A$1:$EZ$43,$B4,C$2)</f>
        <v>44.570773000000003</v>
      </c>
      <c r="D4">
        <f>INDEX(best!$A$1:$EZ$43,$B4,D$2)</f>
        <v>60.335549999999998</v>
      </c>
      <c r="F4">
        <f>INDEX(best!$A$1:$EZ$43,$B4,F$2)</f>
        <v>133</v>
      </c>
      <c r="G4">
        <f>INDEX(best!$A$1:$EZ$43,$B4,G$2)</f>
        <v>120.343</v>
      </c>
      <c r="H4">
        <f t="shared" si="0"/>
        <v>90.483458646616555</v>
      </c>
      <c r="I4">
        <f>INDEX(best!$A$1:$EZ$43,$B4,I$2)</f>
        <v>3.8860000000000001</v>
      </c>
      <c r="J4">
        <f>INDEX(best!$A$1:$EZ$43,$B4,J$2)</f>
        <v>0</v>
      </c>
      <c r="K4" s="2">
        <f t="shared" ref="K4:K35" si="17">I4/F4</f>
        <v>2.9218045112781955E-2</v>
      </c>
      <c r="L4" s="2">
        <f t="shared" ref="L4:L35" si="18">(I4+J4)/F4</f>
        <v>2.9218045112781955E-2</v>
      </c>
      <c r="M4" s="2">
        <f t="shared" ref="M4:M35" si="19">I4/(F4-G4)</f>
        <v>0.30702378130678687</v>
      </c>
      <c r="N4">
        <f t="shared" si="1"/>
        <v>8.7709999999999972</v>
      </c>
      <c r="O4">
        <f t="shared" si="2"/>
        <v>6.5947368421052648</v>
      </c>
      <c r="Q4">
        <f>INDEX(best!$A$1:$EZ$43,$B4,Q$2)</f>
        <v>1553</v>
      </c>
      <c r="R4">
        <f>INDEX(best!$A$1:$EZ$43,$B4,R$2)</f>
        <v>44.371000000000002</v>
      </c>
      <c r="S4">
        <f>INDEX(best!$A$1:$EZ$43,$B4,S$2)</f>
        <v>3</v>
      </c>
      <c r="T4">
        <f>INDEX(best!$A$1:$EZ$43,$B4,T$2)</f>
        <v>191</v>
      </c>
      <c r="U4">
        <f t="shared" si="3"/>
        <v>0.33361654135338348</v>
      </c>
      <c r="V4">
        <f t="shared" si="4"/>
        <v>2.2556390977443608E-2</v>
      </c>
      <c r="W4">
        <f t="shared" si="5"/>
        <v>1.4360902255639099</v>
      </c>
      <c r="Y4">
        <f>INDEX(best!$A$1:$EZ$43,$B4,Y$2)</f>
        <v>4465</v>
      </c>
      <c r="Z4">
        <f>INDEX(best!$A$1:$EZ$43,$B4,Z$2)</f>
        <v>127.571</v>
      </c>
      <c r="AA4">
        <f>INDEX(best!$A$1:$EZ$43,$B4,AA$2)</f>
        <v>88</v>
      </c>
      <c r="AB4">
        <f>INDEX(best!$A$1:$EZ$43,$B4,AB$2)</f>
        <v>305</v>
      </c>
      <c r="AC4">
        <f t="shared" si="6"/>
        <v>0.95918045112781958</v>
      </c>
      <c r="AD4">
        <f t="shared" si="7"/>
        <v>0.66165413533834583</v>
      </c>
      <c r="AE4">
        <f t="shared" si="8"/>
        <v>2.2932330827067671</v>
      </c>
      <c r="AG4">
        <f>INDEX(best!$A$1:$EZ$43,$B4,AG$2)</f>
        <v>584</v>
      </c>
      <c r="AH4">
        <f>INDEX(best!$A$1:$EZ$43,$B4,AH$2)</f>
        <v>16.686</v>
      </c>
      <c r="AI4">
        <f>INDEX(best!$A$1:$EZ$43,$B4,AI$2)</f>
        <v>0</v>
      </c>
      <c r="AJ4">
        <f>INDEX(best!$A$1:$EZ$43,$B4,AJ$2)</f>
        <v>144</v>
      </c>
      <c r="AL4">
        <f>INDEX(best!$A$1:$EZ$43,$B4,AL$2)</f>
        <v>0</v>
      </c>
      <c r="AM4">
        <f>INDEX(best!$A$1:$EZ$43,$B4,AM$2)</f>
        <v>0</v>
      </c>
      <c r="AN4">
        <f>INDEX(best!$A$1:$EZ$43,$B4,AN$2)</f>
        <v>0</v>
      </c>
      <c r="AO4">
        <f>INDEX(best!$A$1:$EZ$43,$B4,AO$2)</f>
        <v>0</v>
      </c>
      <c r="AQ4" s="3">
        <f t="shared" ref="AQ4:AQ35" si="20">L4</f>
        <v>2.9218045112781955E-2</v>
      </c>
      <c r="AR4" s="2">
        <f t="shared" ref="AR4:AR35" si="21">(AM4+AH4)/(Z4+R4)</f>
        <v>9.7044352165265024E-2</v>
      </c>
      <c r="AT4" s="2">
        <f t="shared" si="9"/>
        <v>0.30702378130678687</v>
      </c>
      <c r="AU4" s="2">
        <f t="shared" ref="AU4:AU35" si="22">AH4/R4</f>
        <v>0.37605643325595545</v>
      </c>
      <c r="AW4">
        <f t="shared" si="10"/>
        <v>15.764776999999995</v>
      </c>
      <c r="BE4">
        <f>INDEX(best!$A$1:$EZ$43,$B4,BE$2)</f>
        <v>16.686</v>
      </c>
      <c r="BF4">
        <f>INDEX(best!$A$1:$EZ$43,$B4,BF$2)</f>
        <v>0.49</v>
      </c>
      <c r="BG4">
        <f>INDEX(best!$A$1:$EZ$43,$B4,BG$2)</f>
        <v>0.53200000000000003</v>
      </c>
      <c r="BH4" s="2">
        <f t="shared" si="11"/>
        <v>2.9365935514802828E-2</v>
      </c>
      <c r="BI4" s="2">
        <f t="shared" si="12"/>
        <v>3.1883015701785929E-2</v>
      </c>
      <c r="BK4" s="2">
        <f t="shared" si="13"/>
        <v>0.37605643325595545</v>
      </c>
      <c r="BL4" s="2">
        <f t="shared" si="14"/>
        <v>0.30702378130678687</v>
      </c>
      <c r="BN4">
        <f>INDEX(best!$A$1:$EZ$43,$B4,BN$2)</f>
        <v>0</v>
      </c>
      <c r="BO4">
        <f>INDEX(best!$A$1:$EZ$43,$B4,BO$2)</f>
        <v>0</v>
      </c>
      <c r="BP4">
        <f>INDEX(best!$A$1:$EZ$43,$B4,BP$2)</f>
        <v>0</v>
      </c>
      <c r="BQ4" s="2" t="str">
        <f t="shared" si="15"/>
        <v/>
      </c>
      <c r="BR4" s="2" t="str">
        <f t="shared" si="16"/>
        <v/>
      </c>
      <c r="BU4">
        <f>INDEX(best!$A$1:$EZ$43,$B4,BU$2)</f>
        <v>3.8860000000000001</v>
      </c>
      <c r="BV4">
        <f>INDEX(best!$A$1:$EZ$43,$B4,BV$2)</f>
        <v>16.686</v>
      </c>
      <c r="BW4">
        <f>INDEX(best!$A$1:$EZ$43,$B4,BW$2)</f>
        <v>0.49</v>
      </c>
      <c r="BX4">
        <f>INDEX(best!$A$1:$EZ$43,$B4,BX$2)</f>
        <v>0.53200000000000003</v>
      </c>
      <c r="BY4">
        <f>INDEX(best!$A$1:$EZ$43,$B4,BY$2)</f>
        <v>0.13500000000000001</v>
      </c>
      <c r="BZ4">
        <f>INDEX(best!$A$1:$EZ$43,$B4,BZ$2)</f>
        <v>0.15</v>
      </c>
      <c r="CB4">
        <f t="shared" ref="CB4:CB35" si="23">100*BW4/$BV4</f>
        <v>2.936593551480283</v>
      </c>
      <c r="CC4">
        <f t="shared" ref="CC4:CC35" si="24">100*BX4/$BV4</f>
        <v>3.1883015701785928</v>
      </c>
      <c r="CD4">
        <f t="shared" ref="CD4:CD35" si="25">100*BY4/$BV4</f>
        <v>0.80906148867313921</v>
      </c>
      <c r="CE4">
        <f t="shared" ref="CE4:CE35" si="26">100*BZ4/$BV4</f>
        <v>0.89895720963682124</v>
      </c>
      <c r="CG4">
        <v>54.285714285714285</v>
      </c>
      <c r="CH4">
        <v>17.708333333333332</v>
      </c>
      <c r="CJ4">
        <v>3.9434256262735228</v>
      </c>
      <c r="CK4">
        <v>17.708333333333332</v>
      </c>
    </row>
    <row r="5" spans="1:89" x14ac:dyDescent="0.2">
      <c r="A5" t="s">
        <v>146</v>
      </c>
      <c r="B5">
        <f>MATCH($A5,best!A:A,0)</f>
        <v>5</v>
      </c>
      <c r="C5">
        <f>INDEX(best!$A$1:$EZ$43,$B5,C$2)</f>
        <v>23.371224999999999</v>
      </c>
      <c r="D5">
        <f>INDEX(best!$A$1:$EZ$43,$B5,D$2)</f>
        <v>26.542334</v>
      </c>
      <c r="F5">
        <f>INDEX(best!$A$1:$EZ$43,$B5,F$2)</f>
        <v>117</v>
      </c>
      <c r="G5">
        <f>INDEX(best!$A$1:$EZ$43,$B5,G$2)</f>
        <v>105.848</v>
      </c>
      <c r="H5">
        <f t="shared" si="0"/>
        <v>90.46837606837606</v>
      </c>
      <c r="I5">
        <f>INDEX(best!$A$1:$EZ$43,$B5,I$2)</f>
        <v>4.7610000000000001</v>
      </c>
      <c r="J5">
        <f>INDEX(best!$A$1:$EZ$43,$B5,J$2)</f>
        <v>0</v>
      </c>
      <c r="K5" s="2">
        <f t="shared" si="17"/>
        <v>4.0692307692307694E-2</v>
      </c>
      <c r="L5" s="2">
        <f t="shared" si="18"/>
        <v>4.0692307692307694E-2</v>
      </c>
      <c r="M5" s="2">
        <f t="shared" si="19"/>
        <v>0.42691893830703009</v>
      </c>
      <c r="N5">
        <f t="shared" si="1"/>
        <v>6.3910000000000009</v>
      </c>
      <c r="O5">
        <f t="shared" si="2"/>
        <v>5.4623931623931643</v>
      </c>
      <c r="Q5">
        <f>INDEX(best!$A$1:$EZ$43,$B5,Q$2)</f>
        <v>4745</v>
      </c>
      <c r="R5">
        <f>INDEX(best!$A$1:$EZ$43,$B5,R$2)</f>
        <v>103.152</v>
      </c>
      <c r="S5">
        <f>INDEX(best!$A$1:$EZ$43,$B5,S$2)</f>
        <v>3</v>
      </c>
      <c r="T5">
        <f>INDEX(best!$A$1:$EZ$43,$B5,T$2)</f>
        <v>467</v>
      </c>
      <c r="U5">
        <f t="shared" si="3"/>
        <v>0.88164102564102564</v>
      </c>
      <c r="V5">
        <f t="shared" si="4"/>
        <v>2.564102564102564E-2</v>
      </c>
      <c r="W5">
        <f t="shared" si="5"/>
        <v>3.9914529914529915</v>
      </c>
      <c r="Y5">
        <f>INDEX(best!$A$1:$EZ$43,$B5,Y$2)</f>
        <v>5096</v>
      </c>
      <c r="Z5">
        <f>INDEX(best!$A$1:$EZ$43,$B5,Z$2)</f>
        <v>110.783</v>
      </c>
      <c r="AA5">
        <f>INDEX(best!$A$1:$EZ$43,$B5,AA$2)</f>
        <v>86</v>
      </c>
      <c r="AB5">
        <f>INDEX(best!$A$1:$EZ$43,$B5,AB$2)</f>
        <v>135</v>
      </c>
      <c r="AC5">
        <f t="shared" si="6"/>
        <v>0.94686324786324783</v>
      </c>
      <c r="AD5">
        <f t="shared" si="7"/>
        <v>0.7350427350427351</v>
      </c>
      <c r="AE5">
        <f t="shared" si="8"/>
        <v>1.1538461538461537</v>
      </c>
      <c r="AG5">
        <f>INDEX(best!$A$1:$EZ$43,$B5,AG$2)</f>
        <v>993</v>
      </c>
      <c r="AH5">
        <f>INDEX(best!$A$1:$EZ$43,$B5,AH$2)</f>
        <v>21.587</v>
      </c>
      <c r="AI5">
        <f>INDEX(best!$A$1:$EZ$43,$B5,AI$2)</f>
        <v>0</v>
      </c>
      <c r="AJ5">
        <f>INDEX(best!$A$1:$EZ$43,$B5,AJ$2)</f>
        <v>248</v>
      </c>
      <c r="AL5">
        <f>INDEX(best!$A$1:$EZ$43,$B5,AL$2)</f>
        <v>0</v>
      </c>
      <c r="AM5">
        <f>INDEX(best!$A$1:$EZ$43,$B5,AM$2)</f>
        <v>0</v>
      </c>
      <c r="AN5">
        <f>INDEX(best!$A$1:$EZ$43,$B5,AN$2)</f>
        <v>0</v>
      </c>
      <c r="AO5">
        <f>INDEX(best!$A$1:$EZ$43,$B5,AO$2)</f>
        <v>0</v>
      </c>
      <c r="AQ5" s="3">
        <f t="shared" si="20"/>
        <v>4.0692307692307694E-2</v>
      </c>
      <c r="AR5" s="2">
        <f t="shared" si="21"/>
        <v>0.10090448033281137</v>
      </c>
      <c r="AT5" s="2">
        <f t="shared" si="9"/>
        <v>0.42691893830703009</v>
      </c>
      <c r="AU5" s="2">
        <f t="shared" si="22"/>
        <v>0.2092736931906313</v>
      </c>
      <c r="AW5">
        <f t="shared" si="10"/>
        <v>3.1711090000000013</v>
      </c>
      <c r="BE5">
        <f>INDEX(best!$A$1:$EZ$43,$B5,BE$2)</f>
        <v>21.587</v>
      </c>
      <c r="BF5">
        <f>INDEX(best!$A$1:$EZ$43,$B5,BF$2)</f>
        <v>0.879</v>
      </c>
      <c r="BG5">
        <f>INDEX(best!$A$1:$EZ$43,$B5,BG$2)</f>
        <v>0.34200000000000003</v>
      </c>
      <c r="BH5" s="2">
        <f t="shared" si="11"/>
        <v>4.0718951220642056E-2</v>
      </c>
      <c r="BI5" s="2">
        <f t="shared" si="12"/>
        <v>1.5842868393014315E-2</v>
      </c>
      <c r="BK5" s="2">
        <f t="shared" si="13"/>
        <v>0.2092736931906313</v>
      </c>
      <c r="BL5" s="2">
        <f t="shared" si="14"/>
        <v>0.42691893830703009</v>
      </c>
      <c r="BN5">
        <f>INDEX(best!$A$1:$EZ$43,$B5,BN$2)</f>
        <v>0</v>
      </c>
      <c r="BO5">
        <f>INDEX(best!$A$1:$EZ$43,$B5,BO$2)</f>
        <v>0</v>
      </c>
      <c r="BP5">
        <f>INDEX(best!$A$1:$EZ$43,$B5,BP$2)</f>
        <v>0</v>
      </c>
      <c r="BQ5" s="2" t="str">
        <f t="shared" si="15"/>
        <v/>
      </c>
      <c r="BR5" s="2" t="str">
        <f t="shared" si="16"/>
        <v/>
      </c>
      <c r="BU5">
        <f>INDEX(best!$A$1:$EZ$43,$B5,BU$2)</f>
        <v>4.7610000000000001</v>
      </c>
      <c r="BV5">
        <f>INDEX(best!$A$1:$EZ$43,$B5,BV$2)</f>
        <v>21.587</v>
      </c>
      <c r="BW5">
        <f>INDEX(best!$A$1:$EZ$43,$B5,BW$2)</f>
        <v>0.879</v>
      </c>
      <c r="BX5">
        <f>INDEX(best!$A$1:$EZ$43,$B5,BX$2)</f>
        <v>0.34200000000000003</v>
      </c>
      <c r="BY5">
        <f>INDEX(best!$A$1:$EZ$43,$B5,BY$2)</f>
        <v>0.69</v>
      </c>
      <c r="BZ5">
        <f>INDEX(best!$A$1:$EZ$43,$B5,BZ$2)</f>
        <v>0.77800000000000002</v>
      </c>
      <c r="CB5">
        <f t="shared" si="23"/>
        <v>4.0718951220642055</v>
      </c>
      <c r="CC5">
        <f t="shared" si="24"/>
        <v>1.5842868393014315</v>
      </c>
      <c r="CD5">
        <f t="shared" si="25"/>
        <v>3.1963681845555194</v>
      </c>
      <c r="CE5">
        <f t="shared" si="26"/>
        <v>3.6040209385278175</v>
      </c>
      <c r="CG5">
        <v>43.478260869565219</v>
      </c>
      <c r="CH5">
        <v>2.169421487603306</v>
      </c>
      <c r="CJ5">
        <v>1.5842868393014315</v>
      </c>
      <c r="CK5">
        <v>2.169421487603306</v>
      </c>
    </row>
    <row r="6" spans="1:89" x14ac:dyDescent="0.2">
      <c r="A6" t="s">
        <v>147</v>
      </c>
      <c r="B6">
        <f>MATCH($A6,best!A:A,0)</f>
        <v>6</v>
      </c>
      <c r="C6">
        <f>INDEX(best!$A$1:$EZ$43,$B6,C$2)</f>
        <v>14.526864</v>
      </c>
      <c r="D6">
        <f>INDEX(best!$A$1:$EZ$43,$B6,D$2)</f>
        <v>85.373177999999996</v>
      </c>
      <c r="F6">
        <f>INDEX(best!$A$1:$EZ$43,$B6,F$2)</f>
        <v>104</v>
      </c>
      <c r="G6">
        <f>INDEX(best!$A$1:$EZ$43,$B6,G$2)</f>
        <v>83.84</v>
      </c>
      <c r="H6">
        <f t="shared" si="0"/>
        <v>80.615384615384613</v>
      </c>
      <c r="I6">
        <f>INDEX(best!$A$1:$EZ$43,$B6,I$2)</f>
        <v>4.12</v>
      </c>
      <c r="J6">
        <f>INDEX(best!$A$1:$EZ$43,$B6,J$2)</f>
        <v>0</v>
      </c>
      <c r="K6" s="2">
        <f t="shared" si="17"/>
        <v>3.9615384615384615E-2</v>
      </c>
      <c r="L6" s="2">
        <f t="shared" si="18"/>
        <v>3.9615384615384615E-2</v>
      </c>
      <c r="M6" s="2">
        <f t="shared" si="19"/>
        <v>0.20436507936507942</v>
      </c>
      <c r="N6">
        <f t="shared" si="1"/>
        <v>16.039999999999996</v>
      </c>
      <c r="O6">
        <f t="shared" si="2"/>
        <v>15.423076923076916</v>
      </c>
      <c r="Q6">
        <f>INDEX(best!$A$1:$EZ$43,$B6,Q$2)</f>
        <v>2239</v>
      </c>
      <c r="R6">
        <f>INDEX(best!$A$1:$EZ$43,$B6,R$2)</f>
        <v>89.56</v>
      </c>
      <c r="S6">
        <f>INDEX(best!$A$1:$EZ$43,$B6,S$2)</f>
        <v>3</v>
      </c>
      <c r="T6">
        <f>INDEX(best!$A$1:$EZ$43,$B6,T$2)</f>
        <v>300</v>
      </c>
      <c r="U6">
        <f t="shared" si="3"/>
        <v>0.86115384615384616</v>
      </c>
      <c r="V6">
        <f t="shared" si="4"/>
        <v>2.8846153846153848E-2</v>
      </c>
      <c r="W6">
        <f t="shared" si="5"/>
        <v>2.8846153846153846</v>
      </c>
      <c r="Y6">
        <f>INDEX(best!$A$1:$EZ$43,$B6,Y$2)</f>
        <v>4313</v>
      </c>
      <c r="Z6">
        <f>INDEX(best!$A$1:$EZ$43,$B6,Z$2)</f>
        <v>172.52</v>
      </c>
      <c r="AA6">
        <f>INDEX(best!$A$1:$EZ$43,$B6,AA$2)</f>
        <v>53</v>
      </c>
      <c r="AB6">
        <f>INDEX(best!$A$1:$EZ$43,$B6,AB$2)</f>
        <v>518</v>
      </c>
      <c r="AC6">
        <f t="shared" si="6"/>
        <v>1.6588461538461539</v>
      </c>
      <c r="AD6">
        <f t="shared" si="7"/>
        <v>0.50961538461538458</v>
      </c>
      <c r="AE6">
        <f t="shared" si="8"/>
        <v>4.9807692307692308</v>
      </c>
      <c r="AG6">
        <f>INDEX(best!$A$1:$EZ$43,$B6,AG$2)</f>
        <v>405</v>
      </c>
      <c r="AH6">
        <f>INDEX(best!$A$1:$EZ$43,$B6,AH$2)</f>
        <v>16.2</v>
      </c>
      <c r="AI6">
        <f>INDEX(best!$A$1:$EZ$43,$B6,AI$2)</f>
        <v>0</v>
      </c>
      <c r="AJ6">
        <f>INDEX(best!$A$1:$EZ$43,$B6,AJ$2)</f>
        <v>96</v>
      </c>
      <c r="AL6">
        <f>INDEX(best!$A$1:$EZ$43,$B6,AL$2)</f>
        <v>0</v>
      </c>
      <c r="AM6">
        <f>INDEX(best!$A$1:$EZ$43,$B6,AM$2)</f>
        <v>0</v>
      </c>
      <c r="AN6">
        <f>INDEX(best!$A$1:$EZ$43,$B6,AN$2)</f>
        <v>0</v>
      </c>
      <c r="AO6">
        <f>INDEX(best!$A$1:$EZ$43,$B6,AO$2)</f>
        <v>0</v>
      </c>
      <c r="AQ6" s="3">
        <f t="shared" si="20"/>
        <v>3.9615384615384615E-2</v>
      </c>
      <c r="AR6" s="2">
        <f t="shared" si="21"/>
        <v>6.1813186813186802E-2</v>
      </c>
      <c r="AT6" s="2">
        <f t="shared" si="9"/>
        <v>0.20436507936507942</v>
      </c>
      <c r="AU6" s="2">
        <f t="shared" si="22"/>
        <v>0.18088432335864224</v>
      </c>
      <c r="AW6">
        <f t="shared" si="10"/>
        <v>70.846313999999992</v>
      </c>
      <c r="BE6">
        <f>INDEX(best!$A$1:$EZ$43,$B6,BE$2)</f>
        <v>16.2</v>
      </c>
      <c r="BF6">
        <f>INDEX(best!$A$1:$EZ$43,$B6,BF$2)</f>
        <v>1.1519999999999999</v>
      </c>
      <c r="BG6">
        <f>INDEX(best!$A$1:$EZ$43,$B6,BG$2)</f>
        <v>1.4850000000000001</v>
      </c>
      <c r="BH6" s="2">
        <f t="shared" si="11"/>
        <v>7.1111111111111111E-2</v>
      </c>
      <c r="BI6" s="2">
        <f t="shared" si="12"/>
        <v>9.1666666666666674E-2</v>
      </c>
      <c r="BK6" s="2">
        <f t="shared" si="13"/>
        <v>0.18088432335864224</v>
      </c>
      <c r="BL6" s="2">
        <f t="shared" si="14"/>
        <v>0.20436507936507942</v>
      </c>
      <c r="BN6">
        <f>INDEX(best!$A$1:$EZ$43,$B6,BN$2)</f>
        <v>0</v>
      </c>
      <c r="BO6">
        <f>INDEX(best!$A$1:$EZ$43,$B6,BO$2)</f>
        <v>0</v>
      </c>
      <c r="BP6">
        <f>INDEX(best!$A$1:$EZ$43,$B6,BP$2)</f>
        <v>0</v>
      </c>
      <c r="BQ6" s="2" t="str">
        <f t="shared" si="15"/>
        <v/>
      </c>
      <c r="BR6" s="2" t="str">
        <f t="shared" si="16"/>
        <v/>
      </c>
      <c r="BU6">
        <f>INDEX(best!$A$1:$EZ$43,$B6,BU$2)</f>
        <v>4.12</v>
      </c>
      <c r="BV6">
        <f>INDEX(best!$A$1:$EZ$43,$B6,BV$2)</f>
        <v>16.2</v>
      </c>
      <c r="BW6">
        <f>INDEX(best!$A$1:$EZ$43,$B6,BW$2)</f>
        <v>1.1519999999999999</v>
      </c>
      <c r="BX6">
        <f>INDEX(best!$A$1:$EZ$43,$B6,BX$2)</f>
        <v>1.4850000000000001</v>
      </c>
      <c r="BY6">
        <f>INDEX(best!$A$1:$EZ$43,$B6,BY$2)</f>
        <v>0.97699999999999998</v>
      </c>
      <c r="BZ6">
        <f>INDEX(best!$A$1:$EZ$43,$B6,BZ$2)</f>
        <v>1.0820000000000001</v>
      </c>
      <c r="CB6">
        <f t="shared" si="23"/>
        <v>7.1111111111111107</v>
      </c>
      <c r="CC6">
        <f t="shared" si="24"/>
        <v>9.1666666666666679</v>
      </c>
      <c r="CD6">
        <f t="shared" si="25"/>
        <v>6.0308641975308648</v>
      </c>
      <c r="CE6">
        <f t="shared" si="26"/>
        <v>6.6790123456790127</v>
      </c>
      <c r="CG6">
        <v>48</v>
      </c>
      <c r="CH6">
        <v>61.29032258064516</v>
      </c>
      <c r="CJ6">
        <v>9.1666666666666679</v>
      </c>
      <c r="CK6">
        <v>61.29032258064516</v>
      </c>
    </row>
    <row r="7" spans="1:89" x14ac:dyDescent="0.2">
      <c r="A7" t="s">
        <v>148</v>
      </c>
      <c r="B7">
        <f>MATCH($A7,best!A:A,0)</f>
        <v>7</v>
      </c>
      <c r="C7">
        <f>INDEX(best!$A$1:$EZ$43,$B7,C$2)</f>
        <v>16.039072999999998</v>
      </c>
      <c r="D7">
        <f>INDEX(best!$A$1:$EZ$43,$B7,D$2)</f>
        <v>19.784186999999999</v>
      </c>
      <c r="F7">
        <f>INDEX(best!$A$1:$EZ$43,$B7,F$2)</f>
        <v>353</v>
      </c>
      <c r="G7">
        <f>INDEX(best!$A$1:$EZ$43,$B7,G$2)</f>
        <v>258</v>
      </c>
      <c r="H7">
        <f t="shared" si="0"/>
        <v>73.087818696883858</v>
      </c>
      <c r="I7">
        <f>INDEX(best!$A$1:$EZ$43,$B7,I$2)</f>
        <v>10.5</v>
      </c>
      <c r="J7">
        <f>INDEX(best!$A$1:$EZ$43,$B7,J$2)</f>
        <v>0</v>
      </c>
      <c r="K7" s="2">
        <f t="shared" si="17"/>
        <v>2.9745042492917848E-2</v>
      </c>
      <c r="L7" s="2">
        <f t="shared" si="18"/>
        <v>2.9745042492917848E-2</v>
      </c>
      <c r="M7" s="2">
        <f t="shared" si="19"/>
        <v>0.11052631578947368</v>
      </c>
      <c r="N7">
        <f t="shared" si="1"/>
        <v>84.5</v>
      </c>
      <c r="O7">
        <f t="shared" si="2"/>
        <v>23.937677053824359</v>
      </c>
      <c r="Q7">
        <f>INDEX(best!$A$1:$EZ$43,$B7,Q$2)</f>
        <v>19814</v>
      </c>
      <c r="R7">
        <f>INDEX(best!$A$1:$EZ$43,$B7,R$2)</f>
        <v>3302.3330000000001</v>
      </c>
      <c r="S7">
        <f>INDEX(best!$A$1:$EZ$43,$B7,S$2)</f>
        <v>1235</v>
      </c>
      <c r="T7">
        <f>INDEX(best!$A$1:$EZ$43,$B7,T$2)</f>
        <v>6183</v>
      </c>
      <c r="U7">
        <f t="shared" si="3"/>
        <v>9.3550509915014164</v>
      </c>
      <c r="V7">
        <f t="shared" si="4"/>
        <v>3.4985835694050991</v>
      </c>
      <c r="W7">
        <f t="shared" si="5"/>
        <v>17.51558073654391</v>
      </c>
      <c r="Y7">
        <f>INDEX(best!$A$1:$EZ$43,$B7,Y$2)</f>
        <v>1680</v>
      </c>
      <c r="Z7">
        <f>INDEX(best!$A$1:$EZ$43,$B7,Z$2)</f>
        <v>280</v>
      </c>
      <c r="AA7">
        <f>INDEX(best!$A$1:$EZ$43,$B7,AA$2)</f>
        <v>252</v>
      </c>
      <c r="AB7">
        <f>INDEX(best!$A$1:$EZ$43,$B7,AB$2)</f>
        <v>324</v>
      </c>
      <c r="AC7">
        <f t="shared" si="6"/>
        <v>0.79320113314447593</v>
      </c>
      <c r="AD7">
        <f t="shared" si="7"/>
        <v>0.71388101983002827</v>
      </c>
      <c r="AE7">
        <f t="shared" si="8"/>
        <v>0.9178470254957507</v>
      </c>
      <c r="AG7">
        <f>INDEX(best!$A$1:$EZ$43,$B7,AG$2)</f>
        <v>523</v>
      </c>
      <c r="AH7">
        <f>INDEX(best!$A$1:$EZ$43,$B7,AH$2)</f>
        <v>87.167000000000002</v>
      </c>
      <c r="AI7">
        <f>INDEX(best!$A$1:$EZ$43,$B7,AI$2)</f>
        <v>6</v>
      </c>
      <c r="AJ7">
        <f>INDEX(best!$A$1:$EZ$43,$B7,AJ$2)</f>
        <v>188</v>
      </c>
      <c r="AL7">
        <f>INDEX(best!$A$1:$EZ$43,$B7,AL$2)</f>
        <v>52</v>
      </c>
      <c r="AM7">
        <f>INDEX(best!$A$1:$EZ$43,$B7,AM$2)</f>
        <v>8.6669999999999998</v>
      </c>
      <c r="AN7">
        <f>INDEX(best!$A$1:$EZ$43,$B7,AN$2)</f>
        <v>8</v>
      </c>
      <c r="AO7">
        <f>INDEX(best!$A$1:$EZ$43,$B7,AO$2)</f>
        <v>9</v>
      </c>
      <c r="AQ7" s="3">
        <f t="shared" si="20"/>
        <v>2.9745042492917848E-2</v>
      </c>
      <c r="AR7" s="2">
        <f t="shared" si="21"/>
        <v>2.6751840211392968E-2</v>
      </c>
      <c r="AT7" s="2">
        <f t="shared" si="9"/>
        <v>0.11052631578947368</v>
      </c>
      <c r="AU7" s="2">
        <f t="shared" si="22"/>
        <v>2.6395581547954128E-2</v>
      </c>
      <c r="AW7">
        <f t="shared" si="10"/>
        <v>3.7451140000000009</v>
      </c>
      <c r="BE7">
        <f>INDEX(best!$A$1:$EZ$43,$B7,BE$2)</f>
        <v>87.167000000000002</v>
      </c>
      <c r="BF7">
        <f>INDEX(best!$A$1:$EZ$43,$B7,BF$2)</f>
        <v>15.555999999999999</v>
      </c>
      <c r="BG7">
        <f>INDEX(best!$A$1:$EZ$43,$B7,BG$2)</f>
        <v>5.7439999999999998</v>
      </c>
      <c r="BH7" s="2">
        <f t="shared" si="11"/>
        <v>0.17846203264997074</v>
      </c>
      <c r="BI7" s="2">
        <f t="shared" si="12"/>
        <v>6.5896497527734119E-2</v>
      </c>
      <c r="BK7" s="2">
        <f t="shared" si="13"/>
        <v>2.6395581547954128E-2</v>
      </c>
      <c r="BL7" s="2">
        <f t="shared" si="14"/>
        <v>0.11052631578947368</v>
      </c>
      <c r="BN7">
        <f>INDEX(best!$A$1:$EZ$43,$B7,BN$2)</f>
        <v>8.6669999999999998</v>
      </c>
      <c r="BO7">
        <f>INDEX(best!$A$1:$EZ$43,$B7,BO$2)</f>
        <v>0</v>
      </c>
      <c r="BP7">
        <f>INDEX(best!$A$1:$EZ$43,$B7,BP$2)</f>
        <v>0</v>
      </c>
      <c r="BQ7" s="2">
        <f t="shared" si="15"/>
        <v>0</v>
      </c>
      <c r="BR7" s="2">
        <f t="shared" si="16"/>
        <v>0</v>
      </c>
      <c r="BU7">
        <f>INDEX(best!$A$1:$EZ$43,$B7,BU$2)</f>
        <v>10.5</v>
      </c>
      <c r="BV7">
        <f>INDEX(best!$A$1:$EZ$43,$B7,BV$2)</f>
        <v>87.167000000000002</v>
      </c>
      <c r="BW7">
        <f>INDEX(best!$A$1:$EZ$43,$B7,BW$2)</f>
        <v>15.555999999999999</v>
      </c>
      <c r="BX7">
        <f>INDEX(best!$A$1:$EZ$43,$B7,BX$2)</f>
        <v>5.7439999999999998</v>
      </c>
      <c r="BY7">
        <f>INDEX(best!$A$1:$EZ$43,$B7,BY$2)</f>
        <v>0.33300000000000002</v>
      </c>
      <c r="BZ7">
        <f>INDEX(best!$A$1:$EZ$43,$B7,BZ$2)</f>
        <v>7.7960000000000003</v>
      </c>
      <c r="CB7">
        <f t="shared" si="23"/>
        <v>17.846203264997072</v>
      </c>
      <c r="CC7">
        <f t="shared" si="24"/>
        <v>6.5896497527734113</v>
      </c>
      <c r="CD7">
        <f t="shared" si="25"/>
        <v>0.38202530774260907</v>
      </c>
      <c r="CE7">
        <f t="shared" si="26"/>
        <v>8.9437516491332723</v>
      </c>
      <c r="CG7">
        <v>16.666666666666668</v>
      </c>
      <c r="CH7">
        <v>1.6216216216216217</v>
      </c>
      <c r="CJ7">
        <v>6.3907514450867051</v>
      </c>
      <c r="CK7">
        <v>1.6216216216216217</v>
      </c>
    </row>
    <row r="8" spans="1:89" x14ac:dyDescent="0.2">
      <c r="A8" t="s">
        <v>149</v>
      </c>
      <c r="B8">
        <f>MATCH($A8,best!A:A,0)</f>
        <v>8</v>
      </c>
      <c r="C8">
        <f>INDEX(best!$A$1:$EZ$43,$B8,C$2)</f>
        <v>5.9245140000000003</v>
      </c>
      <c r="D8">
        <f>INDEX(best!$A$1:$EZ$43,$B8,D$2)</f>
        <v>11.059862000000001</v>
      </c>
      <c r="F8">
        <f>INDEX(best!$A$1:$EZ$43,$B8,F$2)</f>
        <v>27</v>
      </c>
      <c r="G8">
        <f>INDEX(best!$A$1:$EZ$43,$B8,G$2)</f>
        <v>0</v>
      </c>
      <c r="H8">
        <f t="shared" si="0"/>
        <v>0</v>
      </c>
      <c r="I8">
        <f>INDEX(best!$A$1:$EZ$43,$B8,I$2)</f>
        <v>2.6669999999999998</v>
      </c>
      <c r="J8">
        <f>INDEX(best!$A$1:$EZ$43,$B8,J$2)</f>
        <v>0</v>
      </c>
      <c r="K8" s="2">
        <f t="shared" si="17"/>
        <v>9.877777777777777E-2</v>
      </c>
      <c r="L8" s="2">
        <f t="shared" si="18"/>
        <v>9.877777777777777E-2</v>
      </c>
      <c r="M8" s="2">
        <f t="shared" si="19"/>
        <v>9.877777777777777E-2</v>
      </c>
      <c r="N8">
        <f t="shared" si="1"/>
        <v>24.332999999999998</v>
      </c>
      <c r="O8">
        <f t="shared" si="2"/>
        <v>90.12222222222222</v>
      </c>
      <c r="Q8">
        <f>INDEX(best!$A$1:$EZ$43,$B8,Q$2)</f>
        <v>2203</v>
      </c>
      <c r="R8">
        <f>INDEX(best!$A$1:$EZ$43,$B8,R$2)</f>
        <v>367.16699999999997</v>
      </c>
      <c r="S8">
        <f>INDEX(best!$A$1:$EZ$43,$B8,S$2)</f>
        <v>348</v>
      </c>
      <c r="T8">
        <f>INDEX(best!$A$1:$EZ$43,$B8,T$2)</f>
        <v>390</v>
      </c>
      <c r="U8">
        <f t="shared" si="3"/>
        <v>13.598777777777777</v>
      </c>
      <c r="V8">
        <f t="shared" si="4"/>
        <v>12.888888888888889</v>
      </c>
      <c r="W8">
        <f t="shared" si="5"/>
        <v>14.444444444444445</v>
      </c>
      <c r="Y8">
        <f>INDEX(best!$A$1:$EZ$43,$B8,Y$2)</f>
        <v>0</v>
      </c>
      <c r="Z8">
        <f>INDEX(best!$A$1:$EZ$43,$B8,Z$2)</f>
        <v>0</v>
      </c>
      <c r="AA8">
        <f>INDEX(best!$A$1:$EZ$43,$B8,AA$2)</f>
        <v>0</v>
      </c>
      <c r="AB8">
        <f>INDEX(best!$A$1:$EZ$43,$B8,AB$2)</f>
        <v>0</v>
      </c>
      <c r="AC8">
        <f t="shared" si="6"/>
        <v>0</v>
      </c>
      <c r="AD8">
        <f t="shared" si="7"/>
        <v>0</v>
      </c>
      <c r="AE8">
        <f t="shared" si="8"/>
        <v>0</v>
      </c>
      <c r="AG8">
        <f>INDEX(best!$A$1:$EZ$43,$B8,AG$2)</f>
        <v>343</v>
      </c>
      <c r="AH8">
        <f>INDEX(best!$A$1:$EZ$43,$B8,AH$2)</f>
        <v>57.167000000000002</v>
      </c>
      <c r="AI8">
        <f>INDEX(best!$A$1:$EZ$43,$B8,AI$2)</f>
        <v>6</v>
      </c>
      <c r="AJ8">
        <f>INDEX(best!$A$1:$EZ$43,$B8,AJ$2)</f>
        <v>160</v>
      </c>
      <c r="AL8">
        <f>INDEX(best!$A$1:$EZ$43,$B8,AL$2)</f>
        <v>0</v>
      </c>
      <c r="AM8">
        <f>INDEX(best!$A$1:$EZ$43,$B8,AM$2)</f>
        <v>0</v>
      </c>
      <c r="AN8">
        <f>INDEX(best!$A$1:$EZ$43,$B8,AN$2)</f>
        <v>0</v>
      </c>
      <c r="AO8">
        <f>INDEX(best!$A$1:$EZ$43,$B8,AO$2)</f>
        <v>0</v>
      </c>
      <c r="AQ8" s="3">
        <f t="shared" si="20"/>
        <v>9.877777777777777E-2</v>
      </c>
      <c r="AR8" s="2">
        <f t="shared" si="21"/>
        <v>0.15569754362456323</v>
      </c>
      <c r="AT8" s="2">
        <f t="shared" si="9"/>
        <v>9.877777777777777E-2</v>
      </c>
      <c r="AU8" s="2">
        <f t="shared" si="22"/>
        <v>0.15569754362456323</v>
      </c>
      <c r="AW8">
        <f t="shared" si="10"/>
        <v>5.1353480000000005</v>
      </c>
      <c r="BE8">
        <f>INDEX(best!$A$1:$EZ$43,$B8,BE$2)</f>
        <v>57.167000000000002</v>
      </c>
      <c r="BF8">
        <f>INDEX(best!$A$1:$EZ$43,$B8,BF$2)</f>
        <v>8.3059999999999992</v>
      </c>
      <c r="BG8">
        <f>INDEX(best!$A$1:$EZ$43,$B8,BG$2)</f>
        <v>3.2389999999999999</v>
      </c>
      <c r="BH8" s="2">
        <f t="shared" si="11"/>
        <v>0.14529361344831807</v>
      </c>
      <c r="BI8" s="2">
        <f t="shared" si="12"/>
        <v>5.6658561757657384E-2</v>
      </c>
      <c r="BK8" s="2">
        <f t="shared" si="13"/>
        <v>0.15569754362456323</v>
      </c>
      <c r="BL8" s="2">
        <f t="shared" si="14"/>
        <v>9.877777777777777E-2</v>
      </c>
      <c r="BN8">
        <f>INDEX(best!$A$1:$EZ$43,$B8,BN$2)</f>
        <v>0</v>
      </c>
      <c r="BO8">
        <f>INDEX(best!$A$1:$EZ$43,$B8,BO$2)</f>
        <v>0</v>
      </c>
      <c r="BP8">
        <f>INDEX(best!$A$1:$EZ$43,$B8,BP$2)</f>
        <v>0</v>
      </c>
      <c r="BQ8" s="2" t="str">
        <f t="shared" si="15"/>
        <v/>
      </c>
      <c r="BR8" s="2" t="str">
        <f t="shared" si="16"/>
        <v/>
      </c>
      <c r="BU8">
        <f>INDEX(best!$A$1:$EZ$43,$B8,BU$2)</f>
        <v>2.6669999999999998</v>
      </c>
      <c r="BV8">
        <f>INDEX(best!$A$1:$EZ$43,$B8,BV$2)</f>
        <v>57.167000000000002</v>
      </c>
      <c r="BW8">
        <f>INDEX(best!$A$1:$EZ$43,$B8,BW$2)</f>
        <v>8.3059999999999992</v>
      </c>
      <c r="BX8">
        <f>INDEX(best!$A$1:$EZ$43,$B8,BX$2)</f>
        <v>3.2389999999999999</v>
      </c>
      <c r="BY8">
        <f>INDEX(best!$A$1:$EZ$43,$B8,BY$2)</f>
        <v>0</v>
      </c>
      <c r="BZ8">
        <f>INDEX(best!$A$1:$EZ$43,$B8,BZ$2)</f>
        <v>3.8330000000000002</v>
      </c>
      <c r="CB8">
        <f t="shared" si="23"/>
        <v>14.529361344831807</v>
      </c>
      <c r="CC8">
        <f t="shared" si="24"/>
        <v>5.6658561757657386</v>
      </c>
      <c r="CD8">
        <f t="shared" si="25"/>
        <v>0</v>
      </c>
      <c r="CE8">
        <f t="shared" si="26"/>
        <v>6.7049171724946213</v>
      </c>
      <c r="CG8">
        <v>0</v>
      </c>
      <c r="CH8">
        <v>0.9</v>
      </c>
      <c r="CJ8">
        <v>5.7253310476323751</v>
      </c>
      <c r="CK8">
        <v>0.9</v>
      </c>
    </row>
    <row r="9" spans="1:89" x14ac:dyDescent="0.2">
      <c r="A9" t="s">
        <v>150</v>
      </c>
      <c r="B9">
        <f>MATCH($A9,best!A:A,0)</f>
        <v>9</v>
      </c>
      <c r="C9">
        <f>INDEX(best!$A$1:$EZ$43,$B9,C$2)</f>
        <v>51.571933000000001</v>
      </c>
      <c r="D9">
        <f>INDEX(best!$A$1:$EZ$43,$B9,D$2)</f>
        <v>52.107613000000001</v>
      </c>
      <c r="F9">
        <f>INDEX(best!$A$1:$EZ$43,$B9,F$2)</f>
        <v>141</v>
      </c>
      <c r="G9">
        <f>INDEX(best!$A$1:$EZ$43,$B9,G$2)</f>
        <v>94.605000000000004</v>
      </c>
      <c r="H9">
        <f t="shared" si="0"/>
        <v>67.09574468085107</v>
      </c>
      <c r="I9">
        <f>INDEX(best!$A$1:$EZ$43,$B9,I$2)</f>
        <v>1.2629999999999999</v>
      </c>
      <c r="J9">
        <f>INDEX(best!$A$1:$EZ$43,$B9,J$2)</f>
        <v>0</v>
      </c>
      <c r="K9" s="2">
        <f t="shared" si="17"/>
        <v>8.9574468085106378E-3</v>
      </c>
      <c r="L9" s="2">
        <f t="shared" si="18"/>
        <v>8.9574468085106378E-3</v>
      </c>
      <c r="M9" s="2">
        <f t="shared" si="19"/>
        <v>2.7222761073391531E-2</v>
      </c>
      <c r="N9">
        <f t="shared" si="1"/>
        <v>45.131999999999998</v>
      </c>
      <c r="O9">
        <f t="shared" si="2"/>
        <v>32.008510638297871</v>
      </c>
      <c r="Q9">
        <f>INDEX(best!$A$1:$EZ$43,$B9,Q$2)</f>
        <v>495</v>
      </c>
      <c r="R9">
        <f>INDEX(best!$A$1:$EZ$43,$B9,R$2)</f>
        <v>13.026</v>
      </c>
      <c r="S9">
        <f>INDEX(best!$A$1:$EZ$43,$B9,S$2)</f>
        <v>2</v>
      </c>
      <c r="T9">
        <f>INDEX(best!$A$1:$EZ$43,$B9,T$2)</f>
        <v>58</v>
      </c>
      <c r="U9">
        <f t="shared" si="3"/>
        <v>9.2382978723404258E-2</v>
      </c>
      <c r="V9">
        <f t="shared" si="4"/>
        <v>1.4184397163120567E-2</v>
      </c>
      <c r="W9">
        <f t="shared" si="5"/>
        <v>0.41134751773049644</v>
      </c>
      <c r="Y9">
        <f>INDEX(best!$A$1:$EZ$43,$B9,Y$2)</f>
        <v>4948</v>
      </c>
      <c r="Z9">
        <f>INDEX(best!$A$1:$EZ$43,$B9,Z$2)</f>
        <v>130.21100000000001</v>
      </c>
      <c r="AA9">
        <f>INDEX(best!$A$1:$EZ$43,$B9,AA$2)</f>
        <v>96</v>
      </c>
      <c r="AB9">
        <f>INDEX(best!$A$1:$EZ$43,$B9,AB$2)</f>
        <v>138</v>
      </c>
      <c r="AC9">
        <f t="shared" si="6"/>
        <v>0.92348226950354617</v>
      </c>
      <c r="AD9">
        <f t="shared" si="7"/>
        <v>0.68085106382978722</v>
      </c>
      <c r="AE9">
        <f t="shared" si="8"/>
        <v>0.97872340425531912</v>
      </c>
      <c r="AG9">
        <f>INDEX(best!$A$1:$EZ$43,$B9,AG$2)</f>
        <v>90</v>
      </c>
      <c r="AH9">
        <f>INDEX(best!$A$1:$EZ$43,$B9,AH$2)</f>
        <v>2.3679999999999999</v>
      </c>
      <c r="AI9">
        <f>INDEX(best!$A$1:$EZ$43,$B9,AI$2)</f>
        <v>1</v>
      </c>
      <c r="AJ9">
        <f>INDEX(best!$A$1:$EZ$43,$B9,AJ$2)</f>
        <v>13</v>
      </c>
      <c r="AL9">
        <f>INDEX(best!$A$1:$EZ$43,$B9,AL$2)</f>
        <v>0</v>
      </c>
      <c r="AM9">
        <f>INDEX(best!$A$1:$EZ$43,$B9,AM$2)</f>
        <v>0</v>
      </c>
      <c r="AN9">
        <f>INDEX(best!$A$1:$EZ$43,$B9,AN$2)</f>
        <v>0</v>
      </c>
      <c r="AO9">
        <f>INDEX(best!$A$1:$EZ$43,$B9,AO$2)</f>
        <v>0</v>
      </c>
      <c r="AQ9" s="3">
        <f t="shared" si="20"/>
        <v>8.9574468085106378E-3</v>
      </c>
      <c r="AR9" s="2">
        <f t="shared" si="21"/>
        <v>1.6532041302177506E-2</v>
      </c>
      <c r="AT9" s="2">
        <f t="shared" si="9"/>
        <v>2.7222761073391531E-2</v>
      </c>
      <c r="AU9" s="2">
        <f t="shared" si="22"/>
        <v>0.18179026562260095</v>
      </c>
      <c r="AW9">
        <f t="shared" si="10"/>
        <v>0.53567999999999927</v>
      </c>
      <c r="BE9">
        <f>INDEX(best!$A$1:$EZ$43,$B9,BE$2)</f>
        <v>2.3679999999999999</v>
      </c>
      <c r="BF9">
        <f>INDEX(best!$A$1:$EZ$43,$B9,BF$2)</f>
        <v>7.3999999999999996E-2</v>
      </c>
      <c r="BG9">
        <f>INDEX(best!$A$1:$EZ$43,$B9,BG$2)</f>
        <v>9.0999999999999998E-2</v>
      </c>
      <c r="BH9" s="2">
        <f t="shared" si="11"/>
        <v>3.125E-2</v>
      </c>
      <c r="BI9" s="2">
        <f t="shared" si="12"/>
        <v>3.8429054054054057E-2</v>
      </c>
      <c r="BK9" s="2">
        <f t="shared" si="13"/>
        <v>0.18179026562260095</v>
      </c>
      <c r="BL9" s="2">
        <f t="shared" si="14"/>
        <v>2.7222761073391531E-2</v>
      </c>
      <c r="BN9">
        <f>INDEX(best!$A$1:$EZ$43,$B9,BN$2)</f>
        <v>0</v>
      </c>
      <c r="BO9">
        <f>INDEX(best!$A$1:$EZ$43,$B9,BO$2)</f>
        <v>0</v>
      </c>
      <c r="BP9">
        <f>INDEX(best!$A$1:$EZ$43,$B9,BP$2)</f>
        <v>0</v>
      </c>
      <c r="BQ9" s="2" t="str">
        <f t="shared" si="15"/>
        <v/>
      </c>
      <c r="BR9" s="2" t="str">
        <f t="shared" si="16"/>
        <v/>
      </c>
      <c r="BU9">
        <f>INDEX(best!$A$1:$EZ$43,$B9,BU$2)</f>
        <v>1.2629999999999999</v>
      </c>
      <c r="BV9">
        <f>INDEX(best!$A$1:$EZ$43,$B9,BV$2)</f>
        <v>2.3679999999999999</v>
      </c>
      <c r="BW9">
        <f>INDEX(best!$A$1:$EZ$43,$B9,BW$2)</f>
        <v>7.3999999999999996E-2</v>
      </c>
      <c r="BX9">
        <f>INDEX(best!$A$1:$EZ$43,$B9,BX$2)</f>
        <v>9.0999999999999998E-2</v>
      </c>
      <c r="BY9">
        <f>INDEX(best!$A$1:$EZ$43,$B9,BY$2)</f>
        <v>7.1999999999999995E-2</v>
      </c>
      <c r="BZ9">
        <f>INDEX(best!$A$1:$EZ$43,$B9,BZ$2)</f>
        <v>8.7999999999999995E-2</v>
      </c>
      <c r="CB9">
        <f t="shared" si="23"/>
        <v>3.125</v>
      </c>
      <c r="CC9">
        <f t="shared" si="24"/>
        <v>3.8429054054054053</v>
      </c>
      <c r="CD9">
        <f t="shared" si="25"/>
        <v>3.0405405405405403</v>
      </c>
      <c r="CE9">
        <f t="shared" si="26"/>
        <v>3.7162162162162158</v>
      </c>
      <c r="CG9">
        <v>94.736842105263165</v>
      </c>
      <c r="CH9">
        <v>91.111111111111114</v>
      </c>
      <c r="CJ9">
        <v>3.8429054054054053</v>
      </c>
      <c r="CK9">
        <v>91.111111111111114</v>
      </c>
    </row>
    <row r="10" spans="1:89" x14ac:dyDescent="0.2">
      <c r="A10" t="s">
        <v>151</v>
      </c>
      <c r="B10">
        <f>MATCH($A10,best!A:A,0)</f>
        <v>10</v>
      </c>
      <c r="C10">
        <f>INDEX(best!$A$1:$EZ$43,$B10,C$2)</f>
        <v>11.738530000000001</v>
      </c>
      <c r="D10">
        <f>INDEX(best!$A$1:$EZ$43,$B10,D$2)</f>
        <v>11.738530000000001</v>
      </c>
      <c r="F10" s="15">
        <f>INDEX(best!$A$1:$EZ$43,$B10,F$2)</f>
        <v>18</v>
      </c>
      <c r="G10" s="15">
        <f>INDEX(best!$A$1:$EZ$43,$B10,G$2)</f>
        <v>4.2</v>
      </c>
      <c r="H10">
        <f t="shared" si="0"/>
        <v>23.333333333333332</v>
      </c>
      <c r="I10" s="17">
        <f>INDEX(best!$A$1:$EZ$43,$B10,I$2)</f>
        <v>6.1</v>
      </c>
      <c r="J10">
        <f>INDEX(best!$A$1:$EZ$43,$B10,J$2)</f>
        <v>0</v>
      </c>
      <c r="K10" s="2">
        <f t="shared" si="17"/>
        <v>0.33888888888888885</v>
      </c>
      <c r="L10" s="2">
        <f t="shared" si="18"/>
        <v>0.33888888888888885</v>
      </c>
      <c r="M10" s="2">
        <f t="shared" si="19"/>
        <v>0.44202898550724634</v>
      </c>
      <c r="N10">
        <f t="shared" si="1"/>
        <v>7.7000000000000011</v>
      </c>
      <c r="O10">
        <f t="shared" si="2"/>
        <v>42.777777777777771</v>
      </c>
      <c r="Q10">
        <f>INDEX(best!$A$1:$EZ$43,$B10,Q$2)</f>
        <v>231</v>
      </c>
      <c r="R10" s="15">
        <f>INDEX(best!$A$1:$EZ$43,$B10,R$2)</f>
        <v>23.1</v>
      </c>
      <c r="S10">
        <f>INDEX(best!$A$1:$EZ$43,$B10,S$2)</f>
        <v>3</v>
      </c>
      <c r="T10">
        <f>INDEX(best!$A$1:$EZ$43,$B10,T$2)</f>
        <v>50</v>
      </c>
      <c r="U10">
        <f t="shared" si="3"/>
        <v>1.2833333333333334</v>
      </c>
      <c r="V10">
        <f t="shared" si="4"/>
        <v>0.16666666666666666</v>
      </c>
      <c r="W10">
        <f t="shared" si="5"/>
        <v>2.7777777777777777</v>
      </c>
      <c r="Y10">
        <f>INDEX(best!$A$1:$EZ$43,$B10,Y$2)</f>
        <v>52</v>
      </c>
      <c r="Z10">
        <f>INDEX(best!$A$1:$EZ$43,$B10,Z$2)</f>
        <v>5.2</v>
      </c>
      <c r="AA10">
        <f>INDEX(best!$A$1:$EZ$43,$B10,AA$2)</f>
        <v>1</v>
      </c>
      <c r="AB10">
        <f>INDEX(best!$A$1:$EZ$43,$B10,AB$2)</f>
        <v>9</v>
      </c>
      <c r="AC10">
        <f t="shared" si="6"/>
        <v>0.28888888888888892</v>
      </c>
      <c r="AD10">
        <f t="shared" si="7"/>
        <v>5.5555555555555552E-2</v>
      </c>
      <c r="AE10">
        <f t="shared" si="8"/>
        <v>0.5</v>
      </c>
      <c r="AG10">
        <f>INDEX(best!$A$1:$EZ$43,$B10,AG$2)</f>
        <v>208</v>
      </c>
      <c r="AH10" s="15">
        <f>INDEX(best!$A$1:$EZ$43,$B10,AH$2)</f>
        <v>20.8</v>
      </c>
      <c r="AI10">
        <f>INDEX(best!$A$1:$EZ$43,$B10,AI$2)</f>
        <v>3</v>
      </c>
      <c r="AJ10">
        <f>INDEX(best!$A$1:$EZ$43,$B10,AJ$2)</f>
        <v>43</v>
      </c>
      <c r="AL10">
        <f>INDEX(best!$A$1:$EZ$43,$B10,AL$2)</f>
        <v>4</v>
      </c>
      <c r="AM10">
        <f>INDEX(best!$A$1:$EZ$43,$B10,AM$2)</f>
        <v>0.4</v>
      </c>
      <c r="AN10">
        <f>INDEX(best!$A$1:$EZ$43,$B10,AN$2)</f>
        <v>0</v>
      </c>
      <c r="AO10">
        <f>INDEX(best!$A$1:$EZ$43,$B10,AO$2)</f>
        <v>1</v>
      </c>
      <c r="AQ10" s="3">
        <f t="shared" si="20"/>
        <v>0.33888888888888885</v>
      </c>
      <c r="AR10" s="2">
        <f t="shared" si="21"/>
        <v>0.74911660777385158</v>
      </c>
      <c r="AT10" s="2">
        <f t="shared" si="9"/>
        <v>0.44202898550724634</v>
      </c>
      <c r="AU10" s="14">
        <f t="shared" si="22"/>
        <v>0.90043290043290036</v>
      </c>
      <c r="AW10">
        <f t="shared" si="10"/>
        <v>0</v>
      </c>
      <c r="BE10">
        <f>INDEX(best!$A$1:$EZ$43,$B10,BE$2)</f>
        <v>20.8</v>
      </c>
      <c r="BF10">
        <f>INDEX(best!$A$1:$EZ$43,$B10,BF$2)</f>
        <v>2.23</v>
      </c>
      <c r="BG10">
        <f>INDEX(best!$A$1:$EZ$43,$B10,BG$2)</f>
        <v>0.7</v>
      </c>
      <c r="BH10" s="2">
        <f t="shared" si="11"/>
        <v>0.10721153846153846</v>
      </c>
      <c r="BI10" s="2">
        <f t="shared" si="12"/>
        <v>3.3653846153846152E-2</v>
      </c>
      <c r="BK10" s="14">
        <f t="shared" si="13"/>
        <v>0.90043290043290036</v>
      </c>
      <c r="BL10" s="14">
        <f t="shared" si="14"/>
        <v>0.44202898550724634</v>
      </c>
      <c r="BN10">
        <f>INDEX(best!$A$1:$EZ$43,$B10,BN$2)</f>
        <v>0.4</v>
      </c>
      <c r="BO10">
        <f>INDEX(best!$A$1:$EZ$43,$B10,BO$2)</f>
        <v>0</v>
      </c>
      <c r="BP10">
        <f>INDEX(best!$A$1:$EZ$43,$B10,BP$2)</f>
        <v>0</v>
      </c>
      <c r="BQ10" s="2">
        <f t="shared" si="15"/>
        <v>0</v>
      </c>
      <c r="BR10" s="2">
        <f t="shared" si="16"/>
        <v>0</v>
      </c>
      <c r="BU10">
        <f>INDEX(best!$A$1:$EZ$43,$B10,BU$2)</f>
        <v>6.1</v>
      </c>
      <c r="BV10">
        <f>INDEX(best!$A$1:$EZ$43,$B10,BV$2)</f>
        <v>20.8</v>
      </c>
      <c r="BW10">
        <f>INDEX(best!$A$1:$EZ$43,$B10,BW$2)</f>
        <v>2.23</v>
      </c>
      <c r="BX10">
        <f>INDEX(best!$A$1:$EZ$43,$B10,BX$2)</f>
        <v>0.7</v>
      </c>
      <c r="BY10">
        <f>INDEX(best!$A$1:$EZ$43,$B10,BY$2)</f>
        <v>2.2999999999999998</v>
      </c>
      <c r="BZ10">
        <f>INDEX(best!$A$1:$EZ$43,$B10,BZ$2)</f>
        <v>0.63300000000000001</v>
      </c>
      <c r="CB10">
        <f t="shared" si="23"/>
        <v>10.721153846153845</v>
      </c>
      <c r="CC10">
        <f t="shared" si="24"/>
        <v>3.3653846153846154</v>
      </c>
      <c r="CD10">
        <f t="shared" si="25"/>
        <v>11.057692307692307</v>
      </c>
      <c r="CE10">
        <f t="shared" si="26"/>
        <v>3.0432692307692304</v>
      </c>
      <c r="CG10">
        <v>60</v>
      </c>
      <c r="CH10">
        <v>37.5</v>
      </c>
      <c r="CJ10">
        <v>11.951754385964913</v>
      </c>
      <c r="CK10">
        <v>37.5</v>
      </c>
    </row>
    <row r="11" spans="1:89" x14ac:dyDescent="0.2">
      <c r="A11" t="s">
        <v>152</v>
      </c>
      <c r="B11">
        <f>MATCH($A11,best!A:A,0)</f>
        <v>11</v>
      </c>
      <c r="C11">
        <f>INDEX(best!$A$1:$EZ$43,$B11,C$2)</f>
        <v>83.129627999999997</v>
      </c>
      <c r="D11">
        <f>INDEX(best!$A$1:$EZ$43,$B11,D$2)</f>
        <v>84.255617999999998</v>
      </c>
      <c r="F11">
        <f>INDEX(best!$A$1:$EZ$43,$B11,F$2)</f>
        <v>188</v>
      </c>
      <c r="G11">
        <f>INDEX(best!$A$1:$EZ$43,$B11,G$2)</f>
        <v>164.273</v>
      </c>
      <c r="H11">
        <f t="shared" si="0"/>
        <v>87.379255319148939</v>
      </c>
      <c r="I11">
        <f>INDEX(best!$A$1:$EZ$43,$B11,I$2)</f>
        <v>9.3640000000000008</v>
      </c>
      <c r="J11">
        <f>INDEX(best!$A$1:$EZ$43,$B11,J$2)</f>
        <v>0</v>
      </c>
      <c r="K11" s="2">
        <f t="shared" si="17"/>
        <v>4.9808510638297873E-2</v>
      </c>
      <c r="L11" s="2">
        <f t="shared" si="18"/>
        <v>4.9808510638297873E-2</v>
      </c>
      <c r="M11" s="2">
        <f t="shared" si="19"/>
        <v>0.39465587727061996</v>
      </c>
      <c r="N11">
        <f t="shared" si="1"/>
        <v>14.363000000000003</v>
      </c>
      <c r="O11">
        <f t="shared" si="2"/>
        <v>7.6398936170212757</v>
      </c>
      <c r="Q11">
        <f>INDEX(best!$A$1:$EZ$43,$B11,Q$2)</f>
        <v>1479</v>
      </c>
      <c r="R11">
        <f>INDEX(best!$A$1:$EZ$43,$B11,R$2)</f>
        <v>134.45500000000001</v>
      </c>
      <c r="S11">
        <f>INDEX(best!$A$1:$EZ$43,$B11,S$2)</f>
        <v>28</v>
      </c>
      <c r="T11">
        <f>INDEX(best!$A$1:$EZ$43,$B11,T$2)</f>
        <v>1183</v>
      </c>
      <c r="U11">
        <f t="shared" si="3"/>
        <v>0.71518617021276598</v>
      </c>
      <c r="V11">
        <f t="shared" si="4"/>
        <v>0.14893617021276595</v>
      </c>
      <c r="W11">
        <f t="shared" si="5"/>
        <v>6.292553191489362</v>
      </c>
      <c r="Y11">
        <f>INDEX(best!$A$1:$EZ$43,$B11,Y$2)</f>
        <v>1807</v>
      </c>
      <c r="Z11">
        <f>INDEX(best!$A$1:$EZ$43,$B11,Z$2)</f>
        <v>164.273</v>
      </c>
      <c r="AA11">
        <f>INDEX(best!$A$1:$EZ$43,$B11,AA$2)</f>
        <v>85</v>
      </c>
      <c r="AB11">
        <f>INDEX(best!$A$1:$EZ$43,$B11,AB$2)</f>
        <v>173</v>
      </c>
      <c r="AC11">
        <f t="shared" si="6"/>
        <v>0.8737925531914893</v>
      </c>
      <c r="AD11">
        <f t="shared" si="7"/>
        <v>0.4521276595744681</v>
      </c>
      <c r="AE11">
        <f t="shared" si="8"/>
        <v>0.92021276595744683</v>
      </c>
      <c r="AG11">
        <f>INDEX(best!$A$1:$EZ$43,$B11,AG$2)</f>
        <v>317</v>
      </c>
      <c r="AH11">
        <f>INDEX(best!$A$1:$EZ$43,$B11,AH$2)</f>
        <v>28.818000000000001</v>
      </c>
      <c r="AI11">
        <f>INDEX(best!$A$1:$EZ$43,$B11,AI$2)</f>
        <v>18</v>
      </c>
      <c r="AJ11">
        <f>INDEX(best!$A$1:$EZ$43,$B11,AJ$2)</f>
        <v>78</v>
      </c>
      <c r="AL11">
        <f>INDEX(best!$A$1:$EZ$43,$B11,AL$2)</f>
        <v>0</v>
      </c>
      <c r="AM11">
        <f>INDEX(best!$A$1:$EZ$43,$B11,AM$2)</f>
        <v>0</v>
      </c>
      <c r="AN11">
        <f>INDEX(best!$A$1:$EZ$43,$B11,AN$2)</f>
        <v>0</v>
      </c>
      <c r="AO11">
        <f>INDEX(best!$A$1:$EZ$43,$B11,AO$2)</f>
        <v>0</v>
      </c>
      <c r="AQ11" s="3">
        <f t="shared" si="20"/>
        <v>4.9808510638297873E-2</v>
      </c>
      <c r="AR11" s="2">
        <f t="shared" si="21"/>
        <v>9.6469028681610031E-2</v>
      </c>
      <c r="AT11" s="2">
        <f t="shared" si="9"/>
        <v>0.39465587727061996</v>
      </c>
      <c r="AU11" s="2">
        <f t="shared" si="22"/>
        <v>0.21433193261686065</v>
      </c>
      <c r="AW11">
        <f t="shared" si="10"/>
        <v>1.1259900000000016</v>
      </c>
      <c r="BE11">
        <f>INDEX(best!$A$1:$EZ$43,$B11,BE$2)</f>
        <v>28.818000000000001</v>
      </c>
      <c r="BF11">
        <f>INDEX(best!$A$1:$EZ$43,$B11,BF$2)</f>
        <v>2.0409999999999999</v>
      </c>
      <c r="BG11">
        <f>INDEX(best!$A$1:$EZ$43,$B11,BG$2)</f>
        <v>2.1280000000000001</v>
      </c>
      <c r="BH11" s="2">
        <f t="shared" si="11"/>
        <v>7.0823790686376564E-2</v>
      </c>
      <c r="BI11" s="2">
        <f t="shared" si="12"/>
        <v>7.384273717815254E-2</v>
      </c>
      <c r="BK11" s="2">
        <f t="shared" si="13"/>
        <v>0.21433193261686065</v>
      </c>
      <c r="BL11" s="2">
        <f t="shared" si="14"/>
        <v>0.39465587727061996</v>
      </c>
      <c r="BN11">
        <f>INDEX(best!$A$1:$EZ$43,$B11,BN$2)</f>
        <v>0</v>
      </c>
      <c r="BO11">
        <f>INDEX(best!$A$1:$EZ$43,$B11,BO$2)</f>
        <v>0</v>
      </c>
      <c r="BP11">
        <f>INDEX(best!$A$1:$EZ$43,$B11,BP$2)</f>
        <v>0</v>
      </c>
      <c r="BQ11" s="2" t="str">
        <f t="shared" si="15"/>
        <v/>
      </c>
      <c r="BR11" s="2" t="str">
        <f t="shared" si="16"/>
        <v/>
      </c>
      <c r="BU11">
        <f>INDEX(best!$A$1:$EZ$43,$B11,BU$2)</f>
        <v>9.3640000000000008</v>
      </c>
      <c r="BV11">
        <f>INDEX(best!$A$1:$EZ$43,$B11,BV$2)</f>
        <v>28.818000000000001</v>
      </c>
      <c r="BW11">
        <f>INDEX(best!$A$1:$EZ$43,$B11,BW$2)</f>
        <v>2.0409999999999999</v>
      </c>
      <c r="BX11">
        <f>INDEX(best!$A$1:$EZ$43,$B11,BX$2)</f>
        <v>2.1280000000000001</v>
      </c>
      <c r="BY11">
        <f>INDEX(best!$A$1:$EZ$43,$B11,BY$2)</f>
        <v>2.0409999999999999</v>
      </c>
      <c r="BZ11">
        <f>INDEX(best!$A$1:$EZ$43,$B11,BZ$2)</f>
        <v>2.3639999999999999</v>
      </c>
      <c r="CB11">
        <f t="shared" si="23"/>
        <v>7.0823790686376569</v>
      </c>
      <c r="CC11">
        <f t="shared" si="24"/>
        <v>7.3842737178152547</v>
      </c>
      <c r="CD11">
        <f t="shared" si="25"/>
        <v>7.0823790686376569</v>
      </c>
      <c r="CE11">
        <f t="shared" si="26"/>
        <v>8.2032063293774709</v>
      </c>
      <c r="CG11">
        <v>100</v>
      </c>
      <c r="CH11">
        <v>37.837837837837839</v>
      </c>
      <c r="CJ11">
        <v>4.9895501044989548</v>
      </c>
      <c r="CK11">
        <v>37.837837837837839</v>
      </c>
    </row>
    <row r="12" spans="1:89" x14ac:dyDescent="0.2">
      <c r="A12" t="s">
        <v>153</v>
      </c>
      <c r="B12">
        <f>MATCH($A12,best!A:A,0)</f>
        <v>12</v>
      </c>
      <c r="C12">
        <f>INDEX(best!$A$1:$EZ$43,$B12,C$2)</f>
        <v>7.555148</v>
      </c>
      <c r="D12">
        <f>INDEX(best!$A$1:$EZ$43,$B12,D$2)</f>
        <v>7.7060139999999997</v>
      </c>
      <c r="F12">
        <f>INDEX(best!$A$1:$EZ$43,$B12,F$2)</f>
        <v>480</v>
      </c>
      <c r="G12">
        <f>INDEX(best!$A$1:$EZ$43,$B12,G$2)</f>
        <v>395.07100000000003</v>
      </c>
      <c r="H12">
        <f t="shared" si="0"/>
        <v>82.306458333333339</v>
      </c>
      <c r="I12">
        <f>INDEX(best!$A$1:$EZ$43,$B12,I$2)</f>
        <v>1.429</v>
      </c>
      <c r="J12">
        <f>INDEX(best!$A$1:$EZ$43,$B12,J$2)</f>
        <v>0</v>
      </c>
      <c r="K12" s="2">
        <f t="shared" si="17"/>
        <v>2.9770833333333333E-3</v>
      </c>
      <c r="L12" s="2">
        <f t="shared" si="18"/>
        <v>2.9770833333333333E-3</v>
      </c>
      <c r="M12" s="2">
        <f t="shared" si="19"/>
        <v>1.6825819213696153E-2</v>
      </c>
      <c r="N12">
        <f t="shared" si="1"/>
        <v>83.499999999999972</v>
      </c>
      <c r="O12">
        <f t="shared" si="2"/>
        <v>17.395833333333332</v>
      </c>
      <c r="Q12">
        <f>INDEX(best!$A$1:$EZ$43,$B12,Q$2)</f>
        <v>11373</v>
      </c>
      <c r="R12">
        <f>INDEX(best!$A$1:$EZ$43,$B12,R$2)</f>
        <v>812.35699999999997</v>
      </c>
      <c r="S12">
        <f>INDEX(best!$A$1:$EZ$43,$B12,S$2)</f>
        <v>31</v>
      </c>
      <c r="T12">
        <f>INDEX(best!$A$1:$EZ$43,$B12,T$2)</f>
        <v>2174</v>
      </c>
      <c r="U12">
        <f t="shared" si="3"/>
        <v>1.6924104166666667</v>
      </c>
      <c r="V12">
        <f t="shared" si="4"/>
        <v>6.458333333333334E-2</v>
      </c>
      <c r="W12">
        <f t="shared" si="5"/>
        <v>4.5291666666666668</v>
      </c>
      <c r="Y12">
        <f>INDEX(best!$A$1:$EZ$43,$B12,Y$2)</f>
        <v>14998</v>
      </c>
      <c r="Z12">
        <f>INDEX(best!$A$1:$EZ$43,$B12,Z$2)</f>
        <v>1071.2860000000001</v>
      </c>
      <c r="AA12">
        <f>INDEX(best!$A$1:$EZ$43,$B12,AA$2)</f>
        <v>397</v>
      </c>
      <c r="AB12">
        <f>INDEX(best!$A$1:$EZ$43,$B12,AB$2)</f>
        <v>4042</v>
      </c>
      <c r="AC12">
        <f t="shared" si="6"/>
        <v>2.2318458333333333</v>
      </c>
      <c r="AD12">
        <f t="shared" si="7"/>
        <v>0.82708333333333328</v>
      </c>
      <c r="AE12">
        <f t="shared" si="8"/>
        <v>8.4208333333333325</v>
      </c>
      <c r="AG12">
        <f>INDEX(best!$A$1:$EZ$43,$B12,AG$2)</f>
        <v>57</v>
      </c>
      <c r="AH12">
        <f>INDEX(best!$A$1:$EZ$43,$B12,AH$2)</f>
        <v>4.0709999999999997</v>
      </c>
      <c r="AI12">
        <f>INDEX(best!$A$1:$EZ$43,$B12,AI$2)</f>
        <v>2</v>
      </c>
      <c r="AJ12">
        <f>INDEX(best!$A$1:$EZ$43,$B12,AJ$2)</f>
        <v>9</v>
      </c>
      <c r="AL12">
        <f>INDEX(best!$A$1:$EZ$43,$B12,AL$2)</f>
        <v>0</v>
      </c>
      <c r="AM12">
        <f>INDEX(best!$A$1:$EZ$43,$B12,AM$2)</f>
        <v>0</v>
      </c>
      <c r="AN12">
        <f>INDEX(best!$A$1:$EZ$43,$B12,AN$2)</f>
        <v>0</v>
      </c>
      <c r="AO12">
        <f>INDEX(best!$A$1:$EZ$43,$B12,AO$2)</f>
        <v>0</v>
      </c>
      <c r="AQ12" s="3">
        <f t="shared" si="20"/>
        <v>2.9770833333333333E-3</v>
      </c>
      <c r="AR12" s="2">
        <f t="shared" si="21"/>
        <v>2.1612375593464367E-3</v>
      </c>
      <c r="AT12" s="2">
        <f t="shared" si="9"/>
        <v>1.6825819213696153E-2</v>
      </c>
      <c r="AU12" s="2">
        <f t="shared" si="22"/>
        <v>5.0113435349236849E-3</v>
      </c>
      <c r="AW12">
        <f t="shared" si="10"/>
        <v>0.15086599999999972</v>
      </c>
      <c r="BE12">
        <f>INDEX(best!$A$1:$EZ$43,$B12,BE$2)</f>
        <v>4.0709999999999997</v>
      </c>
      <c r="BF12">
        <f>INDEX(best!$A$1:$EZ$43,$B12,BF$2)</f>
        <v>0.311</v>
      </c>
      <c r="BG12">
        <f>INDEX(best!$A$1:$EZ$43,$B12,BG$2)</f>
        <v>0.33100000000000002</v>
      </c>
      <c r="BH12" s="2">
        <f t="shared" si="11"/>
        <v>7.6394006386637195E-2</v>
      </c>
      <c r="BI12" s="2">
        <f t="shared" si="12"/>
        <v>8.1306804225006149E-2</v>
      </c>
      <c r="BK12" s="2">
        <f t="shared" si="13"/>
        <v>5.0113435349236849E-3</v>
      </c>
      <c r="BL12" s="2">
        <f t="shared" si="14"/>
        <v>1.6825819213696153E-2</v>
      </c>
      <c r="BN12">
        <f>INDEX(best!$A$1:$EZ$43,$B12,BN$2)</f>
        <v>0</v>
      </c>
      <c r="BO12">
        <f>INDEX(best!$A$1:$EZ$43,$B12,BO$2)</f>
        <v>0</v>
      </c>
      <c r="BP12">
        <f>INDEX(best!$A$1:$EZ$43,$B12,BP$2)</f>
        <v>0</v>
      </c>
      <c r="BQ12" s="2" t="str">
        <f t="shared" si="15"/>
        <v/>
      </c>
      <c r="BR12" s="2" t="str">
        <f t="shared" si="16"/>
        <v/>
      </c>
      <c r="BU12">
        <f>INDEX(best!$A$1:$EZ$43,$B12,BU$2)</f>
        <v>1.429</v>
      </c>
      <c r="BV12">
        <f>INDEX(best!$A$1:$EZ$43,$B12,BV$2)</f>
        <v>4.0709999999999997</v>
      </c>
      <c r="BW12">
        <f>INDEX(best!$A$1:$EZ$43,$B12,BW$2)</f>
        <v>0.311</v>
      </c>
      <c r="BX12">
        <f>INDEX(best!$A$1:$EZ$43,$B12,BX$2)</f>
        <v>0.33100000000000002</v>
      </c>
      <c r="BY12">
        <f>INDEX(best!$A$1:$EZ$43,$B12,BY$2)</f>
        <v>0.19</v>
      </c>
      <c r="BZ12">
        <f>INDEX(best!$A$1:$EZ$43,$B12,BZ$2)</f>
        <v>0.14299999999999999</v>
      </c>
      <c r="CB12">
        <f t="shared" si="23"/>
        <v>7.6394006386637194</v>
      </c>
      <c r="CC12">
        <f t="shared" si="24"/>
        <v>8.1306804225006157</v>
      </c>
      <c r="CD12">
        <f t="shared" si="25"/>
        <v>4.6671579464505042</v>
      </c>
      <c r="CE12">
        <f t="shared" si="26"/>
        <v>3.5126504544338002</v>
      </c>
      <c r="CG12">
        <v>42.857142857142854</v>
      </c>
      <c r="CH12">
        <v>12.903225806451612</v>
      </c>
      <c r="CJ12">
        <v>10.236339003462291</v>
      </c>
      <c r="CK12">
        <v>12.903225806451612</v>
      </c>
    </row>
    <row r="13" spans="1:89" x14ac:dyDescent="0.2">
      <c r="A13" t="s">
        <v>154</v>
      </c>
      <c r="B13">
        <f>MATCH($A13,best!A:A,0)</f>
        <v>13</v>
      </c>
      <c r="C13">
        <f>INDEX(best!$A$1:$EZ$43,$B13,C$2)</f>
        <v>4.5716419999999998</v>
      </c>
      <c r="D13">
        <f>INDEX(best!$A$1:$EZ$43,$B13,D$2)</f>
        <v>4.6524809999999999</v>
      </c>
      <c r="F13">
        <f>INDEX(best!$A$1:$EZ$43,$B13,F$2)</f>
        <v>89</v>
      </c>
      <c r="G13">
        <f>INDEX(best!$A$1:$EZ$43,$B13,G$2)</f>
        <v>52.167000000000002</v>
      </c>
      <c r="H13">
        <f t="shared" si="0"/>
        <v>58.614606741573034</v>
      </c>
      <c r="I13">
        <f>INDEX(best!$A$1:$EZ$43,$B13,I$2)</f>
        <v>7.25</v>
      </c>
      <c r="J13">
        <f>INDEX(best!$A$1:$EZ$43,$B13,J$2)</f>
        <v>0</v>
      </c>
      <c r="K13" s="2">
        <f t="shared" si="17"/>
        <v>8.1460674157303375E-2</v>
      </c>
      <c r="L13" s="2">
        <f t="shared" si="18"/>
        <v>8.1460674157303375E-2</v>
      </c>
      <c r="M13" s="2">
        <f t="shared" si="19"/>
        <v>0.19683436049195016</v>
      </c>
      <c r="N13">
        <f t="shared" si="1"/>
        <v>29.582999999999998</v>
      </c>
      <c r="O13">
        <f t="shared" si="2"/>
        <v>33.23932584269663</v>
      </c>
      <c r="Q13">
        <f>INDEX(best!$A$1:$EZ$43,$B13,Q$2)</f>
        <v>16824</v>
      </c>
      <c r="R13">
        <f>INDEX(best!$A$1:$EZ$43,$B13,R$2)</f>
        <v>1402</v>
      </c>
      <c r="S13">
        <f>INDEX(best!$A$1:$EZ$43,$B13,S$2)</f>
        <v>47</v>
      </c>
      <c r="T13">
        <f>INDEX(best!$A$1:$EZ$43,$B13,T$2)</f>
        <v>3765</v>
      </c>
      <c r="U13">
        <f t="shared" si="3"/>
        <v>15.752808988764045</v>
      </c>
      <c r="V13">
        <f t="shared" si="4"/>
        <v>0.5280898876404494</v>
      </c>
      <c r="W13">
        <f t="shared" si="5"/>
        <v>42.303370786516851</v>
      </c>
      <c r="Y13">
        <f>INDEX(best!$A$1:$EZ$43,$B13,Y$2)</f>
        <v>2795</v>
      </c>
      <c r="Z13">
        <f>INDEX(best!$A$1:$EZ$43,$B13,Z$2)</f>
        <v>232.917</v>
      </c>
      <c r="AA13">
        <f>INDEX(best!$A$1:$EZ$43,$B13,AA$2)</f>
        <v>84</v>
      </c>
      <c r="AB13">
        <f>INDEX(best!$A$1:$EZ$43,$B13,AB$2)</f>
        <v>483</v>
      </c>
      <c r="AC13">
        <f t="shared" si="6"/>
        <v>2.6170449438202246</v>
      </c>
      <c r="AD13">
        <f t="shared" si="7"/>
        <v>0.9438202247191011</v>
      </c>
      <c r="AE13">
        <f t="shared" si="8"/>
        <v>5.4269662921348312</v>
      </c>
      <c r="AG13">
        <f>INDEX(best!$A$1:$EZ$43,$B13,AG$2)</f>
        <v>3962</v>
      </c>
      <c r="AH13">
        <f>INDEX(best!$A$1:$EZ$43,$B13,AH$2)</f>
        <v>330.16699999999997</v>
      </c>
      <c r="AI13">
        <f>INDEX(best!$A$1:$EZ$43,$B13,AI$2)</f>
        <v>14</v>
      </c>
      <c r="AJ13">
        <f>INDEX(best!$A$1:$EZ$43,$B13,AJ$2)</f>
        <v>1092</v>
      </c>
      <c r="AL13">
        <f>INDEX(best!$A$1:$EZ$43,$B13,AL$2)</f>
        <v>0</v>
      </c>
      <c r="AM13">
        <f>INDEX(best!$A$1:$EZ$43,$B13,AM$2)</f>
        <v>0</v>
      </c>
      <c r="AN13">
        <f>INDEX(best!$A$1:$EZ$43,$B13,AN$2)</f>
        <v>0</v>
      </c>
      <c r="AO13">
        <f>INDEX(best!$A$1:$EZ$43,$B13,AO$2)</f>
        <v>0</v>
      </c>
      <c r="AQ13" s="3">
        <f t="shared" si="20"/>
        <v>8.1460674157303375E-2</v>
      </c>
      <c r="AR13" s="2">
        <f t="shared" si="21"/>
        <v>0.20194725481477041</v>
      </c>
      <c r="AT13" s="2">
        <f t="shared" si="9"/>
        <v>0.19683436049195016</v>
      </c>
      <c r="AU13" s="2">
        <f t="shared" si="22"/>
        <v>0.2354971469329529</v>
      </c>
      <c r="AW13">
        <f t="shared" si="10"/>
        <v>8.0839000000000105E-2</v>
      </c>
      <c r="BE13">
        <f>INDEX(best!$A$1:$EZ$43,$B13,BE$2)</f>
        <v>330.16699999999997</v>
      </c>
      <c r="BF13">
        <f>INDEX(best!$A$1:$EZ$43,$B13,BF$2)</f>
        <v>47.069000000000003</v>
      </c>
      <c r="BG13">
        <f>INDEX(best!$A$1:$EZ$43,$B13,BG$2)</f>
        <v>35.779000000000003</v>
      </c>
      <c r="BH13" s="2">
        <f t="shared" si="11"/>
        <v>0.14256118873176304</v>
      </c>
      <c r="BI13" s="2">
        <f t="shared" si="12"/>
        <v>0.10836637216923559</v>
      </c>
      <c r="BK13" s="2">
        <f t="shared" si="13"/>
        <v>0.2354971469329529</v>
      </c>
      <c r="BL13" s="2">
        <f t="shared" si="14"/>
        <v>0.19683436049195016</v>
      </c>
      <c r="BN13">
        <f>INDEX(best!$A$1:$EZ$43,$B13,BN$2)</f>
        <v>0</v>
      </c>
      <c r="BO13">
        <f>INDEX(best!$A$1:$EZ$43,$B13,BO$2)</f>
        <v>0</v>
      </c>
      <c r="BP13">
        <f>INDEX(best!$A$1:$EZ$43,$B13,BP$2)</f>
        <v>0</v>
      </c>
      <c r="BQ13" s="2" t="str">
        <f t="shared" si="15"/>
        <v/>
      </c>
      <c r="BR13" s="2" t="str">
        <f t="shared" si="16"/>
        <v/>
      </c>
      <c r="BU13">
        <f>INDEX(best!$A$1:$EZ$43,$B13,BU$2)</f>
        <v>7.25</v>
      </c>
      <c r="BV13">
        <f>INDEX(best!$A$1:$EZ$43,$B13,BV$2)</f>
        <v>330.16699999999997</v>
      </c>
      <c r="BW13">
        <f>INDEX(best!$A$1:$EZ$43,$B13,BW$2)</f>
        <v>47.069000000000003</v>
      </c>
      <c r="BX13">
        <f>INDEX(best!$A$1:$EZ$43,$B13,BX$2)</f>
        <v>35.779000000000003</v>
      </c>
      <c r="BY13">
        <f>INDEX(best!$A$1:$EZ$43,$B13,BY$2)</f>
        <v>28.332999999999998</v>
      </c>
      <c r="BZ13">
        <f>INDEX(best!$A$1:$EZ$43,$B13,BZ$2)</f>
        <v>26.65</v>
      </c>
      <c r="CB13">
        <f t="shared" si="23"/>
        <v>14.256118873176305</v>
      </c>
      <c r="CC13">
        <f t="shared" si="24"/>
        <v>10.83663721692356</v>
      </c>
      <c r="CD13">
        <f t="shared" si="25"/>
        <v>8.5814148597527922</v>
      </c>
      <c r="CE13">
        <f t="shared" si="26"/>
        <v>8.0716728201183052</v>
      </c>
      <c r="CG13">
        <v>58.333333333333336</v>
      </c>
      <c r="CH13">
        <v>2.7777777777777777</v>
      </c>
      <c r="CJ13">
        <v>6.3574799661866033</v>
      </c>
      <c r="CK13">
        <v>2.7777777777777777</v>
      </c>
    </row>
    <row r="14" spans="1:89" x14ac:dyDescent="0.2">
      <c r="A14" t="s">
        <v>155</v>
      </c>
      <c r="B14">
        <f>MATCH($A14,best!A:A,0)</f>
        <v>14</v>
      </c>
      <c r="C14">
        <f>INDEX(best!$A$1:$EZ$43,$B14,C$2)</f>
        <v>3.3040560000000001</v>
      </c>
      <c r="D14">
        <f>INDEX(best!$A$1:$EZ$43,$B14,D$2)</f>
        <v>4.3099080000000001</v>
      </c>
      <c r="F14">
        <f>INDEX(best!$A$1:$EZ$43,$B14,F$2)</f>
        <v>151</v>
      </c>
      <c r="G14">
        <f>INDEX(best!$A$1:$EZ$43,$B14,G$2)</f>
        <v>0</v>
      </c>
      <c r="H14">
        <f t="shared" si="0"/>
        <v>0</v>
      </c>
      <c r="I14">
        <f>INDEX(best!$A$1:$EZ$43,$B14,I$2)</f>
        <v>12.583</v>
      </c>
      <c r="J14">
        <f>INDEX(best!$A$1:$EZ$43,$B14,J$2)</f>
        <v>0</v>
      </c>
      <c r="K14" s="2">
        <f t="shared" si="17"/>
        <v>8.3331125827814573E-2</v>
      </c>
      <c r="L14" s="2">
        <f t="shared" si="18"/>
        <v>8.3331125827814573E-2</v>
      </c>
      <c r="M14" s="2">
        <f t="shared" si="19"/>
        <v>8.3331125827814573E-2</v>
      </c>
      <c r="N14">
        <f t="shared" si="1"/>
        <v>138.417</v>
      </c>
      <c r="O14">
        <f t="shared" si="2"/>
        <v>91.666887417218547</v>
      </c>
      <c r="Q14">
        <f>INDEX(best!$A$1:$EZ$43,$B14,Q$2)</f>
        <v>92173</v>
      </c>
      <c r="R14">
        <f>INDEX(best!$A$1:$EZ$43,$B14,R$2)</f>
        <v>7681.0829999999996</v>
      </c>
      <c r="S14">
        <f>INDEX(best!$A$1:$EZ$43,$B14,S$2)</f>
        <v>6498</v>
      </c>
      <c r="T14">
        <f>INDEX(best!$A$1:$EZ$43,$B14,T$2)</f>
        <v>10152</v>
      </c>
      <c r="U14">
        <f t="shared" si="3"/>
        <v>50.86809933774834</v>
      </c>
      <c r="V14">
        <f t="shared" si="4"/>
        <v>43.033112582781456</v>
      </c>
      <c r="W14">
        <f t="shared" si="5"/>
        <v>67.231788079470192</v>
      </c>
      <c r="Y14">
        <f>INDEX(best!$A$1:$EZ$43,$B14,Y$2)</f>
        <v>391</v>
      </c>
      <c r="Z14">
        <f>INDEX(best!$A$1:$EZ$43,$B14,Z$2)</f>
        <v>32.582999999999998</v>
      </c>
      <c r="AA14">
        <f>INDEX(best!$A$1:$EZ$43,$B14,AA$2)</f>
        <v>0</v>
      </c>
      <c r="AB14">
        <f>INDEX(best!$A$1:$EZ$43,$B14,AB$2)</f>
        <v>39</v>
      </c>
      <c r="AC14">
        <f t="shared" si="6"/>
        <v>0.21578145695364237</v>
      </c>
      <c r="AD14">
        <f t="shared" si="7"/>
        <v>0</v>
      </c>
      <c r="AE14">
        <f t="shared" si="8"/>
        <v>0.25827814569536423</v>
      </c>
      <c r="AG14">
        <f>INDEX(best!$A$1:$EZ$43,$B14,AG$2)</f>
        <v>11939</v>
      </c>
      <c r="AH14">
        <f>INDEX(best!$A$1:$EZ$43,$B14,AH$2)</f>
        <v>994.91700000000003</v>
      </c>
      <c r="AI14">
        <f>INDEX(best!$A$1:$EZ$43,$B14,AI$2)</f>
        <v>9</v>
      </c>
      <c r="AJ14">
        <f>INDEX(best!$A$1:$EZ$43,$B14,AJ$2)</f>
        <v>4325</v>
      </c>
      <c r="AL14">
        <f>INDEX(best!$A$1:$EZ$43,$B14,AL$2)</f>
        <v>0</v>
      </c>
      <c r="AM14">
        <f>INDEX(best!$A$1:$EZ$43,$B14,AM$2)</f>
        <v>0</v>
      </c>
      <c r="AN14">
        <f>INDEX(best!$A$1:$EZ$43,$B14,AN$2)</f>
        <v>0</v>
      </c>
      <c r="AO14">
        <f>INDEX(best!$A$1:$EZ$43,$B14,AO$2)</f>
        <v>0</v>
      </c>
      <c r="AQ14" s="3">
        <f t="shared" si="20"/>
        <v>8.3331125827814573E-2</v>
      </c>
      <c r="AR14" s="2">
        <f t="shared" si="21"/>
        <v>0.12898108370261302</v>
      </c>
      <c r="AT14" s="2">
        <f t="shared" si="9"/>
        <v>8.3331125827814573E-2</v>
      </c>
      <c r="AU14" s="2">
        <f t="shared" si="22"/>
        <v>0.1295282188722606</v>
      </c>
      <c r="AW14">
        <f t="shared" si="10"/>
        <v>1.005852</v>
      </c>
      <c r="BE14">
        <f>INDEX(best!$A$1:$EZ$43,$B14,BE$2)</f>
        <v>994.91700000000003</v>
      </c>
      <c r="BF14">
        <f>INDEX(best!$A$1:$EZ$43,$B14,BF$2)</f>
        <v>87.049000000000007</v>
      </c>
      <c r="BG14">
        <f>INDEX(best!$A$1:$EZ$43,$B14,BG$2)</f>
        <v>51.430999999999997</v>
      </c>
      <c r="BH14" s="2">
        <f t="shared" si="11"/>
        <v>8.7493730632806563E-2</v>
      </c>
      <c r="BI14" s="2">
        <f t="shared" si="12"/>
        <v>5.1693759378923058E-2</v>
      </c>
      <c r="BK14" s="2">
        <f t="shared" si="13"/>
        <v>0.1295282188722606</v>
      </c>
      <c r="BL14" s="2">
        <f t="shared" si="14"/>
        <v>8.3331125827814573E-2</v>
      </c>
      <c r="BN14">
        <f>INDEX(best!$A$1:$EZ$43,$B14,BN$2)</f>
        <v>0</v>
      </c>
      <c r="BO14">
        <f>INDEX(best!$A$1:$EZ$43,$B14,BO$2)</f>
        <v>0</v>
      </c>
      <c r="BP14">
        <f>INDEX(best!$A$1:$EZ$43,$B14,BP$2)</f>
        <v>0</v>
      </c>
      <c r="BQ14" s="2" t="str">
        <f t="shared" si="15"/>
        <v/>
      </c>
      <c r="BR14" s="2" t="str">
        <f t="shared" si="16"/>
        <v/>
      </c>
      <c r="BU14">
        <f>INDEX(best!$A$1:$EZ$43,$B14,BU$2)</f>
        <v>12.583</v>
      </c>
      <c r="BV14">
        <f>INDEX(best!$A$1:$EZ$43,$B14,BV$2)</f>
        <v>994.91700000000003</v>
      </c>
      <c r="BW14">
        <f>INDEX(best!$A$1:$EZ$43,$B14,BW$2)</f>
        <v>87.049000000000007</v>
      </c>
      <c r="BX14">
        <f>INDEX(best!$A$1:$EZ$43,$B14,BX$2)</f>
        <v>51.430999999999997</v>
      </c>
      <c r="BY14">
        <f>INDEX(best!$A$1:$EZ$43,$B14,BY$2)</f>
        <v>0.75</v>
      </c>
      <c r="BZ14">
        <f>INDEX(best!$A$1:$EZ$43,$B14,BZ$2)</f>
        <v>0.71</v>
      </c>
      <c r="CB14">
        <f t="shared" si="23"/>
        <v>8.7493730632806574</v>
      </c>
      <c r="CC14">
        <f t="shared" si="24"/>
        <v>5.1693759378923057</v>
      </c>
      <c r="CD14">
        <f t="shared" si="25"/>
        <v>7.5383172666664652E-2</v>
      </c>
      <c r="CE14">
        <f t="shared" si="26"/>
        <v>7.1362736791109202E-2</v>
      </c>
      <c r="CG14">
        <v>8.3333333333333339</v>
      </c>
      <c r="CH14">
        <v>4.8</v>
      </c>
      <c r="CJ14">
        <v>5.2122940908638604</v>
      </c>
      <c r="CK14">
        <v>4.8</v>
      </c>
    </row>
    <row r="15" spans="1:89" x14ac:dyDescent="0.2">
      <c r="A15" t="s">
        <v>156</v>
      </c>
      <c r="B15">
        <f>MATCH($A15,best!A:A,0)</f>
        <v>15</v>
      </c>
      <c r="C15">
        <f>INDEX(best!$A$1:$EZ$43,$B15,C$2)</f>
        <v>2.3672390000000001</v>
      </c>
      <c r="D15">
        <f>INDEX(best!$A$1:$EZ$43,$B15,D$2)</f>
        <v>2.4944760000000001</v>
      </c>
      <c r="F15">
        <f>INDEX(best!$A$1:$EZ$43,$B15,F$2)</f>
        <v>151</v>
      </c>
      <c r="G15">
        <f>INDEX(best!$A$1:$EZ$43,$B15,G$2)</f>
        <v>0</v>
      </c>
      <c r="H15">
        <f t="shared" si="0"/>
        <v>0</v>
      </c>
      <c r="I15">
        <f>INDEX(best!$A$1:$EZ$43,$B15,I$2)</f>
        <v>13.727</v>
      </c>
      <c r="J15">
        <f>INDEX(best!$A$1:$EZ$43,$B15,J$2)</f>
        <v>0</v>
      </c>
      <c r="K15" s="2">
        <f t="shared" si="17"/>
        <v>9.0907284768211929E-2</v>
      </c>
      <c r="L15" s="2">
        <f t="shared" si="18"/>
        <v>9.0907284768211929E-2</v>
      </c>
      <c r="M15" s="2">
        <f t="shared" si="19"/>
        <v>9.0907284768211929E-2</v>
      </c>
      <c r="N15">
        <f t="shared" si="1"/>
        <v>137.273</v>
      </c>
      <c r="O15">
        <f t="shared" si="2"/>
        <v>90.909271523178802</v>
      </c>
      <c r="Q15">
        <f>INDEX(best!$A$1:$EZ$43,$B15,Q$2)</f>
        <v>74289</v>
      </c>
      <c r="R15">
        <f>INDEX(best!$A$1:$EZ$43,$B15,R$2)</f>
        <v>6753.5450000000001</v>
      </c>
      <c r="S15">
        <f>INDEX(best!$A$1:$EZ$43,$B15,S$2)</f>
        <v>4006</v>
      </c>
      <c r="T15">
        <f>INDEX(best!$A$1:$EZ$43,$B15,T$2)</f>
        <v>8609</v>
      </c>
      <c r="U15">
        <f t="shared" si="3"/>
        <v>44.725463576158944</v>
      </c>
      <c r="V15">
        <f t="shared" si="4"/>
        <v>26.52980132450331</v>
      </c>
      <c r="W15">
        <f t="shared" si="5"/>
        <v>57.013245033112582</v>
      </c>
      <c r="Y15">
        <f>INDEX(best!$A$1:$EZ$43,$B15,Y$2)</f>
        <v>10</v>
      </c>
      <c r="Z15">
        <f>INDEX(best!$A$1:$EZ$43,$B15,Z$2)</f>
        <v>0.90900000000000003</v>
      </c>
      <c r="AA15">
        <f>INDEX(best!$A$1:$EZ$43,$B15,AA$2)</f>
        <v>0</v>
      </c>
      <c r="AB15">
        <f>INDEX(best!$A$1:$EZ$43,$B15,AB$2)</f>
        <v>3</v>
      </c>
      <c r="AC15">
        <f t="shared" si="6"/>
        <v>6.0198675496688746E-3</v>
      </c>
      <c r="AD15">
        <f t="shared" si="7"/>
        <v>0</v>
      </c>
      <c r="AE15">
        <f t="shared" si="8"/>
        <v>1.9867549668874173E-2</v>
      </c>
      <c r="AG15">
        <f>INDEX(best!$A$1:$EZ$43,$B15,AG$2)</f>
        <v>9901</v>
      </c>
      <c r="AH15">
        <f>INDEX(best!$A$1:$EZ$43,$B15,AH$2)</f>
        <v>900.09100000000001</v>
      </c>
      <c r="AI15">
        <f>INDEX(best!$A$1:$EZ$43,$B15,AI$2)</f>
        <v>160</v>
      </c>
      <c r="AJ15">
        <f>INDEX(best!$A$1:$EZ$43,$B15,AJ$2)</f>
        <v>2469</v>
      </c>
      <c r="AL15">
        <f>INDEX(best!$A$1:$EZ$43,$B15,AL$2)</f>
        <v>0</v>
      </c>
      <c r="AM15">
        <f>INDEX(best!$A$1:$EZ$43,$B15,AM$2)</f>
        <v>0</v>
      </c>
      <c r="AN15">
        <f>INDEX(best!$A$1:$EZ$43,$B15,AN$2)</f>
        <v>0</v>
      </c>
      <c r="AO15">
        <f>INDEX(best!$A$1:$EZ$43,$B15,AO$2)</f>
        <v>0</v>
      </c>
      <c r="AQ15" s="3">
        <f t="shared" si="20"/>
        <v>9.0907284768211929E-2</v>
      </c>
      <c r="AR15" s="2">
        <f t="shared" si="21"/>
        <v>0.13325888369363387</v>
      </c>
      <c r="AT15" s="2">
        <f t="shared" si="9"/>
        <v>9.0907284768211929E-2</v>
      </c>
      <c r="AU15" s="2">
        <f t="shared" si="22"/>
        <v>0.1332768198035254</v>
      </c>
      <c r="AW15">
        <f t="shared" si="10"/>
        <v>0.12723700000000004</v>
      </c>
      <c r="BE15">
        <f>INDEX(best!$A$1:$EZ$43,$B15,BE$2)</f>
        <v>900.09100000000001</v>
      </c>
      <c r="BF15">
        <f>INDEX(best!$A$1:$EZ$43,$B15,BF$2)</f>
        <v>48.719000000000001</v>
      </c>
      <c r="BG15">
        <f>INDEX(best!$A$1:$EZ$43,$B15,BG$2)</f>
        <v>28.559000000000001</v>
      </c>
      <c r="BH15" s="2">
        <f t="shared" si="11"/>
        <v>5.4126749406448904E-2</v>
      </c>
      <c r="BI15" s="2">
        <f t="shared" si="12"/>
        <v>3.1729014066355511E-2</v>
      </c>
      <c r="BK15" s="2">
        <f t="shared" si="13"/>
        <v>0.1332768198035254</v>
      </c>
      <c r="BL15" s="2">
        <f t="shared" si="14"/>
        <v>9.0907284768211929E-2</v>
      </c>
      <c r="BN15">
        <f>INDEX(best!$A$1:$EZ$43,$B15,BN$2)</f>
        <v>0</v>
      </c>
      <c r="BO15">
        <f>INDEX(best!$A$1:$EZ$43,$B15,BO$2)</f>
        <v>0</v>
      </c>
      <c r="BP15">
        <f>INDEX(best!$A$1:$EZ$43,$B15,BP$2)</f>
        <v>0</v>
      </c>
      <c r="BQ15" s="2" t="str">
        <f t="shared" si="15"/>
        <v/>
      </c>
      <c r="BR15" s="2" t="str">
        <f t="shared" si="16"/>
        <v/>
      </c>
      <c r="BU15">
        <f>INDEX(best!$A$1:$EZ$43,$B15,BU$2)</f>
        <v>13.727</v>
      </c>
      <c r="BV15">
        <f>INDEX(best!$A$1:$EZ$43,$B15,BV$2)</f>
        <v>900.09100000000001</v>
      </c>
      <c r="BW15">
        <f>INDEX(best!$A$1:$EZ$43,$B15,BW$2)</f>
        <v>48.719000000000001</v>
      </c>
      <c r="BX15">
        <f>INDEX(best!$A$1:$EZ$43,$B15,BX$2)</f>
        <v>28.559000000000001</v>
      </c>
      <c r="BY15">
        <f>INDEX(best!$A$1:$EZ$43,$B15,BY$2)</f>
        <v>20.681999999999999</v>
      </c>
      <c r="BZ15">
        <f>INDEX(best!$A$1:$EZ$43,$B15,BZ$2)</f>
        <v>4.806</v>
      </c>
      <c r="CB15">
        <f t="shared" si="23"/>
        <v>5.4126749406448909</v>
      </c>
      <c r="CC15">
        <f t="shared" si="24"/>
        <v>3.1729014066355514</v>
      </c>
      <c r="CD15">
        <f t="shared" si="25"/>
        <v>2.2977676701577949</v>
      </c>
      <c r="CE15">
        <f t="shared" si="26"/>
        <v>0.53394601212544068</v>
      </c>
      <c r="CG15">
        <v>18.181818181818183</v>
      </c>
      <c r="CH15">
        <v>2.8</v>
      </c>
      <c r="CJ15">
        <v>3.205009271284792</v>
      </c>
      <c r="CK15">
        <v>2.8</v>
      </c>
    </row>
    <row r="16" spans="1:89" x14ac:dyDescent="0.2">
      <c r="A16" t="s">
        <v>157</v>
      </c>
      <c r="B16">
        <f>MATCH($A16,best!A:A,0)</f>
        <v>16</v>
      </c>
      <c r="C16">
        <f>INDEX(best!$A$1:$EZ$43,$B16,C$2)</f>
        <v>0.38458199999999998</v>
      </c>
      <c r="D16">
        <f>INDEX(best!$A$1:$EZ$43,$B16,D$2)</f>
        <v>0.51130399999999998</v>
      </c>
      <c r="F16">
        <f>INDEX(best!$A$1:$EZ$43,$B16,F$2)</f>
        <v>151</v>
      </c>
      <c r="G16">
        <f>INDEX(best!$A$1:$EZ$43,$B16,G$2)</f>
        <v>0</v>
      </c>
      <c r="H16">
        <f t="shared" si="0"/>
        <v>0</v>
      </c>
      <c r="I16">
        <f>INDEX(best!$A$1:$EZ$43,$B16,I$2)</f>
        <v>7.15</v>
      </c>
      <c r="J16">
        <f>INDEX(best!$A$1:$EZ$43,$B16,J$2)</f>
        <v>0</v>
      </c>
      <c r="K16" s="2">
        <f t="shared" si="17"/>
        <v>4.7350993377483448E-2</v>
      </c>
      <c r="L16" s="2">
        <f t="shared" si="18"/>
        <v>4.7350993377483448E-2</v>
      </c>
      <c r="M16" s="2">
        <f t="shared" si="19"/>
        <v>4.7350993377483448E-2</v>
      </c>
      <c r="N16">
        <f t="shared" si="1"/>
        <v>143.85</v>
      </c>
      <c r="O16">
        <f t="shared" si="2"/>
        <v>95.264900662251648</v>
      </c>
      <c r="Q16">
        <f>INDEX(best!$A$1:$EZ$43,$B16,Q$2)</f>
        <v>34522</v>
      </c>
      <c r="R16">
        <f>INDEX(best!$A$1:$EZ$43,$B16,R$2)</f>
        <v>1726.1</v>
      </c>
      <c r="S16">
        <f>INDEX(best!$A$1:$EZ$43,$B16,S$2)</f>
        <v>151</v>
      </c>
      <c r="T16">
        <f>INDEX(best!$A$1:$EZ$43,$B16,T$2)</f>
        <v>3219</v>
      </c>
      <c r="U16">
        <f t="shared" si="3"/>
        <v>11.431125827814569</v>
      </c>
      <c r="V16">
        <f t="shared" si="4"/>
        <v>1</v>
      </c>
      <c r="W16">
        <f t="shared" si="5"/>
        <v>21.317880794701988</v>
      </c>
      <c r="Y16">
        <f>INDEX(best!$A$1:$EZ$43,$B16,Y$2)</f>
        <v>9</v>
      </c>
      <c r="Z16">
        <f>INDEX(best!$A$1:$EZ$43,$B16,Z$2)</f>
        <v>0.45</v>
      </c>
      <c r="AA16">
        <f>INDEX(best!$A$1:$EZ$43,$B16,AA$2)</f>
        <v>0</v>
      </c>
      <c r="AB16">
        <f>INDEX(best!$A$1:$EZ$43,$B16,AB$2)</f>
        <v>2</v>
      </c>
      <c r="AC16">
        <f t="shared" si="6"/>
        <v>2.980132450331126E-3</v>
      </c>
      <c r="AD16">
        <f t="shared" si="7"/>
        <v>0</v>
      </c>
      <c r="AE16">
        <f t="shared" si="8"/>
        <v>1.3245033112582781E-2</v>
      </c>
      <c r="AG16">
        <f>INDEX(best!$A$1:$EZ$43,$B16,AG$2)</f>
        <v>354</v>
      </c>
      <c r="AH16">
        <f>INDEX(best!$A$1:$EZ$43,$B16,AH$2)</f>
        <v>17.7</v>
      </c>
      <c r="AI16">
        <f>INDEX(best!$A$1:$EZ$43,$B16,AI$2)</f>
        <v>0</v>
      </c>
      <c r="AJ16">
        <f>INDEX(best!$A$1:$EZ$43,$B16,AJ$2)</f>
        <v>181</v>
      </c>
      <c r="AL16">
        <f>INDEX(best!$A$1:$EZ$43,$B16,AL$2)</f>
        <v>0</v>
      </c>
      <c r="AM16">
        <f>INDEX(best!$A$1:$EZ$43,$B16,AM$2)</f>
        <v>0</v>
      </c>
      <c r="AN16">
        <f>INDEX(best!$A$1:$EZ$43,$B16,AN$2)</f>
        <v>0</v>
      </c>
      <c r="AO16">
        <f>INDEX(best!$A$1:$EZ$43,$B16,AO$2)</f>
        <v>0</v>
      </c>
      <c r="AQ16" s="3">
        <f t="shared" si="20"/>
        <v>4.7350993377483448E-2</v>
      </c>
      <c r="AR16" s="2">
        <f t="shared" si="21"/>
        <v>1.0251657930555153E-2</v>
      </c>
      <c r="AT16" s="2">
        <f t="shared" si="9"/>
        <v>4.7350993377483448E-2</v>
      </c>
      <c r="AU16" s="2">
        <f t="shared" si="22"/>
        <v>1.0254330571809281E-2</v>
      </c>
      <c r="AW16">
        <f t="shared" si="10"/>
        <v>0.126722</v>
      </c>
      <c r="BE16">
        <f>INDEX(best!$A$1:$EZ$43,$B16,BE$2)</f>
        <v>17.7</v>
      </c>
      <c r="BF16">
        <f>INDEX(best!$A$1:$EZ$43,$B16,BF$2)</f>
        <v>1.01</v>
      </c>
      <c r="BG16">
        <f>INDEX(best!$A$1:$EZ$43,$B16,BG$2)</f>
        <v>8.1000000000000003E-2</v>
      </c>
      <c r="BH16" s="2">
        <f t="shared" si="11"/>
        <v>5.7062146892655367E-2</v>
      </c>
      <c r="BI16" s="2">
        <f t="shared" si="12"/>
        <v>4.5762711864406787E-3</v>
      </c>
      <c r="BK16" s="2">
        <f t="shared" si="13"/>
        <v>1.0254330571809281E-2</v>
      </c>
      <c r="BL16" s="2">
        <f t="shared" si="14"/>
        <v>4.7350993377483448E-2</v>
      </c>
      <c r="BN16">
        <f>INDEX(best!$A$1:$EZ$43,$B16,BN$2)</f>
        <v>0</v>
      </c>
      <c r="BO16">
        <f>INDEX(best!$A$1:$EZ$43,$B16,BO$2)</f>
        <v>0</v>
      </c>
      <c r="BP16">
        <f>INDEX(best!$A$1:$EZ$43,$B16,BP$2)</f>
        <v>0</v>
      </c>
      <c r="BQ16" s="2" t="str">
        <f t="shared" si="15"/>
        <v/>
      </c>
      <c r="BR16" s="2" t="str">
        <f t="shared" si="16"/>
        <v/>
      </c>
      <c r="BU16">
        <f>INDEX(best!$A$1:$EZ$43,$B16,BU$2)</f>
        <v>7.15</v>
      </c>
      <c r="BV16">
        <f>INDEX(best!$A$1:$EZ$43,$B16,BV$2)</f>
        <v>17.7</v>
      </c>
      <c r="BW16">
        <f>INDEX(best!$A$1:$EZ$43,$B16,BW$2)</f>
        <v>1.01</v>
      </c>
      <c r="BX16">
        <f>INDEX(best!$A$1:$EZ$43,$B16,BX$2)</f>
        <v>8.1000000000000003E-2</v>
      </c>
      <c r="BY16">
        <f>INDEX(best!$A$1:$EZ$43,$B16,BY$2)</f>
        <v>0</v>
      </c>
      <c r="BZ16">
        <f>INDEX(best!$A$1:$EZ$43,$B16,BZ$2)</f>
        <v>0</v>
      </c>
      <c r="CB16">
        <f t="shared" si="23"/>
        <v>5.7062146892655372</v>
      </c>
      <c r="CC16">
        <f t="shared" si="24"/>
        <v>0.4576271186440678</v>
      </c>
      <c r="CD16">
        <f t="shared" si="25"/>
        <v>0</v>
      </c>
      <c r="CE16">
        <f t="shared" si="26"/>
        <v>0</v>
      </c>
      <c r="CG16">
        <v>5</v>
      </c>
      <c r="CH16">
        <v>1.2</v>
      </c>
      <c r="CJ16">
        <v>0.46327683615819215</v>
      </c>
      <c r="CK16">
        <v>1.2</v>
      </c>
    </row>
    <row r="17" spans="1:89" x14ac:dyDescent="0.2">
      <c r="A17" t="s">
        <v>158</v>
      </c>
      <c r="B17">
        <f>MATCH($A17,best!A:A,0)</f>
        <v>17</v>
      </c>
      <c r="C17">
        <f>INDEX(best!$A$1:$EZ$43,$B17,C$2)</f>
        <v>3.60364</v>
      </c>
      <c r="D17">
        <f>INDEX(best!$A$1:$EZ$43,$B17,D$2)</f>
        <v>3.6192500000000001</v>
      </c>
      <c r="F17">
        <f>INDEX(best!$A$1:$EZ$43,$B17,F$2)</f>
        <v>136</v>
      </c>
      <c r="G17">
        <f>INDEX(best!$A$1:$EZ$43,$B17,G$2)</f>
        <v>59.636000000000003</v>
      </c>
      <c r="H17">
        <f t="shared" si="0"/>
        <v>43.85</v>
      </c>
      <c r="I17">
        <f>INDEX(best!$A$1:$EZ$43,$B17,I$2)</f>
        <v>3</v>
      </c>
      <c r="J17">
        <f>INDEX(best!$A$1:$EZ$43,$B17,J$2)</f>
        <v>0</v>
      </c>
      <c r="K17" s="2">
        <f t="shared" si="17"/>
        <v>2.2058823529411766E-2</v>
      </c>
      <c r="L17" s="2">
        <f t="shared" si="18"/>
        <v>2.2058823529411766E-2</v>
      </c>
      <c r="M17" s="2">
        <f t="shared" si="19"/>
        <v>3.9285527211775181E-2</v>
      </c>
      <c r="N17">
        <f t="shared" si="1"/>
        <v>73.364000000000004</v>
      </c>
      <c r="O17">
        <f t="shared" si="2"/>
        <v>53.944117647058818</v>
      </c>
      <c r="Q17">
        <f>INDEX(best!$A$1:$EZ$43,$B17,Q$2)</f>
        <v>12939</v>
      </c>
      <c r="R17">
        <f>INDEX(best!$A$1:$EZ$43,$B17,R$2)</f>
        <v>1176.2729999999999</v>
      </c>
      <c r="S17">
        <f>INDEX(best!$A$1:$EZ$43,$B17,S$2)</f>
        <v>559</v>
      </c>
      <c r="T17">
        <f>INDEX(best!$A$1:$EZ$43,$B17,T$2)</f>
        <v>2713</v>
      </c>
      <c r="U17">
        <f t="shared" si="3"/>
        <v>8.649066176470587</v>
      </c>
      <c r="V17">
        <f t="shared" si="4"/>
        <v>4.1102941176470589</v>
      </c>
      <c r="W17">
        <f t="shared" si="5"/>
        <v>19.948529411764707</v>
      </c>
      <c r="Y17">
        <f>INDEX(best!$A$1:$EZ$43,$B17,Y$2)</f>
        <v>1846</v>
      </c>
      <c r="Z17">
        <f>INDEX(best!$A$1:$EZ$43,$B17,Z$2)</f>
        <v>167.81800000000001</v>
      </c>
      <c r="AA17">
        <f>INDEX(best!$A$1:$EZ$43,$B17,AA$2)</f>
        <v>112</v>
      </c>
      <c r="AB17">
        <f>INDEX(best!$A$1:$EZ$43,$B17,AB$2)</f>
        <v>288</v>
      </c>
      <c r="AC17">
        <f t="shared" si="6"/>
        <v>1.2339558823529413</v>
      </c>
      <c r="AD17">
        <f t="shared" si="7"/>
        <v>0.82352941176470584</v>
      </c>
      <c r="AE17">
        <f t="shared" si="8"/>
        <v>2.1176470588235294</v>
      </c>
      <c r="AG17">
        <f>INDEX(best!$A$1:$EZ$43,$B17,AG$2)</f>
        <v>180</v>
      </c>
      <c r="AH17">
        <f>INDEX(best!$A$1:$EZ$43,$B17,AH$2)</f>
        <v>16.364000000000001</v>
      </c>
      <c r="AI17">
        <f>INDEX(best!$A$1:$EZ$43,$B17,AI$2)</f>
        <v>2</v>
      </c>
      <c r="AJ17">
        <f>INDEX(best!$A$1:$EZ$43,$B17,AJ$2)</f>
        <v>48</v>
      </c>
      <c r="AL17">
        <f>INDEX(best!$A$1:$EZ$43,$B17,AL$2)</f>
        <v>44</v>
      </c>
      <c r="AM17">
        <f>INDEX(best!$A$1:$EZ$43,$B17,AM$2)</f>
        <v>4</v>
      </c>
      <c r="AN17">
        <f>INDEX(best!$A$1:$EZ$43,$B17,AN$2)</f>
        <v>4</v>
      </c>
      <c r="AO17">
        <f>INDEX(best!$A$1:$EZ$43,$B17,AO$2)</f>
        <v>4</v>
      </c>
      <c r="AQ17" s="3">
        <f t="shared" si="20"/>
        <v>2.2058823529411766E-2</v>
      </c>
      <c r="AR17" s="2">
        <f t="shared" si="21"/>
        <v>1.51507598815854E-2</v>
      </c>
      <c r="AT17" s="2">
        <f t="shared" si="9"/>
        <v>3.9285527211775181E-2</v>
      </c>
      <c r="AU17" s="2">
        <f t="shared" si="22"/>
        <v>1.3911736476141169E-2</v>
      </c>
      <c r="AW17">
        <f t="shared" si="10"/>
        <v>1.5610000000000124E-2</v>
      </c>
      <c r="BE17">
        <f>INDEX(best!$A$1:$EZ$43,$B17,BE$2)</f>
        <v>16.364000000000001</v>
      </c>
      <c r="BF17">
        <f>INDEX(best!$A$1:$EZ$43,$B17,BF$2)</f>
        <v>3.76</v>
      </c>
      <c r="BG17">
        <f>INDEX(best!$A$1:$EZ$43,$B17,BG$2)</f>
        <v>2.3490000000000002</v>
      </c>
      <c r="BH17" s="2">
        <f t="shared" si="11"/>
        <v>0.22977267171840624</v>
      </c>
      <c r="BI17" s="2">
        <f t="shared" si="12"/>
        <v>0.14354681007088732</v>
      </c>
      <c r="BK17" s="2">
        <f t="shared" si="13"/>
        <v>1.3911736476141169E-2</v>
      </c>
      <c r="BL17" s="2">
        <f t="shared" si="14"/>
        <v>3.9285527211775181E-2</v>
      </c>
      <c r="BN17">
        <f>INDEX(best!$A$1:$EZ$43,$B17,BN$2)</f>
        <v>4</v>
      </c>
      <c r="BO17">
        <f>INDEX(best!$A$1:$EZ$43,$B17,BO$2)</f>
        <v>0</v>
      </c>
      <c r="BP17">
        <f>INDEX(best!$A$1:$EZ$43,$B17,BP$2)</f>
        <v>0</v>
      </c>
      <c r="BQ17" s="2">
        <f t="shared" si="15"/>
        <v>0</v>
      </c>
      <c r="BR17" s="2">
        <f t="shared" si="16"/>
        <v>0</v>
      </c>
      <c r="BU17">
        <f>INDEX(best!$A$1:$EZ$43,$B17,BU$2)</f>
        <v>3</v>
      </c>
      <c r="BV17">
        <f>INDEX(best!$A$1:$EZ$43,$B17,BV$2)</f>
        <v>16.364000000000001</v>
      </c>
      <c r="BW17">
        <f>INDEX(best!$A$1:$EZ$43,$B17,BW$2)</f>
        <v>3.76</v>
      </c>
      <c r="BX17">
        <f>INDEX(best!$A$1:$EZ$43,$B17,BX$2)</f>
        <v>2.3490000000000002</v>
      </c>
      <c r="BY17">
        <f>INDEX(best!$A$1:$EZ$43,$B17,BY$2)</f>
        <v>2.4849999999999999</v>
      </c>
      <c r="BZ17">
        <f>INDEX(best!$A$1:$EZ$43,$B17,BZ$2)</f>
        <v>2.6040000000000001</v>
      </c>
      <c r="CB17">
        <f t="shared" si="23"/>
        <v>22.977267171840623</v>
      </c>
      <c r="CC17">
        <f t="shared" si="24"/>
        <v>14.354681007088733</v>
      </c>
      <c r="CD17">
        <f t="shared" si="25"/>
        <v>15.185773649474456</v>
      </c>
      <c r="CE17">
        <f t="shared" si="26"/>
        <v>15.912979711561967</v>
      </c>
      <c r="CG17">
        <v>27.272727272727273</v>
      </c>
      <c r="CH17">
        <v>1.2</v>
      </c>
      <c r="CJ17">
        <v>15.417990711317525</v>
      </c>
      <c r="CK17">
        <v>1.2</v>
      </c>
    </row>
    <row r="18" spans="1:89" x14ac:dyDescent="0.2">
      <c r="A18" t="s">
        <v>159</v>
      </c>
      <c r="B18">
        <f>MATCH($A18,best!A:A,0)</f>
        <v>18</v>
      </c>
      <c r="C18">
        <f>INDEX(best!$A$1:$EZ$43,$B18,C$2)</f>
        <v>1.304762</v>
      </c>
      <c r="D18">
        <f>INDEX(best!$A$1:$EZ$43,$B18,D$2)</f>
        <v>1.372906</v>
      </c>
      <c r="F18">
        <f>INDEX(best!$A$1:$EZ$43,$B18,F$2)</f>
        <v>319</v>
      </c>
      <c r="G18">
        <f>INDEX(best!$A$1:$EZ$43,$B18,G$2)</f>
        <v>23</v>
      </c>
      <c r="H18">
        <f t="shared" si="0"/>
        <v>7.2100313479623823</v>
      </c>
      <c r="I18">
        <f>INDEX(best!$A$1:$EZ$43,$B18,I$2)</f>
        <v>27</v>
      </c>
      <c r="J18">
        <f>INDEX(best!$A$1:$EZ$43,$B18,J$2)</f>
        <v>0</v>
      </c>
      <c r="K18" s="2">
        <f t="shared" si="17"/>
        <v>8.4639498432601878E-2</v>
      </c>
      <c r="L18" s="2">
        <f t="shared" si="18"/>
        <v>8.4639498432601878E-2</v>
      </c>
      <c r="M18" s="2">
        <f t="shared" si="19"/>
        <v>9.1216216216216214E-2</v>
      </c>
      <c r="N18">
        <f t="shared" si="1"/>
        <v>269</v>
      </c>
      <c r="O18">
        <f t="shared" si="2"/>
        <v>84.32601880877742</v>
      </c>
      <c r="Q18">
        <f>INDEX(best!$A$1:$EZ$43,$B18,Q$2)</f>
        <v>182255</v>
      </c>
      <c r="R18">
        <f>INDEX(best!$A$1:$EZ$43,$B18,R$2)</f>
        <v>36451</v>
      </c>
      <c r="S18">
        <f>INDEX(best!$A$1:$EZ$43,$B18,S$2)</f>
        <v>5984</v>
      </c>
      <c r="T18">
        <f>INDEX(best!$A$1:$EZ$43,$B18,T$2)</f>
        <v>46281</v>
      </c>
      <c r="U18">
        <f t="shared" si="3"/>
        <v>114.26645768025078</v>
      </c>
      <c r="V18">
        <f t="shared" si="4"/>
        <v>18.758620689655171</v>
      </c>
      <c r="W18">
        <f t="shared" si="5"/>
        <v>145.08150470219437</v>
      </c>
      <c r="Y18">
        <f>INDEX(best!$A$1:$EZ$43,$B18,Y$2)</f>
        <v>944</v>
      </c>
      <c r="Z18">
        <f>INDEX(best!$A$1:$EZ$43,$B18,Z$2)</f>
        <v>188.8</v>
      </c>
      <c r="AA18">
        <f>INDEX(best!$A$1:$EZ$43,$B18,AA$2)</f>
        <v>8</v>
      </c>
      <c r="AB18">
        <f>INDEX(best!$A$1:$EZ$43,$B18,AB$2)</f>
        <v>397</v>
      </c>
      <c r="AC18">
        <f t="shared" si="6"/>
        <v>0.59184952978056427</v>
      </c>
      <c r="AD18">
        <f t="shared" si="7"/>
        <v>2.5078369905956112E-2</v>
      </c>
      <c r="AE18">
        <f t="shared" si="8"/>
        <v>1.244514106583072</v>
      </c>
      <c r="AG18">
        <f>INDEX(best!$A$1:$EZ$43,$B18,AG$2)</f>
        <v>8353</v>
      </c>
      <c r="AH18">
        <f>INDEX(best!$A$1:$EZ$43,$B18,AH$2)</f>
        <v>1670.6</v>
      </c>
      <c r="AI18">
        <f>INDEX(best!$A$1:$EZ$43,$B18,AI$2)</f>
        <v>321</v>
      </c>
      <c r="AJ18">
        <f>INDEX(best!$A$1:$EZ$43,$B18,AJ$2)</f>
        <v>4040</v>
      </c>
      <c r="AL18">
        <f>INDEX(best!$A$1:$EZ$43,$B18,AL$2)</f>
        <v>0</v>
      </c>
      <c r="AM18">
        <f>INDEX(best!$A$1:$EZ$43,$B18,AM$2)</f>
        <v>0</v>
      </c>
      <c r="AN18">
        <f>INDEX(best!$A$1:$EZ$43,$B18,AN$2)</f>
        <v>0</v>
      </c>
      <c r="AO18">
        <f>INDEX(best!$A$1:$EZ$43,$B18,AO$2)</f>
        <v>0</v>
      </c>
      <c r="AQ18" s="3">
        <f t="shared" si="20"/>
        <v>8.4639498432601878E-2</v>
      </c>
      <c r="AR18" s="2">
        <f t="shared" si="21"/>
        <v>4.5595227048182571E-2</v>
      </c>
      <c r="AT18" s="2">
        <f t="shared" si="9"/>
        <v>9.1216216216216214E-2</v>
      </c>
      <c r="AU18" s="2">
        <f t="shared" si="22"/>
        <v>4.5831390085320015E-2</v>
      </c>
      <c r="AW18">
        <f t="shared" si="10"/>
        <v>6.8143999999999982E-2</v>
      </c>
      <c r="BE18">
        <f>INDEX(best!$A$1:$EZ$43,$B18,BE$2)</f>
        <v>1670.6</v>
      </c>
      <c r="BF18">
        <f>INDEX(best!$A$1:$EZ$43,$B18,BF$2)</f>
        <v>370.84</v>
      </c>
      <c r="BG18">
        <f>INDEX(best!$A$1:$EZ$43,$B18,BG$2)</f>
        <v>34.055999999999997</v>
      </c>
      <c r="BH18" s="2">
        <f t="shared" si="11"/>
        <v>0.22198012690051477</v>
      </c>
      <c r="BI18" s="2">
        <f t="shared" si="12"/>
        <v>2.0385490243026456E-2</v>
      </c>
      <c r="BK18" s="2">
        <f t="shared" si="13"/>
        <v>4.5831390085320015E-2</v>
      </c>
      <c r="BL18" s="2">
        <f t="shared" si="14"/>
        <v>9.1216216216216214E-2</v>
      </c>
      <c r="BN18">
        <f>INDEX(best!$A$1:$EZ$43,$B18,BN$2)</f>
        <v>0</v>
      </c>
      <c r="BO18">
        <f>INDEX(best!$A$1:$EZ$43,$B18,BO$2)</f>
        <v>0</v>
      </c>
      <c r="BP18">
        <f>INDEX(best!$A$1:$EZ$43,$B18,BP$2)</f>
        <v>0</v>
      </c>
      <c r="BQ18" s="2" t="str">
        <f t="shared" si="15"/>
        <v/>
      </c>
      <c r="BR18" s="2" t="str">
        <f t="shared" si="16"/>
        <v/>
      </c>
      <c r="BU18">
        <f>INDEX(best!$A$1:$EZ$43,$B18,BU$2)</f>
        <v>27</v>
      </c>
      <c r="BV18">
        <f>INDEX(best!$A$1:$EZ$43,$B18,BV$2)</f>
        <v>1670.6</v>
      </c>
      <c r="BW18">
        <f>INDEX(best!$A$1:$EZ$43,$B18,BW$2)</f>
        <v>370.84</v>
      </c>
      <c r="BX18">
        <f>INDEX(best!$A$1:$EZ$43,$B18,BX$2)</f>
        <v>34.055999999999997</v>
      </c>
      <c r="BY18">
        <f>INDEX(best!$A$1:$EZ$43,$B18,BY$2)</f>
        <v>0</v>
      </c>
      <c r="BZ18">
        <f>INDEX(best!$A$1:$EZ$43,$B18,BZ$2)</f>
        <v>14.2</v>
      </c>
      <c r="CB18">
        <f t="shared" si="23"/>
        <v>22.198012690051481</v>
      </c>
      <c r="CC18">
        <f t="shared" si="24"/>
        <v>2.0385490243026458</v>
      </c>
      <c r="CD18">
        <f t="shared" si="25"/>
        <v>0</v>
      </c>
      <c r="CE18">
        <f t="shared" si="26"/>
        <v>0.84999401412666109</v>
      </c>
      <c r="CG18">
        <v>0</v>
      </c>
      <c r="CH18">
        <v>0.31496062992125984</v>
      </c>
      <c r="CJ18">
        <v>2.1055309469651622</v>
      </c>
      <c r="CK18">
        <v>0.31496062992125984</v>
      </c>
    </row>
    <row r="19" spans="1:89" x14ac:dyDescent="0.2">
      <c r="A19" t="s">
        <v>160</v>
      </c>
      <c r="B19">
        <f>MATCH($A19,best!A:A,0)</f>
        <v>19</v>
      </c>
      <c r="C19">
        <f>INDEX(best!$A$1:$EZ$43,$B19,C$2)</f>
        <v>4.4117649999999999</v>
      </c>
      <c r="D19">
        <f>INDEX(best!$A$1:$EZ$43,$B19,D$2)</f>
        <v>7.3684589999999996</v>
      </c>
      <c r="F19">
        <f>INDEX(best!$A$1:$EZ$43,$B19,F$2)</f>
        <v>96</v>
      </c>
      <c r="G19">
        <f>INDEX(best!$A$1:$EZ$43,$B19,G$2)</f>
        <v>65.599999999999994</v>
      </c>
      <c r="H19">
        <f t="shared" si="0"/>
        <v>68.333333333333329</v>
      </c>
      <c r="I19">
        <f>INDEX(best!$A$1:$EZ$43,$B19,I$2)</f>
        <v>6</v>
      </c>
      <c r="J19">
        <f>INDEX(best!$A$1:$EZ$43,$B19,J$2)</f>
        <v>0</v>
      </c>
      <c r="K19" s="2">
        <f t="shared" si="17"/>
        <v>6.25E-2</v>
      </c>
      <c r="L19" s="2">
        <f t="shared" si="18"/>
        <v>6.25E-2</v>
      </c>
      <c r="M19" s="2">
        <f t="shared" si="19"/>
        <v>0.19736842105263155</v>
      </c>
      <c r="N19">
        <f t="shared" si="1"/>
        <v>24.400000000000006</v>
      </c>
      <c r="O19">
        <f t="shared" si="2"/>
        <v>25.416666666666675</v>
      </c>
      <c r="Q19">
        <f>INDEX(best!$A$1:$EZ$43,$B19,Q$2)</f>
        <v>1087</v>
      </c>
      <c r="R19">
        <f>INDEX(best!$A$1:$EZ$43,$B19,R$2)</f>
        <v>217.4</v>
      </c>
      <c r="S19">
        <f>INDEX(best!$A$1:$EZ$43,$B19,S$2)</f>
        <v>63</v>
      </c>
      <c r="T19">
        <f>INDEX(best!$A$1:$EZ$43,$B19,T$2)</f>
        <v>409</v>
      </c>
      <c r="U19">
        <f t="shared" si="3"/>
        <v>2.2645833333333334</v>
      </c>
      <c r="V19">
        <f t="shared" si="4"/>
        <v>0.65625</v>
      </c>
      <c r="W19">
        <f t="shared" si="5"/>
        <v>4.260416666666667</v>
      </c>
      <c r="Y19">
        <f>INDEX(best!$A$1:$EZ$43,$B19,Y$2)</f>
        <v>523</v>
      </c>
      <c r="Z19">
        <f>INDEX(best!$A$1:$EZ$43,$B19,Z$2)</f>
        <v>104.6</v>
      </c>
      <c r="AA19">
        <f>INDEX(best!$A$1:$EZ$43,$B19,AA$2)</f>
        <v>88</v>
      </c>
      <c r="AB19">
        <f>INDEX(best!$A$1:$EZ$43,$B19,AB$2)</f>
        <v>129</v>
      </c>
      <c r="AC19">
        <f t="shared" si="6"/>
        <v>1.0895833333333333</v>
      </c>
      <c r="AD19">
        <f t="shared" si="7"/>
        <v>0.91666666666666663</v>
      </c>
      <c r="AE19">
        <f t="shared" si="8"/>
        <v>1.34375</v>
      </c>
      <c r="AG19">
        <f>INDEX(best!$A$1:$EZ$43,$B19,AG$2)</f>
        <v>186</v>
      </c>
      <c r="AH19">
        <f>INDEX(best!$A$1:$EZ$43,$B19,AH$2)</f>
        <v>37.200000000000003</v>
      </c>
      <c r="AI19">
        <f>INDEX(best!$A$1:$EZ$43,$B19,AI$2)</f>
        <v>27</v>
      </c>
      <c r="AJ19">
        <f>INDEX(best!$A$1:$EZ$43,$B19,AJ$2)</f>
        <v>43</v>
      </c>
      <c r="AL19">
        <f>INDEX(best!$A$1:$EZ$43,$B19,AL$2)</f>
        <v>0</v>
      </c>
      <c r="AM19">
        <f>INDEX(best!$A$1:$EZ$43,$B19,AM$2)</f>
        <v>0</v>
      </c>
      <c r="AN19">
        <f>INDEX(best!$A$1:$EZ$43,$B19,AN$2)</f>
        <v>0</v>
      </c>
      <c r="AO19">
        <f>INDEX(best!$A$1:$EZ$43,$B19,AO$2)</f>
        <v>0</v>
      </c>
      <c r="AQ19" s="3">
        <f t="shared" si="20"/>
        <v>6.25E-2</v>
      </c>
      <c r="AR19" s="2">
        <f t="shared" si="21"/>
        <v>0.11552795031055901</v>
      </c>
      <c r="AT19" s="2">
        <f t="shared" si="9"/>
        <v>0.19736842105263155</v>
      </c>
      <c r="AU19" s="2">
        <f t="shared" si="22"/>
        <v>0.17111315547378106</v>
      </c>
      <c r="AW19">
        <f t="shared" si="10"/>
        <v>2.9566939999999997</v>
      </c>
      <c r="BE19">
        <f>INDEX(best!$A$1:$EZ$43,$B19,BE$2)</f>
        <v>37.200000000000003</v>
      </c>
      <c r="BF19">
        <f>INDEX(best!$A$1:$EZ$43,$B19,BF$2)</f>
        <v>14.44</v>
      </c>
      <c r="BG19">
        <f>INDEX(best!$A$1:$EZ$43,$B19,BG$2)</f>
        <v>11.632</v>
      </c>
      <c r="BH19" s="2">
        <f t="shared" si="11"/>
        <v>0.38817204301075264</v>
      </c>
      <c r="BI19" s="2">
        <f t="shared" si="12"/>
        <v>0.31268817204301069</v>
      </c>
      <c r="BK19" s="2">
        <f t="shared" si="13"/>
        <v>0.17111315547378106</v>
      </c>
      <c r="BL19" s="2">
        <f t="shared" si="14"/>
        <v>0.19736842105263155</v>
      </c>
      <c r="BN19">
        <f>INDEX(best!$A$1:$EZ$43,$B19,BN$2)</f>
        <v>0</v>
      </c>
      <c r="BO19">
        <f>INDEX(best!$A$1:$EZ$43,$B19,BO$2)</f>
        <v>0</v>
      </c>
      <c r="BP19">
        <f>INDEX(best!$A$1:$EZ$43,$B19,BP$2)</f>
        <v>0</v>
      </c>
      <c r="BQ19" s="2" t="str">
        <f t="shared" si="15"/>
        <v/>
      </c>
      <c r="BR19" s="2" t="str">
        <f t="shared" si="16"/>
        <v/>
      </c>
      <c r="BU19">
        <f>INDEX(best!$A$1:$EZ$43,$B19,BU$2)</f>
        <v>6</v>
      </c>
      <c r="BV19">
        <f>INDEX(best!$A$1:$EZ$43,$B19,BV$2)</f>
        <v>37.200000000000003</v>
      </c>
      <c r="BW19">
        <f>INDEX(best!$A$1:$EZ$43,$B19,BW$2)</f>
        <v>14.44</v>
      </c>
      <c r="BX19">
        <f>INDEX(best!$A$1:$EZ$43,$B19,BX$2)</f>
        <v>11.632</v>
      </c>
      <c r="BY19">
        <f>INDEX(best!$A$1:$EZ$43,$B19,BY$2)</f>
        <v>14.3</v>
      </c>
      <c r="BZ19">
        <f>INDEX(best!$A$1:$EZ$43,$B19,BZ$2)</f>
        <v>12.65</v>
      </c>
      <c r="CB19">
        <f t="shared" si="23"/>
        <v>38.817204301075265</v>
      </c>
      <c r="CC19">
        <f t="shared" si="24"/>
        <v>31.268817204301072</v>
      </c>
      <c r="CD19">
        <f t="shared" si="25"/>
        <v>38.44086021505376</v>
      </c>
      <c r="CE19">
        <f t="shared" si="26"/>
        <v>34.005376344086017</v>
      </c>
      <c r="CG19">
        <v>40</v>
      </c>
      <c r="CH19">
        <v>7.2</v>
      </c>
      <c r="CJ19">
        <v>26.232432432432429</v>
      </c>
      <c r="CK19">
        <v>7.2</v>
      </c>
    </row>
    <row r="20" spans="1:89" x14ac:dyDescent="0.2">
      <c r="A20" t="s">
        <v>161</v>
      </c>
      <c r="B20">
        <f>MATCH($A20,best!A:A,0)</f>
        <v>20</v>
      </c>
      <c r="C20">
        <f>INDEX(best!$A$1:$EZ$43,$B20,C$2)</f>
        <v>9.5894739999999992</v>
      </c>
      <c r="D20">
        <f>INDEX(best!$A$1:$EZ$43,$B20,D$2)</f>
        <v>14.024221000000001</v>
      </c>
      <c r="F20">
        <f>INDEX(best!$A$1:$EZ$43,$B20,F$2)</f>
        <v>422</v>
      </c>
      <c r="G20">
        <f>INDEX(best!$A$1:$EZ$43,$B20,G$2)</f>
        <v>292.65499999999997</v>
      </c>
      <c r="H20">
        <f t="shared" si="0"/>
        <v>69.349526066350705</v>
      </c>
      <c r="I20">
        <f>INDEX(best!$A$1:$EZ$43,$B20,I$2)</f>
        <v>2.8620000000000001</v>
      </c>
      <c r="J20">
        <f>INDEX(best!$A$1:$EZ$43,$B20,J$2)</f>
        <v>5</v>
      </c>
      <c r="K20" s="2">
        <f t="shared" si="17"/>
        <v>6.7819905213270144E-3</v>
      </c>
      <c r="L20" s="2">
        <f t="shared" si="18"/>
        <v>1.8630331753554503E-2</v>
      </c>
      <c r="M20" s="2">
        <f t="shared" si="19"/>
        <v>2.2126869998840306E-2</v>
      </c>
      <c r="N20">
        <f t="shared" si="1"/>
        <v>126.48300000000003</v>
      </c>
      <c r="O20">
        <f t="shared" si="2"/>
        <v>29.97227488151659</v>
      </c>
      <c r="Q20">
        <f>INDEX(best!$A$1:$EZ$43,$B20,Q$2)</f>
        <v>13382</v>
      </c>
      <c r="R20">
        <f>INDEX(best!$A$1:$EZ$43,$B20,R$2)</f>
        <v>461.44799999999998</v>
      </c>
      <c r="S20">
        <f>INDEX(best!$A$1:$EZ$43,$B20,S$2)</f>
        <v>9</v>
      </c>
      <c r="T20">
        <f>INDEX(best!$A$1:$EZ$43,$B20,T$2)</f>
        <v>2282</v>
      </c>
      <c r="U20">
        <f t="shared" si="3"/>
        <v>1.0934786729857819</v>
      </c>
      <c r="V20">
        <f t="shared" si="4"/>
        <v>2.132701421800948E-2</v>
      </c>
      <c r="W20">
        <f t="shared" si="5"/>
        <v>5.407582938388626</v>
      </c>
      <c r="Y20">
        <f>INDEX(best!$A$1:$EZ$43,$B20,Y$2)</f>
        <v>14212</v>
      </c>
      <c r="Z20">
        <f>INDEX(best!$A$1:$EZ$43,$B20,Z$2)</f>
        <v>490.06900000000002</v>
      </c>
      <c r="AA20">
        <f>INDEX(best!$A$1:$EZ$43,$B20,AA$2)</f>
        <v>341</v>
      </c>
      <c r="AB20">
        <f>INDEX(best!$A$1:$EZ$43,$B20,AB$2)</f>
        <v>964</v>
      </c>
      <c r="AC20">
        <f t="shared" si="6"/>
        <v>1.1613009478672986</v>
      </c>
      <c r="AD20">
        <f t="shared" si="7"/>
        <v>0.80805687203791465</v>
      </c>
      <c r="AE20">
        <f t="shared" si="8"/>
        <v>2.2843601895734595</v>
      </c>
      <c r="AG20">
        <f>INDEX(best!$A$1:$EZ$43,$B20,AG$2)</f>
        <v>794</v>
      </c>
      <c r="AH20">
        <f>INDEX(best!$A$1:$EZ$43,$B20,AH$2)</f>
        <v>27.379000000000001</v>
      </c>
      <c r="AI20">
        <f>INDEX(best!$A$1:$EZ$43,$B20,AI$2)</f>
        <v>5</v>
      </c>
      <c r="AJ20">
        <f>INDEX(best!$A$1:$EZ$43,$B20,AJ$2)</f>
        <v>226</v>
      </c>
      <c r="AL20">
        <f>INDEX(best!$A$1:$EZ$43,$B20,AL$2)</f>
        <v>310</v>
      </c>
      <c r="AM20">
        <f>INDEX(best!$A$1:$EZ$43,$B20,AM$2)</f>
        <v>10.69</v>
      </c>
      <c r="AN20">
        <f>INDEX(best!$A$1:$EZ$43,$B20,AN$2)</f>
        <v>8</v>
      </c>
      <c r="AO20">
        <f>INDEX(best!$A$1:$EZ$43,$B20,AO$2)</f>
        <v>16</v>
      </c>
      <c r="AQ20" s="3">
        <f t="shared" si="20"/>
        <v>1.8630331753554503E-2</v>
      </c>
      <c r="AR20" s="2">
        <f t="shared" si="21"/>
        <v>4.0008743932057965E-2</v>
      </c>
      <c r="AT20" s="2">
        <f t="shared" si="9"/>
        <v>2.2126869998840306E-2</v>
      </c>
      <c r="AU20" s="2">
        <f t="shared" si="22"/>
        <v>5.9332795894662026E-2</v>
      </c>
      <c r="AW20">
        <f t="shared" si="10"/>
        <v>4.4347470000000015</v>
      </c>
      <c r="BE20">
        <f>INDEX(best!$A$1:$EZ$43,$B20,BE$2)</f>
        <v>27.379000000000001</v>
      </c>
      <c r="BF20">
        <f>INDEX(best!$A$1:$EZ$43,$B20,BF$2)</f>
        <v>0.89800000000000002</v>
      </c>
      <c r="BG20">
        <f>INDEX(best!$A$1:$EZ$43,$B20,BG$2)</f>
        <v>0.50700000000000001</v>
      </c>
      <c r="BH20" s="2">
        <f t="shared" si="11"/>
        <v>3.2798860440483579E-2</v>
      </c>
      <c r="BI20" s="2">
        <f t="shared" si="12"/>
        <v>1.8517842141787502E-2</v>
      </c>
      <c r="BK20" s="2">
        <f t="shared" si="13"/>
        <v>5.9332795894662026E-2</v>
      </c>
      <c r="BL20" s="2">
        <f t="shared" si="14"/>
        <v>2.2126869998840306E-2</v>
      </c>
      <c r="BN20">
        <f>INDEX(best!$A$1:$EZ$43,$B20,BN$2)</f>
        <v>10.69</v>
      </c>
      <c r="BO20">
        <f>INDEX(best!$A$1:$EZ$43,$B20,BO$2)</f>
        <v>0</v>
      </c>
      <c r="BP20">
        <f>INDEX(best!$A$1:$EZ$43,$B20,BP$2)</f>
        <v>0</v>
      </c>
      <c r="BQ20" s="2">
        <f t="shared" si="15"/>
        <v>0</v>
      </c>
      <c r="BR20" s="2">
        <f t="shared" si="16"/>
        <v>0</v>
      </c>
      <c r="BU20">
        <f>INDEX(best!$A$1:$EZ$43,$B20,BU$2)</f>
        <v>2.8620000000000001</v>
      </c>
      <c r="BV20">
        <f>INDEX(best!$A$1:$EZ$43,$B20,BV$2)</f>
        <v>27.379000000000001</v>
      </c>
      <c r="BW20">
        <f>INDEX(best!$A$1:$EZ$43,$B20,BW$2)</f>
        <v>0.89800000000000002</v>
      </c>
      <c r="BX20">
        <f>INDEX(best!$A$1:$EZ$43,$B20,BX$2)</f>
        <v>0.50700000000000001</v>
      </c>
      <c r="BY20">
        <f>INDEX(best!$A$1:$EZ$43,$B20,BY$2)</f>
        <v>0.78100000000000003</v>
      </c>
      <c r="BZ20">
        <f>INDEX(best!$A$1:$EZ$43,$B20,BZ$2)</f>
        <v>0.61899999999999999</v>
      </c>
      <c r="CB20">
        <f t="shared" si="23"/>
        <v>3.2798860440483582</v>
      </c>
      <c r="CC20">
        <f t="shared" si="24"/>
        <v>1.8517842141787502</v>
      </c>
      <c r="CD20">
        <f t="shared" si="25"/>
        <v>2.8525512253917236</v>
      </c>
      <c r="CE20">
        <f t="shared" si="26"/>
        <v>2.2608568610979214</v>
      </c>
      <c r="CG20">
        <v>48.275862068965516</v>
      </c>
      <c r="CH20">
        <v>11.261872455902306</v>
      </c>
      <c r="CJ20">
        <v>1.5413272946418786</v>
      </c>
      <c r="CK20">
        <v>11.261872455902306</v>
      </c>
    </row>
    <row r="21" spans="1:89" x14ac:dyDescent="0.2">
      <c r="A21" t="s">
        <v>162</v>
      </c>
      <c r="B21">
        <f>MATCH($A21,best!A:A,0)</f>
        <v>21</v>
      </c>
      <c r="C21">
        <f>INDEX(best!$A$1:$EZ$43,$B21,C$2)</f>
        <v>1.833151</v>
      </c>
      <c r="D21">
        <f>INDEX(best!$A$1:$EZ$43,$B21,D$2)</f>
        <v>5.1851159999999998</v>
      </c>
      <c r="F21">
        <f>INDEX(best!$A$1:$EZ$43,$B21,F$2)</f>
        <v>33</v>
      </c>
      <c r="G21">
        <f>INDEX(best!$A$1:$EZ$43,$B21,G$2)</f>
        <v>25.667000000000002</v>
      </c>
      <c r="H21">
        <f t="shared" si="0"/>
        <v>77.778787878787881</v>
      </c>
      <c r="I21">
        <f>INDEX(best!$A$1:$EZ$43,$B21,I$2)</f>
        <v>1.667</v>
      </c>
      <c r="J21">
        <f>INDEX(best!$A$1:$EZ$43,$B21,J$2)</f>
        <v>0</v>
      </c>
      <c r="K21" s="2">
        <f t="shared" si="17"/>
        <v>5.0515151515151513E-2</v>
      </c>
      <c r="L21" s="2">
        <f t="shared" si="18"/>
        <v>5.0515151515151513E-2</v>
      </c>
      <c r="M21" s="2">
        <f t="shared" si="19"/>
        <v>0.22732851493249698</v>
      </c>
      <c r="N21">
        <f t="shared" si="1"/>
        <v>5.6659999999999986</v>
      </c>
      <c r="O21">
        <f t="shared" si="2"/>
        <v>17.169696969696957</v>
      </c>
      <c r="Q21">
        <f>INDEX(best!$A$1:$EZ$43,$B21,Q$2)</f>
        <v>233</v>
      </c>
      <c r="R21">
        <f>INDEX(best!$A$1:$EZ$43,$B21,R$2)</f>
        <v>38.832999999999998</v>
      </c>
      <c r="S21">
        <f>INDEX(best!$A$1:$EZ$43,$B21,S$2)</f>
        <v>3</v>
      </c>
      <c r="T21">
        <f>INDEX(best!$A$1:$EZ$43,$B21,T$2)</f>
        <v>134</v>
      </c>
      <c r="U21">
        <f t="shared" si="3"/>
        <v>1.1767575757575757</v>
      </c>
      <c r="V21">
        <f t="shared" si="4"/>
        <v>9.0909090909090912E-2</v>
      </c>
      <c r="W21">
        <f t="shared" si="5"/>
        <v>4.0606060606060606</v>
      </c>
      <c r="Y21">
        <f>INDEX(best!$A$1:$EZ$43,$B21,Y$2)</f>
        <v>173</v>
      </c>
      <c r="Z21">
        <f>INDEX(best!$A$1:$EZ$43,$B21,Z$2)</f>
        <v>28.832999999999998</v>
      </c>
      <c r="AA21">
        <f>INDEX(best!$A$1:$EZ$43,$B21,AA$2)</f>
        <v>22</v>
      </c>
      <c r="AB21">
        <f>INDEX(best!$A$1:$EZ$43,$B21,AB$2)</f>
        <v>32</v>
      </c>
      <c r="AC21">
        <f t="shared" si="6"/>
        <v>0.87372727272727269</v>
      </c>
      <c r="AD21">
        <f t="shared" si="7"/>
        <v>0.66666666666666663</v>
      </c>
      <c r="AE21">
        <f t="shared" si="8"/>
        <v>0.96969696969696972</v>
      </c>
      <c r="AG21">
        <f>INDEX(best!$A$1:$EZ$43,$B21,AG$2)</f>
        <v>74</v>
      </c>
      <c r="AH21">
        <f>INDEX(best!$A$1:$EZ$43,$B21,AH$2)</f>
        <v>12.333</v>
      </c>
      <c r="AI21">
        <f>INDEX(best!$A$1:$EZ$43,$B21,AI$2)</f>
        <v>2</v>
      </c>
      <c r="AJ21">
        <f>INDEX(best!$A$1:$EZ$43,$B21,AJ$2)</f>
        <v>34</v>
      </c>
      <c r="AL21">
        <f>INDEX(best!$A$1:$EZ$43,$B21,AL$2)</f>
        <v>0</v>
      </c>
      <c r="AM21">
        <f>INDEX(best!$A$1:$EZ$43,$B21,AM$2)</f>
        <v>0</v>
      </c>
      <c r="AN21">
        <f>INDEX(best!$A$1:$EZ$43,$B21,AN$2)</f>
        <v>0</v>
      </c>
      <c r="AO21">
        <f>INDEX(best!$A$1:$EZ$43,$B21,AO$2)</f>
        <v>0</v>
      </c>
      <c r="AQ21" s="3">
        <f t="shared" si="20"/>
        <v>5.0515151515151513E-2</v>
      </c>
      <c r="AR21" s="2">
        <f t="shared" si="21"/>
        <v>0.18226287943723585</v>
      </c>
      <c r="AT21" s="2">
        <f t="shared" si="9"/>
        <v>0.22732851493249698</v>
      </c>
      <c r="AU21" s="2">
        <f t="shared" si="22"/>
        <v>0.31759070893312391</v>
      </c>
      <c r="AW21">
        <f t="shared" si="10"/>
        <v>3.3519649999999999</v>
      </c>
      <c r="BE21">
        <f>INDEX(best!$A$1:$EZ$43,$B21,BE$2)</f>
        <v>12.333</v>
      </c>
      <c r="BF21">
        <f>INDEX(best!$A$1:$EZ$43,$B21,BF$2)</f>
        <v>2.1110000000000002</v>
      </c>
      <c r="BG21">
        <f>INDEX(best!$A$1:$EZ$43,$B21,BG$2)</f>
        <v>1.887</v>
      </c>
      <c r="BH21" s="2">
        <f t="shared" si="11"/>
        <v>0.17116678829157547</v>
      </c>
      <c r="BI21" s="2">
        <f t="shared" si="12"/>
        <v>0.15300413524689857</v>
      </c>
      <c r="BK21" s="2">
        <f t="shared" si="13"/>
        <v>0.31759070893312391</v>
      </c>
      <c r="BL21" s="2">
        <f t="shared" si="14"/>
        <v>0.22732851493249698</v>
      </c>
      <c r="BN21">
        <f>INDEX(best!$A$1:$EZ$43,$B21,BN$2)</f>
        <v>0</v>
      </c>
      <c r="BO21">
        <f>INDEX(best!$A$1:$EZ$43,$B21,BO$2)</f>
        <v>0</v>
      </c>
      <c r="BP21">
        <f>INDEX(best!$A$1:$EZ$43,$B21,BP$2)</f>
        <v>0</v>
      </c>
      <c r="BQ21" s="2" t="str">
        <f t="shared" si="15"/>
        <v/>
      </c>
      <c r="BR21" s="2" t="str">
        <f t="shared" si="16"/>
        <v/>
      </c>
      <c r="BU21">
        <f>INDEX(best!$A$1:$EZ$43,$B21,BU$2)</f>
        <v>1.667</v>
      </c>
      <c r="BV21">
        <f>INDEX(best!$A$1:$EZ$43,$B21,BV$2)</f>
        <v>12.333</v>
      </c>
      <c r="BW21">
        <f>INDEX(best!$A$1:$EZ$43,$B21,BW$2)</f>
        <v>2.1110000000000002</v>
      </c>
      <c r="BX21">
        <f>INDEX(best!$A$1:$EZ$43,$B21,BX$2)</f>
        <v>1.887</v>
      </c>
      <c r="BY21">
        <f>INDEX(best!$A$1:$EZ$43,$B21,BY$2)</f>
        <v>2.2080000000000002</v>
      </c>
      <c r="BZ21">
        <f>INDEX(best!$A$1:$EZ$43,$B21,BZ$2)</f>
        <v>1.6850000000000001</v>
      </c>
      <c r="CB21">
        <f t="shared" si="23"/>
        <v>17.116678829157546</v>
      </c>
      <c r="CC21">
        <f t="shared" si="24"/>
        <v>15.300413524689855</v>
      </c>
      <c r="CD21">
        <f t="shared" si="25"/>
        <v>17.903186572610071</v>
      </c>
      <c r="CE21">
        <f t="shared" si="26"/>
        <v>13.662531419768102</v>
      </c>
      <c r="CG21">
        <v>66.666666666666671</v>
      </c>
      <c r="CH21">
        <v>11.111111111111111</v>
      </c>
      <c r="CJ21">
        <v>14.566735516868302</v>
      </c>
      <c r="CK21">
        <v>11.111111111111111</v>
      </c>
    </row>
    <row r="22" spans="1:89" x14ac:dyDescent="0.2">
      <c r="A22" t="s">
        <v>163</v>
      </c>
      <c r="B22">
        <f>MATCH($A22,best!A:A,0)</f>
        <v>22</v>
      </c>
      <c r="C22">
        <f>INDEX(best!$A$1:$EZ$43,$B22,C$2)</f>
        <v>6.6524390000000002</v>
      </c>
      <c r="D22">
        <f>INDEX(best!$A$1:$EZ$43,$B22,D$2)</f>
        <v>6.6524390000000002</v>
      </c>
      <c r="F22">
        <f>INDEX(best!$A$1:$EZ$43,$B22,F$2)</f>
        <v>40</v>
      </c>
      <c r="G22">
        <f>INDEX(best!$A$1:$EZ$43,$B22,G$2)</f>
        <v>22.5</v>
      </c>
      <c r="H22">
        <f t="shared" si="0"/>
        <v>56.25</v>
      </c>
      <c r="I22">
        <f>INDEX(best!$A$1:$EZ$43,$B22,I$2)</f>
        <v>9</v>
      </c>
      <c r="J22">
        <f>INDEX(best!$A$1:$EZ$43,$B22,J$2)</f>
        <v>0</v>
      </c>
      <c r="K22" s="2">
        <f t="shared" si="17"/>
        <v>0.22500000000000001</v>
      </c>
      <c r="L22" s="2">
        <f t="shared" si="18"/>
        <v>0.22500000000000001</v>
      </c>
      <c r="M22" s="2">
        <f t="shared" si="19"/>
        <v>0.51428571428571423</v>
      </c>
      <c r="N22">
        <f t="shared" si="1"/>
        <v>8.5</v>
      </c>
      <c r="O22">
        <f t="shared" si="2"/>
        <v>21.250000000000004</v>
      </c>
      <c r="Q22">
        <f>INDEX(best!$A$1:$EZ$43,$B22,Q$2)</f>
        <v>324</v>
      </c>
      <c r="R22">
        <f>INDEX(best!$A$1:$EZ$43,$B22,R$2)</f>
        <v>81</v>
      </c>
      <c r="S22">
        <f>INDEX(best!$A$1:$EZ$43,$B22,S$2)</f>
        <v>64</v>
      </c>
      <c r="T22">
        <f>INDEX(best!$A$1:$EZ$43,$B22,T$2)</f>
        <v>99</v>
      </c>
      <c r="U22">
        <f t="shared" si="3"/>
        <v>2.0249999999999999</v>
      </c>
      <c r="V22">
        <f t="shared" si="4"/>
        <v>1.6</v>
      </c>
      <c r="W22">
        <f t="shared" si="5"/>
        <v>2.4750000000000001</v>
      </c>
      <c r="Y22">
        <f>INDEX(best!$A$1:$EZ$43,$B22,Y$2)</f>
        <v>146</v>
      </c>
      <c r="Z22">
        <f>INDEX(best!$A$1:$EZ$43,$B22,Z$2)</f>
        <v>36.5</v>
      </c>
      <c r="AA22">
        <f>INDEX(best!$A$1:$EZ$43,$B22,AA$2)</f>
        <v>35</v>
      </c>
      <c r="AB22">
        <f>INDEX(best!$A$1:$EZ$43,$B22,AB$2)</f>
        <v>38</v>
      </c>
      <c r="AC22">
        <f t="shared" si="6"/>
        <v>0.91249999999999998</v>
      </c>
      <c r="AD22">
        <f t="shared" si="7"/>
        <v>0.875</v>
      </c>
      <c r="AE22">
        <f t="shared" si="8"/>
        <v>0.95</v>
      </c>
      <c r="AG22">
        <f>INDEX(best!$A$1:$EZ$43,$B22,AG$2)</f>
        <v>124</v>
      </c>
      <c r="AH22">
        <f>INDEX(best!$A$1:$EZ$43,$B22,AH$2)</f>
        <v>31</v>
      </c>
      <c r="AI22">
        <f>INDEX(best!$A$1:$EZ$43,$B22,AI$2)</f>
        <v>26</v>
      </c>
      <c r="AJ22">
        <f>INDEX(best!$A$1:$EZ$43,$B22,AJ$2)</f>
        <v>36</v>
      </c>
      <c r="AL22">
        <f>INDEX(best!$A$1:$EZ$43,$B22,AL$2)</f>
        <v>0</v>
      </c>
      <c r="AM22">
        <f>INDEX(best!$A$1:$EZ$43,$B22,AM$2)</f>
        <v>0</v>
      </c>
      <c r="AN22">
        <f>INDEX(best!$A$1:$EZ$43,$B22,AN$2)</f>
        <v>0</v>
      </c>
      <c r="AO22">
        <f>INDEX(best!$A$1:$EZ$43,$B22,AO$2)</f>
        <v>0</v>
      </c>
      <c r="AQ22" s="3">
        <f t="shared" si="20"/>
        <v>0.22500000000000001</v>
      </c>
      <c r="AR22" s="2">
        <f t="shared" si="21"/>
        <v>0.26382978723404255</v>
      </c>
      <c r="AT22" s="2">
        <f t="shared" si="9"/>
        <v>0.51428571428571423</v>
      </c>
      <c r="AU22" s="2">
        <f t="shared" si="22"/>
        <v>0.38271604938271603</v>
      </c>
      <c r="AW22">
        <f t="shared" si="10"/>
        <v>0</v>
      </c>
      <c r="BE22">
        <f>INDEX(best!$A$1:$EZ$43,$B22,BE$2)</f>
        <v>31</v>
      </c>
      <c r="BF22">
        <f>INDEX(best!$A$1:$EZ$43,$B22,BF$2)</f>
        <v>17.062000000000001</v>
      </c>
      <c r="BG22">
        <f>INDEX(best!$A$1:$EZ$43,$B22,BG$2)</f>
        <v>16.928999999999998</v>
      </c>
      <c r="BH22" s="2">
        <f t="shared" si="11"/>
        <v>0.55038709677419362</v>
      </c>
      <c r="BI22" s="2">
        <f t="shared" si="12"/>
        <v>0.5460967741935483</v>
      </c>
      <c r="BK22" s="2">
        <f t="shared" si="13"/>
        <v>0.38271604938271603</v>
      </c>
      <c r="BL22" s="2">
        <f t="shared" si="14"/>
        <v>0.51428571428571423</v>
      </c>
      <c r="BN22">
        <f>INDEX(best!$A$1:$EZ$43,$B22,BN$2)</f>
        <v>0</v>
      </c>
      <c r="BO22">
        <f>INDEX(best!$A$1:$EZ$43,$B22,BO$2)</f>
        <v>0</v>
      </c>
      <c r="BP22">
        <f>INDEX(best!$A$1:$EZ$43,$B22,BP$2)</f>
        <v>0</v>
      </c>
      <c r="BQ22" s="2" t="str">
        <f t="shared" si="15"/>
        <v/>
      </c>
      <c r="BR22" s="2" t="str">
        <f t="shared" si="16"/>
        <v/>
      </c>
      <c r="BU22">
        <f>INDEX(best!$A$1:$EZ$43,$B22,BU$2)</f>
        <v>9</v>
      </c>
      <c r="BV22">
        <f>INDEX(best!$A$1:$EZ$43,$B22,BV$2)</f>
        <v>31</v>
      </c>
      <c r="BW22">
        <f>INDEX(best!$A$1:$EZ$43,$B22,BW$2)</f>
        <v>17.062000000000001</v>
      </c>
      <c r="BX22">
        <f>INDEX(best!$A$1:$EZ$43,$B22,BX$2)</f>
        <v>16.928999999999998</v>
      </c>
      <c r="BY22">
        <f>INDEX(best!$A$1:$EZ$43,$B22,BY$2)</f>
        <v>17.062000000000001</v>
      </c>
      <c r="BZ22">
        <f>INDEX(best!$A$1:$EZ$43,$B22,BZ$2)</f>
        <v>16.928999999999998</v>
      </c>
      <c r="CB22">
        <f t="shared" si="23"/>
        <v>55.038709677419355</v>
      </c>
      <c r="CC22">
        <f t="shared" si="24"/>
        <v>54.609677419354831</v>
      </c>
      <c r="CD22">
        <f t="shared" si="25"/>
        <v>55.038709677419355</v>
      </c>
      <c r="CE22">
        <f t="shared" si="26"/>
        <v>54.609677419354831</v>
      </c>
      <c r="CG22">
        <v>100</v>
      </c>
      <c r="CH22">
        <v>100</v>
      </c>
      <c r="CJ22">
        <v>55.274576271186447</v>
      </c>
      <c r="CK22">
        <v>100</v>
      </c>
    </row>
    <row r="23" spans="1:89" x14ac:dyDescent="0.2">
      <c r="A23" t="s">
        <v>164</v>
      </c>
      <c r="B23">
        <f>MATCH($A23,best!A:A,0)</f>
        <v>23</v>
      </c>
      <c r="C23">
        <f>INDEX(best!$A$1:$EZ$43,$B23,C$2)</f>
        <v>3.6737449999999998</v>
      </c>
      <c r="D23">
        <f>INDEX(best!$A$1:$EZ$43,$B23,D$2)</f>
        <v>5.1207770000000004</v>
      </c>
      <c r="F23">
        <f>INDEX(best!$A$1:$EZ$43,$B23,F$2)</f>
        <v>282</v>
      </c>
      <c r="G23">
        <f>INDEX(best!$A$1:$EZ$43,$B23,G$2)</f>
        <v>255.19200000000001</v>
      </c>
      <c r="H23">
        <f t="shared" si="0"/>
        <v>90.493617021276592</v>
      </c>
      <c r="I23">
        <f>INDEX(best!$A$1:$EZ$43,$B23,I$2)</f>
        <v>3.6539999999999999</v>
      </c>
      <c r="J23">
        <f>INDEX(best!$A$1:$EZ$43,$B23,J$2)</f>
        <v>0</v>
      </c>
      <c r="K23" s="2">
        <f t="shared" si="17"/>
        <v>1.2957446808510638E-2</v>
      </c>
      <c r="L23" s="2">
        <f t="shared" si="18"/>
        <v>1.2957446808510638E-2</v>
      </c>
      <c r="M23" s="2">
        <f t="shared" si="19"/>
        <v>0.13630259623992841</v>
      </c>
      <c r="N23">
        <f t="shared" si="1"/>
        <v>23.153999999999993</v>
      </c>
      <c r="O23">
        <f t="shared" si="2"/>
        <v>8.2106382978723413</v>
      </c>
      <c r="Q23">
        <f>INDEX(best!$A$1:$EZ$43,$B23,Q$2)</f>
        <v>11787</v>
      </c>
      <c r="R23">
        <f>INDEX(best!$A$1:$EZ$43,$B23,R$2)</f>
        <v>453.346</v>
      </c>
      <c r="S23">
        <f>INDEX(best!$A$1:$EZ$43,$B23,S$2)</f>
        <v>15</v>
      </c>
      <c r="T23">
        <f>INDEX(best!$A$1:$EZ$43,$B23,T$2)</f>
        <v>3297</v>
      </c>
      <c r="U23">
        <f t="shared" si="3"/>
        <v>1.6076099290780141</v>
      </c>
      <c r="V23">
        <f t="shared" si="4"/>
        <v>5.3191489361702128E-2</v>
      </c>
      <c r="W23">
        <f t="shared" si="5"/>
        <v>11.691489361702128</v>
      </c>
      <c r="Y23">
        <f>INDEX(best!$A$1:$EZ$43,$B23,Y$2)</f>
        <v>7312</v>
      </c>
      <c r="Z23">
        <f>INDEX(best!$A$1:$EZ$43,$B23,Z$2)</f>
        <v>281.23099999999999</v>
      </c>
      <c r="AA23">
        <f>INDEX(best!$A$1:$EZ$43,$B23,AA$2)</f>
        <v>210</v>
      </c>
      <c r="AB23">
        <f>INDEX(best!$A$1:$EZ$43,$B23,AB$2)</f>
        <v>313</v>
      </c>
      <c r="AC23">
        <f t="shared" si="6"/>
        <v>0.9972730496453901</v>
      </c>
      <c r="AD23">
        <f t="shared" si="7"/>
        <v>0.74468085106382975</v>
      </c>
      <c r="AE23">
        <f t="shared" si="8"/>
        <v>1.1099290780141844</v>
      </c>
      <c r="AG23">
        <f>INDEX(best!$A$1:$EZ$43,$B23,AG$2)</f>
        <v>968</v>
      </c>
      <c r="AH23">
        <f>INDEX(best!$A$1:$EZ$43,$B23,AH$2)</f>
        <v>37.231000000000002</v>
      </c>
      <c r="AI23">
        <f>INDEX(best!$A$1:$EZ$43,$B23,AI$2)</f>
        <v>0</v>
      </c>
      <c r="AJ23">
        <f>INDEX(best!$A$1:$EZ$43,$B23,AJ$2)</f>
        <v>163</v>
      </c>
      <c r="AL23">
        <f>INDEX(best!$A$1:$EZ$43,$B23,AL$2)</f>
        <v>0</v>
      </c>
      <c r="AM23">
        <f>INDEX(best!$A$1:$EZ$43,$B23,AM$2)</f>
        <v>0</v>
      </c>
      <c r="AN23">
        <f>INDEX(best!$A$1:$EZ$43,$B23,AN$2)</f>
        <v>0</v>
      </c>
      <c r="AO23">
        <f>INDEX(best!$A$1:$EZ$43,$B23,AO$2)</f>
        <v>0</v>
      </c>
      <c r="AQ23" s="3">
        <f t="shared" si="20"/>
        <v>1.2957446808510638E-2</v>
      </c>
      <c r="AR23" s="2">
        <f t="shared" si="21"/>
        <v>5.0683590692330416E-2</v>
      </c>
      <c r="AT23" s="2">
        <f t="shared" si="9"/>
        <v>0.13630259623992841</v>
      </c>
      <c r="AU23" s="2">
        <f t="shared" si="22"/>
        <v>8.2124911215716037E-2</v>
      </c>
      <c r="AW23">
        <f t="shared" si="10"/>
        <v>1.4470320000000005</v>
      </c>
      <c r="BE23">
        <f>INDEX(best!$A$1:$EZ$43,$B23,BE$2)</f>
        <v>37.231000000000002</v>
      </c>
      <c r="BF23">
        <f>INDEX(best!$A$1:$EZ$43,$B23,BF$2)</f>
        <v>1.9570000000000001</v>
      </c>
      <c r="BG23">
        <f>INDEX(best!$A$1:$EZ$43,$B23,BG$2)</f>
        <v>0.877</v>
      </c>
      <c r="BH23" s="2">
        <f t="shared" si="11"/>
        <v>5.2563723778571617E-2</v>
      </c>
      <c r="BI23" s="2">
        <f t="shared" si="12"/>
        <v>2.3555639117939349E-2</v>
      </c>
      <c r="BK23" s="2">
        <f t="shared" si="13"/>
        <v>8.2124911215716037E-2</v>
      </c>
      <c r="BL23" s="2">
        <f t="shared" si="14"/>
        <v>0.13630259623992841</v>
      </c>
      <c r="BN23">
        <f>INDEX(best!$A$1:$EZ$43,$B23,BN$2)</f>
        <v>0</v>
      </c>
      <c r="BO23">
        <f>INDEX(best!$A$1:$EZ$43,$B23,BO$2)</f>
        <v>0</v>
      </c>
      <c r="BP23">
        <f>INDEX(best!$A$1:$EZ$43,$B23,BP$2)</f>
        <v>0</v>
      </c>
      <c r="BQ23" s="2" t="str">
        <f t="shared" si="15"/>
        <v/>
      </c>
      <c r="BR23" s="2" t="str">
        <f t="shared" si="16"/>
        <v/>
      </c>
      <c r="BU23">
        <f>INDEX(best!$A$1:$EZ$43,$B23,BU$2)</f>
        <v>3.6539999999999999</v>
      </c>
      <c r="BV23">
        <f>INDEX(best!$A$1:$EZ$43,$B23,BV$2)</f>
        <v>37.231000000000002</v>
      </c>
      <c r="BW23">
        <f>INDEX(best!$A$1:$EZ$43,$B23,BW$2)</f>
        <v>1.9570000000000001</v>
      </c>
      <c r="BX23">
        <f>INDEX(best!$A$1:$EZ$43,$B23,BX$2)</f>
        <v>0.877</v>
      </c>
      <c r="BY23">
        <f>INDEX(best!$A$1:$EZ$43,$B23,BY$2)</f>
        <v>0.221</v>
      </c>
      <c r="BZ23">
        <f>INDEX(best!$A$1:$EZ$43,$B23,BZ$2)</f>
        <v>0.33</v>
      </c>
      <c r="CB23">
        <f t="shared" si="23"/>
        <v>5.2563723778571623</v>
      </c>
      <c r="CC23">
        <f t="shared" si="24"/>
        <v>2.3555639117939351</v>
      </c>
      <c r="CD23">
        <f t="shared" si="25"/>
        <v>0.59359136203701213</v>
      </c>
      <c r="CE23">
        <f t="shared" si="26"/>
        <v>0.8863581424082082</v>
      </c>
      <c r="CG23">
        <v>15.384615384615385</v>
      </c>
      <c r="CH23">
        <v>2.6422764227642275</v>
      </c>
      <c r="CJ23">
        <v>2.3475061104993151</v>
      </c>
      <c r="CK23">
        <v>2.6422764227642275</v>
      </c>
    </row>
    <row r="24" spans="1:89" x14ac:dyDescent="0.2">
      <c r="A24" t="s">
        <v>165</v>
      </c>
      <c r="B24">
        <f>MATCH($A24,best!A:A,0)</f>
        <v>24</v>
      </c>
      <c r="C24">
        <f>INDEX(best!$A$1:$EZ$43,$B24,C$2)</f>
        <v>27.782146999999998</v>
      </c>
      <c r="D24">
        <f>INDEX(best!$A$1:$EZ$43,$B24,D$2)</f>
        <v>40.120936</v>
      </c>
      <c r="F24">
        <f>INDEX(best!$A$1:$EZ$43,$B24,F$2)</f>
        <v>291</v>
      </c>
      <c r="G24">
        <f>INDEX(best!$A$1:$EZ$43,$B24,G$2)</f>
        <v>254.6</v>
      </c>
      <c r="H24">
        <f t="shared" si="0"/>
        <v>87.491408934707906</v>
      </c>
      <c r="I24">
        <f>INDEX(best!$A$1:$EZ$43,$B24,I$2)</f>
        <v>4.3</v>
      </c>
      <c r="J24">
        <f>INDEX(best!$A$1:$EZ$43,$B24,J$2)</f>
        <v>0</v>
      </c>
      <c r="K24" s="2">
        <f t="shared" si="17"/>
        <v>1.4776632302405498E-2</v>
      </c>
      <c r="L24" s="2">
        <f t="shared" si="18"/>
        <v>1.4776632302405498E-2</v>
      </c>
      <c r="M24" s="2">
        <f t="shared" si="19"/>
        <v>0.11813186813186811</v>
      </c>
      <c r="N24">
        <f t="shared" si="1"/>
        <v>32.100000000000009</v>
      </c>
      <c r="O24">
        <f t="shared" si="2"/>
        <v>11.030927835051552</v>
      </c>
      <c r="Q24">
        <f>INDEX(best!$A$1:$EZ$43,$B24,Q$2)</f>
        <v>4716</v>
      </c>
      <c r="R24">
        <f>INDEX(best!$A$1:$EZ$43,$B24,R$2)</f>
        <v>471.6</v>
      </c>
      <c r="S24">
        <f>INDEX(best!$A$1:$EZ$43,$B24,S$2)</f>
        <v>80</v>
      </c>
      <c r="T24">
        <f>INDEX(best!$A$1:$EZ$43,$B24,T$2)</f>
        <v>1913</v>
      </c>
      <c r="U24">
        <f t="shared" si="3"/>
        <v>1.6206185567010309</v>
      </c>
      <c r="V24">
        <f t="shared" si="4"/>
        <v>0.27491408934707906</v>
      </c>
      <c r="W24">
        <f t="shared" si="5"/>
        <v>6.5738831615120272</v>
      </c>
      <c r="Y24">
        <f>INDEX(best!$A$1:$EZ$43,$B24,Y$2)</f>
        <v>2879</v>
      </c>
      <c r="Z24">
        <f>INDEX(best!$A$1:$EZ$43,$B24,Z$2)</f>
        <v>287.89999999999998</v>
      </c>
      <c r="AA24">
        <f>INDEX(best!$A$1:$EZ$43,$B24,AA$2)</f>
        <v>219</v>
      </c>
      <c r="AB24">
        <f>INDEX(best!$A$1:$EZ$43,$B24,AB$2)</f>
        <v>362</v>
      </c>
      <c r="AC24">
        <f t="shared" si="6"/>
        <v>0.98934707903780061</v>
      </c>
      <c r="AD24">
        <f t="shared" si="7"/>
        <v>0.75257731958762886</v>
      </c>
      <c r="AE24">
        <f t="shared" si="8"/>
        <v>1.2439862542955327</v>
      </c>
      <c r="AG24">
        <f>INDEX(best!$A$1:$EZ$43,$B24,AG$2)</f>
        <v>273</v>
      </c>
      <c r="AH24">
        <f>INDEX(best!$A$1:$EZ$43,$B24,AH$2)</f>
        <v>27.3</v>
      </c>
      <c r="AI24">
        <f>INDEX(best!$A$1:$EZ$43,$B24,AI$2)</f>
        <v>3</v>
      </c>
      <c r="AJ24">
        <f>INDEX(best!$A$1:$EZ$43,$B24,AJ$2)</f>
        <v>49</v>
      </c>
      <c r="AL24">
        <f>INDEX(best!$A$1:$EZ$43,$B24,AL$2)</f>
        <v>0</v>
      </c>
      <c r="AM24">
        <f>INDEX(best!$A$1:$EZ$43,$B24,AM$2)</f>
        <v>0</v>
      </c>
      <c r="AN24">
        <f>INDEX(best!$A$1:$EZ$43,$B24,AN$2)</f>
        <v>0</v>
      </c>
      <c r="AO24">
        <f>INDEX(best!$A$1:$EZ$43,$B24,AO$2)</f>
        <v>0</v>
      </c>
      <c r="AQ24" s="3">
        <f t="shared" si="20"/>
        <v>1.4776632302405498E-2</v>
      </c>
      <c r="AR24" s="2">
        <f t="shared" si="21"/>
        <v>3.5944700460829496E-2</v>
      </c>
      <c r="AT24" s="2">
        <f t="shared" si="9"/>
        <v>0.11813186813186811</v>
      </c>
      <c r="AU24" s="2">
        <f t="shared" si="22"/>
        <v>5.788804071246819E-2</v>
      </c>
      <c r="AW24">
        <f t="shared" si="10"/>
        <v>12.338789000000002</v>
      </c>
      <c r="BE24">
        <f>INDEX(best!$A$1:$EZ$43,$B24,BE$2)</f>
        <v>27.3</v>
      </c>
      <c r="BF24">
        <f>INDEX(best!$A$1:$EZ$43,$B24,BF$2)</f>
        <v>3.73</v>
      </c>
      <c r="BG24">
        <f>INDEX(best!$A$1:$EZ$43,$B24,BG$2)</f>
        <v>0.78200000000000003</v>
      </c>
      <c r="BH24" s="2">
        <f t="shared" si="11"/>
        <v>0.13663003663003662</v>
      </c>
      <c r="BI24" s="2">
        <f t="shared" si="12"/>
        <v>2.8644688644688644E-2</v>
      </c>
      <c r="BK24" s="2">
        <f t="shared" si="13"/>
        <v>5.788804071246819E-2</v>
      </c>
      <c r="BL24" s="2">
        <f t="shared" si="14"/>
        <v>0.11813186813186811</v>
      </c>
      <c r="BN24">
        <f>INDEX(best!$A$1:$EZ$43,$B24,BN$2)</f>
        <v>0</v>
      </c>
      <c r="BO24">
        <f>INDEX(best!$A$1:$EZ$43,$B24,BO$2)</f>
        <v>0</v>
      </c>
      <c r="BP24">
        <f>INDEX(best!$A$1:$EZ$43,$B24,BP$2)</f>
        <v>0</v>
      </c>
      <c r="BQ24" s="2" t="str">
        <f t="shared" si="15"/>
        <v/>
      </c>
      <c r="BR24" s="2" t="str">
        <f t="shared" si="16"/>
        <v/>
      </c>
      <c r="BU24">
        <f>INDEX(best!$A$1:$EZ$43,$B24,BU$2)</f>
        <v>4.3</v>
      </c>
      <c r="BV24">
        <f>INDEX(best!$A$1:$EZ$43,$B24,BV$2)</f>
        <v>27.3</v>
      </c>
      <c r="BW24">
        <f>INDEX(best!$A$1:$EZ$43,$B24,BW$2)</f>
        <v>3.73</v>
      </c>
      <c r="BX24">
        <f>INDEX(best!$A$1:$EZ$43,$B24,BX$2)</f>
        <v>0.78200000000000003</v>
      </c>
      <c r="BY24">
        <f>INDEX(best!$A$1:$EZ$43,$B24,BY$2)</f>
        <v>0.2</v>
      </c>
      <c r="BZ24">
        <f>INDEX(best!$A$1:$EZ$43,$B24,BZ$2)</f>
        <v>0.88900000000000001</v>
      </c>
      <c r="CB24">
        <f t="shared" si="23"/>
        <v>13.663003663003662</v>
      </c>
      <c r="CC24">
        <f t="shared" si="24"/>
        <v>2.8644688644688645</v>
      </c>
      <c r="CD24">
        <f t="shared" si="25"/>
        <v>0.73260073260073255</v>
      </c>
      <c r="CE24">
        <f t="shared" si="26"/>
        <v>3.2564102564102564</v>
      </c>
      <c r="CG24">
        <v>20</v>
      </c>
      <c r="CH24">
        <v>8.5714285714285712</v>
      </c>
      <c r="CJ24">
        <v>2.8644688644688645</v>
      </c>
      <c r="CK24">
        <v>8.5714285714285712</v>
      </c>
    </row>
    <row r="25" spans="1:89" x14ac:dyDescent="0.2">
      <c r="A25" t="s">
        <v>166</v>
      </c>
      <c r="B25">
        <f>MATCH($A25,best!A:A,0)</f>
        <v>25</v>
      </c>
      <c r="C25">
        <f>INDEX(best!$A$1:$EZ$43,$B25,C$2)</f>
        <v>0.81328500000000004</v>
      </c>
      <c r="D25">
        <f>INDEX(best!$A$1:$EZ$43,$B25,D$2)</f>
        <v>1.434922</v>
      </c>
      <c r="F25">
        <f>INDEX(best!$A$1:$EZ$43,$B25,F$2)</f>
        <v>48</v>
      </c>
      <c r="G25">
        <f>INDEX(best!$A$1:$EZ$43,$B25,G$2)</f>
        <v>11.167</v>
      </c>
      <c r="H25">
        <f t="shared" si="0"/>
        <v>23.264583333333334</v>
      </c>
      <c r="I25">
        <f>INDEX(best!$A$1:$EZ$43,$B25,I$2)</f>
        <v>6.8330000000000002</v>
      </c>
      <c r="J25">
        <f>INDEX(best!$A$1:$EZ$43,$B25,J$2)</f>
        <v>0</v>
      </c>
      <c r="K25" s="2">
        <f t="shared" si="17"/>
        <v>0.14235416666666667</v>
      </c>
      <c r="L25" s="2">
        <f t="shared" si="18"/>
        <v>0.14235416666666667</v>
      </c>
      <c r="M25" s="2">
        <f t="shared" si="19"/>
        <v>0.18551299106779248</v>
      </c>
      <c r="N25">
        <f t="shared" si="1"/>
        <v>30</v>
      </c>
      <c r="O25">
        <f t="shared" si="2"/>
        <v>62.5</v>
      </c>
      <c r="Q25">
        <f>INDEX(best!$A$1:$EZ$43,$B25,Q$2)</f>
        <v>1969</v>
      </c>
      <c r="R25">
        <f>INDEX(best!$A$1:$EZ$43,$B25,R$2)</f>
        <v>328.16699999999997</v>
      </c>
      <c r="S25">
        <f>INDEX(best!$A$1:$EZ$43,$B25,S$2)</f>
        <v>191</v>
      </c>
      <c r="T25">
        <f>INDEX(best!$A$1:$EZ$43,$B25,T$2)</f>
        <v>440</v>
      </c>
      <c r="U25">
        <f t="shared" si="3"/>
        <v>6.8368124999999997</v>
      </c>
      <c r="V25">
        <f t="shared" si="4"/>
        <v>3.9791666666666665</v>
      </c>
      <c r="W25">
        <f t="shared" si="5"/>
        <v>9.1666666666666661</v>
      </c>
      <c r="Y25">
        <f>INDEX(best!$A$1:$EZ$43,$B25,Y$2)</f>
        <v>146</v>
      </c>
      <c r="Z25">
        <f>INDEX(best!$A$1:$EZ$43,$B25,Z$2)</f>
        <v>24.332999999999998</v>
      </c>
      <c r="AA25">
        <f>INDEX(best!$A$1:$EZ$43,$B25,AA$2)</f>
        <v>20</v>
      </c>
      <c r="AB25">
        <f>INDEX(best!$A$1:$EZ$43,$B25,AB$2)</f>
        <v>28</v>
      </c>
      <c r="AC25">
        <f t="shared" si="6"/>
        <v>0.50693749999999993</v>
      </c>
      <c r="AD25">
        <f t="shared" si="7"/>
        <v>0.41666666666666669</v>
      </c>
      <c r="AE25">
        <f t="shared" si="8"/>
        <v>0.58333333333333337</v>
      </c>
      <c r="AG25">
        <f>INDEX(best!$A$1:$EZ$43,$B25,AG$2)</f>
        <v>384</v>
      </c>
      <c r="AH25">
        <f>INDEX(best!$A$1:$EZ$43,$B25,AH$2)</f>
        <v>64</v>
      </c>
      <c r="AI25">
        <f>INDEX(best!$A$1:$EZ$43,$B25,AI$2)</f>
        <v>33</v>
      </c>
      <c r="AJ25">
        <f>INDEX(best!$A$1:$EZ$43,$B25,AJ$2)</f>
        <v>84</v>
      </c>
      <c r="AL25">
        <f>INDEX(best!$A$1:$EZ$43,$B25,AL$2)</f>
        <v>0</v>
      </c>
      <c r="AM25">
        <f>INDEX(best!$A$1:$EZ$43,$B25,AM$2)</f>
        <v>0</v>
      </c>
      <c r="AN25">
        <f>INDEX(best!$A$1:$EZ$43,$B25,AN$2)</f>
        <v>0</v>
      </c>
      <c r="AO25">
        <f>INDEX(best!$A$1:$EZ$43,$B25,AO$2)</f>
        <v>0</v>
      </c>
      <c r="AQ25" s="3">
        <f t="shared" si="20"/>
        <v>0.14235416666666667</v>
      </c>
      <c r="AR25" s="2">
        <f t="shared" si="21"/>
        <v>0.18156028368794327</v>
      </c>
      <c r="AT25" s="2">
        <f t="shared" si="9"/>
        <v>0.18551299106779248</v>
      </c>
      <c r="AU25" s="2">
        <f t="shared" si="22"/>
        <v>0.19502265614763217</v>
      </c>
      <c r="AW25">
        <f t="shared" si="10"/>
        <v>0.621637</v>
      </c>
      <c r="BE25">
        <f>INDEX(best!$A$1:$EZ$43,$B25,BE$2)</f>
        <v>64</v>
      </c>
      <c r="BF25">
        <f>INDEX(best!$A$1:$EZ$43,$B25,BF$2)</f>
        <v>18.943999999999999</v>
      </c>
      <c r="BG25">
        <f>INDEX(best!$A$1:$EZ$43,$B25,BG$2)</f>
        <v>9.3230000000000004</v>
      </c>
      <c r="BH25" s="2">
        <f t="shared" si="11"/>
        <v>0.29599999999999999</v>
      </c>
      <c r="BI25" s="2">
        <f t="shared" si="12"/>
        <v>0.14567187500000001</v>
      </c>
      <c r="BK25" s="2">
        <f t="shared" si="13"/>
        <v>0.19502265614763217</v>
      </c>
      <c r="BL25" s="2">
        <f t="shared" si="14"/>
        <v>0.18551299106779248</v>
      </c>
      <c r="BN25">
        <f>INDEX(best!$A$1:$EZ$43,$B25,BN$2)</f>
        <v>0</v>
      </c>
      <c r="BO25">
        <f>INDEX(best!$A$1:$EZ$43,$B25,BO$2)</f>
        <v>0</v>
      </c>
      <c r="BP25">
        <f>INDEX(best!$A$1:$EZ$43,$B25,BP$2)</f>
        <v>0</v>
      </c>
      <c r="BQ25" s="2" t="str">
        <f t="shared" si="15"/>
        <v/>
      </c>
      <c r="BR25" s="2" t="str">
        <f t="shared" si="16"/>
        <v/>
      </c>
      <c r="BU25">
        <f>INDEX(best!$A$1:$EZ$43,$B25,BU$2)</f>
        <v>6.8330000000000002</v>
      </c>
      <c r="BV25">
        <f>INDEX(best!$A$1:$EZ$43,$B25,BV$2)</f>
        <v>64</v>
      </c>
      <c r="BW25">
        <f>INDEX(best!$A$1:$EZ$43,$B25,BW$2)</f>
        <v>18.943999999999999</v>
      </c>
      <c r="BX25">
        <f>INDEX(best!$A$1:$EZ$43,$B25,BX$2)</f>
        <v>9.3230000000000004</v>
      </c>
      <c r="BY25">
        <f>INDEX(best!$A$1:$EZ$43,$B25,BY$2)</f>
        <v>18.082999999999998</v>
      </c>
      <c r="BZ25">
        <f>INDEX(best!$A$1:$EZ$43,$B25,BZ$2)</f>
        <v>12.287000000000001</v>
      </c>
      <c r="CB25">
        <f t="shared" si="23"/>
        <v>29.599999999999998</v>
      </c>
      <c r="CC25">
        <f t="shared" si="24"/>
        <v>14.567187500000001</v>
      </c>
      <c r="CD25">
        <f t="shared" si="25"/>
        <v>28.254687499999996</v>
      </c>
      <c r="CE25">
        <f t="shared" si="26"/>
        <v>19.198437500000001</v>
      </c>
      <c r="CG25">
        <v>33.333333333333336</v>
      </c>
      <c r="CH25">
        <v>7.5757575757575761</v>
      </c>
      <c r="CJ25">
        <v>14.260150375939851</v>
      </c>
      <c r="CK25">
        <v>7.5757575757575761</v>
      </c>
    </row>
    <row r="26" spans="1:89" x14ac:dyDescent="0.2">
      <c r="A26" t="s">
        <v>167</v>
      </c>
      <c r="B26">
        <f>MATCH($A26,best!A:A,0)</f>
        <v>26</v>
      </c>
      <c r="C26">
        <f>INDEX(best!$A$1:$EZ$43,$B26,C$2)</f>
        <v>51.436802999999998</v>
      </c>
      <c r="D26">
        <f>INDEX(best!$A$1:$EZ$43,$B26,D$2)</f>
        <v>54.460847000000001</v>
      </c>
      <c r="F26">
        <f>INDEX(best!$A$1:$EZ$43,$B26,F$2)</f>
        <v>240</v>
      </c>
      <c r="G26">
        <f>INDEX(best!$A$1:$EZ$43,$B26,G$2)</f>
        <v>170.07499999999999</v>
      </c>
      <c r="H26">
        <f t="shared" si="0"/>
        <v>70.864583333333329</v>
      </c>
      <c r="I26">
        <f>INDEX(best!$A$1:$EZ$43,$B26,I$2)</f>
        <v>1.83</v>
      </c>
      <c r="J26">
        <f>INDEX(best!$A$1:$EZ$43,$B26,J$2)</f>
        <v>13</v>
      </c>
      <c r="K26" s="2">
        <f t="shared" si="17"/>
        <v>7.6250000000000007E-3</v>
      </c>
      <c r="L26" s="2">
        <f t="shared" si="18"/>
        <v>6.1791666666666668E-2</v>
      </c>
      <c r="M26" s="2">
        <f t="shared" si="19"/>
        <v>2.6170897390060777E-2</v>
      </c>
      <c r="N26">
        <f t="shared" si="1"/>
        <v>68.095000000000013</v>
      </c>
      <c r="O26">
        <f t="shared" si="2"/>
        <v>28.372916666666669</v>
      </c>
      <c r="Q26">
        <f>INDEX(best!$A$1:$EZ$43,$B26,Q$2)</f>
        <v>3569</v>
      </c>
      <c r="R26">
        <f>INDEX(best!$A$1:$EZ$43,$B26,R$2)</f>
        <v>67.34</v>
      </c>
      <c r="S26">
        <f>INDEX(best!$A$1:$EZ$43,$B26,S$2)</f>
        <v>10</v>
      </c>
      <c r="T26">
        <f>INDEX(best!$A$1:$EZ$43,$B26,T$2)</f>
        <v>614</v>
      </c>
      <c r="U26">
        <f t="shared" si="3"/>
        <v>0.28058333333333335</v>
      </c>
      <c r="V26">
        <f t="shared" si="4"/>
        <v>4.1666666666666664E-2</v>
      </c>
      <c r="W26">
        <f t="shared" si="5"/>
        <v>2.5583333333333331</v>
      </c>
      <c r="Y26">
        <f>INDEX(best!$A$1:$EZ$43,$B26,Y$2)</f>
        <v>12621</v>
      </c>
      <c r="Z26">
        <f>INDEX(best!$A$1:$EZ$43,$B26,Z$2)</f>
        <v>238.13200000000001</v>
      </c>
      <c r="AA26">
        <f>INDEX(best!$A$1:$EZ$43,$B26,AA$2)</f>
        <v>210</v>
      </c>
      <c r="AB26">
        <f>INDEX(best!$A$1:$EZ$43,$B26,AB$2)</f>
        <v>428</v>
      </c>
      <c r="AC26">
        <f t="shared" si="6"/>
        <v>0.99221666666666664</v>
      </c>
      <c r="AD26">
        <f t="shared" si="7"/>
        <v>0.875</v>
      </c>
      <c r="AE26">
        <f t="shared" si="8"/>
        <v>1.7833333333333334</v>
      </c>
      <c r="AG26">
        <f>INDEX(best!$A$1:$EZ$43,$B26,AG$2)</f>
        <v>590</v>
      </c>
      <c r="AH26">
        <f>INDEX(best!$A$1:$EZ$43,$B26,AH$2)</f>
        <v>11.132</v>
      </c>
      <c r="AI26">
        <f>INDEX(best!$A$1:$EZ$43,$B26,AI$2)</f>
        <v>1</v>
      </c>
      <c r="AJ26">
        <f>INDEX(best!$A$1:$EZ$43,$B26,AJ$2)</f>
        <v>102</v>
      </c>
      <c r="AL26">
        <f>INDEX(best!$A$1:$EZ$43,$B26,AL$2)</f>
        <v>812</v>
      </c>
      <c r="AM26">
        <f>INDEX(best!$A$1:$EZ$43,$B26,AM$2)</f>
        <v>15.321</v>
      </c>
      <c r="AN26">
        <f>INDEX(best!$A$1:$EZ$43,$B26,AN$2)</f>
        <v>14</v>
      </c>
      <c r="AO26">
        <f>INDEX(best!$A$1:$EZ$43,$B26,AO$2)</f>
        <v>26</v>
      </c>
      <c r="AQ26" s="3">
        <f t="shared" si="20"/>
        <v>6.1791666666666668E-2</v>
      </c>
      <c r="AR26" s="2">
        <f t="shared" si="21"/>
        <v>8.6597134925623306E-2</v>
      </c>
      <c r="AT26" s="2">
        <f t="shared" si="9"/>
        <v>2.6170897390060777E-2</v>
      </c>
      <c r="AU26" s="2">
        <f t="shared" si="22"/>
        <v>0.1653103653103653</v>
      </c>
      <c r="AW26">
        <f t="shared" si="10"/>
        <v>3.0240440000000035</v>
      </c>
      <c r="BE26">
        <f>INDEX(best!$A$1:$EZ$43,$B26,BE$2)</f>
        <v>11.132</v>
      </c>
      <c r="BF26">
        <f>INDEX(best!$A$1:$EZ$43,$B26,BF$2)</f>
        <v>0.23200000000000001</v>
      </c>
      <c r="BG26">
        <f>INDEX(best!$A$1:$EZ$43,$B26,BG$2)</f>
        <v>0.27100000000000002</v>
      </c>
      <c r="BH26" s="2">
        <f t="shared" si="11"/>
        <v>2.0840819259791594E-2</v>
      </c>
      <c r="BI26" s="2">
        <f t="shared" si="12"/>
        <v>2.434423284225656E-2</v>
      </c>
      <c r="BK26" s="2">
        <f t="shared" si="13"/>
        <v>0.1653103653103653</v>
      </c>
      <c r="BL26" s="2">
        <f t="shared" si="14"/>
        <v>2.6170897390060777E-2</v>
      </c>
      <c r="BN26">
        <f>INDEX(best!$A$1:$EZ$43,$B26,BN$2)</f>
        <v>15.321</v>
      </c>
      <c r="BO26">
        <f>INDEX(best!$A$1:$EZ$43,$B26,BO$2)</f>
        <v>0</v>
      </c>
      <c r="BP26">
        <f>INDEX(best!$A$1:$EZ$43,$B26,BP$2)</f>
        <v>0</v>
      </c>
      <c r="BQ26" s="2">
        <f t="shared" si="15"/>
        <v>0</v>
      </c>
      <c r="BR26" s="2">
        <f t="shared" si="16"/>
        <v>0</v>
      </c>
      <c r="BU26">
        <f>INDEX(best!$A$1:$EZ$43,$B26,BU$2)</f>
        <v>1.83</v>
      </c>
      <c r="BV26">
        <f>INDEX(best!$A$1:$EZ$43,$B26,BV$2)</f>
        <v>11.132</v>
      </c>
      <c r="BW26">
        <f>INDEX(best!$A$1:$EZ$43,$B26,BW$2)</f>
        <v>0.23200000000000001</v>
      </c>
      <c r="BX26">
        <f>INDEX(best!$A$1:$EZ$43,$B26,BX$2)</f>
        <v>0.27100000000000002</v>
      </c>
      <c r="BY26">
        <f>INDEX(best!$A$1:$EZ$43,$B26,BY$2)</f>
        <v>0.154</v>
      </c>
      <c r="BZ26">
        <f>INDEX(best!$A$1:$EZ$43,$B26,BZ$2)</f>
        <v>0.159</v>
      </c>
      <c r="CB26">
        <f t="shared" si="23"/>
        <v>2.0840819259791594</v>
      </c>
      <c r="CC26">
        <f t="shared" si="24"/>
        <v>2.4344232842256561</v>
      </c>
      <c r="CD26">
        <f t="shared" si="25"/>
        <v>1.383399209486166</v>
      </c>
      <c r="CE26">
        <f t="shared" si="26"/>
        <v>1.4283147682357169</v>
      </c>
      <c r="CG26">
        <v>81.132075471698116</v>
      </c>
      <c r="CH26">
        <v>14.960629921259843</v>
      </c>
      <c r="CJ26">
        <v>2.711212174217247</v>
      </c>
      <c r="CK26">
        <v>14.960629921259843</v>
      </c>
    </row>
    <row r="27" spans="1:89" x14ac:dyDescent="0.2">
      <c r="A27" t="s">
        <v>168</v>
      </c>
      <c r="B27">
        <f>MATCH($A27,best!A:A,0)</f>
        <v>27</v>
      </c>
      <c r="C27">
        <f>INDEX(best!$A$1:$EZ$43,$B27,C$2)</f>
        <v>25.138825000000001</v>
      </c>
      <c r="D27">
        <f>INDEX(best!$A$1:$EZ$43,$B27,D$2)</f>
        <v>25.284257</v>
      </c>
      <c r="F27">
        <f>INDEX(best!$A$1:$EZ$43,$B27,F$2)</f>
        <v>320</v>
      </c>
      <c r="G27">
        <f>INDEX(best!$A$1:$EZ$43,$B27,G$2)</f>
        <v>299</v>
      </c>
      <c r="H27">
        <f t="shared" si="0"/>
        <v>93.4375</v>
      </c>
      <c r="I27">
        <f>INDEX(best!$A$1:$EZ$43,$B27,I$2)</f>
        <v>1.016</v>
      </c>
      <c r="J27">
        <f>INDEX(best!$A$1:$EZ$43,$B27,J$2)</f>
        <v>0</v>
      </c>
      <c r="K27" s="2">
        <f t="shared" si="17"/>
        <v>3.1749999999999999E-3</v>
      </c>
      <c r="L27" s="2">
        <f t="shared" si="18"/>
        <v>3.1749999999999999E-3</v>
      </c>
      <c r="M27" s="2">
        <f t="shared" si="19"/>
        <v>4.8380952380952379E-2</v>
      </c>
      <c r="N27">
        <f t="shared" si="1"/>
        <v>19.984000000000002</v>
      </c>
      <c r="O27">
        <f t="shared" si="2"/>
        <v>6.2449999999999894</v>
      </c>
      <c r="Q27">
        <f>INDEX(best!$A$1:$EZ$43,$B27,Q$2)</f>
        <v>14087</v>
      </c>
      <c r="R27">
        <f>INDEX(best!$A$1:$EZ$43,$B27,R$2)</f>
        <v>112.696</v>
      </c>
      <c r="S27">
        <f>INDEX(best!$A$1:$EZ$43,$B27,S$2)</f>
        <v>59</v>
      </c>
      <c r="T27">
        <f>INDEX(best!$A$1:$EZ$43,$B27,T$2)</f>
        <v>155</v>
      </c>
      <c r="U27">
        <f t="shared" si="3"/>
        <v>0.35217500000000002</v>
      </c>
      <c r="V27">
        <f t="shared" si="4"/>
        <v>0.18437500000000001</v>
      </c>
      <c r="W27">
        <f t="shared" si="5"/>
        <v>0.484375</v>
      </c>
      <c r="Y27">
        <f>INDEX(best!$A$1:$EZ$43,$B27,Y$2)</f>
        <v>37375</v>
      </c>
      <c r="Z27">
        <f>INDEX(best!$A$1:$EZ$43,$B27,Z$2)</f>
        <v>299</v>
      </c>
      <c r="AA27">
        <f>INDEX(best!$A$1:$EZ$43,$B27,AA$2)</f>
        <v>299</v>
      </c>
      <c r="AB27">
        <f>INDEX(best!$A$1:$EZ$43,$B27,AB$2)</f>
        <v>299</v>
      </c>
      <c r="AC27">
        <f t="shared" si="6"/>
        <v>0.93437499999999996</v>
      </c>
      <c r="AD27">
        <f t="shared" si="7"/>
        <v>0.93437499999999996</v>
      </c>
      <c r="AE27">
        <f t="shared" si="8"/>
        <v>0.93437499999999996</v>
      </c>
      <c r="AG27">
        <f>INDEX(best!$A$1:$EZ$43,$B27,AG$2)</f>
        <v>205</v>
      </c>
      <c r="AH27">
        <f>INDEX(best!$A$1:$EZ$43,$B27,AH$2)</f>
        <v>1.64</v>
      </c>
      <c r="AI27">
        <f>INDEX(best!$A$1:$EZ$43,$B27,AI$2)</f>
        <v>1</v>
      </c>
      <c r="AJ27">
        <f>INDEX(best!$A$1:$EZ$43,$B27,AJ$2)</f>
        <v>18</v>
      </c>
      <c r="AL27">
        <f>INDEX(best!$A$1:$EZ$43,$B27,AL$2)</f>
        <v>0</v>
      </c>
      <c r="AM27">
        <f>INDEX(best!$A$1:$EZ$43,$B27,AM$2)</f>
        <v>0</v>
      </c>
      <c r="AN27">
        <f>INDEX(best!$A$1:$EZ$43,$B27,AN$2)</f>
        <v>0</v>
      </c>
      <c r="AO27">
        <f>INDEX(best!$A$1:$EZ$43,$B27,AO$2)</f>
        <v>0</v>
      </c>
      <c r="AQ27" s="3">
        <f t="shared" si="20"/>
        <v>3.1749999999999999E-3</v>
      </c>
      <c r="AR27" s="2">
        <f t="shared" si="21"/>
        <v>3.9835218219268585E-3</v>
      </c>
      <c r="AT27" s="2">
        <f t="shared" si="9"/>
        <v>4.8380952380952379E-2</v>
      </c>
      <c r="AU27" s="2">
        <f t="shared" si="22"/>
        <v>1.4552424220912899E-2</v>
      </c>
      <c r="AW27">
        <f t="shared" si="10"/>
        <v>0.14543199999999956</v>
      </c>
      <c r="BE27">
        <f>INDEX(best!$A$1:$EZ$43,$B27,BE$2)</f>
        <v>1.64</v>
      </c>
      <c r="BF27">
        <f>INDEX(best!$A$1:$EZ$43,$B27,BF$2)</f>
        <v>1.0999999999999999E-2</v>
      </c>
      <c r="BG27">
        <f>INDEX(best!$A$1:$EZ$43,$B27,BG$2)</f>
        <v>8.0000000000000002E-3</v>
      </c>
      <c r="BH27" s="2">
        <f t="shared" si="11"/>
        <v>6.7073170731707316E-3</v>
      </c>
      <c r="BI27" s="2">
        <f t="shared" si="12"/>
        <v>4.8780487804878049E-3</v>
      </c>
      <c r="BK27" s="2">
        <f t="shared" si="13"/>
        <v>1.4552424220912899E-2</v>
      </c>
      <c r="BL27" s="2">
        <f t="shared" si="14"/>
        <v>4.8380952380952379E-2</v>
      </c>
      <c r="BN27">
        <f>INDEX(best!$A$1:$EZ$43,$B27,BN$2)</f>
        <v>0</v>
      </c>
      <c r="BO27">
        <f>INDEX(best!$A$1:$EZ$43,$B27,BO$2)</f>
        <v>0</v>
      </c>
      <c r="BP27">
        <f>INDEX(best!$A$1:$EZ$43,$B27,BP$2)</f>
        <v>0</v>
      </c>
      <c r="BQ27" s="2" t="str">
        <f t="shared" si="15"/>
        <v/>
      </c>
      <c r="BR27" s="2" t="str">
        <f t="shared" si="16"/>
        <v/>
      </c>
      <c r="BU27">
        <f>INDEX(best!$A$1:$EZ$43,$B27,BU$2)</f>
        <v>1.016</v>
      </c>
      <c r="BV27">
        <f>INDEX(best!$A$1:$EZ$43,$B27,BV$2)</f>
        <v>1.64</v>
      </c>
      <c r="BW27">
        <f>INDEX(best!$A$1:$EZ$43,$B27,BW$2)</f>
        <v>1.0999999999999999E-2</v>
      </c>
      <c r="BX27">
        <f>INDEX(best!$A$1:$EZ$43,$B27,BX$2)</f>
        <v>8.0000000000000002E-3</v>
      </c>
      <c r="BY27">
        <f>INDEX(best!$A$1:$EZ$43,$B27,BY$2)</f>
        <v>8.0000000000000002E-3</v>
      </c>
      <c r="BZ27">
        <f>INDEX(best!$A$1:$EZ$43,$B27,BZ$2)</f>
        <v>8.0000000000000002E-3</v>
      </c>
      <c r="CB27">
        <f t="shared" si="23"/>
        <v>0.6707317073170731</v>
      </c>
      <c r="CC27">
        <f t="shared" si="24"/>
        <v>0.48780487804878053</v>
      </c>
      <c r="CD27">
        <f t="shared" si="25"/>
        <v>0.48780487804878053</v>
      </c>
      <c r="CE27">
        <f t="shared" si="26"/>
        <v>0.48780487804878053</v>
      </c>
      <c r="CG27">
        <v>55.2</v>
      </c>
      <c r="CH27">
        <v>14.3</v>
      </c>
      <c r="CJ27">
        <v>0.48780487804878053</v>
      </c>
      <c r="CK27">
        <v>14.3</v>
      </c>
    </row>
    <row r="28" spans="1:89" x14ac:dyDescent="0.2">
      <c r="A28" t="s">
        <v>169</v>
      </c>
      <c r="B28">
        <f>MATCH($A28,best!A:A,0)</f>
        <v>28</v>
      </c>
      <c r="C28">
        <f>INDEX(best!$A$1:$EZ$43,$B28,C$2)</f>
        <v>5.859375</v>
      </c>
      <c r="D28">
        <f>INDEX(best!$A$1:$EZ$43,$B28,D$2)</f>
        <v>13.140191</v>
      </c>
      <c r="F28">
        <f>INDEX(best!$A$1:$EZ$43,$B28,F$2)</f>
        <v>67</v>
      </c>
      <c r="G28">
        <f>INDEX(best!$A$1:$EZ$43,$B28,G$2)</f>
        <v>38</v>
      </c>
      <c r="H28">
        <f t="shared" si="0"/>
        <v>56.71641791044776</v>
      </c>
      <c r="I28">
        <f>INDEX(best!$A$1:$EZ$43,$B28,I$2)</f>
        <v>2.5</v>
      </c>
      <c r="J28">
        <f>INDEX(best!$A$1:$EZ$43,$B28,J$2)</f>
        <v>0</v>
      </c>
      <c r="K28" s="2">
        <f t="shared" si="17"/>
        <v>3.7313432835820892E-2</v>
      </c>
      <c r="L28" s="2">
        <f t="shared" si="18"/>
        <v>3.7313432835820892E-2</v>
      </c>
      <c r="M28" s="2">
        <f t="shared" si="19"/>
        <v>8.6206896551724144E-2</v>
      </c>
      <c r="N28">
        <f t="shared" si="1"/>
        <v>26.5</v>
      </c>
      <c r="O28">
        <f t="shared" si="2"/>
        <v>39.552238805970156</v>
      </c>
      <c r="Q28">
        <f>INDEX(best!$A$1:$EZ$43,$B28,Q$2)</f>
        <v>1571</v>
      </c>
      <c r="R28">
        <f>INDEX(best!$A$1:$EZ$43,$B28,R$2)</f>
        <v>130.917</v>
      </c>
      <c r="S28">
        <f>INDEX(best!$A$1:$EZ$43,$B28,S$2)</f>
        <v>36</v>
      </c>
      <c r="T28">
        <f>INDEX(best!$A$1:$EZ$43,$B28,T$2)</f>
        <v>275</v>
      </c>
      <c r="U28">
        <f t="shared" si="3"/>
        <v>1.9539850746268657</v>
      </c>
      <c r="V28">
        <f t="shared" si="4"/>
        <v>0.53731343283582089</v>
      </c>
      <c r="W28">
        <f t="shared" si="5"/>
        <v>4.1044776119402986</v>
      </c>
      <c r="Y28">
        <f>INDEX(best!$A$1:$EZ$43,$B28,Y$2)</f>
        <v>870</v>
      </c>
      <c r="Z28">
        <f>INDEX(best!$A$1:$EZ$43,$B28,Z$2)</f>
        <v>72.5</v>
      </c>
      <c r="AA28">
        <f>INDEX(best!$A$1:$EZ$43,$B28,AA$2)</f>
        <v>43</v>
      </c>
      <c r="AB28">
        <f>INDEX(best!$A$1:$EZ$43,$B28,AB$2)</f>
        <v>92</v>
      </c>
      <c r="AC28">
        <f t="shared" si="6"/>
        <v>1.0820895522388059</v>
      </c>
      <c r="AD28">
        <f t="shared" si="7"/>
        <v>0.64179104477611937</v>
      </c>
      <c r="AE28">
        <f t="shared" si="8"/>
        <v>1.3731343283582089</v>
      </c>
      <c r="AG28">
        <f>INDEX(best!$A$1:$EZ$43,$B28,AG$2)</f>
        <v>100</v>
      </c>
      <c r="AH28">
        <f>INDEX(best!$A$1:$EZ$43,$B28,AH$2)</f>
        <v>8.3330000000000002</v>
      </c>
      <c r="AI28">
        <f>INDEX(best!$A$1:$EZ$43,$B28,AI$2)</f>
        <v>1</v>
      </c>
      <c r="AJ28">
        <f>INDEX(best!$A$1:$EZ$43,$B28,AJ$2)</f>
        <v>19</v>
      </c>
      <c r="AL28">
        <f>INDEX(best!$A$1:$EZ$43,$B28,AL$2)</f>
        <v>26</v>
      </c>
      <c r="AM28">
        <f>INDEX(best!$A$1:$EZ$43,$B28,AM$2)</f>
        <v>2.1669999999999998</v>
      </c>
      <c r="AN28">
        <f>INDEX(best!$A$1:$EZ$43,$B28,AN$2)</f>
        <v>0</v>
      </c>
      <c r="AO28">
        <f>INDEX(best!$A$1:$EZ$43,$B28,AO$2)</f>
        <v>6</v>
      </c>
      <c r="AQ28" s="3">
        <f t="shared" si="20"/>
        <v>3.7313432835820892E-2</v>
      </c>
      <c r="AR28" s="2">
        <f t="shared" si="21"/>
        <v>5.1618104681516293E-2</v>
      </c>
      <c r="AT28" s="2">
        <f t="shared" si="9"/>
        <v>8.6206896551724144E-2</v>
      </c>
      <c r="AU28" s="2">
        <f t="shared" si="22"/>
        <v>6.3651015528922911E-2</v>
      </c>
      <c r="AW28">
        <f t="shared" si="10"/>
        <v>7.2808159999999997</v>
      </c>
      <c r="BE28">
        <f>INDEX(best!$A$1:$EZ$43,$B28,BE$2)</f>
        <v>8.3330000000000002</v>
      </c>
      <c r="BF28">
        <f>INDEX(best!$A$1:$EZ$43,$B28,BF$2)</f>
        <v>1.4379999999999999</v>
      </c>
      <c r="BG28">
        <f>INDEX(best!$A$1:$EZ$43,$B28,BG$2)</f>
        <v>1.4630000000000001</v>
      </c>
      <c r="BH28" s="2">
        <f t="shared" si="11"/>
        <v>0.17256690267610703</v>
      </c>
      <c r="BI28" s="2">
        <f t="shared" si="12"/>
        <v>0.17556702268090724</v>
      </c>
      <c r="BK28" s="2">
        <f t="shared" si="13"/>
        <v>6.3651015528922911E-2</v>
      </c>
      <c r="BL28" s="2">
        <f t="shared" si="14"/>
        <v>8.6206896551724144E-2</v>
      </c>
      <c r="BN28">
        <f>INDEX(best!$A$1:$EZ$43,$B28,BN$2)</f>
        <v>2.1669999999999998</v>
      </c>
      <c r="BO28">
        <f>INDEX(best!$A$1:$EZ$43,$B28,BO$2)</f>
        <v>0</v>
      </c>
      <c r="BP28">
        <f>INDEX(best!$A$1:$EZ$43,$B28,BP$2)</f>
        <v>0</v>
      </c>
      <c r="BQ28" s="2">
        <f t="shared" si="15"/>
        <v>0</v>
      </c>
      <c r="BR28" s="2">
        <f t="shared" si="16"/>
        <v>0</v>
      </c>
      <c r="BU28">
        <f>INDEX(best!$A$1:$EZ$43,$B28,BU$2)</f>
        <v>2.5</v>
      </c>
      <c r="BV28">
        <f>INDEX(best!$A$1:$EZ$43,$B28,BV$2)</f>
        <v>8.3330000000000002</v>
      </c>
      <c r="BW28">
        <f>INDEX(best!$A$1:$EZ$43,$B28,BW$2)</f>
        <v>1.4379999999999999</v>
      </c>
      <c r="BX28">
        <f>INDEX(best!$A$1:$EZ$43,$B28,BX$2)</f>
        <v>1.4630000000000001</v>
      </c>
      <c r="BY28">
        <f>INDEX(best!$A$1:$EZ$43,$B28,BY$2)</f>
        <v>8.3000000000000004E-2</v>
      </c>
      <c r="BZ28">
        <f>INDEX(best!$A$1:$EZ$43,$B28,BZ$2)</f>
        <v>0.72899999999999998</v>
      </c>
      <c r="CB28">
        <f t="shared" si="23"/>
        <v>17.256690267610701</v>
      </c>
      <c r="CC28">
        <f t="shared" si="24"/>
        <v>17.556702268090724</v>
      </c>
      <c r="CD28">
        <f t="shared" si="25"/>
        <v>0.99603984159366377</v>
      </c>
      <c r="CE28">
        <f t="shared" si="26"/>
        <v>8.7483499339973587</v>
      </c>
      <c r="CG28">
        <v>16.666666666666668</v>
      </c>
      <c r="CH28">
        <v>2.8301886792452828</v>
      </c>
      <c r="CJ28">
        <v>16.344653786151447</v>
      </c>
      <c r="CK28">
        <v>2.8301886792452828</v>
      </c>
    </row>
    <row r="29" spans="1:89" x14ac:dyDescent="0.2">
      <c r="A29" t="s">
        <v>170</v>
      </c>
      <c r="B29">
        <f>MATCH($A29,best!A:A,0)</f>
        <v>29</v>
      </c>
      <c r="C29">
        <f>INDEX(best!$A$1:$EZ$43,$B29,C$2)</f>
        <v>10.38396</v>
      </c>
      <c r="D29">
        <f>INDEX(best!$A$1:$EZ$43,$B29,D$2)</f>
        <v>14.000412000000001</v>
      </c>
      <c r="F29">
        <f>INDEX(best!$A$1:$EZ$43,$B29,F$2)</f>
        <v>60</v>
      </c>
      <c r="G29">
        <f>INDEX(best!$A$1:$EZ$43,$B29,G$2)</f>
        <v>0</v>
      </c>
      <c r="H29">
        <f t="shared" si="0"/>
        <v>0</v>
      </c>
      <c r="I29">
        <f>INDEX(best!$A$1:$EZ$43,$B29,I$2)</f>
        <v>5.875</v>
      </c>
      <c r="J29">
        <f>INDEX(best!$A$1:$EZ$43,$B29,J$2)</f>
        <v>0</v>
      </c>
      <c r="K29" s="2">
        <f t="shared" si="17"/>
        <v>9.7916666666666666E-2</v>
      </c>
      <c r="L29" s="2">
        <f t="shared" si="18"/>
        <v>9.7916666666666666E-2</v>
      </c>
      <c r="M29" s="2">
        <f t="shared" si="19"/>
        <v>9.7916666666666666E-2</v>
      </c>
      <c r="N29">
        <f t="shared" si="1"/>
        <v>54.125</v>
      </c>
      <c r="O29">
        <f t="shared" si="2"/>
        <v>90.208333333333329</v>
      </c>
      <c r="Q29">
        <f>INDEX(best!$A$1:$EZ$43,$B29,Q$2)</f>
        <v>17983</v>
      </c>
      <c r="R29">
        <f>INDEX(best!$A$1:$EZ$43,$B29,R$2)</f>
        <v>2247.875</v>
      </c>
      <c r="S29">
        <f>INDEX(best!$A$1:$EZ$43,$B29,S$2)</f>
        <v>1927</v>
      </c>
      <c r="T29">
        <f>INDEX(best!$A$1:$EZ$43,$B29,T$2)</f>
        <v>2490</v>
      </c>
      <c r="U29">
        <f t="shared" si="3"/>
        <v>37.46458333333333</v>
      </c>
      <c r="V29">
        <f t="shared" si="4"/>
        <v>32.116666666666667</v>
      </c>
      <c r="W29">
        <f t="shared" si="5"/>
        <v>41.5</v>
      </c>
      <c r="Y29">
        <f>INDEX(best!$A$1:$EZ$43,$B29,Y$2)</f>
        <v>0</v>
      </c>
      <c r="Z29">
        <f>INDEX(best!$A$1:$EZ$43,$B29,Z$2)</f>
        <v>0</v>
      </c>
      <c r="AA29">
        <f>INDEX(best!$A$1:$EZ$43,$B29,AA$2)</f>
        <v>0</v>
      </c>
      <c r="AB29">
        <f>INDEX(best!$A$1:$EZ$43,$B29,AB$2)</f>
        <v>0</v>
      </c>
      <c r="AC29">
        <f t="shared" si="6"/>
        <v>0</v>
      </c>
      <c r="AD29">
        <f t="shared" si="7"/>
        <v>0</v>
      </c>
      <c r="AE29">
        <f t="shared" si="8"/>
        <v>0</v>
      </c>
      <c r="AG29">
        <f>INDEX(best!$A$1:$EZ$43,$B29,AG$2)</f>
        <v>2097</v>
      </c>
      <c r="AH29">
        <f>INDEX(best!$A$1:$EZ$43,$B29,AH$2)</f>
        <v>262.125</v>
      </c>
      <c r="AI29">
        <f>INDEX(best!$A$1:$EZ$43,$B29,AI$2)</f>
        <v>36</v>
      </c>
      <c r="AJ29">
        <f>INDEX(best!$A$1:$EZ$43,$B29,AJ$2)</f>
        <v>431</v>
      </c>
      <c r="AL29">
        <f>INDEX(best!$A$1:$EZ$43,$B29,AL$2)</f>
        <v>0</v>
      </c>
      <c r="AM29">
        <f>INDEX(best!$A$1:$EZ$43,$B29,AM$2)</f>
        <v>0</v>
      </c>
      <c r="AN29">
        <f>INDEX(best!$A$1:$EZ$43,$B29,AN$2)</f>
        <v>0</v>
      </c>
      <c r="AO29">
        <f>INDEX(best!$A$1:$EZ$43,$B29,AO$2)</f>
        <v>0</v>
      </c>
      <c r="AQ29" s="3">
        <f t="shared" si="20"/>
        <v>9.7916666666666666E-2</v>
      </c>
      <c r="AR29" s="2">
        <f t="shared" si="21"/>
        <v>0.11661013179113608</v>
      </c>
      <c r="AT29" s="2">
        <f t="shared" si="9"/>
        <v>9.7916666666666666E-2</v>
      </c>
      <c r="AU29" s="2">
        <f t="shared" si="22"/>
        <v>0.11661013179113608</v>
      </c>
      <c r="AW29">
        <f t="shared" si="10"/>
        <v>3.6164520000000007</v>
      </c>
      <c r="BE29">
        <f>INDEX(best!$A$1:$EZ$43,$B29,BE$2)</f>
        <v>262.125</v>
      </c>
      <c r="BF29">
        <f>INDEX(best!$A$1:$EZ$43,$B29,BF$2)</f>
        <v>28.344000000000001</v>
      </c>
      <c r="BG29">
        <f>INDEX(best!$A$1:$EZ$43,$B29,BG$2)</f>
        <v>16.568999999999999</v>
      </c>
      <c r="BH29" s="2">
        <f t="shared" si="11"/>
        <v>0.10813161659513591</v>
      </c>
      <c r="BI29" s="2">
        <f t="shared" si="12"/>
        <v>6.3210300429184546E-2</v>
      </c>
      <c r="BK29" s="2">
        <f t="shared" si="13"/>
        <v>0.11661013179113608</v>
      </c>
      <c r="BL29" s="2">
        <f t="shared" si="14"/>
        <v>9.7916666666666666E-2</v>
      </c>
      <c r="BN29">
        <f>INDEX(best!$A$1:$EZ$43,$B29,BN$2)</f>
        <v>0</v>
      </c>
      <c r="BO29">
        <f>INDEX(best!$A$1:$EZ$43,$B29,BO$2)</f>
        <v>0</v>
      </c>
      <c r="BP29">
        <f>INDEX(best!$A$1:$EZ$43,$B29,BP$2)</f>
        <v>0</v>
      </c>
      <c r="BQ29" s="2" t="str">
        <f t="shared" si="15"/>
        <v/>
      </c>
      <c r="BR29" s="2" t="str">
        <f t="shared" si="16"/>
        <v/>
      </c>
      <c r="BU29">
        <f>INDEX(best!$A$1:$EZ$43,$B29,BU$2)</f>
        <v>5.875</v>
      </c>
      <c r="BV29">
        <f>INDEX(best!$A$1:$EZ$43,$B29,BV$2)</f>
        <v>262.125</v>
      </c>
      <c r="BW29">
        <f>INDEX(best!$A$1:$EZ$43,$B29,BW$2)</f>
        <v>28.344000000000001</v>
      </c>
      <c r="BX29">
        <f>INDEX(best!$A$1:$EZ$43,$B29,BX$2)</f>
        <v>16.568999999999999</v>
      </c>
      <c r="BY29">
        <f>INDEX(best!$A$1:$EZ$43,$B29,BY$2)</f>
        <v>0</v>
      </c>
      <c r="BZ29">
        <f>INDEX(best!$A$1:$EZ$43,$B29,BZ$2)</f>
        <v>9.83</v>
      </c>
      <c r="CB29">
        <f t="shared" si="23"/>
        <v>10.813161659513591</v>
      </c>
      <c r="CC29">
        <f t="shared" si="24"/>
        <v>6.3210300429184541</v>
      </c>
      <c r="CD29">
        <f t="shared" si="25"/>
        <v>0</v>
      </c>
      <c r="CE29">
        <f t="shared" si="26"/>
        <v>3.7501192179303766</v>
      </c>
      <c r="CG29">
        <v>0</v>
      </c>
      <c r="CH29">
        <v>2.0072992700729926</v>
      </c>
      <c r="CJ29">
        <v>6.3065331425846445</v>
      </c>
      <c r="CK29">
        <v>2.0072992700729926</v>
      </c>
    </row>
    <row r="30" spans="1:89" x14ac:dyDescent="0.2">
      <c r="A30" t="s">
        <v>171</v>
      </c>
      <c r="B30">
        <f>MATCH($A30,best!A:A,0)</f>
        <v>30</v>
      </c>
      <c r="C30">
        <f>INDEX(best!$A$1:$EZ$43,$B30,C$2)</f>
        <v>50</v>
      </c>
      <c r="D30">
        <f>INDEX(best!$A$1:$EZ$43,$B30,D$2)</f>
        <v>58.333333000000003</v>
      </c>
      <c r="F30">
        <f>INDEX(best!$A$1:$EZ$43,$B30,F$2)</f>
        <v>15</v>
      </c>
      <c r="G30">
        <f>INDEX(best!$A$1:$EZ$43,$B30,G$2)</f>
        <v>5.8</v>
      </c>
      <c r="H30">
        <f t="shared" si="0"/>
        <v>38.666666666666664</v>
      </c>
      <c r="I30">
        <f>INDEX(best!$A$1:$EZ$43,$B30,I$2)</f>
        <v>0</v>
      </c>
      <c r="J30">
        <f>INDEX(best!$A$1:$EZ$43,$B30,J$2)</f>
        <v>0</v>
      </c>
      <c r="K30" s="2">
        <f t="shared" si="17"/>
        <v>0</v>
      </c>
      <c r="L30" s="2">
        <f t="shared" si="18"/>
        <v>0</v>
      </c>
      <c r="M30" s="2">
        <f t="shared" si="19"/>
        <v>0</v>
      </c>
      <c r="N30">
        <f t="shared" si="1"/>
        <v>9.1999999999999993</v>
      </c>
      <c r="O30">
        <f t="shared" si="2"/>
        <v>61.333333333333329</v>
      </c>
      <c r="Q30">
        <f>INDEX(best!$A$1:$EZ$43,$B30,Q$2)</f>
        <v>168</v>
      </c>
      <c r="R30">
        <f>INDEX(best!$A$1:$EZ$43,$B30,R$2)</f>
        <v>33.6</v>
      </c>
      <c r="S30">
        <f>INDEX(best!$A$1:$EZ$43,$B30,S$2)</f>
        <v>22</v>
      </c>
      <c r="T30">
        <f>INDEX(best!$A$1:$EZ$43,$B30,T$2)</f>
        <v>41</v>
      </c>
      <c r="U30">
        <f t="shared" si="3"/>
        <v>2.2400000000000002</v>
      </c>
      <c r="V30">
        <f t="shared" si="4"/>
        <v>1.4666666666666666</v>
      </c>
      <c r="W30">
        <f t="shared" si="5"/>
        <v>2.7333333333333334</v>
      </c>
      <c r="Y30">
        <f>INDEX(best!$A$1:$EZ$43,$B30,Y$2)</f>
        <v>75</v>
      </c>
      <c r="Z30">
        <f>INDEX(best!$A$1:$EZ$43,$B30,Z$2)</f>
        <v>15</v>
      </c>
      <c r="AA30">
        <f>INDEX(best!$A$1:$EZ$43,$B30,AA$2)</f>
        <v>14</v>
      </c>
      <c r="AB30">
        <f>INDEX(best!$A$1:$EZ$43,$B30,AB$2)</f>
        <v>17</v>
      </c>
      <c r="AC30">
        <f t="shared" si="6"/>
        <v>1</v>
      </c>
      <c r="AD30">
        <f t="shared" si="7"/>
        <v>0.93333333333333335</v>
      </c>
      <c r="AE30">
        <f t="shared" si="8"/>
        <v>1.1333333333333333</v>
      </c>
      <c r="AG30">
        <f>INDEX(best!$A$1:$EZ$43,$B30,AG$2)</f>
        <v>2</v>
      </c>
      <c r="AH30">
        <f>INDEX(best!$A$1:$EZ$43,$B30,AH$2)</f>
        <v>0.4</v>
      </c>
      <c r="AI30">
        <f>INDEX(best!$A$1:$EZ$43,$B30,AI$2)</f>
        <v>0</v>
      </c>
      <c r="AJ30">
        <f>INDEX(best!$A$1:$EZ$43,$B30,AJ$2)</f>
        <v>1</v>
      </c>
      <c r="AL30">
        <f>INDEX(best!$A$1:$EZ$43,$B30,AL$2)</f>
        <v>0</v>
      </c>
      <c r="AM30">
        <f>INDEX(best!$A$1:$EZ$43,$B30,AM$2)</f>
        <v>0</v>
      </c>
      <c r="AN30">
        <f>INDEX(best!$A$1:$EZ$43,$B30,AN$2)</f>
        <v>0</v>
      </c>
      <c r="AO30">
        <f>INDEX(best!$A$1:$EZ$43,$B30,AO$2)</f>
        <v>0</v>
      </c>
      <c r="AQ30" s="3">
        <f t="shared" si="20"/>
        <v>0</v>
      </c>
      <c r="AR30" s="2">
        <f t="shared" si="21"/>
        <v>8.23045267489712E-3</v>
      </c>
      <c r="AT30" s="2">
        <f t="shared" si="9"/>
        <v>0</v>
      </c>
      <c r="AU30" s="2">
        <f t="shared" si="22"/>
        <v>1.1904761904761904E-2</v>
      </c>
      <c r="AW30">
        <f t="shared" si="10"/>
        <v>8.3333330000000032</v>
      </c>
      <c r="BE30">
        <f>INDEX(best!$A$1:$EZ$43,$B30,BE$2)</f>
        <v>0.4</v>
      </c>
      <c r="BF30">
        <f>INDEX(best!$A$1:$EZ$43,$B30,BF$2)</f>
        <v>0.12</v>
      </c>
      <c r="BG30">
        <f>INDEX(best!$A$1:$EZ$43,$B30,BG$2)</f>
        <v>0.10199999999999999</v>
      </c>
      <c r="BH30" s="2">
        <f t="shared" si="11"/>
        <v>0.3</v>
      </c>
      <c r="BI30" s="2">
        <f t="shared" si="12"/>
        <v>0.25499999999999995</v>
      </c>
      <c r="BK30" s="2">
        <f t="shared" si="13"/>
        <v>1.1904761904761904E-2</v>
      </c>
      <c r="BL30" s="2">
        <f t="shared" si="14"/>
        <v>0</v>
      </c>
      <c r="BN30">
        <f>INDEX(best!$A$1:$EZ$43,$B30,BN$2)</f>
        <v>0</v>
      </c>
      <c r="BO30">
        <f>INDEX(best!$A$1:$EZ$43,$B30,BO$2)</f>
        <v>0</v>
      </c>
      <c r="BP30">
        <f>INDEX(best!$A$1:$EZ$43,$B30,BP$2)</f>
        <v>0</v>
      </c>
      <c r="BQ30" s="2" t="str">
        <f t="shared" si="15"/>
        <v/>
      </c>
      <c r="BR30" s="2" t="str">
        <f t="shared" si="16"/>
        <v/>
      </c>
      <c r="BU30">
        <f>INDEX(best!$A$1:$EZ$43,$B30,BU$2)</f>
        <v>0</v>
      </c>
      <c r="BV30">
        <f>INDEX(best!$A$1:$EZ$43,$B30,BV$2)</f>
        <v>0.4</v>
      </c>
      <c r="BW30">
        <f>INDEX(best!$A$1:$EZ$43,$B30,BW$2)</f>
        <v>0.12</v>
      </c>
      <c r="BX30">
        <f>INDEX(best!$A$1:$EZ$43,$B30,BX$2)</f>
        <v>0.10199999999999999</v>
      </c>
      <c r="BY30">
        <f>INDEX(best!$A$1:$EZ$43,$B30,BY$2)</f>
        <v>0.2</v>
      </c>
      <c r="BZ30">
        <f>INDEX(best!$A$1:$EZ$43,$B30,BZ$2)</f>
        <v>0.111</v>
      </c>
      <c r="CB30">
        <f t="shared" si="23"/>
        <v>30</v>
      </c>
      <c r="CC30">
        <f t="shared" si="24"/>
        <v>25.499999999999996</v>
      </c>
      <c r="CD30">
        <f t="shared" si="25"/>
        <v>50</v>
      </c>
      <c r="CE30">
        <f t="shared" si="26"/>
        <v>27.749999999999996</v>
      </c>
      <c r="CG30">
        <v>40</v>
      </c>
      <c r="CH30">
        <v>21.951219512195124</v>
      </c>
      <c r="CJ30">
        <v>25.499999999999996</v>
      </c>
      <c r="CK30">
        <v>21.951219512195124</v>
      </c>
    </row>
    <row r="31" spans="1:89" x14ac:dyDescent="0.2">
      <c r="A31" t="s">
        <v>172</v>
      </c>
      <c r="B31">
        <f>MATCH($A31,best!A:A,0)</f>
        <v>31</v>
      </c>
      <c r="C31">
        <f>INDEX(best!$A$1:$EZ$43,$B31,C$2)</f>
        <v>7.4074070000000001</v>
      </c>
      <c r="D31">
        <f>INDEX(best!$A$1:$EZ$43,$B31,D$2)</f>
        <v>8.7791499999999996</v>
      </c>
      <c r="F31">
        <f>INDEX(best!$A$1:$EZ$43,$B31,F$2)</f>
        <v>27</v>
      </c>
      <c r="G31">
        <f>INDEX(best!$A$1:$EZ$43,$B31,G$2)</f>
        <v>9.6669999999999998</v>
      </c>
      <c r="H31">
        <f t="shared" si="0"/>
        <v>35.803703703703704</v>
      </c>
      <c r="I31">
        <f>INDEX(best!$A$1:$EZ$43,$B31,I$2)</f>
        <v>0.14799999999999999</v>
      </c>
      <c r="J31">
        <f>INDEX(best!$A$1:$EZ$43,$B31,J$2)</f>
        <v>0</v>
      </c>
      <c r="K31" s="2">
        <f t="shared" si="17"/>
        <v>5.4814814814814813E-3</v>
      </c>
      <c r="L31" s="2">
        <f t="shared" si="18"/>
        <v>5.4814814814814813E-3</v>
      </c>
      <c r="M31" s="2">
        <f t="shared" si="19"/>
        <v>8.5386257428027457E-3</v>
      </c>
      <c r="N31">
        <f t="shared" si="1"/>
        <v>17.184999999999999</v>
      </c>
      <c r="O31">
        <f t="shared" si="2"/>
        <v>63.648148148148145</v>
      </c>
      <c r="Q31">
        <f>INDEX(best!$A$1:$EZ$43,$B31,Q$2)</f>
        <v>3606</v>
      </c>
      <c r="R31">
        <f>INDEX(best!$A$1:$EZ$43,$B31,R$2)</f>
        <v>133.55600000000001</v>
      </c>
      <c r="S31">
        <f>INDEX(best!$A$1:$EZ$43,$B31,S$2)</f>
        <v>46</v>
      </c>
      <c r="T31">
        <f>INDEX(best!$A$1:$EZ$43,$B31,T$2)</f>
        <v>182</v>
      </c>
      <c r="U31">
        <f t="shared" si="3"/>
        <v>4.946518518518519</v>
      </c>
      <c r="V31">
        <f t="shared" si="4"/>
        <v>1.7037037037037037</v>
      </c>
      <c r="W31">
        <f t="shared" si="5"/>
        <v>6.7407407407407405</v>
      </c>
      <c r="Y31">
        <f>INDEX(best!$A$1:$EZ$43,$B31,Y$2)</f>
        <v>873</v>
      </c>
      <c r="Z31">
        <f>INDEX(best!$A$1:$EZ$43,$B31,Z$2)</f>
        <v>32.332999999999998</v>
      </c>
      <c r="AA31">
        <f>INDEX(best!$A$1:$EZ$43,$B31,AA$2)</f>
        <v>18</v>
      </c>
      <c r="AB31">
        <f>INDEX(best!$A$1:$EZ$43,$B31,AB$2)</f>
        <v>45</v>
      </c>
      <c r="AC31">
        <f t="shared" si="6"/>
        <v>1.1975185185185184</v>
      </c>
      <c r="AD31">
        <f t="shared" si="7"/>
        <v>0.66666666666666663</v>
      </c>
      <c r="AE31">
        <f t="shared" si="8"/>
        <v>1.6666666666666667</v>
      </c>
      <c r="AG31">
        <f>INDEX(best!$A$1:$EZ$43,$B31,AG$2)</f>
        <v>10</v>
      </c>
      <c r="AH31">
        <f>INDEX(best!$A$1:$EZ$43,$B31,AH$2)</f>
        <v>0.37</v>
      </c>
      <c r="AI31">
        <f>INDEX(best!$A$1:$EZ$43,$B31,AI$2)</f>
        <v>0</v>
      </c>
      <c r="AJ31">
        <f>INDEX(best!$A$1:$EZ$43,$B31,AJ$2)</f>
        <v>1</v>
      </c>
      <c r="AL31">
        <f>INDEX(best!$A$1:$EZ$43,$B31,AL$2)</f>
        <v>0</v>
      </c>
      <c r="AM31">
        <f>INDEX(best!$A$1:$EZ$43,$B31,AM$2)</f>
        <v>0</v>
      </c>
      <c r="AN31">
        <f>INDEX(best!$A$1:$EZ$43,$B31,AN$2)</f>
        <v>0</v>
      </c>
      <c r="AO31">
        <f>INDEX(best!$A$1:$EZ$43,$B31,AO$2)</f>
        <v>0</v>
      </c>
      <c r="AQ31" s="3">
        <f t="shared" si="20"/>
        <v>5.4814814814814813E-3</v>
      </c>
      <c r="AR31" s="2">
        <f t="shared" si="21"/>
        <v>2.2304070794326326E-3</v>
      </c>
      <c r="AT31" s="2">
        <f t="shared" si="9"/>
        <v>8.5386257428027457E-3</v>
      </c>
      <c r="AU31" s="2">
        <f t="shared" si="22"/>
        <v>2.7703734762945876E-3</v>
      </c>
      <c r="AW31">
        <f t="shared" si="10"/>
        <v>1.3717429999999995</v>
      </c>
      <c r="BE31">
        <f>INDEX(best!$A$1:$EZ$43,$B31,BE$2)</f>
        <v>0.37</v>
      </c>
      <c r="BF31">
        <f>INDEX(best!$A$1:$EZ$43,$B31,BF$2)</f>
        <v>6.3E-2</v>
      </c>
      <c r="BG31">
        <f>INDEX(best!$A$1:$EZ$43,$B31,BG$2)</f>
        <v>0.05</v>
      </c>
      <c r="BH31" s="2">
        <f t="shared" si="11"/>
        <v>0.17027027027027028</v>
      </c>
      <c r="BI31" s="2">
        <f t="shared" si="12"/>
        <v>0.13513513513513514</v>
      </c>
      <c r="BK31" s="2">
        <f t="shared" si="13"/>
        <v>2.7703734762945876E-3</v>
      </c>
      <c r="BL31" s="2">
        <f t="shared" si="14"/>
        <v>8.5386257428027457E-3</v>
      </c>
      <c r="BN31">
        <f>INDEX(best!$A$1:$EZ$43,$B31,BN$2)</f>
        <v>0</v>
      </c>
      <c r="BO31">
        <f>INDEX(best!$A$1:$EZ$43,$B31,BO$2)</f>
        <v>0</v>
      </c>
      <c r="BP31">
        <f>INDEX(best!$A$1:$EZ$43,$B31,BP$2)</f>
        <v>0</v>
      </c>
      <c r="BQ31" s="2" t="str">
        <f t="shared" si="15"/>
        <v/>
      </c>
      <c r="BR31" s="2" t="str">
        <f t="shared" si="16"/>
        <v/>
      </c>
      <c r="BU31">
        <f>INDEX(best!$A$1:$EZ$43,$B31,BU$2)</f>
        <v>0.14799999999999999</v>
      </c>
      <c r="BV31">
        <f>INDEX(best!$A$1:$EZ$43,$B31,BV$2)</f>
        <v>0.37</v>
      </c>
      <c r="BW31">
        <f>INDEX(best!$A$1:$EZ$43,$B31,BW$2)</f>
        <v>6.3E-2</v>
      </c>
      <c r="BX31">
        <f>INDEX(best!$A$1:$EZ$43,$B31,BX$2)</f>
        <v>0.05</v>
      </c>
      <c r="BY31">
        <f>INDEX(best!$A$1:$EZ$43,$B31,BY$2)</f>
        <v>5.6000000000000001E-2</v>
      </c>
      <c r="BZ31">
        <f>INDEX(best!$A$1:$EZ$43,$B31,BZ$2)</f>
        <v>5.6000000000000001E-2</v>
      </c>
      <c r="CB31">
        <f t="shared" si="23"/>
        <v>17.027027027027028</v>
      </c>
      <c r="CC31">
        <f t="shared" si="24"/>
        <v>13.513513513513514</v>
      </c>
      <c r="CD31">
        <f t="shared" si="25"/>
        <v>15.135135135135137</v>
      </c>
      <c r="CE31">
        <f t="shared" si="26"/>
        <v>15.135135135135137</v>
      </c>
      <c r="CG31">
        <v>11.111111111111111</v>
      </c>
      <c r="CH31">
        <v>0.5</v>
      </c>
      <c r="CJ31">
        <v>13.513513513513514</v>
      </c>
      <c r="CK31">
        <v>0.5</v>
      </c>
    </row>
    <row r="32" spans="1:89" x14ac:dyDescent="0.2">
      <c r="A32" t="s">
        <v>173</v>
      </c>
      <c r="B32">
        <f>MATCH($A32,best!A:A,0)</f>
        <v>32</v>
      </c>
      <c r="C32">
        <f>INDEX(best!$A$1:$EZ$43,$B32,C$2)</f>
        <v>7.0962310000000004</v>
      </c>
      <c r="D32">
        <f>INDEX(best!$A$1:$EZ$43,$B32,D$2)</f>
        <v>7.5475469999999998</v>
      </c>
      <c r="F32">
        <f>INDEX(best!$A$1:$EZ$43,$B32,F$2)</f>
        <v>45</v>
      </c>
      <c r="G32">
        <f>INDEX(best!$A$1:$EZ$43,$B32,G$2)</f>
        <v>16.399999999999999</v>
      </c>
      <c r="H32">
        <f t="shared" si="0"/>
        <v>36.444444444444443</v>
      </c>
      <c r="I32">
        <f>INDEX(best!$A$1:$EZ$43,$B32,I$2)</f>
        <v>0.222</v>
      </c>
      <c r="J32">
        <f>INDEX(best!$A$1:$EZ$43,$B32,J$2)</f>
        <v>0</v>
      </c>
      <c r="K32" s="2">
        <f t="shared" si="17"/>
        <v>4.933333333333333E-3</v>
      </c>
      <c r="L32" s="2">
        <f t="shared" si="18"/>
        <v>4.933333333333333E-3</v>
      </c>
      <c r="M32" s="2">
        <f t="shared" si="19"/>
        <v>7.7622377622377616E-3</v>
      </c>
      <c r="N32">
        <f t="shared" si="1"/>
        <v>28.378</v>
      </c>
      <c r="O32">
        <f t="shared" si="2"/>
        <v>63.062222222222218</v>
      </c>
      <c r="Q32">
        <f>INDEX(best!$A$1:$EZ$43,$B32,Q$2)</f>
        <v>15119</v>
      </c>
      <c r="R32">
        <f>INDEX(best!$A$1:$EZ$43,$B32,R$2)</f>
        <v>335.97800000000001</v>
      </c>
      <c r="S32">
        <f>INDEX(best!$A$1:$EZ$43,$B32,S$2)</f>
        <v>235</v>
      </c>
      <c r="T32">
        <f>INDEX(best!$A$1:$EZ$43,$B32,T$2)</f>
        <v>451</v>
      </c>
      <c r="U32">
        <f t="shared" si="3"/>
        <v>7.4661777777777782</v>
      </c>
      <c r="V32">
        <f t="shared" si="4"/>
        <v>5.2222222222222223</v>
      </c>
      <c r="W32">
        <f t="shared" si="5"/>
        <v>10.022222222222222</v>
      </c>
      <c r="Y32">
        <f>INDEX(best!$A$1:$EZ$43,$B32,Y$2)</f>
        <v>1046</v>
      </c>
      <c r="Z32">
        <f>INDEX(best!$A$1:$EZ$43,$B32,Z$2)</f>
        <v>23.244</v>
      </c>
      <c r="AA32">
        <f>INDEX(best!$A$1:$EZ$43,$B32,AA$2)</f>
        <v>16</v>
      </c>
      <c r="AB32">
        <f>INDEX(best!$A$1:$EZ$43,$B32,AB$2)</f>
        <v>46</v>
      </c>
      <c r="AC32">
        <f t="shared" si="6"/>
        <v>0.51653333333333329</v>
      </c>
      <c r="AD32">
        <f t="shared" si="7"/>
        <v>0.35555555555555557</v>
      </c>
      <c r="AE32">
        <f t="shared" si="8"/>
        <v>1.0222222222222221</v>
      </c>
      <c r="AG32">
        <f>INDEX(best!$A$1:$EZ$43,$B32,AG$2)</f>
        <v>12</v>
      </c>
      <c r="AH32">
        <f>INDEX(best!$A$1:$EZ$43,$B32,AH$2)</f>
        <v>0.26700000000000002</v>
      </c>
      <c r="AI32">
        <f>INDEX(best!$A$1:$EZ$43,$B32,AI$2)</f>
        <v>0</v>
      </c>
      <c r="AJ32">
        <f>INDEX(best!$A$1:$EZ$43,$B32,AJ$2)</f>
        <v>1</v>
      </c>
      <c r="AL32">
        <f>INDEX(best!$A$1:$EZ$43,$B32,AL$2)</f>
        <v>0</v>
      </c>
      <c r="AM32">
        <f>INDEX(best!$A$1:$EZ$43,$B32,AM$2)</f>
        <v>0</v>
      </c>
      <c r="AN32">
        <f>INDEX(best!$A$1:$EZ$43,$B32,AN$2)</f>
        <v>0</v>
      </c>
      <c r="AO32">
        <f>INDEX(best!$A$1:$EZ$43,$B32,AO$2)</f>
        <v>0</v>
      </c>
      <c r="AQ32" s="3">
        <f t="shared" si="20"/>
        <v>4.933333333333333E-3</v>
      </c>
      <c r="AR32" s="2">
        <f t="shared" si="21"/>
        <v>7.432729621237007E-4</v>
      </c>
      <c r="AT32" s="2">
        <f t="shared" si="9"/>
        <v>7.7622377622377616E-3</v>
      </c>
      <c r="AU32" s="2">
        <f t="shared" si="22"/>
        <v>7.9469489073689351E-4</v>
      </c>
      <c r="AW32">
        <f t="shared" si="10"/>
        <v>0.45131599999999938</v>
      </c>
      <c r="BE32">
        <f>INDEX(best!$A$1:$EZ$43,$B32,BE$2)</f>
        <v>0.26700000000000002</v>
      </c>
      <c r="BF32">
        <f>INDEX(best!$A$1:$EZ$43,$B32,BF$2)</f>
        <v>5.0000000000000001E-3</v>
      </c>
      <c r="BG32">
        <f>INDEX(best!$A$1:$EZ$43,$B32,BG$2)</f>
        <v>4.0000000000000001E-3</v>
      </c>
      <c r="BH32" s="2">
        <f t="shared" si="11"/>
        <v>1.8726591760299626E-2</v>
      </c>
      <c r="BI32" s="2">
        <f t="shared" si="12"/>
        <v>1.4981273408239701E-2</v>
      </c>
      <c r="BK32" s="2">
        <f t="shared" si="13"/>
        <v>7.9469489073689351E-4</v>
      </c>
      <c r="BL32" s="2">
        <f t="shared" si="14"/>
        <v>7.7622377622377616E-3</v>
      </c>
      <c r="BN32">
        <f>INDEX(best!$A$1:$EZ$43,$B32,BN$2)</f>
        <v>0</v>
      </c>
      <c r="BO32">
        <f>INDEX(best!$A$1:$EZ$43,$B32,BO$2)</f>
        <v>0</v>
      </c>
      <c r="BP32">
        <f>INDEX(best!$A$1:$EZ$43,$B32,BP$2)</f>
        <v>0</v>
      </c>
      <c r="BQ32" s="2" t="str">
        <f t="shared" si="15"/>
        <v/>
      </c>
      <c r="BR32" s="2" t="str">
        <f t="shared" si="16"/>
        <v/>
      </c>
      <c r="BU32">
        <f>INDEX(best!$A$1:$EZ$43,$B32,BU$2)</f>
        <v>0.222</v>
      </c>
      <c r="BV32">
        <f>INDEX(best!$A$1:$EZ$43,$B32,BV$2)</f>
        <v>0.26700000000000002</v>
      </c>
      <c r="BW32">
        <f>INDEX(best!$A$1:$EZ$43,$B32,BW$2)</f>
        <v>5.0000000000000001E-3</v>
      </c>
      <c r="BX32">
        <f>INDEX(best!$A$1:$EZ$43,$B32,BX$2)</f>
        <v>4.0000000000000001E-3</v>
      </c>
      <c r="BY32">
        <f>INDEX(best!$A$1:$EZ$43,$B32,BY$2)</f>
        <v>0</v>
      </c>
      <c r="BZ32">
        <f>INDEX(best!$A$1:$EZ$43,$B32,BZ$2)</f>
        <v>0</v>
      </c>
      <c r="CB32">
        <f t="shared" si="23"/>
        <v>1.8726591760299625</v>
      </c>
      <c r="CC32">
        <f t="shared" si="24"/>
        <v>1.4981273408239701</v>
      </c>
      <c r="CD32">
        <f t="shared" si="25"/>
        <v>0</v>
      </c>
      <c r="CE32">
        <f t="shared" si="26"/>
        <v>0</v>
      </c>
      <c r="CG32">
        <v>4.4444444444444446</v>
      </c>
      <c r="CH32">
        <v>0.6</v>
      </c>
      <c r="CJ32">
        <v>1.4981273408239701</v>
      </c>
      <c r="CK32">
        <v>0.6</v>
      </c>
    </row>
    <row r="33" spans="1:89" x14ac:dyDescent="0.2">
      <c r="A33" t="s">
        <v>174</v>
      </c>
      <c r="B33">
        <f>MATCH($A33,best!A:A,0)</f>
        <v>33</v>
      </c>
      <c r="C33">
        <f>INDEX(best!$A$1:$EZ$43,$B33,C$2)</f>
        <v>17.537893</v>
      </c>
      <c r="D33">
        <f>INDEX(best!$A$1:$EZ$43,$B33,D$2)</f>
        <v>17.537893</v>
      </c>
      <c r="F33">
        <f>INDEX(best!$A$1:$EZ$43,$B33,F$2)</f>
        <v>397</v>
      </c>
      <c r="G33">
        <f>INDEX(best!$A$1:$EZ$43,$B33,G$2)</f>
        <v>222.89</v>
      </c>
      <c r="H33">
        <f t="shared" si="0"/>
        <v>56.143576826196472</v>
      </c>
      <c r="I33">
        <f>INDEX(best!$A$1:$EZ$43,$B33,I$2)</f>
        <v>1.61</v>
      </c>
      <c r="J33">
        <f>INDEX(best!$A$1:$EZ$43,$B33,J$2)</f>
        <v>0</v>
      </c>
      <c r="K33" s="2">
        <f t="shared" si="17"/>
        <v>4.0554156171284635E-3</v>
      </c>
      <c r="L33" s="2">
        <f t="shared" si="18"/>
        <v>4.0554156171284635E-3</v>
      </c>
      <c r="M33" s="2">
        <f t="shared" si="19"/>
        <v>9.2470277410832222E-3</v>
      </c>
      <c r="N33">
        <f t="shared" si="1"/>
        <v>172.5</v>
      </c>
      <c r="O33">
        <f t="shared" si="2"/>
        <v>43.450881612090676</v>
      </c>
      <c r="Q33">
        <f>INDEX(best!$A$1:$EZ$43,$B33,Q$2)</f>
        <v>1812</v>
      </c>
      <c r="R33">
        <f>INDEX(best!$A$1:$EZ$43,$B33,R$2)</f>
        <v>13.324</v>
      </c>
      <c r="S33">
        <f>INDEX(best!$A$1:$EZ$43,$B33,S$2)</f>
        <v>2</v>
      </c>
      <c r="T33">
        <f>INDEX(best!$A$1:$EZ$43,$B33,T$2)</f>
        <v>37</v>
      </c>
      <c r="U33">
        <f t="shared" si="3"/>
        <v>3.3561712846347604E-2</v>
      </c>
      <c r="V33">
        <f t="shared" si="4"/>
        <v>5.0377833753148613E-3</v>
      </c>
      <c r="W33">
        <f t="shared" si="5"/>
        <v>9.3198992443324941E-2</v>
      </c>
      <c r="Y33">
        <f>INDEX(best!$A$1:$EZ$43,$B33,Y$2)</f>
        <v>48374</v>
      </c>
      <c r="Z33">
        <f>INDEX(best!$A$1:$EZ$43,$B33,Z$2)</f>
        <v>355.69099999999997</v>
      </c>
      <c r="AA33">
        <f>INDEX(best!$A$1:$EZ$43,$B33,AA$2)</f>
        <v>224</v>
      </c>
      <c r="AB33">
        <f>INDEX(best!$A$1:$EZ$43,$B33,AB$2)</f>
        <v>393</v>
      </c>
      <c r="AC33">
        <f t="shared" si="6"/>
        <v>0.89594710327455918</v>
      </c>
      <c r="AD33">
        <f t="shared" si="7"/>
        <v>0.5642317380352645</v>
      </c>
      <c r="AE33">
        <f t="shared" si="8"/>
        <v>0.98992443324937029</v>
      </c>
      <c r="AG33">
        <f>INDEX(best!$A$1:$EZ$43,$B33,AG$2)</f>
        <v>451</v>
      </c>
      <c r="AH33">
        <f>INDEX(best!$A$1:$EZ$43,$B33,AH$2)</f>
        <v>3.3159999999999998</v>
      </c>
      <c r="AI33">
        <f>INDEX(best!$A$1:$EZ$43,$B33,AI$2)</f>
        <v>1</v>
      </c>
      <c r="AJ33">
        <f>INDEX(best!$A$1:$EZ$43,$B33,AJ$2)</f>
        <v>11</v>
      </c>
      <c r="AL33">
        <f>INDEX(best!$A$1:$EZ$43,$B33,AL$2)</f>
        <v>18061</v>
      </c>
      <c r="AM33">
        <f>INDEX(best!$A$1:$EZ$43,$B33,AM$2)</f>
        <v>132.80099999999999</v>
      </c>
      <c r="AN33">
        <f>INDEX(best!$A$1:$EZ$43,$B33,AN$2)</f>
        <v>0</v>
      </c>
      <c r="AO33">
        <f>INDEX(best!$A$1:$EZ$43,$B33,AO$2)</f>
        <v>166</v>
      </c>
      <c r="AQ33" s="3">
        <f t="shared" si="20"/>
        <v>4.0554156171284635E-3</v>
      </c>
      <c r="AR33" s="2">
        <f t="shared" si="21"/>
        <v>0.36886576426432527</v>
      </c>
      <c r="AT33" s="2">
        <f t="shared" si="9"/>
        <v>9.2470277410832222E-3</v>
      </c>
      <c r="AU33" s="2">
        <f t="shared" si="22"/>
        <v>0.24887421194836384</v>
      </c>
      <c r="AW33">
        <f t="shared" si="10"/>
        <v>0</v>
      </c>
      <c r="BE33">
        <f>INDEX(best!$A$1:$EZ$43,$B33,BE$2)</f>
        <v>3.3159999999999998</v>
      </c>
      <c r="BF33">
        <f>INDEX(best!$A$1:$EZ$43,$B33,BF$2)</f>
        <v>2.3E-2</v>
      </c>
      <c r="BG33">
        <f>INDEX(best!$A$1:$EZ$43,$B33,BG$2)</f>
        <v>3.6999999999999998E-2</v>
      </c>
      <c r="BH33" s="2">
        <f t="shared" si="11"/>
        <v>6.9360675512665868E-3</v>
      </c>
      <c r="BI33" s="2">
        <f t="shared" si="12"/>
        <v>1.1158021712907118E-2</v>
      </c>
      <c r="BK33" s="2">
        <f t="shared" si="13"/>
        <v>0.24887421194836384</v>
      </c>
      <c r="BL33" s="2">
        <f t="shared" si="14"/>
        <v>9.2470277410832222E-3</v>
      </c>
      <c r="BN33">
        <f>INDEX(best!$A$1:$EZ$43,$B33,BN$2)</f>
        <v>132.80099999999999</v>
      </c>
      <c r="BO33">
        <f>INDEX(best!$A$1:$EZ$43,$B33,BO$2)</f>
        <v>3.3000000000000002E-2</v>
      </c>
      <c r="BP33">
        <f>INDEX(best!$A$1:$EZ$43,$B33,BP$2)</f>
        <v>0</v>
      </c>
      <c r="BQ33" s="2">
        <f t="shared" si="15"/>
        <v>2.4849210472812705E-4</v>
      </c>
      <c r="BR33" s="2">
        <f t="shared" si="16"/>
        <v>0</v>
      </c>
      <c r="BU33">
        <f>INDEX(best!$A$1:$EZ$43,$B33,BU$2)</f>
        <v>1.61</v>
      </c>
      <c r="BV33">
        <f>INDEX(best!$A$1:$EZ$43,$B33,BV$2)</f>
        <v>3.3159999999999998</v>
      </c>
      <c r="BW33">
        <f>INDEX(best!$A$1:$EZ$43,$B33,BW$2)</f>
        <v>2.3E-2</v>
      </c>
      <c r="BX33">
        <f>INDEX(best!$A$1:$EZ$43,$B33,BX$2)</f>
        <v>3.6999999999999998E-2</v>
      </c>
      <c r="BY33">
        <f>INDEX(best!$A$1:$EZ$43,$B33,BY$2)</f>
        <v>1.4999999999999999E-2</v>
      </c>
      <c r="BZ33">
        <f>INDEX(best!$A$1:$EZ$43,$B33,BZ$2)</f>
        <v>3.6999999999999998E-2</v>
      </c>
      <c r="CB33">
        <f t="shared" si="23"/>
        <v>0.69360675512665859</v>
      </c>
      <c r="CC33">
        <f t="shared" si="24"/>
        <v>1.1158021712907116</v>
      </c>
      <c r="CD33">
        <f t="shared" si="25"/>
        <v>0.45235223160434263</v>
      </c>
      <c r="CE33">
        <f t="shared" si="26"/>
        <v>1.1158021712907116</v>
      </c>
      <c r="CG33">
        <v>27.941176470588236</v>
      </c>
      <c r="CH33">
        <v>100</v>
      </c>
      <c r="CJ33">
        <v>1.1158021712907116</v>
      </c>
      <c r="CK33">
        <v>100</v>
      </c>
    </row>
    <row r="34" spans="1:89" x14ac:dyDescent="0.2">
      <c r="A34" t="s">
        <v>175</v>
      </c>
      <c r="B34">
        <f>MATCH($A34,best!A:A,0)</f>
        <v>34</v>
      </c>
      <c r="C34">
        <f>INDEX(best!$A$1:$EZ$43,$B34,C$2)</f>
        <v>10</v>
      </c>
      <c r="D34">
        <f>INDEX(best!$A$1:$EZ$43,$B34,D$2)</f>
        <v>10.181818</v>
      </c>
      <c r="F34">
        <f>INDEX(best!$A$1:$EZ$43,$B34,F$2)</f>
        <v>378</v>
      </c>
      <c r="G34">
        <f>INDEX(best!$A$1:$EZ$43,$B34,G$2)</f>
        <v>328.4</v>
      </c>
      <c r="H34">
        <f t="shared" si="0"/>
        <v>86.878306878306873</v>
      </c>
      <c r="I34">
        <f>INDEX(best!$A$1:$EZ$43,$B34,I$2)</f>
        <v>3</v>
      </c>
      <c r="J34">
        <f>INDEX(best!$A$1:$EZ$43,$B34,J$2)</f>
        <v>0</v>
      </c>
      <c r="K34" s="2">
        <f t="shared" si="17"/>
        <v>7.9365079365079361E-3</v>
      </c>
      <c r="L34" s="2">
        <f t="shared" si="18"/>
        <v>7.9365079365079361E-3</v>
      </c>
      <c r="M34" s="2">
        <f t="shared" si="19"/>
        <v>6.048387096774191E-2</v>
      </c>
      <c r="N34">
        <f t="shared" si="1"/>
        <v>46.600000000000023</v>
      </c>
      <c r="O34">
        <f t="shared" si="2"/>
        <v>12.328042328042333</v>
      </c>
      <c r="Q34">
        <f>INDEX(best!$A$1:$EZ$43,$B34,Q$2)</f>
        <v>1467</v>
      </c>
      <c r="R34">
        <f>INDEX(best!$A$1:$EZ$43,$B34,R$2)</f>
        <v>97.8</v>
      </c>
      <c r="S34">
        <f>INDEX(best!$A$1:$EZ$43,$B34,S$2)</f>
        <v>19</v>
      </c>
      <c r="T34">
        <f>INDEX(best!$A$1:$EZ$43,$B34,T$2)</f>
        <v>447</v>
      </c>
      <c r="U34">
        <f t="shared" si="3"/>
        <v>0.2587301587301587</v>
      </c>
      <c r="V34">
        <f t="shared" si="4"/>
        <v>5.0264550264550262E-2</v>
      </c>
      <c r="W34">
        <f t="shared" si="5"/>
        <v>1.1825396825396826</v>
      </c>
      <c r="Y34">
        <f>INDEX(best!$A$1:$EZ$43,$B34,Y$2)</f>
        <v>5575</v>
      </c>
      <c r="Z34">
        <f>INDEX(best!$A$1:$EZ$43,$B34,Z$2)</f>
        <v>371.66699999999997</v>
      </c>
      <c r="AA34">
        <f>INDEX(best!$A$1:$EZ$43,$B34,AA$2)</f>
        <v>355</v>
      </c>
      <c r="AB34">
        <f>INDEX(best!$A$1:$EZ$43,$B34,AB$2)</f>
        <v>423</v>
      </c>
      <c r="AC34">
        <f t="shared" si="6"/>
        <v>0.98324603174603165</v>
      </c>
      <c r="AD34">
        <f t="shared" si="7"/>
        <v>0.93915343915343918</v>
      </c>
      <c r="AE34">
        <f t="shared" si="8"/>
        <v>1.1190476190476191</v>
      </c>
      <c r="AG34">
        <f>INDEX(best!$A$1:$EZ$43,$B34,AG$2)</f>
        <v>170</v>
      </c>
      <c r="AH34">
        <f>INDEX(best!$A$1:$EZ$43,$B34,AH$2)</f>
        <v>11.333</v>
      </c>
      <c r="AI34">
        <f>INDEX(best!$A$1:$EZ$43,$B34,AI$2)</f>
        <v>2</v>
      </c>
      <c r="AJ34">
        <f>INDEX(best!$A$1:$EZ$43,$B34,AJ$2)</f>
        <v>26</v>
      </c>
      <c r="AL34">
        <f>INDEX(best!$A$1:$EZ$43,$B34,AL$2)</f>
        <v>240</v>
      </c>
      <c r="AM34">
        <f>INDEX(best!$A$1:$EZ$43,$B34,AM$2)</f>
        <v>16</v>
      </c>
      <c r="AN34">
        <f>INDEX(best!$A$1:$EZ$43,$B34,AN$2)</f>
        <v>16</v>
      </c>
      <c r="AO34">
        <f>INDEX(best!$A$1:$EZ$43,$B34,AO$2)</f>
        <v>16</v>
      </c>
      <c r="AQ34" s="3">
        <f t="shared" si="20"/>
        <v>7.9365079365079361E-3</v>
      </c>
      <c r="AR34" s="2">
        <f t="shared" si="21"/>
        <v>5.8221344631252038E-2</v>
      </c>
      <c r="AT34" s="2">
        <f t="shared" si="9"/>
        <v>6.048387096774191E-2</v>
      </c>
      <c r="AU34" s="2">
        <f t="shared" si="22"/>
        <v>0.11587934560327198</v>
      </c>
      <c r="AW34">
        <f t="shared" si="10"/>
        <v>0.18181799999999981</v>
      </c>
      <c r="BE34">
        <f>INDEX(best!$A$1:$EZ$43,$B34,BE$2)</f>
        <v>11.333</v>
      </c>
      <c r="BF34">
        <f>INDEX(best!$A$1:$EZ$43,$B34,BF$2)</f>
        <v>0.876</v>
      </c>
      <c r="BG34">
        <f>INDEX(best!$A$1:$EZ$43,$B34,BG$2)</f>
        <v>0.76900000000000002</v>
      </c>
      <c r="BH34" s="2">
        <f t="shared" si="11"/>
        <v>7.7296391070325599E-2</v>
      </c>
      <c r="BI34" s="2">
        <f t="shared" si="12"/>
        <v>6.7854936909909111E-2</v>
      </c>
      <c r="BK34" s="2">
        <f t="shared" si="13"/>
        <v>0.11587934560327198</v>
      </c>
      <c r="BL34" s="2">
        <f t="shared" si="14"/>
        <v>6.048387096774191E-2</v>
      </c>
      <c r="BN34">
        <f>INDEX(best!$A$1:$EZ$43,$B34,BN$2)</f>
        <v>16</v>
      </c>
      <c r="BO34">
        <f>INDEX(best!$A$1:$EZ$43,$B34,BO$2)</f>
        <v>0</v>
      </c>
      <c r="BP34">
        <f>INDEX(best!$A$1:$EZ$43,$B34,BP$2)</f>
        <v>0</v>
      </c>
      <c r="BQ34" s="2">
        <f t="shared" si="15"/>
        <v>0</v>
      </c>
      <c r="BR34" s="2">
        <f t="shared" si="16"/>
        <v>0</v>
      </c>
      <c r="BU34">
        <f>INDEX(best!$A$1:$EZ$43,$B34,BU$2)</f>
        <v>3</v>
      </c>
      <c r="BV34">
        <f>INDEX(best!$A$1:$EZ$43,$B34,BV$2)</f>
        <v>11.333</v>
      </c>
      <c r="BW34">
        <f>INDEX(best!$A$1:$EZ$43,$B34,BW$2)</f>
        <v>0.876</v>
      </c>
      <c r="BX34">
        <f>INDEX(best!$A$1:$EZ$43,$B34,BX$2)</f>
        <v>0.76900000000000002</v>
      </c>
      <c r="BY34">
        <f>INDEX(best!$A$1:$EZ$43,$B34,BY$2)</f>
        <v>0.74399999999999999</v>
      </c>
      <c r="BZ34">
        <f>INDEX(best!$A$1:$EZ$43,$B34,BZ$2)</f>
        <v>0.71899999999999997</v>
      </c>
      <c r="CB34">
        <f t="shared" si="23"/>
        <v>7.7296391070325594</v>
      </c>
      <c r="CC34">
        <f t="shared" si="24"/>
        <v>6.7854936909909123</v>
      </c>
      <c r="CD34">
        <f t="shared" si="25"/>
        <v>6.5648989676166947</v>
      </c>
      <c r="CE34">
        <f t="shared" si="26"/>
        <v>6.3443042442424771</v>
      </c>
      <c r="CG34">
        <v>66.666666666666671</v>
      </c>
      <c r="CH34">
        <v>25.423728813559322</v>
      </c>
      <c r="CJ34">
        <v>5.92958616429895</v>
      </c>
      <c r="CK34">
        <v>25.423728813559322</v>
      </c>
    </row>
    <row r="35" spans="1:89" x14ac:dyDescent="0.2">
      <c r="A35" t="s">
        <v>176</v>
      </c>
      <c r="B35">
        <f>MATCH($A35,best!A:A,0)</f>
        <v>35</v>
      </c>
      <c r="C35">
        <f>INDEX(best!$A$1:$EZ$43,$B35,C$2)</f>
        <v>10.180088</v>
      </c>
      <c r="D35">
        <f>INDEX(best!$A$1:$EZ$43,$B35,D$2)</f>
        <v>11.706659999999999</v>
      </c>
      <c r="F35">
        <f>INDEX(best!$A$1:$EZ$43,$B35,F$2)</f>
        <v>378</v>
      </c>
      <c r="G35">
        <f>INDEX(best!$A$1:$EZ$43,$B35,G$2)</f>
        <v>311.90300000000002</v>
      </c>
      <c r="H35">
        <f t="shared" si="0"/>
        <v>82.514021164021173</v>
      </c>
      <c r="I35">
        <f>INDEX(best!$A$1:$EZ$43,$B35,I$2)</f>
        <v>2.452</v>
      </c>
      <c r="J35">
        <f>INDEX(best!$A$1:$EZ$43,$B35,J$2)</f>
        <v>0</v>
      </c>
      <c r="K35" s="2">
        <f t="shared" si="17"/>
        <v>6.4867724867724869E-3</v>
      </c>
      <c r="L35" s="2">
        <f t="shared" si="18"/>
        <v>6.4867724867724869E-3</v>
      </c>
      <c r="M35" s="2">
        <f t="shared" si="19"/>
        <v>3.7096993812124612E-2</v>
      </c>
      <c r="N35">
        <f t="shared" si="1"/>
        <v>63.644999999999982</v>
      </c>
      <c r="O35">
        <f t="shared" si="2"/>
        <v>16.837301587301578</v>
      </c>
      <c r="Q35">
        <f>INDEX(best!$A$1:$EZ$43,$B35,Q$2)</f>
        <v>16565</v>
      </c>
      <c r="R35">
        <f>INDEX(best!$A$1:$EZ$43,$B35,R$2)</f>
        <v>534.35500000000002</v>
      </c>
      <c r="S35">
        <f>INDEX(best!$A$1:$EZ$43,$B35,S$2)</f>
        <v>8</v>
      </c>
      <c r="T35">
        <f>INDEX(best!$A$1:$EZ$43,$B35,T$2)</f>
        <v>5115</v>
      </c>
      <c r="U35">
        <f t="shared" si="3"/>
        <v>1.4136375661375662</v>
      </c>
      <c r="V35">
        <f t="shared" si="4"/>
        <v>2.1164021164021163E-2</v>
      </c>
      <c r="W35">
        <f t="shared" si="5"/>
        <v>13.531746031746032</v>
      </c>
      <c r="Y35">
        <f>INDEX(best!$A$1:$EZ$43,$B35,Y$2)</f>
        <v>14310</v>
      </c>
      <c r="Z35">
        <f>INDEX(best!$A$1:$EZ$43,$B35,Z$2)</f>
        <v>461.613</v>
      </c>
      <c r="AA35">
        <f>INDEX(best!$A$1:$EZ$43,$B35,AA$2)</f>
        <v>301</v>
      </c>
      <c r="AB35">
        <f>INDEX(best!$A$1:$EZ$43,$B35,AB$2)</f>
        <v>936</v>
      </c>
      <c r="AC35">
        <f t="shared" si="6"/>
        <v>1.2211984126984128</v>
      </c>
      <c r="AD35">
        <f t="shared" si="7"/>
        <v>0.79629629629629628</v>
      </c>
      <c r="AE35">
        <f t="shared" si="8"/>
        <v>2.4761904761904763</v>
      </c>
      <c r="AG35">
        <f>INDEX(best!$A$1:$EZ$43,$B35,AG$2)</f>
        <v>730</v>
      </c>
      <c r="AH35">
        <f>INDEX(best!$A$1:$EZ$43,$B35,AH$2)</f>
        <v>23.547999999999998</v>
      </c>
      <c r="AI35">
        <f>INDEX(best!$A$1:$EZ$43,$B35,AI$2)</f>
        <v>3</v>
      </c>
      <c r="AJ35">
        <f>INDEX(best!$A$1:$EZ$43,$B35,AJ$2)</f>
        <v>150</v>
      </c>
      <c r="AL35">
        <f>INDEX(best!$A$1:$EZ$43,$B35,AL$2)</f>
        <v>372</v>
      </c>
      <c r="AM35">
        <f>INDEX(best!$A$1:$EZ$43,$B35,AM$2)</f>
        <v>12</v>
      </c>
      <c r="AN35">
        <f>INDEX(best!$A$1:$EZ$43,$B35,AN$2)</f>
        <v>12</v>
      </c>
      <c r="AO35">
        <f>INDEX(best!$A$1:$EZ$43,$B35,AO$2)</f>
        <v>12</v>
      </c>
      <c r="AQ35" s="3">
        <f t="shared" si="20"/>
        <v>6.4867724867724869E-3</v>
      </c>
      <c r="AR35" s="2">
        <f t="shared" si="21"/>
        <v>3.5691909780233899E-2</v>
      </c>
      <c r="AT35" s="2">
        <f t="shared" si="9"/>
        <v>3.7096993812124612E-2</v>
      </c>
      <c r="AU35" s="2">
        <f t="shared" si="22"/>
        <v>4.4068082080264991E-2</v>
      </c>
      <c r="AW35">
        <f t="shared" si="10"/>
        <v>1.5265719999999998</v>
      </c>
      <c r="BE35">
        <f>INDEX(best!$A$1:$EZ$43,$B35,BE$2)</f>
        <v>23.547999999999998</v>
      </c>
      <c r="BF35">
        <f>INDEX(best!$A$1:$EZ$43,$B35,BF$2)</f>
        <v>0.77600000000000002</v>
      </c>
      <c r="BG35">
        <f>INDEX(best!$A$1:$EZ$43,$B35,BG$2)</f>
        <v>0.44400000000000001</v>
      </c>
      <c r="BH35" s="2">
        <f t="shared" si="11"/>
        <v>3.2953966366570414E-2</v>
      </c>
      <c r="BI35" s="2">
        <f t="shared" si="12"/>
        <v>1.8855104467470699E-2</v>
      </c>
      <c r="BK35" s="2">
        <f t="shared" si="13"/>
        <v>4.4068082080264991E-2</v>
      </c>
      <c r="BL35" s="2">
        <f t="shared" si="14"/>
        <v>3.7096993812124612E-2</v>
      </c>
      <c r="BN35">
        <f>INDEX(best!$A$1:$EZ$43,$B35,BN$2)</f>
        <v>12</v>
      </c>
      <c r="BO35">
        <f>INDEX(best!$A$1:$EZ$43,$B35,BO$2)</f>
        <v>0</v>
      </c>
      <c r="BP35">
        <f>INDEX(best!$A$1:$EZ$43,$B35,BP$2)</f>
        <v>0</v>
      </c>
      <c r="BQ35" s="2">
        <f t="shared" si="15"/>
        <v>0</v>
      </c>
      <c r="BR35" s="2">
        <f t="shared" si="16"/>
        <v>0</v>
      </c>
      <c r="BU35">
        <f>INDEX(best!$A$1:$EZ$43,$B35,BU$2)</f>
        <v>2.452</v>
      </c>
      <c r="BV35">
        <f>INDEX(best!$A$1:$EZ$43,$B35,BV$2)</f>
        <v>23.547999999999998</v>
      </c>
      <c r="BW35">
        <f>INDEX(best!$A$1:$EZ$43,$B35,BW$2)</f>
        <v>0.77600000000000002</v>
      </c>
      <c r="BX35">
        <f>INDEX(best!$A$1:$EZ$43,$B35,BX$2)</f>
        <v>0.44400000000000001</v>
      </c>
      <c r="BY35">
        <f>INDEX(best!$A$1:$EZ$43,$B35,BY$2)</f>
        <v>0.38700000000000001</v>
      </c>
      <c r="BZ35">
        <f>INDEX(best!$A$1:$EZ$43,$B35,BZ$2)</f>
        <v>0.45800000000000002</v>
      </c>
      <c r="CB35">
        <f t="shared" si="23"/>
        <v>3.2953966366570415</v>
      </c>
      <c r="CC35">
        <f t="shared" si="24"/>
        <v>1.8855104467470698</v>
      </c>
      <c r="CD35">
        <f t="shared" si="25"/>
        <v>1.6434516731781894</v>
      </c>
      <c r="CE35">
        <f t="shared" si="26"/>
        <v>1.9449634788517074</v>
      </c>
      <c r="CG35">
        <v>41.935483870967744</v>
      </c>
      <c r="CH35">
        <v>11.864406779661017</v>
      </c>
      <c r="CJ35">
        <v>1.8855104467470698</v>
      </c>
      <c r="CK35">
        <v>11.864406779661017</v>
      </c>
    </row>
    <row r="37" spans="1:89" x14ac:dyDescent="0.2">
      <c r="A37" t="s">
        <v>188</v>
      </c>
      <c r="C37">
        <f>MIN(C$3:C$35)</f>
        <v>0.38458199999999998</v>
      </c>
      <c r="D37">
        <f>MIN(D$3:D$35)</f>
        <v>0.51130399999999998</v>
      </c>
      <c r="F37">
        <f t="shared" ref="F37:O37" si="27">MIN(F$3:F$35)</f>
        <v>15</v>
      </c>
      <c r="G37">
        <f t="shared" si="27"/>
        <v>0</v>
      </c>
      <c r="H37">
        <f t="shared" si="27"/>
        <v>0</v>
      </c>
      <c r="I37">
        <f t="shared" si="27"/>
        <v>0</v>
      </c>
      <c r="J37">
        <f t="shared" si="27"/>
        <v>0</v>
      </c>
      <c r="K37" s="2">
        <f t="shared" si="27"/>
        <v>0</v>
      </c>
      <c r="L37" s="2">
        <f t="shared" si="27"/>
        <v>0</v>
      </c>
      <c r="M37" s="2">
        <f t="shared" si="27"/>
        <v>0</v>
      </c>
      <c r="N37">
        <f t="shared" si="27"/>
        <v>5.6659999999999986</v>
      </c>
      <c r="O37">
        <f t="shared" si="27"/>
        <v>5.4623931623931643</v>
      </c>
      <c r="Q37">
        <f t="shared" ref="Q37:W37" si="28">MIN(Q$3:Q$35)</f>
        <v>168</v>
      </c>
      <c r="R37">
        <f t="shared" si="28"/>
        <v>13.026</v>
      </c>
      <c r="S37">
        <f t="shared" si="28"/>
        <v>2</v>
      </c>
      <c r="T37">
        <f t="shared" si="28"/>
        <v>37</v>
      </c>
      <c r="U37">
        <f t="shared" si="28"/>
        <v>3.3561712846347604E-2</v>
      </c>
      <c r="V37">
        <f t="shared" si="28"/>
        <v>5.0377833753148613E-3</v>
      </c>
      <c r="W37">
        <f t="shared" si="28"/>
        <v>9.3198992443324941E-2</v>
      </c>
      <c r="Z37">
        <f t="shared" ref="Z37:AE37" si="29">MIN(Z$3:Z$35)</f>
        <v>0</v>
      </c>
      <c r="AA37">
        <f t="shared" si="29"/>
        <v>0</v>
      </c>
      <c r="AB37">
        <f t="shared" si="29"/>
        <v>0</v>
      </c>
      <c r="AC37">
        <f t="shared" si="29"/>
        <v>0</v>
      </c>
      <c r="AD37">
        <f t="shared" si="29"/>
        <v>0</v>
      </c>
      <c r="AE37">
        <f t="shared" si="29"/>
        <v>0</v>
      </c>
      <c r="AG37">
        <f>MIN(AG$3:AG$35)</f>
        <v>2</v>
      </c>
      <c r="AH37">
        <f>MIN(AH$3:AH$35)</f>
        <v>0.26700000000000002</v>
      </c>
      <c r="AI37">
        <f>MIN(AI$3:AI$35)</f>
        <v>0</v>
      </c>
      <c r="AJ37">
        <f>MIN(AJ$3:AJ$35)</f>
        <v>1</v>
      </c>
      <c r="AL37">
        <f>MIN(AL$3:AL$35)</f>
        <v>0</v>
      </c>
      <c r="AM37">
        <f>MIN(AM$3:AM$35)</f>
        <v>0</v>
      </c>
      <c r="AN37">
        <f>MIN(AN$3:AN$35)</f>
        <v>0</v>
      </c>
      <c r="AO37">
        <f>MIN(AO$3:AO$35)</f>
        <v>0</v>
      </c>
      <c r="AQ37" s="5">
        <f t="shared" ref="AQ37:AR37" si="30">MIN(AQ$3:AQ$35)</f>
        <v>0</v>
      </c>
      <c r="AR37" s="5">
        <f t="shared" si="30"/>
        <v>7.432729621237007E-4</v>
      </c>
      <c r="AT37" s="5">
        <f>MIN(AT$3:AT$35)</f>
        <v>0</v>
      </c>
      <c r="AU37" s="5">
        <f>MIN(AU$3:AU$35)</f>
        <v>7.9469489073689351E-4</v>
      </c>
      <c r="AX37" t="s">
        <v>237</v>
      </c>
      <c r="AY37">
        <v>0</v>
      </c>
      <c r="AZ37">
        <v>0.1</v>
      </c>
      <c r="BA37">
        <v>0.2</v>
      </c>
      <c r="BB37">
        <v>0.3</v>
      </c>
      <c r="BC37">
        <v>0.4</v>
      </c>
      <c r="BE37" s="7">
        <f>MIN(BE$3:BE$35)</f>
        <v>0.26700000000000002</v>
      </c>
      <c r="BF37" s="7">
        <f>MIN(BF$3:BF$35)</f>
        <v>5.0000000000000001E-3</v>
      </c>
      <c r="BG37" s="7">
        <f>MIN(BG$3:BG$35)</f>
        <v>4.0000000000000001E-3</v>
      </c>
      <c r="BH37" s="5">
        <f>MIN(BH$3:BH$35)</f>
        <v>6.7073170731707316E-3</v>
      </c>
      <c r="BI37" s="5">
        <f>MIN(BI$3:BI$35)</f>
        <v>4.5762711864406787E-3</v>
      </c>
      <c r="BJ37" s="7"/>
      <c r="BK37" s="5">
        <f>MIN(BK$3:BK$35)</f>
        <v>7.9469489073689351E-4</v>
      </c>
      <c r="BL37" s="5">
        <f>MIN(BL$3:BL$35)</f>
        <v>0</v>
      </c>
      <c r="BN37" s="7">
        <f>MIN(BN$3:BN$35)</f>
        <v>0</v>
      </c>
      <c r="BO37" s="7">
        <f>MIN(BO$3:BO$35)</f>
        <v>0</v>
      </c>
      <c r="BP37" s="7">
        <f>MIN(BP$3:BP$35)</f>
        <v>0</v>
      </c>
      <c r="BQ37" s="5">
        <f>MIN(BQ$3:BQ$35)</f>
        <v>0</v>
      </c>
      <c r="BR37" s="5">
        <f>MIN(BR$3:BR$35)</f>
        <v>0</v>
      </c>
      <c r="BS37" s="5"/>
      <c r="BU37" s="7">
        <f t="shared" ref="BU37:BZ37" si="31">MIN(BU$3:BU$35)</f>
        <v>0</v>
      </c>
      <c r="BV37" s="7">
        <f t="shared" si="31"/>
        <v>0.26700000000000002</v>
      </c>
      <c r="BW37" s="7">
        <f t="shared" si="31"/>
        <v>5.0000000000000001E-3</v>
      </c>
      <c r="BX37" s="7">
        <f t="shared" si="31"/>
        <v>4.0000000000000001E-3</v>
      </c>
      <c r="BY37" s="7">
        <f t="shared" si="31"/>
        <v>0</v>
      </c>
      <c r="BZ37" s="7">
        <f t="shared" si="31"/>
        <v>0</v>
      </c>
      <c r="CB37">
        <f t="shared" ref="CB37:CE37" si="32">MIN(CB$3:CB$35)</f>
        <v>0.6707317073170731</v>
      </c>
      <c r="CC37">
        <f t="shared" si="32"/>
        <v>0.4576271186440678</v>
      </c>
      <c r="CD37">
        <f t="shared" si="32"/>
        <v>0</v>
      </c>
      <c r="CE37">
        <f t="shared" si="32"/>
        <v>0</v>
      </c>
    </row>
    <row r="38" spans="1:89" x14ac:dyDescent="0.2">
      <c r="A38" t="s">
        <v>189</v>
      </c>
      <c r="C38">
        <f>MAX(C$3:C$35)</f>
        <v>83.129627999999997</v>
      </c>
      <c r="D38">
        <f>MAX(D$3:D$35)</f>
        <v>85.373177999999996</v>
      </c>
      <c r="F38">
        <f t="shared" ref="F38:O38" si="33">MAX(F$3:F$35)</f>
        <v>480</v>
      </c>
      <c r="G38">
        <f t="shared" si="33"/>
        <v>395.07100000000003</v>
      </c>
      <c r="H38">
        <f t="shared" si="33"/>
        <v>93.4375</v>
      </c>
      <c r="I38">
        <f t="shared" si="33"/>
        <v>27</v>
      </c>
      <c r="J38">
        <f t="shared" si="33"/>
        <v>13</v>
      </c>
      <c r="K38" s="2">
        <f t="shared" si="33"/>
        <v>0.33888888888888885</v>
      </c>
      <c r="L38" s="2">
        <f t="shared" si="33"/>
        <v>0.33888888888888885</v>
      </c>
      <c r="M38" s="2">
        <f t="shared" si="33"/>
        <v>0.51428571428571423</v>
      </c>
      <c r="N38">
        <f t="shared" si="33"/>
        <v>269</v>
      </c>
      <c r="O38">
        <f t="shared" si="33"/>
        <v>95.264900662251648</v>
      </c>
      <c r="Q38">
        <f t="shared" ref="Q38:W38" si="34">MAX(Q$3:Q$35)</f>
        <v>182255</v>
      </c>
      <c r="R38">
        <f t="shared" si="34"/>
        <v>36451</v>
      </c>
      <c r="S38">
        <f t="shared" si="34"/>
        <v>6498</v>
      </c>
      <c r="T38">
        <f t="shared" si="34"/>
        <v>46281</v>
      </c>
      <c r="U38">
        <f t="shared" si="34"/>
        <v>114.26645768025078</v>
      </c>
      <c r="V38">
        <f t="shared" si="34"/>
        <v>43.033112582781456</v>
      </c>
      <c r="W38">
        <f t="shared" si="34"/>
        <v>145.08150470219437</v>
      </c>
      <c r="Z38">
        <f t="shared" ref="Z38:AE38" si="35">MAX(Z$3:Z$35)</f>
        <v>1071.2860000000001</v>
      </c>
      <c r="AA38">
        <f t="shared" si="35"/>
        <v>397</v>
      </c>
      <c r="AB38">
        <f t="shared" si="35"/>
        <v>4042</v>
      </c>
      <c r="AC38">
        <f t="shared" si="35"/>
        <v>2.6170449438202246</v>
      </c>
      <c r="AD38">
        <f t="shared" si="35"/>
        <v>0.9438202247191011</v>
      </c>
      <c r="AE38">
        <f t="shared" si="35"/>
        <v>8.4208333333333325</v>
      </c>
      <c r="AG38">
        <f>MAX(AG$3:AG$35)</f>
        <v>11939</v>
      </c>
      <c r="AH38">
        <f>MAX(AH$3:AH$35)</f>
        <v>1670.6</v>
      </c>
      <c r="AI38">
        <f>MAX(AI$3:AI$35)</f>
        <v>321</v>
      </c>
      <c r="AJ38">
        <f>MAX(AJ$3:AJ$35)</f>
        <v>4325</v>
      </c>
      <c r="AL38">
        <f>MAX(AL$3:AL$35)</f>
        <v>18061</v>
      </c>
      <c r="AM38">
        <f>MAX(AM$3:AM$35)</f>
        <v>132.80099999999999</v>
      </c>
      <c r="AN38">
        <f>MAX(AN$3:AN$35)</f>
        <v>16</v>
      </c>
      <c r="AO38">
        <f>MAX(AO$3:AO$35)</f>
        <v>166</v>
      </c>
      <c r="AQ38" s="5">
        <f t="shared" ref="AQ38:AR38" si="36">MAX(AQ$3:AQ$35)</f>
        <v>0.33888888888888885</v>
      </c>
      <c r="AR38" s="5">
        <f t="shared" si="36"/>
        <v>0.74911660777385158</v>
      </c>
      <c r="AT38" s="5">
        <f>MAX(AT$3:AT$35)</f>
        <v>0.51428571428571423</v>
      </c>
      <c r="AU38" s="5">
        <f>MAX(AU$3:AU$35)</f>
        <v>0.90043290043290036</v>
      </c>
      <c r="AW38">
        <f>AVERAGE($AW$3:$AW$35)</f>
        <v>5.0834604848484846</v>
      </c>
      <c r="AY38">
        <f>AVERAGEIF($AT$3:$AT$35,"&gt;="&amp;AY$37,$AW$3:$AW$35)</f>
        <v>5.0834604848484846</v>
      </c>
      <c r="AZ38">
        <f>AVERAGEIF($AT$3:$AT$35,"&gt;="&amp;AZ$37,$AW$3:$AW$35)</f>
        <v>9.3016045714285696</v>
      </c>
      <c r="BA38">
        <f>AVERAGEIF($AT$3:$AT$35,"&gt;="&amp;BA$37,$AW$3:$AW$35)</f>
        <v>13.465736428571429</v>
      </c>
      <c r="BB38">
        <f>AVERAGEIF($AT$3:$AT$35,"&gt;="&amp;BB$37,$AW$3:$AW$35)</f>
        <v>4.0123751999999993</v>
      </c>
      <c r="BC38">
        <f>AVERAGEIF($AT$3:$AT$35,"&gt;="&amp;BC$37,$AW$3:$AW$35)</f>
        <v>1.0570363333333337</v>
      </c>
      <c r="BE38" s="7">
        <f>MAX(BE$3:BE$35)</f>
        <v>1670.6</v>
      </c>
      <c r="BF38" s="7">
        <f>MAX(BF$3:BF$35)</f>
        <v>370.84</v>
      </c>
      <c r="BG38" s="7">
        <f>MAX(BG$3:BG$35)</f>
        <v>51.430999999999997</v>
      </c>
      <c r="BH38" s="5">
        <f>MAX(BH$3:BH$35)</f>
        <v>0.55038709677419362</v>
      </c>
      <c r="BI38" s="5">
        <f>MAX(BI$3:BI$35)</f>
        <v>0.5460967741935483</v>
      </c>
      <c r="BJ38" s="7"/>
      <c r="BK38" s="5">
        <f>MAX(BK$3:BK$35)</f>
        <v>0.90043290043290036</v>
      </c>
      <c r="BL38" s="5">
        <f>MAX(BL$3:BL$35)</f>
        <v>0.51428571428571423</v>
      </c>
      <c r="BN38" s="7">
        <f>MAX(BN$3:BN$35)</f>
        <v>132.80099999999999</v>
      </c>
      <c r="BO38" s="7">
        <f>MAX(BO$3:BO$35)</f>
        <v>3.3000000000000002E-2</v>
      </c>
      <c r="BP38" s="7">
        <f>MAX(BP$3:BP$35)</f>
        <v>0</v>
      </c>
      <c r="BQ38" s="5">
        <f>MAX(BQ$3:BQ$35)</f>
        <v>2.4849210472812705E-4</v>
      </c>
      <c r="BR38" s="5">
        <f>MAX(BR$3:BR$35)</f>
        <v>0</v>
      </c>
      <c r="BS38" s="5"/>
      <c r="BU38" s="7">
        <f t="shared" ref="BU38:BZ38" si="37">MAX(BU$3:BU$35)</f>
        <v>27</v>
      </c>
      <c r="BV38" s="7">
        <f t="shared" si="37"/>
        <v>1670.6</v>
      </c>
      <c r="BW38" s="7">
        <f t="shared" si="37"/>
        <v>370.84</v>
      </c>
      <c r="BX38" s="7">
        <f t="shared" si="37"/>
        <v>51.430999999999997</v>
      </c>
      <c r="BY38" s="7">
        <f t="shared" si="37"/>
        <v>28.332999999999998</v>
      </c>
      <c r="BZ38" s="7">
        <f t="shared" si="37"/>
        <v>26.65</v>
      </c>
      <c r="CB38">
        <f t="shared" ref="CB38:CE38" si="38">MAX(CB$3:CB$35)</f>
        <v>55.038709677419355</v>
      </c>
      <c r="CC38">
        <f t="shared" si="38"/>
        <v>54.609677419354831</v>
      </c>
      <c r="CD38">
        <f t="shared" si="38"/>
        <v>55.038709677419355</v>
      </c>
      <c r="CE38">
        <f t="shared" si="38"/>
        <v>54.609677419354831</v>
      </c>
    </row>
    <row r="39" spans="1:89" x14ac:dyDescent="0.2">
      <c r="A39" t="s">
        <v>190</v>
      </c>
      <c r="C39">
        <f>AVERAGE(C$3:C$35)</f>
        <v>17.227421212121214</v>
      </c>
      <c r="D39">
        <f>AVERAGE(D$3:D$35)</f>
        <v>22.310881696969705</v>
      </c>
      <c r="F39">
        <f t="shared" ref="F39:O39" si="39">AVERAGE(F$3:F$35)</f>
        <v>176.66666666666666</v>
      </c>
      <c r="G39">
        <f t="shared" si="39"/>
        <v>115.38348484848484</v>
      </c>
      <c r="H39">
        <f t="shared" si="39"/>
        <v>55.241277676469267</v>
      </c>
      <c r="I39">
        <f t="shared" si="39"/>
        <v>5.1691212121212127</v>
      </c>
      <c r="J39">
        <f t="shared" si="39"/>
        <v>0.54545454545454541</v>
      </c>
      <c r="K39" s="2">
        <f t="shared" si="39"/>
        <v>5.3314567962656288E-2</v>
      </c>
      <c r="L39" s="2">
        <f t="shared" si="39"/>
        <v>5.5315022747471264E-2</v>
      </c>
      <c r="M39" s="2">
        <f t="shared" si="39"/>
        <v>0.13750340674130301</v>
      </c>
      <c r="N39">
        <f t="shared" si="39"/>
        <v>56.114060606060598</v>
      </c>
      <c r="O39">
        <f t="shared" si="39"/>
        <v>39.427265527265092</v>
      </c>
      <c r="Q39">
        <f t="shared" ref="Q39:W39" si="40">AVERAGE(Q$3:Q$35)</f>
        <v>17284.81818181818</v>
      </c>
      <c r="R39">
        <f t="shared" si="40"/>
        <v>1998.7312727272727</v>
      </c>
      <c r="S39">
        <f t="shared" si="40"/>
        <v>657.36363636363637</v>
      </c>
      <c r="T39">
        <f t="shared" si="40"/>
        <v>3189.4848484848485</v>
      </c>
      <c r="U39">
        <f t="shared" si="40"/>
        <v>10.55875588190024</v>
      </c>
      <c r="V39">
        <f t="shared" si="40"/>
        <v>4.8141272925275036</v>
      </c>
      <c r="W39">
        <f t="shared" si="40"/>
        <v>16.433782779646606</v>
      </c>
      <c r="Z39">
        <f t="shared" ref="Z39:AE39" si="41">AVERAGE(Z$3:Z$35)</f>
        <v>180.10790909090909</v>
      </c>
      <c r="AA39">
        <f t="shared" si="41"/>
        <v>114.87878787878788</v>
      </c>
      <c r="AB39">
        <f t="shared" si="41"/>
        <v>353.06060606060606</v>
      </c>
      <c r="AC39">
        <f t="shared" si="41"/>
        <v>0.90051605770582555</v>
      </c>
      <c r="AD39">
        <f t="shared" si="41"/>
        <v>0.58097272324722138</v>
      </c>
      <c r="AE39">
        <f t="shared" si="41"/>
        <v>1.5790595656914328</v>
      </c>
      <c r="AG39">
        <f>AVERAGE(AG$3:AG$35)</f>
        <v>1405.121212121212</v>
      </c>
      <c r="AH39">
        <f>AVERAGE(AH$3:AH$35)</f>
        <v>144.68327272727265</v>
      </c>
      <c r="AI39">
        <f>AVERAGE(AI$3:AI$35)</f>
        <v>20.696969696969695</v>
      </c>
      <c r="AJ39">
        <f>AVERAGE(AJ$3:AJ$35)</f>
        <v>460.60606060606062</v>
      </c>
      <c r="AL39">
        <f>AVERAGE(AL$3:AL$35)</f>
        <v>603.66666666666663</v>
      </c>
      <c r="AM39">
        <f>AVERAGE(AM$3:AM$35)</f>
        <v>6.1226060606060599</v>
      </c>
      <c r="AN39">
        <f>AVERAGE(AN$3:AN$35)</f>
        <v>1.8787878787878789</v>
      </c>
      <c r="AO39">
        <f>AVERAGE(AO$3:AO$35)</f>
        <v>7.7575757575757578</v>
      </c>
      <c r="AQ39" s="5">
        <f t="shared" ref="AQ39:AR39" si="42">AVERAGE(AQ$3:AQ$35)</f>
        <v>5.5315022747471264E-2</v>
      </c>
      <c r="AR39" s="5">
        <f t="shared" si="42"/>
        <v>0.10804925476562688</v>
      </c>
      <c r="AT39" s="5">
        <f>AVERAGE(AT$3:AT$35)</f>
        <v>0.13750340674130301</v>
      </c>
      <c r="AU39" s="5">
        <f>AVERAGE(AU$3:AU$35)</f>
        <v>0.15538011747238689</v>
      </c>
      <c r="AY39">
        <f>AVERAGEIF($AT$3:$AT$35,"&lt;="&amp;AY$37,$AW$3:$AW$35)</f>
        <v>8.3333330000000032</v>
      </c>
      <c r="AZ39">
        <f>AVERAGEIF($AT$3:$AT$35,"&lt;="&amp;AZ$37,$AW$3:$AW$35)</f>
        <v>1.9753543157894744</v>
      </c>
      <c r="BA39">
        <f>AVERAGEIF($AT$3:$AT$35,"&lt;="&amp;BA$37,$AW$3:$AW$35)</f>
        <v>2.8266938846153855</v>
      </c>
      <c r="BB39">
        <f>AVERAGEIF($AT$3:$AT$35,"&lt;="&amp;BB$37,$AW$3:$AW$35)</f>
        <v>5.2747257142857142</v>
      </c>
      <c r="BC39">
        <f>AVERAGEIF($AT$3:$AT$35,"&lt;="&amp;BC$37,$AW$3:$AW$35)</f>
        <v>5.4861028999999997</v>
      </c>
      <c r="BE39" s="7">
        <f>AVERAGE(BE$3:BE$35)</f>
        <v>144.68327272727265</v>
      </c>
      <c r="BF39" s="7">
        <f>AVERAGE(BF$3:BF$35)</f>
        <v>20.641515151515151</v>
      </c>
      <c r="BG39" s="7">
        <f>AVERAGE(BG$3:BG$35)</f>
        <v>6.9594848484848484</v>
      </c>
      <c r="BH39" s="5">
        <f>AVERAGE(BH$3:BH$35)</f>
        <v>0.12445197386692994</v>
      </c>
      <c r="BI39" s="5">
        <f>AVERAGE(BI$3:BI$35)</f>
        <v>8.7460604862811819E-2</v>
      </c>
      <c r="BJ39" s="7"/>
      <c r="BK39" s="5">
        <f>AVERAGE(BK$3:BK$35)</f>
        <v>0.15538011747238689</v>
      </c>
      <c r="BL39" s="5">
        <f>AVERAGE(BL$3:BL$35)</f>
        <v>0.13750340674130301</v>
      </c>
      <c r="BN39" s="7">
        <f>AVERAGE(BN$3:BN$35)</f>
        <v>6.1226060606060599</v>
      </c>
      <c r="BO39" s="7">
        <f>AVERAGE(BO$3:BO$35)</f>
        <v>1E-3</v>
      </c>
      <c r="BP39" s="7">
        <f>AVERAGE(BP$3:BP$35)</f>
        <v>0</v>
      </c>
      <c r="BQ39" s="5">
        <f>AVERAGE(BQ$3:BQ$35)</f>
        <v>2.7610233858680784E-5</v>
      </c>
      <c r="BR39" s="5">
        <f>AVERAGE(BR$3:BR$35)</f>
        <v>0</v>
      </c>
      <c r="BS39" s="5"/>
      <c r="BU39" s="7">
        <f t="shared" ref="BU39:BZ39" si="43">AVERAGE(BU$3:BU$35)</f>
        <v>5.1691212121212127</v>
      </c>
      <c r="BV39" s="7">
        <f t="shared" si="43"/>
        <v>144.68327272727265</v>
      </c>
      <c r="BW39" s="7">
        <f t="shared" si="43"/>
        <v>20.641515151515151</v>
      </c>
      <c r="BX39" s="7">
        <f t="shared" si="43"/>
        <v>6.9594848484848484</v>
      </c>
      <c r="BY39" s="7">
        <f t="shared" si="43"/>
        <v>3.4483030303030304</v>
      </c>
      <c r="BZ39" s="7">
        <f t="shared" si="43"/>
        <v>3.7453636363636367</v>
      </c>
      <c r="CB39">
        <f t="shared" ref="CB39:CE39" si="44">AVERAGE(CB$3:CB$35)</f>
        <v>12.445197386692994</v>
      </c>
      <c r="CC39">
        <f t="shared" si="44"/>
        <v>8.7460604862811824</v>
      </c>
      <c r="CD39">
        <f t="shared" si="44"/>
        <v>8.6020699393243891</v>
      </c>
      <c r="CE39">
        <f t="shared" si="44"/>
        <v>8.066173277398784</v>
      </c>
    </row>
    <row r="40" spans="1:89" x14ac:dyDescent="0.2">
      <c r="A40" t="s">
        <v>191</v>
      </c>
      <c r="C40">
        <f>MEDIAN(C$3:C$35)</f>
        <v>9.5894739999999992</v>
      </c>
      <c r="D40">
        <f>MEDIAN(D$3:D$35)</f>
        <v>11.706659999999999</v>
      </c>
      <c r="F40">
        <f t="shared" ref="F40:O40" si="45">MEDIAN(F$3:F$35)</f>
        <v>136</v>
      </c>
      <c r="G40">
        <f t="shared" si="45"/>
        <v>65.599999999999994</v>
      </c>
      <c r="H40">
        <f t="shared" si="45"/>
        <v>67.09574468085107</v>
      </c>
      <c r="I40">
        <f t="shared" si="45"/>
        <v>3.6539999999999999</v>
      </c>
      <c r="J40">
        <f t="shared" si="45"/>
        <v>0</v>
      </c>
      <c r="K40" s="2">
        <f t="shared" si="45"/>
        <v>2.9745042492917848E-2</v>
      </c>
      <c r="L40" s="2">
        <f t="shared" si="45"/>
        <v>3.7313432835820892E-2</v>
      </c>
      <c r="M40" s="2">
        <f t="shared" si="45"/>
        <v>9.1216216216216214E-2</v>
      </c>
      <c r="N40">
        <f t="shared" si="45"/>
        <v>29.582999999999998</v>
      </c>
      <c r="O40">
        <f t="shared" si="45"/>
        <v>29.97227488151659</v>
      </c>
      <c r="Q40">
        <f t="shared" ref="Q40:W40" si="46">MEDIAN(Q$3:Q$35)</f>
        <v>3820</v>
      </c>
      <c r="R40">
        <f t="shared" si="46"/>
        <v>217.4</v>
      </c>
      <c r="S40">
        <f t="shared" si="46"/>
        <v>36</v>
      </c>
      <c r="T40">
        <f t="shared" si="46"/>
        <v>467</v>
      </c>
      <c r="U40">
        <f t="shared" si="46"/>
        <v>1.6924104166666667</v>
      </c>
      <c r="V40">
        <f t="shared" si="46"/>
        <v>0.27491408934707906</v>
      </c>
      <c r="W40">
        <f t="shared" si="46"/>
        <v>6.292553191489362</v>
      </c>
      <c r="Z40">
        <f t="shared" ref="Z40:AE40" si="47">MEDIAN(Z$3:Z$35)</f>
        <v>130.21100000000001</v>
      </c>
      <c r="AA40">
        <f t="shared" si="47"/>
        <v>85</v>
      </c>
      <c r="AB40">
        <f t="shared" si="47"/>
        <v>173</v>
      </c>
      <c r="AC40">
        <f t="shared" si="47"/>
        <v>0.94686324786324783</v>
      </c>
      <c r="AD40">
        <f t="shared" si="47"/>
        <v>0.68085106382978722</v>
      </c>
      <c r="AE40">
        <f t="shared" si="47"/>
        <v>1.1190476190476191</v>
      </c>
      <c r="AG40">
        <f>MEDIAN(AG$3:AG$35)</f>
        <v>354</v>
      </c>
      <c r="AH40">
        <f>MEDIAN(AH$3:AH$35)</f>
        <v>21.587</v>
      </c>
      <c r="AI40">
        <f>MEDIAN(AI$3:AI$35)</f>
        <v>2</v>
      </c>
      <c r="AJ40">
        <f>MEDIAN(AJ$3:AJ$35)</f>
        <v>84</v>
      </c>
      <c r="AL40">
        <f>MEDIAN(AL$3:AL$35)</f>
        <v>0</v>
      </c>
      <c r="AM40">
        <f>MEDIAN(AM$3:AM$35)</f>
        <v>0</v>
      </c>
      <c r="AN40">
        <f>MEDIAN(AN$3:AN$35)</f>
        <v>0</v>
      </c>
      <c r="AO40">
        <f>MEDIAN(AO$3:AO$35)</f>
        <v>0</v>
      </c>
      <c r="AQ40" s="5">
        <f t="shared" ref="AQ40:AR40" si="48">MEDIAN(AQ$3:AQ$35)</f>
        <v>3.7313432835820892E-2</v>
      </c>
      <c r="AR40" s="5">
        <f t="shared" si="48"/>
        <v>6.1813186813186802E-2</v>
      </c>
      <c r="AT40" s="5">
        <f>MEDIAN(AT$3:AT$35)</f>
        <v>9.1216216216216214E-2</v>
      </c>
      <c r="AU40" s="5">
        <f>MEDIAN(AU$3:AU$35)</f>
        <v>0.1295282188722606</v>
      </c>
      <c r="AY40">
        <f>COUNTIF($AT$3:$AT$35,"&gt;="&amp;AY$37)</f>
        <v>33</v>
      </c>
      <c r="AZ40">
        <f>COUNTIF($AT$3:$AT$35,"&gt;="&amp;AZ$37)</f>
        <v>14</v>
      </c>
      <c r="BA40">
        <f>COUNTIF($AT$3:$AT$35,"&gt;="&amp;BA$37)</f>
        <v>7</v>
      </c>
      <c r="BB40">
        <f>COUNTIF($AT$3:$AT$35,"&gt;="&amp;BB$37)</f>
        <v>5</v>
      </c>
      <c r="BC40">
        <f>COUNTIF($AT$3:$AT$35,"&gt;="&amp;BC$37)</f>
        <v>3</v>
      </c>
      <c r="BE40" s="7">
        <f>MEDIAN(BE$3:BE$35)</f>
        <v>21.587</v>
      </c>
      <c r="BF40" s="7">
        <f>MEDIAN(BF$3:BF$35)</f>
        <v>1.4379999999999999</v>
      </c>
      <c r="BG40" s="7">
        <f>MEDIAN(BG$3:BG$35)</f>
        <v>0.877</v>
      </c>
      <c r="BH40" s="5">
        <f>MEDIAN(BH$3:BH$35)</f>
        <v>7.7296391070325599E-2</v>
      </c>
      <c r="BI40" s="5">
        <f>MEDIAN(BI$3:BI$35)</f>
        <v>5.1693759378923058E-2</v>
      </c>
      <c r="BJ40" s="7"/>
      <c r="BK40" s="5">
        <f>MEDIAN(BK$3:BK$35)</f>
        <v>0.1295282188722606</v>
      </c>
      <c r="BL40" s="5">
        <f>MEDIAN(BL$3:BL$35)</f>
        <v>9.1216216216216214E-2</v>
      </c>
      <c r="BN40" s="7">
        <f>MEDIAN(BN$3:BN$35)</f>
        <v>0</v>
      </c>
      <c r="BO40" s="7">
        <f>MEDIAN(BO$3:BO$35)</f>
        <v>0</v>
      </c>
      <c r="BP40" s="7">
        <f>MEDIAN(BP$3:BP$35)</f>
        <v>0</v>
      </c>
      <c r="BQ40" s="5">
        <f>MEDIAN(BQ$3:BQ$35)</f>
        <v>0</v>
      </c>
      <c r="BR40" s="5">
        <f>MEDIAN(BR$3:BR$35)</f>
        <v>0</v>
      </c>
      <c r="BS40" s="5"/>
      <c r="BU40" s="7">
        <f t="shared" ref="BU40:BZ40" si="49">MEDIAN(BU$3:BU$35)</f>
        <v>3.6539999999999999</v>
      </c>
      <c r="BV40" s="7">
        <f t="shared" si="49"/>
        <v>21.587</v>
      </c>
      <c r="BW40" s="7">
        <f t="shared" si="49"/>
        <v>1.4379999999999999</v>
      </c>
      <c r="BX40" s="7">
        <f t="shared" si="49"/>
        <v>0.877</v>
      </c>
      <c r="BY40" s="7">
        <f t="shared" si="49"/>
        <v>0.30399999999999999</v>
      </c>
      <c r="BZ40" s="7">
        <f t="shared" si="49"/>
        <v>0.71899999999999997</v>
      </c>
      <c r="CB40">
        <f t="shared" ref="CB40:CE40" si="50">MEDIAN(CB$3:CB$35)</f>
        <v>7.7296391070325594</v>
      </c>
      <c r="CC40">
        <f t="shared" si="50"/>
        <v>5.1693759378923057</v>
      </c>
      <c r="CD40">
        <f t="shared" si="50"/>
        <v>2.2977676701577949</v>
      </c>
      <c r="CE40">
        <f t="shared" si="50"/>
        <v>3.6040209385278175</v>
      </c>
    </row>
    <row r="41" spans="1:89" x14ac:dyDescent="0.2">
      <c r="CE41">
        <f>SUMPRODUCT(--(CE3:CE35&gt;CD3:CD35))</f>
        <v>16</v>
      </c>
    </row>
    <row r="42" spans="1:89" x14ac:dyDescent="0.2">
      <c r="A42" t="s">
        <v>143</v>
      </c>
      <c r="B42">
        <f>MATCH($A42,best!A:A,0)</f>
        <v>3</v>
      </c>
      <c r="C42">
        <f>INDEX(best!$A$1:$EZ$43,$B42,C$2)</f>
        <v>44.744703000000001</v>
      </c>
      <c r="D42">
        <f>INDEX(best!$A$1:$EZ$43,$B42,D$2)</f>
        <v>59.516907000000003</v>
      </c>
      <c r="F42">
        <f>INDEX(best!$A$1:$EZ$43,$B42,F$2)</f>
        <v>133</v>
      </c>
      <c r="G42">
        <f>INDEX(best!$A$1:$EZ$43,$B42,G$2)</f>
        <v>117.15600000000001</v>
      </c>
      <c r="H42">
        <f>100*G42/F42</f>
        <v>88.087218045112792</v>
      </c>
      <c r="I42">
        <f>INDEX(best!$A$1:$EZ$43,$B42,I$2)</f>
        <v>2.8119999999999998</v>
      </c>
      <c r="J42">
        <f>INDEX(best!$A$1:$EZ$43,$B42,J$2)</f>
        <v>0</v>
      </c>
      <c r="K42" s="2">
        <f t="shared" ref="K42" si="51">I42/F42</f>
        <v>2.114285714285714E-2</v>
      </c>
      <c r="L42" s="2">
        <f t="shared" ref="L42" si="52">(I42+J42)/F42</f>
        <v>2.114285714285714E-2</v>
      </c>
      <c r="M42" s="2">
        <f t="shared" ref="M42:M81" si="53">I42/(F42-G42)</f>
        <v>0.1774804342337794</v>
      </c>
      <c r="N42">
        <f>F42-G42-I42</f>
        <v>13.031999999999995</v>
      </c>
      <c r="O42">
        <f>100*(1-(G42+I42)/F42)</f>
        <v>9.7984962406015068</v>
      </c>
      <c r="Q42">
        <f>INDEX(best!$A$1:$EZ$43,$B42,Q$2)</f>
        <v>3820</v>
      </c>
      <c r="R42">
        <f>INDEX(best!$A$1:$EZ$43,$B42,R$2)</f>
        <v>119.375</v>
      </c>
      <c r="S42">
        <f>INDEX(best!$A$1:$EZ$43,$B42,S$2)</f>
        <v>3</v>
      </c>
      <c r="T42">
        <f>INDEX(best!$A$1:$EZ$43,$B42,T$2)</f>
        <v>1137</v>
      </c>
      <c r="U42">
        <f>R42/$F42</f>
        <v>0.89755639097744366</v>
      </c>
      <c r="V42">
        <f>S42/$F42</f>
        <v>2.2556390977443608E-2</v>
      </c>
      <c r="W42">
        <f>T42/$F42</f>
        <v>8.5488721804511272</v>
      </c>
      <c r="Z42">
        <f>INDEX(best!$A$1:$EZ$43,$B42,Z$2)</f>
        <v>135.59399999999999</v>
      </c>
      <c r="AA42">
        <f>INDEX(best!$A$1:$EZ$43,$B42,AA$2)</f>
        <v>114</v>
      </c>
      <c r="AB42">
        <f>INDEX(best!$A$1:$EZ$43,$B42,AB$2)</f>
        <v>250</v>
      </c>
      <c r="AC42">
        <f>Z42/$F42</f>
        <v>1.0195037593984961</v>
      </c>
      <c r="AD42">
        <f>AA42/$F42</f>
        <v>0.8571428571428571</v>
      </c>
      <c r="AE42">
        <f>AB42/$F42</f>
        <v>1.8796992481203008</v>
      </c>
      <c r="AG42">
        <f>INDEX(best!$A$1:$EZ$43,$B42,AG$2)</f>
        <v>990</v>
      </c>
      <c r="AH42">
        <f>INDEX(best!$A$1:$EZ$43,$B42,AH$2)</f>
        <v>30.937999999999999</v>
      </c>
      <c r="AI42">
        <f>INDEX(best!$A$1:$EZ$43,$B42,AI$2)</f>
        <v>0</v>
      </c>
      <c r="AJ42">
        <f>INDEX(best!$A$1:$EZ$43,$B42,AJ$2)</f>
        <v>671</v>
      </c>
      <c r="AL42">
        <f>INDEX(best!$A$1:$EZ$43,$B42,AL$2)</f>
        <v>0</v>
      </c>
      <c r="AM42">
        <f>INDEX(best!$A$1:$EZ$43,$B42,AM$2)</f>
        <v>0</v>
      </c>
      <c r="AN42">
        <f>INDEX(best!$A$1:$EZ$43,$B42,AN$2)</f>
        <v>0</v>
      </c>
      <c r="AO42">
        <f>INDEX(best!$A$1:$EZ$43,$B42,AO$2)</f>
        <v>0</v>
      </c>
      <c r="AQ42" s="3">
        <f t="shared" ref="AQ42" si="54">L42</f>
        <v>2.114285714285714E-2</v>
      </c>
      <c r="AR42" s="2">
        <f t="shared" ref="AR42" si="55">(AM42+AH42)/(Z42+R42)</f>
        <v>0.12134024136267546</v>
      </c>
      <c r="AT42" s="2">
        <f t="shared" ref="AT42:AT81" si="56">M42</f>
        <v>0.1774804342337794</v>
      </c>
      <c r="AU42" s="2">
        <f t="shared" ref="AU42:AU80" si="57">AH42/R42</f>
        <v>0.25916649214659687</v>
      </c>
      <c r="BE42">
        <f>INDEX(best!$A$1:$EZ$43,$B42,BE$2)</f>
        <v>30.937999999999999</v>
      </c>
      <c r="BF42">
        <f>INDEX(best!$A$1:$EZ$43,$B42,BF$2)</f>
        <v>0.65400000000000003</v>
      </c>
      <c r="BG42">
        <f>INDEX(best!$A$1:$EZ$43,$B42,BG$2)</f>
        <v>1.1619999999999999</v>
      </c>
      <c r="BH42" s="2">
        <f>IF($BE42=0,"",BF42/$BE42)</f>
        <v>2.1139052298144678E-2</v>
      </c>
      <c r="BI42" s="2">
        <f>IF($BE42=0,"",BG42/$BE42)</f>
        <v>3.7558988945633198E-2</v>
      </c>
      <c r="BK42" s="2">
        <f t="shared" ref="BK42:BK81" si="58">AU42</f>
        <v>0.25916649214659687</v>
      </c>
      <c r="BL42" s="2">
        <f t="shared" ref="BL42:BL81" si="59">AT42</f>
        <v>0.1774804342337794</v>
      </c>
      <c r="BN42">
        <f>INDEX(best!$A$1:$EZ$43,$B42,BN$2)</f>
        <v>0</v>
      </c>
      <c r="BO42">
        <f>INDEX(best!$A$1:$EZ$43,$B42,BO$2)</f>
        <v>0</v>
      </c>
      <c r="BP42">
        <f>INDEX(best!$A$1:$EZ$43,$B42,BP$2)</f>
        <v>0</v>
      </c>
      <c r="BQ42" s="2" t="str">
        <f>IF($BN42=0,"",BO42/$BN42)</f>
        <v/>
      </c>
      <c r="BR42" s="2" t="str">
        <f>IF($BN42=0,"",BP42/$BN42)</f>
        <v/>
      </c>
    </row>
    <row r="43" spans="1:89" x14ac:dyDescent="0.2">
      <c r="A43" t="s">
        <v>145</v>
      </c>
      <c r="B43">
        <f>MATCH($A43,best!A:A,0)</f>
        <v>4</v>
      </c>
      <c r="C43">
        <f>INDEX(best!$A$1:$EZ$43,$B43,C$2)</f>
        <v>44.570773000000003</v>
      </c>
      <c r="D43">
        <f>INDEX(best!$A$1:$EZ$43,$B43,D$2)</f>
        <v>60.335549999999998</v>
      </c>
      <c r="F43">
        <f>INDEX(best!$A$1:$EZ$43,$B43,F$2)</f>
        <v>133</v>
      </c>
      <c r="G43">
        <f>INDEX(best!$A$1:$EZ$43,$B43,G$2)</f>
        <v>120.343</v>
      </c>
      <c r="H43">
        <f t="shared" ref="H43:H81" si="60">100*G43/F43</f>
        <v>90.483458646616555</v>
      </c>
      <c r="I43">
        <f>INDEX(best!$A$1:$EZ$43,$B43,I$2)</f>
        <v>3.8860000000000001</v>
      </c>
      <c r="J43">
        <f>INDEX(best!$A$1:$EZ$43,$B43,J$2)</f>
        <v>0</v>
      </c>
      <c r="K43" s="2">
        <f t="shared" ref="K43:K81" si="61">I43/F43</f>
        <v>2.9218045112781955E-2</v>
      </c>
      <c r="L43" s="2">
        <f t="shared" ref="L43:L81" si="62">(I43+J43)/F43</f>
        <v>2.9218045112781955E-2</v>
      </c>
      <c r="M43" s="2">
        <f t="shared" si="53"/>
        <v>0.30702378130678687</v>
      </c>
      <c r="N43">
        <f t="shared" ref="N43:N81" si="63">F43-G43-I43</f>
        <v>8.7709999999999972</v>
      </c>
      <c r="O43">
        <f t="shared" ref="O43:O81" si="64">100*(1-(G43+I43)/F43)</f>
        <v>6.5947368421052648</v>
      </c>
      <c r="Q43">
        <f>INDEX(best!$A$1:$EZ$43,$B43,Q$2)</f>
        <v>1553</v>
      </c>
      <c r="R43">
        <f>INDEX(best!$A$1:$EZ$43,$B43,R$2)</f>
        <v>44.371000000000002</v>
      </c>
      <c r="S43">
        <f>INDEX(best!$A$1:$EZ$43,$B43,S$2)</f>
        <v>3</v>
      </c>
      <c r="T43">
        <f>INDEX(best!$A$1:$EZ$43,$B43,T$2)</f>
        <v>191</v>
      </c>
      <c r="U43">
        <f t="shared" ref="U43:U81" si="65">R43/$F43</f>
        <v>0.33361654135338348</v>
      </c>
      <c r="V43">
        <f t="shared" ref="V43:V81" si="66">S43/$F43</f>
        <v>2.2556390977443608E-2</v>
      </c>
      <c r="W43">
        <f t="shared" ref="W43:W81" si="67">T43/$F43</f>
        <v>1.4360902255639099</v>
      </c>
      <c r="Z43">
        <f>INDEX(best!$A$1:$EZ$43,$B43,Z$2)</f>
        <v>127.571</v>
      </c>
      <c r="AA43">
        <f>INDEX(best!$A$1:$EZ$43,$B43,AA$2)</f>
        <v>88</v>
      </c>
      <c r="AB43">
        <f>INDEX(best!$A$1:$EZ$43,$B43,AB$2)</f>
        <v>305</v>
      </c>
      <c r="AC43">
        <f t="shared" ref="AC43:AC81" si="68">Z43/$F43</f>
        <v>0.95918045112781958</v>
      </c>
      <c r="AD43">
        <f t="shared" ref="AD43:AD81" si="69">AA43/$F43</f>
        <v>0.66165413533834583</v>
      </c>
      <c r="AE43">
        <f t="shared" ref="AE43:AE81" si="70">AB43/$F43</f>
        <v>2.2932330827067671</v>
      </c>
      <c r="AG43">
        <f>INDEX(best!$A$1:$EZ$43,$B43,AG$2)</f>
        <v>584</v>
      </c>
      <c r="AH43">
        <f>INDEX(best!$A$1:$EZ$43,$B43,AH$2)</f>
        <v>16.686</v>
      </c>
      <c r="AI43">
        <f>INDEX(best!$A$1:$EZ$43,$B43,AI$2)</f>
        <v>0</v>
      </c>
      <c r="AJ43">
        <f>INDEX(best!$A$1:$EZ$43,$B43,AJ$2)</f>
        <v>144</v>
      </c>
      <c r="AL43">
        <f>INDEX(best!$A$1:$EZ$43,$B43,AL$2)</f>
        <v>0</v>
      </c>
      <c r="AM43">
        <f>INDEX(best!$A$1:$EZ$43,$B43,AM$2)</f>
        <v>0</v>
      </c>
      <c r="AN43">
        <f>INDEX(best!$A$1:$EZ$43,$B43,AN$2)</f>
        <v>0</v>
      </c>
      <c r="AO43">
        <f>INDEX(best!$A$1:$EZ$43,$B43,AO$2)</f>
        <v>0</v>
      </c>
      <c r="AQ43" s="3">
        <f t="shared" ref="AQ43:AQ81" si="71">L43</f>
        <v>2.9218045112781955E-2</v>
      </c>
      <c r="AR43" s="2">
        <f t="shared" ref="AR43:AR81" si="72">(AM43+AH43)/(Z43+R43)</f>
        <v>9.7044352165265024E-2</v>
      </c>
      <c r="AT43" s="2">
        <f t="shared" si="56"/>
        <v>0.30702378130678687</v>
      </c>
      <c r="AU43" s="2">
        <f t="shared" si="57"/>
        <v>0.37605643325595545</v>
      </c>
      <c r="BE43">
        <f>INDEX(best!$A$1:$EZ$43,$B43,BE$2)</f>
        <v>16.686</v>
      </c>
      <c r="BF43">
        <f>INDEX(best!$A$1:$EZ$43,$B43,BF$2)</f>
        <v>0.49</v>
      </c>
      <c r="BG43">
        <f>INDEX(best!$A$1:$EZ$43,$B43,BG$2)</f>
        <v>0.53200000000000003</v>
      </c>
      <c r="BH43" s="2">
        <f t="shared" ref="BH43:BH81" si="73">IF($BE43=0,"",BF43/$BE43)</f>
        <v>2.9365935514802828E-2</v>
      </c>
      <c r="BI43" s="2">
        <f t="shared" ref="BI43:BI81" si="74">IF($BE43=0,"",BG43/$BE43)</f>
        <v>3.1883015701785929E-2</v>
      </c>
      <c r="BK43" s="2">
        <f t="shared" si="58"/>
        <v>0.37605643325595545</v>
      </c>
      <c r="BL43" s="2">
        <f t="shared" si="59"/>
        <v>0.30702378130678687</v>
      </c>
      <c r="BN43">
        <f>INDEX(best!$A$1:$EZ$43,$B43,BN$2)</f>
        <v>0</v>
      </c>
      <c r="BO43">
        <f>INDEX(best!$A$1:$EZ$43,$B43,BO$2)</f>
        <v>0</v>
      </c>
      <c r="BP43">
        <f>INDEX(best!$A$1:$EZ$43,$B43,BP$2)</f>
        <v>0</v>
      </c>
      <c r="BQ43" s="2" t="str">
        <f t="shared" ref="BQ43:BQ81" si="75">IF($BN43=0,"",BO43/$BN43)</f>
        <v/>
      </c>
      <c r="BR43" s="2" t="str">
        <f t="shared" ref="BR43:BR81" si="76">IF($BN43=0,"",BP43/$BN43)</f>
        <v/>
      </c>
    </row>
    <row r="44" spans="1:89" x14ac:dyDescent="0.2">
      <c r="A44" t="s">
        <v>146</v>
      </c>
      <c r="B44">
        <f>MATCH($A44,best!A:A,0)</f>
        <v>5</v>
      </c>
      <c r="C44">
        <f>INDEX(best!$A$1:$EZ$43,$B44,C$2)</f>
        <v>23.371224999999999</v>
      </c>
      <c r="D44">
        <f>INDEX(best!$A$1:$EZ$43,$B44,D$2)</f>
        <v>26.542334</v>
      </c>
      <c r="F44">
        <f>INDEX(best!$A$1:$EZ$43,$B44,F$2)</f>
        <v>117</v>
      </c>
      <c r="G44">
        <f>INDEX(best!$A$1:$EZ$43,$B44,G$2)</f>
        <v>105.848</v>
      </c>
      <c r="H44">
        <f t="shared" si="60"/>
        <v>90.46837606837606</v>
      </c>
      <c r="I44">
        <f>INDEX(best!$A$1:$EZ$43,$B44,I$2)</f>
        <v>4.7610000000000001</v>
      </c>
      <c r="J44">
        <f>INDEX(best!$A$1:$EZ$43,$B44,J$2)</f>
        <v>0</v>
      </c>
      <c r="K44" s="2">
        <f t="shared" si="61"/>
        <v>4.0692307692307694E-2</v>
      </c>
      <c r="L44" s="2">
        <f t="shared" si="62"/>
        <v>4.0692307692307694E-2</v>
      </c>
      <c r="M44" s="2">
        <f t="shared" si="53"/>
        <v>0.42691893830703009</v>
      </c>
      <c r="N44">
        <f t="shared" si="63"/>
        <v>6.3910000000000009</v>
      </c>
      <c r="O44">
        <f t="shared" si="64"/>
        <v>5.4623931623931643</v>
      </c>
      <c r="Q44">
        <f>INDEX(best!$A$1:$EZ$43,$B44,Q$2)</f>
        <v>4745</v>
      </c>
      <c r="R44">
        <f>INDEX(best!$A$1:$EZ$43,$B44,R$2)</f>
        <v>103.152</v>
      </c>
      <c r="S44">
        <f>INDEX(best!$A$1:$EZ$43,$B44,S$2)</f>
        <v>3</v>
      </c>
      <c r="T44">
        <f>INDEX(best!$A$1:$EZ$43,$B44,T$2)</f>
        <v>467</v>
      </c>
      <c r="U44">
        <f t="shared" si="65"/>
        <v>0.88164102564102564</v>
      </c>
      <c r="V44">
        <f t="shared" si="66"/>
        <v>2.564102564102564E-2</v>
      </c>
      <c r="W44">
        <f t="shared" si="67"/>
        <v>3.9914529914529915</v>
      </c>
      <c r="Z44">
        <f>INDEX(best!$A$1:$EZ$43,$B44,Z$2)</f>
        <v>110.783</v>
      </c>
      <c r="AA44">
        <f>INDEX(best!$A$1:$EZ$43,$B44,AA$2)</f>
        <v>86</v>
      </c>
      <c r="AB44">
        <f>INDEX(best!$A$1:$EZ$43,$B44,AB$2)</f>
        <v>135</v>
      </c>
      <c r="AC44">
        <f t="shared" si="68"/>
        <v>0.94686324786324783</v>
      </c>
      <c r="AD44">
        <f t="shared" si="69"/>
        <v>0.7350427350427351</v>
      </c>
      <c r="AE44">
        <f t="shared" si="70"/>
        <v>1.1538461538461537</v>
      </c>
      <c r="AG44">
        <f>INDEX(best!$A$1:$EZ$43,$B44,AG$2)</f>
        <v>993</v>
      </c>
      <c r="AH44">
        <f>INDEX(best!$A$1:$EZ$43,$B44,AH$2)</f>
        <v>21.587</v>
      </c>
      <c r="AI44">
        <f>INDEX(best!$A$1:$EZ$43,$B44,AI$2)</f>
        <v>0</v>
      </c>
      <c r="AJ44">
        <f>INDEX(best!$A$1:$EZ$43,$B44,AJ$2)</f>
        <v>248</v>
      </c>
      <c r="AL44">
        <f>INDEX(best!$A$1:$EZ$43,$B44,AL$2)</f>
        <v>0</v>
      </c>
      <c r="AM44">
        <f>INDEX(best!$A$1:$EZ$43,$B44,AM$2)</f>
        <v>0</v>
      </c>
      <c r="AN44">
        <f>INDEX(best!$A$1:$EZ$43,$B44,AN$2)</f>
        <v>0</v>
      </c>
      <c r="AO44">
        <f>INDEX(best!$A$1:$EZ$43,$B44,AO$2)</f>
        <v>0</v>
      </c>
      <c r="AQ44" s="3">
        <f t="shared" si="71"/>
        <v>4.0692307692307694E-2</v>
      </c>
      <c r="AR44" s="2">
        <f t="shared" si="72"/>
        <v>0.10090448033281137</v>
      </c>
      <c r="AT44" s="2">
        <f t="shared" si="56"/>
        <v>0.42691893830703009</v>
      </c>
      <c r="AU44" s="2">
        <f t="shared" si="57"/>
        <v>0.2092736931906313</v>
      </c>
      <c r="BE44">
        <f>INDEX(best!$A$1:$EZ$43,$B44,BE$2)</f>
        <v>21.587</v>
      </c>
      <c r="BF44">
        <f>INDEX(best!$A$1:$EZ$43,$B44,BF$2)</f>
        <v>0.879</v>
      </c>
      <c r="BG44">
        <f>INDEX(best!$A$1:$EZ$43,$B44,BG$2)</f>
        <v>0.34200000000000003</v>
      </c>
      <c r="BH44" s="2">
        <f t="shared" si="73"/>
        <v>4.0718951220642056E-2</v>
      </c>
      <c r="BI44" s="2">
        <f t="shared" si="74"/>
        <v>1.5842868393014315E-2</v>
      </c>
      <c r="BK44" s="2">
        <f t="shared" si="58"/>
        <v>0.2092736931906313</v>
      </c>
      <c r="BL44" s="2">
        <f t="shared" si="59"/>
        <v>0.42691893830703009</v>
      </c>
      <c r="BN44">
        <f>INDEX(best!$A$1:$EZ$43,$B44,BN$2)</f>
        <v>0</v>
      </c>
      <c r="BO44">
        <f>INDEX(best!$A$1:$EZ$43,$B44,BO$2)</f>
        <v>0</v>
      </c>
      <c r="BP44">
        <f>INDEX(best!$A$1:$EZ$43,$B44,BP$2)</f>
        <v>0</v>
      </c>
      <c r="BQ44" s="2" t="str">
        <f t="shared" si="75"/>
        <v/>
      </c>
      <c r="BR44" s="2" t="str">
        <f t="shared" si="76"/>
        <v/>
      </c>
    </row>
    <row r="45" spans="1:89" x14ac:dyDescent="0.2">
      <c r="A45" t="s">
        <v>147</v>
      </c>
      <c r="B45">
        <f>MATCH($A45,best!A:A,0)</f>
        <v>6</v>
      </c>
      <c r="C45">
        <f>INDEX(best!$A$1:$EZ$43,$B45,C$2)</f>
        <v>14.526864</v>
      </c>
      <c r="D45">
        <f>INDEX(best!$A$1:$EZ$43,$B45,D$2)</f>
        <v>85.373177999999996</v>
      </c>
      <c r="F45">
        <f>INDEX(best!$A$1:$EZ$43,$B45,F$2)</f>
        <v>104</v>
      </c>
      <c r="G45">
        <f>INDEX(best!$A$1:$EZ$43,$B45,G$2)</f>
        <v>83.84</v>
      </c>
      <c r="H45">
        <f t="shared" si="60"/>
        <v>80.615384615384613</v>
      </c>
      <c r="I45">
        <f>INDEX(best!$A$1:$EZ$43,$B45,I$2)</f>
        <v>4.12</v>
      </c>
      <c r="J45">
        <f>INDEX(best!$A$1:$EZ$43,$B45,J$2)</f>
        <v>0</v>
      </c>
      <c r="K45" s="2">
        <f t="shared" si="61"/>
        <v>3.9615384615384615E-2</v>
      </c>
      <c r="L45" s="2">
        <f t="shared" si="62"/>
        <v>3.9615384615384615E-2</v>
      </c>
      <c r="M45" s="2">
        <f t="shared" si="53"/>
        <v>0.20436507936507942</v>
      </c>
      <c r="N45">
        <f t="shared" si="63"/>
        <v>16.039999999999996</v>
      </c>
      <c r="O45">
        <f t="shared" si="64"/>
        <v>15.423076923076916</v>
      </c>
      <c r="Q45">
        <f>INDEX(best!$A$1:$EZ$43,$B45,Q$2)</f>
        <v>2239</v>
      </c>
      <c r="R45">
        <f>INDEX(best!$A$1:$EZ$43,$B45,R$2)</f>
        <v>89.56</v>
      </c>
      <c r="S45">
        <f>INDEX(best!$A$1:$EZ$43,$B45,S$2)</f>
        <v>3</v>
      </c>
      <c r="T45">
        <f>INDEX(best!$A$1:$EZ$43,$B45,T$2)</f>
        <v>300</v>
      </c>
      <c r="U45">
        <f t="shared" si="65"/>
        <v>0.86115384615384616</v>
      </c>
      <c r="V45">
        <f t="shared" si="66"/>
        <v>2.8846153846153848E-2</v>
      </c>
      <c r="W45">
        <f t="shared" si="67"/>
        <v>2.8846153846153846</v>
      </c>
      <c r="Z45">
        <f>INDEX(best!$A$1:$EZ$43,$B45,Z$2)</f>
        <v>172.52</v>
      </c>
      <c r="AA45">
        <f>INDEX(best!$A$1:$EZ$43,$B45,AA$2)</f>
        <v>53</v>
      </c>
      <c r="AB45">
        <f>INDEX(best!$A$1:$EZ$43,$B45,AB$2)</f>
        <v>518</v>
      </c>
      <c r="AC45">
        <f t="shared" si="68"/>
        <v>1.6588461538461539</v>
      </c>
      <c r="AD45">
        <f t="shared" si="69"/>
        <v>0.50961538461538458</v>
      </c>
      <c r="AE45">
        <f t="shared" si="70"/>
        <v>4.9807692307692308</v>
      </c>
      <c r="AG45">
        <f>INDEX(best!$A$1:$EZ$43,$B45,AG$2)</f>
        <v>405</v>
      </c>
      <c r="AH45">
        <f>INDEX(best!$A$1:$EZ$43,$B45,AH$2)</f>
        <v>16.2</v>
      </c>
      <c r="AI45">
        <f>INDEX(best!$A$1:$EZ$43,$B45,AI$2)</f>
        <v>0</v>
      </c>
      <c r="AJ45">
        <f>INDEX(best!$A$1:$EZ$43,$B45,AJ$2)</f>
        <v>96</v>
      </c>
      <c r="AL45">
        <f>INDEX(best!$A$1:$EZ$43,$B45,AL$2)</f>
        <v>0</v>
      </c>
      <c r="AM45">
        <f>INDEX(best!$A$1:$EZ$43,$B45,AM$2)</f>
        <v>0</v>
      </c>
      <c r="AN45">
        <f>INDEX(best!$A$1:$EZ$43,$B45,AN$2)</f>
        <v>0</v>
      </c>
      <c r="AO45">
        <f>INDEX(best!$A$1:$EZ$43,$B45,AO$2)</f>
        <v>0</v>
      </c>
      <c r="AQ45" s="3">
        <f t="shared" si="71"/>
        <v>3.9615384615384615E-2</v>
      </c>
      <c r="AR45" s="2">
        <f t="shared" si="72"/>
        <v>6.1813186813186802E-2</v>
      </c>
      <c r="AT45" s="2">
        <f t="shared" si="56"/>
        <v>0.20436507936507942</v>
      </c>
      <c r="AU45" s="2">
        <f t="shared" si="57"/>
        <v>0.18088432335864224</v>
      </c>
      <c r="BE45">
        <f>INDEX(best!$A$1:$EZ$43,$B45,BE$2)</f>
        <v>16.2</v>
      </c>
      <c r="BF45">
        <f>INDEX(best!$A$1:$EZ$43,$B45,BF$2)</f>
        <v>1.1519999999999999</v>
      </c>
      <c r="BG45">
        <f>INDEX(best!$A$1:$EZ$43,$B45,BG$2)</f>
        <v>1.4850000000000001</v>
      </c>
      <c r="BH45" s="2">
        <f t="shared" si="73"/>
        <v>7.1111111111111111E-2</v>
      </c>
      <c r="BI45" s="2">
        <f t="shared" si="74"/>
        <v>9.1666666666666674E-2</v>
      </c>
      <c r="BK45" s="2">
        <f t="shared" si="58"/>
        <v>0.18088432335864224</v>
      </c>
      <c r="BL45" s="2">
        <f t="shared" si="59"/>
        <v>0.20436507936507942</v>
      </c>
      <c r="BN45">
        <f>INDEX(best!$A$1:$EZ$43,$B45,BN$2)</f>
        <v>0</v>
      </c>
      <c r="BO45">
        <f>INDEX(best!$A$1:$EZ$43,$B45,BO$2)</f>
        <v>0</v>
      </c>
      <c r="BP45">
        <f>INDEX(best!$A$1:$EZ$43,$B45,BP$2)</f>
        <v>0</v>
      </c>
      <c r="BQ45" s="2" t="str">
        <f t="shared" si="75"/>
        <v/>
      </c>
      <c r="BR45" s="2" t="str">
        <f t="shared" si="76"/>
        <v/>
      </c>
    </row>
    <row r="46" spans="1:89" x14ac:dyDescent="0.2">
      <c r="A46" t="s">
        <v>148</v>
      </c>
      <c r="B46">
        <f>MATCH($A46,best!A:A,0)</f>
        <v>7</v>
      </c>
      <c r="C46">
        <f>INDEX(best!$A$1:$EZ$43,$B46,C$2)</f>
        <v>16.039072999999998</v>
      </c>
      <c r="D46">
        <f>INDEX(best!$A$1:$EZ$43,$B46,D$2)</f>
        <v>19.784186999999999</v>
      </c>
      <c r="F46">
        <f>INDEX(best!$A$1:$EZ$43,$B46,F$2)</f>
        <v>353</v>
      </c>
      <c r="G46">
        <f>INDEX(best!$A$1:$EZ$43,$B46,G$2)</f>
        <v>258</v>
      </c>
      <c r="H46">
        <f t="shared" si="60"/>
        <v>73.087818696883858</v>
      </c>
      <c r="I46">
        <f>INDEX(best!$A$1:$EZ$43,$B46,I$2)</f>
        <v>10.5</v>
      </c>
      <c r="J46">
        <f>INDEX(best!$A$1:$EZ$43,$B46,J$2)</f>
        <v>0</v>
      </c>
      <c r="K46" s="2">
        <f t="shared" si="61"/>
        <v>2.9745042492917848E-2</v>
      </c>
      <c r="L46" s="2">
        <f t="shared" si="62"/>
        <v>2.9745042492917848E-2</v>
      </c>
      <c r="M46" s="2">
        <f t="shared" si="53"/>
        <v>0.11052631578947368</v>
      </c>
      <c r="N46">
        <f t="shared" si="63"/>
        <v>84.5</v>
      </c>
      <c r="O46">
        <f t="shared" si="64"/>
        <v>23.937677053824359</v>
      </c>
      <c r="Q46">
        <f>INDEX(best!$A$1:$EZ$43,$B46,Q$2)</f>
        <v>19814</v>
      </c>
      <c r="R46">
        <f>INDEX(best!$A$1:$EZ$43,$B46,R$2)</f>
        <v>3302.3330000000001</v>
      </c>
      <c r="S46">
        <f>INDEX(best!$A$1:$EZ$43,$B46,S$2)</f>
        <v>1235</v>
      </c>
      <c r="T46">
        <f>INDEX(best!$A$1:$EZ$43,$B46,T$2)</f>
        <v>6183</v>
      </c>
      <c r="U46">
        <f t="shared" si="65"/>
        <v>9.3550509915014164</v>
      </c>
      <c r="V46">
        <f t="shared" si="66"/>
        <v>3.4985835694050991</v>
      </c>
      <c r="W46">
        <f t="shared" si="67"/>
        <v>17.51558073654391</v>
      </c>
      <c r="Z46">
        <f>INDEX(best!$A$1:$EZ$43,$B46,Z$2)</f>
        <v>280</v>
      </c>
      <c r="AA46">
        <f>INDEX(best!$A$1:$EZ$43,$B46,AA$2)</f>
        <v>252</v>
      </c>
      <c r="AB46">
        <f>INDEX(best!$A$1:$EZ$43,$B46,AB$2)</f>
        <v>324</v>
      </c>
      <c r="AC46">
        <f t="shared" si="68"/>
        <v>0.79320113314447593</v>
      </c>
      <c r="AD46">
        <f t="shared" si="69"/>
        <v>0.71388101983002827</v>
      </c>
      <c r="AE46">
        <f t="shared" si="70"/>
        <v>0.9178470254957507</v>
      </c>
      <c r="AG46">
        <f>INDEX(best!$A$1:$EZ$43,$B46,AG$2)</f>
        <v>523</v>
      </c>
      <c r="AH46">
        <f>INDEX(best!$A$1:$EZ$43,$B46,AH$2)</f>
        <v>87.167000000000002</v>
      </c>
      <c r="AI46">
        <f>INDEX(best!$A$1:$EZ$43,$B46,AI$2)</f>
        <v>6</v>
      </c>
      <c r="AJ46">
        <f>INDEX(best!$A$1:$EZ$43,$B46,AJ$2)</f>
        <v>188</v>
      </c>
      <c r="AL46">
        <f>INDEX(best!$A$1:$EZ$43,$B46,AL$2)</f>
        <v>52</v>
      </c>
      <c r="AM46">
        <f>INDEX(best!$A$1:$EZ$43,$B46,AM$2)</f>
        <v>8.6669999999999998</v>
      </c>
      <c r="AN46">
        <f>INDEX(best!$A$1:$EZ$43,$B46,AN$2)</f>
        <v>8</v>
      </c>
      <c r="AO46">
        <f>INDEX(best!$A$1:$EZ$43,$B46,AO$2)</f>
        <v>9</v>
      </c>
      <c r="AQ46" s="3">
        <f t="shared" si="71"/>
        <v>2.9745042492917848E-2</v>
      </c>
      <c r="AR46" s="2">
        <f t="shared" si="72"/>
        <v>2.6751840211392968E-2</v>
      </c>
      <c r="AT46" s="2">
        <f t="shared" si="56"/>
        <v>0.11052631578947368</v>
      </c>
      <c r="AU46" s="2">
        <f t="shared" si="57"/>
        <v>2.6395581547954128E-2</v>
      </c>
      <c r="BE46">
        <f>INDEX(best!$A$1:$EZ$43,$B46,BE$2)</f>
        <v>87.167000000000002</v>
      </c>
      <c r="BF46">
        <f>INDEX(best!$A$1:$EZ$43,$B46,BF$2)</f>
        <v>15.555999999999999</v>
      </c>
      <c r="BG46">
        <f>INDEX(best!$A$1:$EZ$43,$B46,BG$2)</f>
        <v>5.7439999999999998</v>
      </c>
      <c r="BH46" s="2">
        <f t="shared" si="73"/>
        <v>0.17846203264997074</v>
      </c>
      <c r="BI46" s="2">
        <f t="shared" si="74"/>
        <v>6.5896497527734119E-2</v>
      </c>
      <c r="BK46" s="2">
        <f t="shared" si="58"/>
        <v>2.6395581547954128E-2</v>
      </c>
      <c r="BL46" s="2">
        <f t="shared" si="59"/>
        <v>0.11052631578947368</v>
      </c>
      <c r="BN46">
        <f>INDEX(best!$A$1:$EZ$43,$B46,BN$2)</f>
        <v>8.6669999999999998</v>
      </c>
      <c r="BO46">
        <f>INDEX(best!$A$1:$EZ$43,$B46,BO$2)</f>
        <v>0</v>
      </c>
      <c r="BP46">
        <f>INDEX(best!$A$1:$EZ$43,$B46,BP$2)</f>
        <v>0</v>
      </c>
      <c r="BQ46" s="2">
        <f t="shared" si="75"/>
        <v>0</v>
      </c>
      <c r="BR46" s="2">
        <f t="shared" si="76"/>
        <v>0</v>
      </c>
    </row>
    <row r="47" spans="1:89" x14ac:dyDescent="0.2">
      <c r="A47" t="s">
        <v>149</v>
      </c>
      <c r="B47">
        <f>MATCH($A47,best!A:A,0)</f>
        <v>8</v>
      </c>
      <c r="C47">
        <f>INDEX(best!$A$1:$EZ$43,$B47,C$2)</f>
        <v>5.9245140000000003</v>
      </c>
      <c r="D47">
        <f>INDEX(best!$A$1:$EZ$43,$B47,D$2)</f>
        <v>11.059862000000001</v>
      </c>
      <c r="F47">
        <f>INDEX(best!$A$1:$EZ$43,$B47,F$2)</f>
        <v>27</v>
      </c>
      <c r="G47">
        <f>INDEX(best!$A$1:$EZ$43,$B47,G$2)</f>
        <v>0</v>
      </c>
      <c r="H47">
        <f t="shared" si="60"/>
        <v>0</v>
      </c>
      <c r="I47">
        <f>INDEX(best!$A$1:$EZ$43,$B47,I$2)</f>
        <v>2.6669999999999998</v>
      </c>
      <c r="J47">
        <f>INDEX(best!$A$1:$EZ$43,$B47,J$2)</f>
        <v>0</v>
      </c>
      <c r="K47" s="2">
        <f t="shared" si="61"/>
        <v>9.877777777777777E-2</v>
      </c>
      <c r="L47" s="2">
        <f t="shared" si="62"/>
        <v>9.877777777777777E-2</v>
      </c>
      <c r="M47" s="2">
        <f t="shared" si="53"/>
        <v>9.877777777777777E-2</v>
      </c>
      <c r="N47">
        <f t="shared" si="63"/>
        <v>24.332999999999998</v>
      </c>
      <c r="O47">
        <f t="shared" si="64"/>
        <v>90.12222222222222</v>
      </c>
      <c r="Q47">
        <f>INDEX(best!$A$1:$EZ$43,$B47,Q$2)</f>
        <v>2203</v>
      </c>
      <c r="R47">
        <f>INDEX(best!$A$1:$EZ$43,$B47,R$2)</f>
        <v>367.16699999999997</v>
      </c>
      <c r="S47">
        <f>INDEX(best!$A$1:$EZ$43,$B47,S$2)</f>
        <v>348</v>
      </c>
      <c r="T47">
        <f>INDEX(best!$A$1:$EZ$43,$B47,T$2)</f>
        <v>390</v>
      </c>
      <c r="U47">
        <f t="shared" si="65"/>
        <v>13.598777777777777</v>
      </c>
      <c r="V47">
        <f t="shared" si="66"/>
        <v>12.888888888888889</v>
      </c>
      <c r="W47">
        <f t="shared" si="67"/>
        <v>14.444444444444445</v>
      </c>
      <c r="Z47">
        <f>INDEX(best!$A$1:$EZ$43,$B47,Z$2)</f>
        <v>0</v>
      </c>
      <c r="AA47">
        <f>INDEX(best!$A$1:$EZ$43,$B47,AA$2)</f>
        <v>0</v>
      </c>
      <c r="AB47">
        <f>INDEX(best!$A$1:$EZ$43,$B47,AB$2)</f>
        <v>0</v>
      </c>
      <c r="AC47">
        <f t="shared" si="68"/>
        <v>0</v>
      </c>
      <c r="AD47">
        <f t="shared" si="69"/>
        <v>0</v>
      </c>
      <c r="AE47">
        <f t="shared" si="70"/>
        <v>0</v>
      </c>
      <c r="AG47">
        <f>INDEX(best!$A$1:$EZ$43,$B47,AG$2)</f>
        <v>343</v>
      </c>
      <c r="AH47">
        <f>INDEX(best!$A$1:$EZ$43,$B47,AH$2)</f>
        <v>57.167000000000002</v>
      </c>
      <c r="AI47">
        <f>INDEX(best!$A$1:$EZ$43,$B47,AI$2)</f>
        <v>6</v>
      </c>
      <c r="AJ47">
        <f>INDEX(best!$A$1:$EZ$43,$B47,AJ$2)</f>
        <v>160</v>
      </c>
      <c r="AL47">
        <f>INDEX(best!$A$1:$EZ$43,$B47,AL$2)</f>
        <v>0</v>
      </c>
      <c r="AM47">
        <f>INDEX(best!$A$1:$EZ$43,$B47,AM$2)</f>
        <v>0</v>
      </c>
      <c r="AN47">
        <f>INDEX(best!$A$1:$EZ$43,$B47,AN$2)</f>
        <v>0</v>
      </c>
      <c r="AO47">
        <f>INDEX(best!$A$1:$EZ$43,$B47,AO$2)</f>
        <v>0</v>
      </c>
      <c r="AQ47" s="3">
        <f t="shared" si="71"/>
        <v>9.877777777777777E-2</v>
      </c>
      <c r="AR47" s="2">
        <f t="shared" si="72"/>
        <v>0.15569754362456323</v>
      </c>
      <c r="AT47" s="2">
        <f t="shared" si="56"/>
        <v>9.877777777777777E-2</v>
      </c>
      <c r="AU47" s="2">
        <f t="shared" si="57"/>
        <v>0.15569754362456323</v>
      </c>
      <c r="BE47">
        <f>INDEX(best!$A$1:$EZ$43,$B47,BE$2)</f>
        <v>57.167000000000002</v>
      </c>
      <c r="BF47">
        <f>INDEX(best!$A$1:$EZ$43,$B47,BF$2)</f>
        <v>8.3059999999999992</v>
      </c>
      <c r="BG47">
        <f>INDEX(best!$A$1:$EZ$43,$B47,BG$2)</f>
        <v>3.2389999999999999</v>
      </c>
      <c r="BH47" s="2">
        <f t="shared" si="73"/>
        <v>0.14529361344831807</v>
      </c>
      <c r="BI47" s="2">
        <f t="shared" si="74"/>
        <v>5.6658561757657384E-2</v>
      </c>
      <c r="BK47" s="2">
        <f t="shared" si="58"/>
        <v>0.15569754362456323</v>
      </c>
      <c r="BL47" s="2">
        <f t="shared" si="59"/>
        <v>9.877777777777777E-2</v>
      </c>
      <c r="BN47">
        <f>INDEX(best!$A$1:$EZ$43,$B47,BN$2)</f>
        <v>0</v>
      </c>
      <c r="BO47">
        <f>INDEX(best!$A$1:$EZ$43,$B47,BO$2)</f>
        <v>0</v>
      </c>
      <c r="BP47">
        <f>INDEX(best!$A$1:$EZ$43,$B47,BP$2)</f>
        <v>0</v>
      </c>
      <c r="BQ47" s="2" t="str">
        <f t="shared" si="75"/>
        <v/>
      </c>
      <c r="BR47" s="2" t="str">
        <f t="shared" si="76"/>
        <v/>
      </c>
    </row>
    <row r="48" spans="1:89" x14ac:dyDescent="0.2">
      <c r="A48" t="s">
        <v>150</v>
      </c>
      <c r="B48">
        <f>MATCH($A48,best!A:A,0)</f>
        <v>9</v>
      </c>
      <c r="C48">
        <f>INDEX(best!$A$1:$EZ$43,$B48,C$2)</f>
        <v>51.571933000000001</v>
      </c>
      <c r="D48">
        <f>INDEX(best!$A$1:$EZ$43,$B48,D$2)</f>
        <v>52.107613000000001</v>
      </c>
      <c r="F48">
        <f>INDEX(best!$A$1:$EZ$43,$B48,F$2)</f>
        <v>141</v>
      </c>
      <c r="G48">
        <f>INDEX(best!$A$1:$EZ$43,$B48,G$2)</f>
        <v>94.605000000000004</v>
      </c>
      <c r="H48">
        <f t="shared" si="60"/>
        <v>67.09574468085107</v>
      </c>
      <c r="I48">
        <f>INDEX(best!$A$1:$EZ$43,$B48,I$2)</f>
        <v>1.2629999999999999</v>
      </c>
      <c r="J48">
        <f>INDEX(best!$A$1:$EZ$43,$B48,J$2)</f>
        <v>0</v>
      </c>
      <c r="K48" s="2">
        <f t="shared" si="61"/>
        <v>8.9574468085106378E-3</v>
      </c>
      <c r="L48" s="2">
        <f t="shared" si="62"/>
        <v>8.9574468085106378E-3</v>
      </c>
      <c r="M48" s="2">
        <f t="shared" si="53"/>
        <v>2.7222761073391531E-2</v>
      </c>
      <c r="N48">
        <f t="shared" si="63"/>
        <v>45.131999999999998</v>
      </c>
      <c r="O48">
        <f t="shared" si="64"/>
        <v>32.008510638297871</v>
      </c>
      <c r="Q48">
        <f>INDEX(best!$A$1:$EZ$43,$B48,Q$2)</f>
        <v>495</v>
      </c>
      <c r="R48">
        <f>INDEX(best!$A$1:$EZ$43,$B48,R$2)</f>
        <v>13.026</v>
      </c>
      <c r="S48">
        <f>INDEX(best!$A$1:$EZ$43,$B48,S$2)</f>
        <v>2</v>
      </c>
      <c r="T48">
        <f>INDEX(best!$A$1:$EZ$43,$B48,T$2)</f>
        <v>58</v>
      </c>
      <c r="U48">
        <f t="shared" si="65"/>
        <v>9.2382978723404258E-2</v>
      </c>
      <c r="V48">
        <f t="shared" si="66"/>
        <v>1.4184397163120567E-2</v>
      </c>
      <c r="W48">
        <f t="shared" si="67"/>
        <v>0.41134751773049644</v>
      </c>
      <c r="Z48">
        <f>INDEX(best!$A$1:$EZ$43,$B48,Z$2)</f>
        <v>130.21100000000001</v>
      </c>
      <c r="AA48">
        <f>INDEX(best!$A$1:$EZ$43,$B48,AA$2)</f>
        <v>96</v>
      </c>
      <c r="AB48">
        <f>INDEX(best!$A$1:$EZ$43,$B48,AB$2)</f>
        <v>138</v>
      </c>
      <c r="AC48">
        <f t="shared" si="68"/>
        <v>0.92348226950354617</v>
      </c>
      <c r="AD48">
        <f t="shared" si="69"/>
        <v>0.68085106382978722</v>
      </c>
      <c r="AE48">
        <f t="shared" si="70"/>
        <v>0.97872340425531912</v>
      </c>
      <c r="AG48">
        <f>INDEX(best!$A$1:$EZ$43,$B48,AG$2)</f>
        <v>90</v>
      </c>
      <c r="AH48">
        <f>INDEX(best!$A$1:$EZ$43,$B48,AH$2)</f>
        <v>2.3679999999999999</v>
      </c>
      <c r="AI48">
        <f>INDEX(best!$A$1:$EZ$43,$B48,AI$2)</f>
        <v>1</v>
      </c>
      <c r="AJ48">
        <f>INDEX(best!$A$1:$EZ$43,$B48,AJ$2)</f>
        <v>13</v>
      </c>
      <c r="AL48">
        <f>INDEX(best!$A$1:$EZ$43,$B48,AL$2)</f>
        <v>0</v>
      </c>
      <c r="AM48">
        <f>INDEX(best!$A$1:$EZ$43,$B48,AM$2)</f>
        <v>0</v>
      </c>
      <c r="AN48">
        <f>INDEX(best!$A$1:$EZ$43,$B48,AN$2)</f>
        <v>0</v>
      </c>
      <c r="AO48">
        <f>INDEX(best!$A$1:$EZ$43,$B48,AO$2)</f>
        <v>0</v>
      </c>
      <c r="AQ48" s="3">
        <f t="shared" si="71"/>
        <v>8.9574468085106378E-3</v>
      </c>
      <c r="AR48" s="2">
        <f t="shared" si="72"/>
        <v>1.6532041302177506E-2</v>
      </c>
      <c r="AT48" s="2">
        <f t="shared" si="56"/>
        <v>2.7222761073391531E-2</v>
      </c>
      <c r="AU48" s="2">
        <f t="shared" si="57"/>
        <v>0.18179026562260095</v>
      </c>
      <c r="BE48">
        <f>INDEX(best!$A$1:$EZ$43,$B48,BE$2)</f>
        <v>2.3679999999999999</v>
      </c>
      <c r="BF48">
        <f>INDEX(best!$A$1:$EZ$43,$B48,BF$2)</f>
        <v>7.3999999999999996E-2</v>
      </c>
      <c r="BG48">
        <f>INDEX(best!$A$1:$EZ$43,$B48,BG$2)</f>
        <v>9.0999999999999998E-2</v>
      </c>
      <c r="BH48" s="2">
        <f t="shared" si="73"/>
        <v>3.125E-2</v>
      </c>
      <c r="BI48" s="2">
        <f t="shared" si="74"/>
        <v>3.8429054054054057E-2</v>
      </c>
      <c r="BK48" s="2">
        <f t="shared" si="58"/>
        <v>0.18179026562260095</v>
      </c>
      <c r="BL48" s="2">
        <f t="shared" si="59"/>
        <v>2.7222761073391531E-2</v>
      </c>
      <c r="BN48">
        <f>INDEX(best!$A$1:$EZ$43,$B48,BN$2)</f>
        <v>0</v>
      </c>
      <c r="BO48">
        <f>INDEX(best!$A$1:$EZ$43,$B48,BO$2)</f>
        <v>0</v>
      </c>
      <c r="BP48">
        <f>INDEX(best!$A$1:$EZ$43,$B48,BP$2)</f>
        <v>0</v>
      </c>
      <c r="BQ48" s="2" t="str">
        <f t="shared" si="75"/>
        <v/>
      </c>
      <c r="BR48" s="2" t="str">
        <f t="shared" si="76"/>
        <v/>
      </c>
    </row>
    <row r="49" spans="1:70" x14ac:dyDescent="0.2">
      <c r="A49" t="s">
        <v>151</v>
      </c>
      <c r="B49">
        <f>MATCH($A49,best!A:A,0)</f>
        <v>10</v>
      </c>
      <c r="C49">
        <f>INDEX(best!$A$1:$EZ$43,$B49,C$2)</f>
        <v>11.738530000000001</v>
      </c>
      <c r="D49">
        <f>INDEX(best!$A$1:$EZ$43,$B49,D$2)</f>
        <v>11.738530000000001</v>
      </c>
      <c r="F49">
        <f>INDEX(best!$A$1:$EZ$43,$B49,F$2)</f>
        <v>18</v>
      </c>
      <c r="G49">
        <f>INDEX(best!$A$1:$EZ$43,$B49,G$2)</f>
        <v>4.2</v>
      </c>
      <c r="H49">
        <f t="shared" si="60"/>
        <v>23.333333333333332</v>
      </c>
      <c r="I49">
        <f>INDEX(best!$A$1:$EZ$43,$B49,I$2)</f>
        <v>6.1</v>
      </c>
      <c r="J49">
        <f>INDEX(best!$A$1:$EZ$43,$B49,J$2)</f>
        <v>0</v>
      </c>
      <c r="K49" s="2">
        <f t="shared" si="61"/>
        <v>0.33888888888888885</v>
      </c>
      <c r="L49" s="2">
        <f t="shared" si="62"/>
        <v>0.33888888888888885</v>
      </c>
      <c r="M49" s="2">
        <f t="shared" si="53"/>
        <v>0.44202898550724634</v>
      </c>
      <c r="N49">
        <f t="shared" si="63"/>
        <v>7.7000000000000011</v>
      </c>
      <c r="O49">
        <f t="shared" si="64"/>
        <v>42.777777777777771</v>
      </c>
      <c r="Q49">
        <f>INDEX(best!$A$1:$EZ$43,$B49,Q$2)</f>
        <v>231</v>
      </c>
      <c r="R49">
        <f>INDEX(best!$A$1:$EZ$43,$B49,R$2)</f>
        <v>23.1</v>
      </c>
      <c r="S49">
        <f>INDEX(best!$A$1:$EZ$43,$B49,S$2)</f>
        <v>3</v>
      </c>
      <c r="T49">
        <f>INDEX(best!$A$1:$EZ$43,$B49,T$2)</f>
        <v>50</v>
      </c>
      <c r="U49">
        <f t="shared" si="65"/>
        <v>1.2833333333333334</v>
      </c>
      <c r="V49">
        <f t="shared" si="66"/>
        <v>0.16666666666666666</v>
      </c>
      <c r="W49">
        <f t="shared" si="67"/>
        <v>2.7777777777777777</v>
      </c>
      <c r="Z49">
        <f>INDEX(best!$A$1:$EZ$43,$B49,Z$2)</f>
        <v>5.2</v>
      </c>
      <c r="AA49">
        <f>INDEX(best!$A$1:$EZ$43,$B49,AA$2)</f>
        <v>1</v>
      </c>
      <c r="AB49">
        <f>INDEX(best!$A$1:$EZ$43,$B49,AB$2)</f>
        <v>9</v>
      </c>
      <c r="AC49">
        <f t="shared" si="68"/>
        <v>0.28888888888888892</v>
      </c>
      <c r="AD49">
        <f t="shared" si="69"/>
        <v>5.5555555555555552E-2</v>
      </c>
      <c r="AE49">
        <f t="shared" si="70"/>
        <v>0.5</v>
      </c>
      <c r="AG49">
        <f>INDEX(best!$A$1:$EZ$43,$B49,AG$2)</f>
        <v>208</v>
      </c>
      <c r="AH49">
        <f>INDEX(best!$A$1:$EZ$43,$B49,AH$2)</f>
        <v>20.8</v>
      </c>
      <c r="AI49">
        <f>INDEX(best!$A$1:$EZ$43,$B49,AI$2)</f>
        <v>3</v>
      </c>
      <c r="AJ49">
        <f>INDEX(best!$A$1:$EZ$43,$B49,AJ$2)</f>
        <v>43</v>
      </c>
      <c r="AL49">
        <f>INDEX(best!$A$1:$EZ$43,$B49,AL$2)</f>
        <v>4</v>
      </c>
      <c r="AM49">
        <f>INDEX(best!$A$1:$EZ$43,$B49,AM$2)</f>
        <v>0.4</v>
      </c>
      <c r="AN49">
        <f>INDEX(best!$A$1:$EZ$43,$B49,AN$2)</f>
        <v>0</v>
      </c>
      <c r="AO49">
        <f>INDEX(best!$A$1:$EZ$43,$B49,AO$2)</f>
        <v>1</v>
      </c>
      <c r="AQ49" s="3">
        <f t="shared" si="71"/>
        <v>0.33888888888888885</v>
      </c>
      <c r="AR49" s="2">
        <f t="shared" si="72"/>
        <v>0.74911660777385158</v>
      </c>
      <c r="AT49" s="2">
        <f t="shared" si="56"/>
        <v>0.44202898550724634</v>
      </c>
      <c r="AU49" s="2">
        <f t="shared" si="57"/>
        <v>0.90043290043290036</v>
      </c>
      <c r="BE49">
        <f>INDEX(best!$A$1:$EZ$43,$B49,BE$2)</f>
        <v>20.8</v>
      </c>
      <c r="BF49">
        <f>INDEX(best!$A$1:$EZ$43,$B49,BF$2)</f>
        <v>2.23</v>
      </c>
      <c r="BG49">
        <f>INDEX(best!$A$1:$EZ$43,$B49,BG$2)</f>
        <v>0.7</v>
      </c>
      <c r="BH49" s="2">
        <f t="shared" si="73"/>
        <v>0.10721153846153846</v>
      </c>
      <c r="BI49" s="2">
        <f t="shared" si="74"/>
        <v>3.3653846153846152E-2</v>
      </c>
      <c r="BK49" s="2">
        <f t="shared" si="58"/>
        <v>0.90043290043290036</v>
      </c>
      <c r="BL49" s="2">
        <f t="shared" si="59"/>
        <v>0.44202898550724634</v>
      </c>
      <c r="BN49">
        <f>INDEX(best!$A$1:$EZ$43,$B49,BN$2)</f>
        <v>0.4</v>
      </c>
      <c r="BO49">
        <f>INDEX(best!$A$1:$EZ$43,$B49,BO$2)</f>
        <v>0</v>
      </c>
      <c r="BP49">
        <f>INDEX(best!$A$1:$EZ$43,$B49,BP$2)</f>
        <v>0</v>
      </c>
      <c r="BQ49" s="2">
        <f t="shared" si="75"/>
        <v>0</v>
      </c>
      <c r="BR49" s="2">
        <f t="shared" si="76"/>
        <v>0</v>
      </c>
    </row>
    <row r="50" spans="1:70" x14ac:dyDescent="0.2">
      <c r="A50" t="s">
        <v>177</v>
      </c>
      <c r="B50">
        <f>MATCH($A50,best!A:A,0)</f>
        <v>37</v>
      </c>
      <c r="C50">
        <f>INDEX(best!$A$1:$EZ$43,$B50,C$2)</f>
        <v>0</v>
      </c>
      <c r="D50">
        <f>INDEX(best!$A$1:$EZ$43,$B50,D$2)</f>
        <v>0</v>
      </c>
      <c r="F50">
        <f>INDEX(best!$A$1:$EZ$43,$B50,F$2)</f>
        <v>322</v>
      </c>
      <c r="G50">
        <f>INDEX(best!$A$1:$EZ$43,$B50,G$2)</f>
        <v>279.69400000000002</v>
      </c>
      <c r="H50">
        <f t="shared" si="60"/>
        <v>86.861490683229817</v>
      </c>
      <c r="I50">
        <f>INDEX(best!$A$1:$EZ$43,$B50,I$2)</f>
        <v>3.6110000000000002</v>
      </c>
      <c r="J50">
        <f>INDEX(best!$A$1:$EZ$43,$B50,J$2)</f>
        <v>1</v>
      </c>
      <c r="K50" s="2">
        <f t="shared" si="61"/>
        <v>1.1214285714285715E-2</v>
      </c>
      <c r="L50" s="2">
        <f t="shared" si="62"/>
        <v>1.4319875776397517E-2</v>
      </c>
      <c r="M50" s="2">
        <f t="shared" si="53"/>
        <v>8.5354323263839682E-2</v>
      </c>
      <c r="N50">
        <f t="shared" si="63"/>
        <v>38.694999999999986</v>
      </c>
      <c r="O50">
        <f t="shared" si="64"/>
        <v>12.017080745341612</v>
      </c>
      <c r="Q50">
        <f>INDEX(best!$A$1:$EZ$43,$B50,Q$2)</f>
        <v>1623</v>
      </c>
      <c r="R50">
        <f>INDEX(best!$A$1:$EZ$43,$B50,R$2)</f>
        <v>22.542000000000002</v>
      </c>
      <c r="S50">
        <f>INDEX(best!$A$1:$EZ$43,$B50,S$2)</f>
        <v>13</v>
      </c>
      <c r="T50">
        <f>INDEX(best!$A$1:$EZ$43,$B50,T$2)</f>
        <v>57</v>
      </c>
      <c r="U50">
        <f t="shared" si="65"/>
        <v>7.0006211180124234E-2</v>
      </c>
      <c r="V50">
        <f t="shared" si="66"/>
        <v>4.0372670807453416E-2</v>
      </c>
      <c r="W50">
        <f t="shared" si="67"/>
        <v>0.17701863354037267</v>
      </c>
      <c r="Z50">
        <f>INDEX(best!$A$1:$EZ$43,$B50,Z$2)</f>
        <v>323.08300000000003</v>
      </c>
      <c r="AA50">
        <f>INDEX(best!$A$1:$EZ$43,$B50,AA$2)</f>
        <v>319</v>
      </c>
      <c r="AB50">
        <f>INDEX(best!$A$1:$EZ$43,$B50,AB$2)</f>
        <v>334</v>
      </c>
      <c r="AC50">
        <f t="shared" si="68"/>
        <v>1.0033633540372671</v>
      </c>
      <c r="AD50">
        <f t="shared" si="69"/>
        <v>0.99068322981366463</v>
      </c>
      <c r="AE50">
        <f t="shared" si="70"/>
        <v>1.0372670807453417</v>
      </c>
      <c r="AG50">
        <f>INDEX(best!$A$1:$EZ$43,$B50,AG$2)</f>
        <v>661</v>
      </c>
      <c r="AH50">
        <f>INDEX(best!$A$1:$EZ$43,$B50,AH$2)</f>
        <v>9.1809999999999992</v>
      </c>
      <c r="AI50">
        <f>INDEX(best!$A$1:$EZ$43,$B50,AI$2)</f>
        <v>4</v>
      </c>
      <c r="AJ50">
        <f>INDEX(best!$A$1:$EZ$43,$B50,AJ$2)</f>
        <v>26</v>
      </c>
      <c r="AL50">
        <f>INDEX(best!$A$1:$EZ$43,$B50,AL$2)</f>
        <v>2628</v>
      </c>
      <c r="AM50">
        <f>INDEX(best!$A$1:$EZ$43,$B50,AM$2)</f>
        <v>36.5</v>
      </c>
      <c r="AN50">
        <f>INDEX(best!$A$1:$EZ$43,$B50,AN$2)</f>
        <v>36</v>
      </c>
      <c r="AO50">
        <f>INDEX(best!$A$1:$EZ$43,$B50,AO$2)</f>
        <v>37</v>
      </c>
      <c r="AQ50" s="3">
        <f t="shared" si="71"/>
        <v>1.4319875776397517E-2</v>
      </c>
      <c r="AR50" s="2">
        <f t="shared" si="72"/>
        <v>0.13216925858951176</v>
      </c>
      <c r="AT50" s="2">
        <f t="shared" si="56"/>
        <v>8.5354323263839682E-2</v>
      </c>
      <c r="AU50" s="2">
        <f t="shared" si="57"/>
        <v>0.40728418064058197</v>
      </c>
      <c r="BE50">
        <f>INDEX(best!$A$1:$EZ$43,$B50,BE$2)</f>
        <v>9.1809999999999992</v>
      </c>
      <c r="BF50">
        <f>INDEX(best!$A$1:$EZ$43,$B50,BF$2)</f>
        <v>0.189</v>
      </c>
      <c r="BG50">
        <f>INDEX(best!$A$1:$EZ$43,$B50,BG$2)</f>
        <v>0.14799999999999999</v>
      </c>
      <c r="BH50" s="2">
        <f t="shared" si="73"/>
        <v>2.0585992811240607E-2</v>
      </c>
      <c r="BI50" s="2">
        <f t="shared" si="74"/>
        <v>1.6120248338960898E-2</v>
      </c>
      <c r="BK50" s="2">
        <f t="shared" si="58"/>
        <v>0.40728418064058197</v>
      </c>
      <c r="BL50" s="2">
        <f t="shared" si="59"/>
        <v>8.5354323263839682E-2</v>
      </c>
      <c r="BN50">
        <f>INDEX(best!$A$1:$EZ$43,$B50,BN$2)</f>
        <v>36.5</v>
      </c>
      <c r="BO50">
        <f>INDEX(best!$A$1:$EZ$43,$B50,BO$2)</f>
        <v>0</v>
      </c>
      <c r="BP50">
        <f>INDEX(best!$A$1:$EZ$43,$B50,BP$2)</f>
        <v>0</v>
      </c>
      <c r="BQ50" s="2">
        <f t="shared" si="75"/>
        <v>0</v>
      </c>
      <c r="BR50" s="2">
        <f t="shared" si="76"/>
        <v>0</v>
      </c>
    </row>
    <row r="51" spans="1:70" x14ac:dyDescent="0.2">
      <c r="A51" t="s">
        <v>152</v>
      </c>
      <c r="B51">
        <f>MATCH($A51,best!A:A,0)</f>
        <v>11</v>
      </c>
      <c r="C51">
        <f>INDEX(best!$A$1:$EZ$43,$B51,C$2)</f>
        <v>83.129627999999997</v>
      </c>
      <c r="D51">
        <f>INDEX(best!$A$1:$EZ$43,$B51,D$2)</f>
        <v>84.255617999999998</v>
      </c>
      <c r="F51">
        <f>INDEX(best!$A$1:$EZ$43,$B51,F$2)</f>
        <v>188</v>
      </c>
      <c r="G51">
        <f>INDEX(best!$A$1:$EZ$43,$B51,G$2)</f>
        <v>164.273</v>
      </c>
      <c r="H51">
        <f t="shared" si="60"/>
        <v>87.379255319148939</v>
      </c>
      <c r="I51">
        <f>INDEX(best!$A$1:$EZ$43,$B51,I$2)</f>
        <v>9.3640000000000008</v>
      </c>
      <c r="J51">
        <f>INDEX(best!$A$1:$EZ$43,$B51,J$2)</f>
        <v>0</v>
      </c>
      <c r="K51" s="2">
        <f t="shared" si="61"/>
        <v>4.9808510638297873E-2</v>
      </c>
      <c r="L51" s="2">
        <f t="shared" si="62"/>
        <v>4.9808510638297873E-2</v>
      </c>
      <c r="M51" s="2">
        <f t="shared" si="53"/>
        <v>0.39465587727061996</v>
      </c>
      <c r="N51">
        <f t="shared" si="63"/>
        <v>14.363000000000003</v>
      </c>
      <c r="O51">
        <f t="shared" si="64"/>
        <v>7.6398936170212757</v>
      </c>
      <c r="Q51">
        <f>INDEX(best!$A$1:$EZ$43,$B51,Q$2)</f>
        <v>1479</v>
      </c>
      <c r="R51">
        <f>INDEX(best!$A$1:$EZ$43,$B51,R$2)</f>
        <v>134.45500000000001</v>
      </c>
      <c r="S51">
        <f>INDEX(best!$A$1:$EZ$43,$B51,S$2)</f>
        <v>28</v>
      </c>
      <c r="T51">
        <f>INDEX(best!$A$1:$EZ$43,$B51,T$2)</f>
        <v>1183</v>
      </c>
      <c r="U51">
        <f t="shared" si="65"/>
        <v>0.71518617021276598</v>
      </c>
      <c r="V51">
        <f t="shared" si="66"/>
        <v>0.14893617021276595</v>
      </c>
      <c r="W51">
        <f t="shared" si="67"/>
        <v>6.292553191489362</v>
      </c>
      <c r="Z51">
        <f>INDEX(best!$A$1:$EZ$43,$B51,Z$2)</f>
        <v>164.273</v>
      </c>
      <c r="AA51">
        <f>INDEX(best!$A$1:$EZ$43,$B51,AA$2)</f>
        <v>85</v>
      </c>
      <c r="AB51">
        <f>INDEX(best!$A$1:$EZ$43,$B51,AB$2)</f>
        <v>173</v>
      </c>
      <c r="AC51">
        <f t="shared" si="68"/>
        <v>0.8737925531914893</v>
      </c>
      <c r="AD51">
        <f t="shared" si="69"/>
        <v>0.4521276595744681</v>
      </c>
      <c r="AE51">
        <f t="shared" si="70"/>
        <v>0.92021276595744683</v>
      </c>
      <c r="AG51">
        <f>INDEX(best!$A$1:$EZ$43,$B51,AG$2)</f>
        <v>317</v>
      </c>
      <c r="AH51">
        <f>INDEX(best!$A$1:$EZ$43,$B51,AH$2)</f>
        <v>28.818000000000001</v>
      </c>
      <c r="AI51">
        <f>INDEX(best!$A$1:$EZ$43,$B51,AI$2)</f>
        <v>18</v>
      </c>
      <c r="AJ51">
        <f>INDEX(best!$A$1:$EZ$43,$B51,AJ$2)</f>
        <v>78</v>
      </c>
      <c r="AL51">
        <f>INDEX(best!$A$1:$EZ$43,$B51,AL$2)</f>
        <v>0</v>
      </c>
      <c r="AM51">
        <f>INDEX(best!$A$1:$EZ$43,$B51,AM$2)</f>
        <v>0</v>
      </c>
      <c r="AN51">
        <f>INDEX(best!$A$1:$EZ$43,$B51,AN$2)</f>
        <v>0</v>
      </c>
      <c r="AO51">
        <f>INDEX(best!$A$1:$EZ$43,$B51,AO$2)</f>
        <v>0</v>
      </c>
      <c r="AQ51" s="3">
        <f t="shared" si="71"/>
        <v>4.9808510638297873E-2</v>
      </c>
      <c r="AR51" s="2">
        <f t="shared" si="72"/>
        <v>9.6469028681610031E-2</v>
      </c>
      <c r="AT51" s="2">
        <f t="shared" si="56"/>
        <v>0.39465587727061996</v>
      </c>
      <c r="AU51" s="2">
        <f t="shared" si="57"/>
        <v>0.21433193261686065</v>
      </c>
      <c r="BE51">
        <f>INDEX(best!$A$1:$EZ$43,$B51,BE$2)</f>
        <v>28.818000000000001</v>
      </c>
      <c r="BF51">
        <f>INDEX(best!$A$1:$EZ$43,$B51,BF$2)</f>
        <v>2.0409999999999999</v>
      </c>
      <c r="BG51">
        <f>INDEX(best!$A$1:$EZ$43,$B51,BG$2)</f>
        <v>2.1280000000000001</v>
      </c>
      <c r="BH51" s="2">
        <f t="shared" si="73"/>
        <v>7.0823790686376564E-2</v>
      </c>
      <c r="BI51" s="2">
        <f t="shared" si="74"/>
        <v>7.384273717815254E-2</v>
      </c>
      <c r="BK51" s="2">
        <f t="shared" si="58"/>
        <v>0.21433193261686065</v>
      </c>
      <c r="BL51" s="2">
        <f t="shared" si="59"/>
        <v>0.39465587727061996</v>
      </c>
      <c r="BN51">
        <f>INDEX(best!$A$1:$EZ$43,$B51,BN$2)</f>
        <v>0</v>
      </c>
      <c r="BO51">
        <f>INDEX(best!$A$1:$EZ$43,$B51,BO$2)</f>
        <v>0</v>
      </c>
      <c r="BP51">
        <f>INDEX(best!$A$1:$EZ$43,$B51,BP$2)</f>
        <v>0</v>
      </c>
      <c r="BQ51" s="2" t="str">
        <f t="shared" si="75"/>
        <v/>
      </c>
      <c r="BR51" s="2" t="str">
        <f t="shared" si="76"/>
        <v/>
      </c>
    </row>
    <row r="52" spans="1:70" x14ac:dyDescent="0.2">
      <c r="A52" t="s">
        <v>153</v>
      </c>
      <c r="B52">
        <f>MATCH($A52,best!A:A,0)</f>
        <v>12</v>
      </c>
      <c r="C52">
        <f>INDEX(best!$A$1:$EZ$43,$B52,C$2)</f>
        <v>7.555148</v>
      </c>
      <c r="D52">
        <f>INDEX(best!$A$1:$EZ$43,$B52,D$2)</f>
        <v>7.7060139999999997</v>
      </c>
      <c r="F52">
        <f>INDEX(best!$A$1:$EZ$43,$B52,F$2)</f>
        <v>480</v>
      </c>
      <c r="G52">
        <f>INDEX(best!$A$1:$EZ$43,$B52,G$2)</f>
        <v>395.07100000000003</v>
      </c>
      <c r="H52">
        <f t="shared" si="60"/>
        <v>82.306458333333339</v>
      </c>
      <c r="I52">
        <f>INDEX(best!$A$1:$EZ$43,$B52,I$2)</f>
        <v>1.429</v>
      </c>
      <c r="J52">
        <f>INDEX(best!$A$1:$EZ$43,$B52,J$2)</f>
        <v>0</v>
      </c>
      <c r="K52" s="2">
        <f t="shared" si="61"/>
        <v>2.9770833333333333E-3</v>
      </c>
      <c r="L52" s="2">
        <f t="shared" si="62"/>
        <v>2.9770833333333333E-3</v>
      </c>
      <c r="M52" s="2">
        <f t="shared" si="53"/>
        <v>1.6825819213696153E-2</v>
      </c>
      <c r="N52">
        <f t="shared" si="63"/>
        <v>83.499999999999972</v>
      </c>
      <c r="O52">
        <f t="shared" si="64"/>
        <v>17.395833333333332</v>
      </c>
      <c r="Q52">
        <f>INDEX(best!$A$1:$EZ$43,$B52,Q$2)</f>
        <v>11373</v>
      </c>
      <c r="R52">
        <f>INDEX(best!$A$1:$EZ$43,$B52,R$2)</f>
        <v>812.35699999999997</v>
      </c>
      <c r="S52">
        <f>INDEX(best!$A$1:$EZ$43,$B52,S$2)</f>
        <v>31</v>
      </c>
      <c r="T52">
        <f>INDEX(best!$A$1:$EZ$43,$B52,T$2)</f>
        <v>2174</v>
      </c>
      <c r="U52">
        <f t="shared" si="65"/>
        <v>1.6924104166666667</v>
      </c>
      <c r="V52">
        <f t="shared" si="66"/>
        <v>6.458333333333334E-2</v>
      </c>
      <c r="W52">
        <f t="shared" si="67"/>
        <v>4.5291666666666668</v>
      </c>
      <c r="Z52">
        <f>INDEX(best!$A$1:$EZ$43,$B52,Z$2)</f>
        <v>1071.2860000000001</v>
      </c>
      <c r="AA52">
        <f>INDEX(best!$A$1:$EZ$43,$B52,AA$2)</f>
        <v>397</v>
      </c>
      <c r="AB52">
        <f>INDEX(best!$A$1:$EZ$43,$B52,AB$2)</f>
        <v>4042</v>
      </c>
      <c r="AC52">
        <f t="shared" si="68"/>
        <v>2.2318458333333333</v>
      </c>
      <c r="AD52">
        <f t="shared" si="69"/>
        <v>0.82708333333333328</v>
      </c>
      <c r="AE52">
        <f t="shared" si="70"/>
        <v>8.4208333333333325</v>
      </c>
      <c r="AG52">
        <f>INDEX(best!$A$1:$EZ$43,$B52,AG$2)</f>
        <v>57</v>
      </c>
      <c r="AH52">
        <f>INDEX(best!$A$1:$EZ$43,$B52,AH$2)</f>
        <v>4.0709999999999997</v>
      </c>
      <c r="AI52">
        <f>INDEX(best!$A$1:$EZ$43,$B52,AI$2)</f>
        <v>2</v>
      </c>
      <c r="AJ52">
        <f>INDEX(best!$A$1:$EZ$43,$B52,AJ$2)</f>
        <v>9</v>
      </c>
      <c r="AL52">
        <f>INDEX(best!$A$1:$EZ$43,$B52,AL$2)</f>
        <v>0</v>
      </c>
      <c r="AM52">
        <f>INDEX(best!$A$1:$EZ$43,$B52,AM$2)</f>
        <v>0</v>
      </c>
      <c r="AN52">
        <f>INDEX(best!$A$1:$EZ$43,$B52,AN$2)</f>
        <v>0</v>
      </c>
      <c r="AO52">
        <f>INDEX(best!$A$1:$EZ$43,$B52,AO$2)</f>
        <v>0</v>
      </c>
      <c r="AQ52" s="3">
        <f t="shared" si="71"/>
        <v>2.9770833333333333E-3</v>
      </c>
      <c r="AR52" s="2">
        <f t="shared" si="72"/>
        <v>2.1612375593464367E-3</v>
      </c>
      <c r="AT52" s="2">
        <f t="shared" si="56"/>
        <v>1.6825819213696153E-2</v>
      </c>
      <c r="AU52" s="2">
        <f t="shared" si="57"/>
        <v>5.0113435349236849E-3</v>
      </c>
      <c r="BE52">
        <f>INDEX(best!$A$1:$EZ$43,$B52,BE$2)</f>
        <v>4.0709999999999997</v>
      </c>
      <c r="BF52">
        <f>INDEX(best!$A$1:$EZ$43,$B52,BF$2)</f>
        <v>0.311</v>
      </c>
      <c r="BG52">
        <f>INDEX(best!$A$1:$EZ$43,$B52,BG$2)</f>
        <v>0.33100000000000002</v>
      </c>
      <c r="BH52" s="2">
        <f t="shared" si="73"/>
        <v>7.6394006386637195E-2</v>
      </c>
      <c r="BI52" s="2">
        <f t="shared" si="74"/>
        <v>8.1306804225006149E-2</v>
      </c>
      <c r="BK52" s="2">
        <f t="shared" si="58"/>
        <v>5.0113435349236849E-3</v>
      </c>
      <c r="BL52" s="2">
        <f t="shared" si="59"/>
        <v>1.6825819213696153E-2</v>
      </c>
      <c r="BN52">
        <f>INDEX(best!$A$1:$EZ$43,$B52,BN$2)</f>
        <v>0</v>
      </c>
      <c r="BO52">
        <f>INDEX(best!$A$1:$EZ$43,$B52,BO$2)</f>
        <v>0</v>
      </c>
      <c r="BP52">
        <f>INDEX(best!$A$1:$EZ$43,$B52,BP$2)</f>
        <v>0</v>
      </c>
      <c r="BQ52" s="2" t="str">
        <f t="shared" si="75"/>
        <v/>
      </c>
      <c r="BR52" s="2" t="str">
        <f t="shared" si="76"/>
        <v/>
      </c>
    </row>
    <row r="53" spans="1:70" x14ac:dyDescent="0.2">
      <c r="A53" t="s">
        <v>154</v>
      </c>
      <c r="B53">
        <f>MATCH($A53,best!A:A,0)</f>
        <v>13</v>
      </c>
      <c r="C53">
        <f>INDEX(best!$A$1:$EZ$43,$B53,C$2)</f>
        <v>4.5716419999999998</v>
      </c>
      <c r="D53">
        <f>INDEX(best!$A$1:$EZ$43,$B53,D$2)</f>
        <v>4.6524809999999999</v>
      </c>
      <c r="F53">
        <f>INDEX(best!$A$1:$EZ$43,$B53,F$2)</f>
        <v>89</v>
      </c>
      <c r="G53">
        <f>INDEX(best!$A$1:$EZ$43,$B53,G$2)</f>
        <v>52.167000000000002</v>
      </c>
      <c r="H53">
        <f t="shared" si="60"/>
        <v>58.614606741573034</v>
      </c>
      <c r="I53">
        <f>INDEX(best!$A$1:$EZ$43,$B53,I$2)</f>
        <v>7.25</v>
      </c>
      <c r="J53">
        <f>INDEX(best!$A$1:$EZ$43,$B53,J$2)</f>
        <v>0</v>
      </c>
      <c r="K53" s="2">
        <f t="shared" si="61"/>
        <v>8.1460674157303375E-2</v>
      </c>
      <c r="L53" s="2">
        <f t="shared" si="62"/>
        <v>8.1460674157303375E-2</v>
      </c>
      <c r="M53" s="2">
        <f t="shared" si="53"/>
        <v>0.19683436049195016</v>
      </c>
      <c r="N53">
        <f t="shared" si="63"/>
        <v>29.582999999999998</v>
      </c>
      <c r="O53">
        <f t="shared" si="64"/>
        <v>33.23932584269663</v>
      </c>
      <c r="Q53">
        <f>INDEX(best!$A$1:$EZ$43,$B53,Q$2)</f>
        <v>16824</v>
      </c>
      <c r="R53">
        <f>INDEX(best!$A$1:$EZ$43,$B53,R$2)</f>
        <v>1402</v>
      </c>
      <c r="S53">
        <f>INDEX(best!$A$1:$EZ$43,$B53,S$2)</f>
        <v>47</v>
      </c>
      <c r="T53">
        <f>INDEX(best!$A$1:$EZ$43,$B53,T$2)</f>
        <v>3765</v>
      </c>
      <c r="U53">
        <f t="shared" si="65"/>
        <v>15.752808988764045</v>
      </c>
      <c r="V53">
        <f t="shared" si="66"/>
        <v>0.5280898876404494</v>
      </c>
      <c r="W53">
        <f t="shared" si="67"/>
        <v>42.303370786516851</v>
      </c>
      <c r="Z53">
        <f>INDEX(best!$A$1:$EZ$43,$B53,Z$2)</f>
        <v>232.917</v>
      </c>
      <c r="AA53">
        <f>INDEX(best!$A$1:$EZ$43,$B53,AA$2)</f>
        <v>84</v>
      </c>
      <c r="AB53">
        <f>INDEX(best!$A$1:$EZ$43,$B53,AB$2)</f>
        <v>483</v>
      </c>
      <c r="AC53">
        <f t="shared" si="68"/>
        <v>2.6170449438202246</v>
      </c>
      <c r="AD53">
        <f t="shared" si="69"/>
        <v>0.9438202247191011</v>
      </c>
      <c r="AE53">
        <f t="shared" si="70"/>
        <v>5.4269662921348312</v>
      </c>
      <c r="AG53">
        <f>INDEX(best!$A$1:$EZ$43,$B53,AG$2)</f>
        <v>3962</v>
      </c>
      <c r="AH53">
        <f>INDEX(best!$A$1:$EZ$43,$B53,AH$2)</f>
        <v>330.16699999999997</v>
      </c>
      <c r="AI53">
        <f>INDEX(best!$A$1:$EZ$43,$B53,AI$2)</f>
        <v>14</v>
      </c>
      <c r="AJ53">
        <f>INDEX(best!$A$1:$EZ$43,$B53,AJ$2)</f>
        <v>1092</v>
      </c>
      <c r="AL53">
        <f>INDEX(best!$A$1:$EZ$43,$B53,AL$2)</f>
        <v>0</v>
      </c>
      <c r="AM53">
        <f>INDEX(best!$A$1:$EZ$43,$B53,AM$2)</f>
        <v>0</v>
      </c>
      <c r="AN53">
        <f>INDEX(best!$A$1:$EZ$43,$B53,AN$2)</f>
        <v>0</v>
      </c>
      <c r="AO53">
        <f>INDEX(best!$A$1:$EZ$43,$B53,AO$2)</f>
        <v>0</v>
      </c>
      <c r="AQ53" s="3">
        <f t="shared" si="71"/>
        <v>8.1460674157303375E-2</v>
      </c>
      <c r="AR53" s="2">
        <f t="shared" si="72"/>
        <v>0.20194725481477041</v>
      </c>
      <c r="AT53" s="2">
        <f t="shared" si="56"/>
        <v>0.19683436049195016</v>
      </c>
      <c r="AU53" s="2">
        <f t="shared" si="57"/>
        <v>0.2354971469329529</v>
      </c>
      <c r="BE53">
        <f>INDEX(best!$A$1:$EZ$43,$B53,BE$2)</f>
        <v>330.16699999999997</v>
      </c>
      <c r="BF53">
        <f>INDEX(best!$A$1:$EZ$43,$B53,BF$2)</f>
        <v>47.069000000000003</v>
      </c>
      <c r="BG53">
        <f>INDEX(best!$A$1:$EZ$43,$B53,BG$2)</f>
        <v>35.779000000000003</v>
      </c>
      <c r="BH53" s="2">
        <f t="shared" si="73"/>
        <v>0.14256118873176304</v>
      </c>
      <c r="BI53" s="2">
        <f t="shared" si="74"/>
        <v>0.10836637216923559</v>
      </c>
      <c r="BK53" s="2">
        <f t="shared" si="58"/>
        <v>0.2354971469329529</v>
      </c>
      <c r="BL53" s="2">
        <f t="shared" si="59"/>
        <v>0.19683436049195016</v>
      </c>
      <c r="BN53">
        <f>INDEX(best!$A$1:$EZ$43,$B53,BN$2)</f>
        <v>0</v>
      </c>
      <c r="BO53">
        <f>INDEX(best!$A$1:$EZ$43,$B53,BO$2)</f>
        <v>0</v>
      </c>
      <c r="BP53">
        <f>INDEX(best!$A$1:$EZ$43,$B53,BP$2)</f>
        <v>0</v>
      </c>
      <c r="BQ53" s="2" t="str">
        <f t="shared" si="75"/>
        <v/>
      </c>
      <c r="BR53" s="2" t="str">
        <f t="shared" si="76"/>
        <v/>
      </c>
    </row>
    <row r="54" spans="1:70" x14ac:dyDescent="0.2">
      <c r="A54" t="s">
        <v>155</v>
      </c>
      <c r="B54">
        <f>MATCH($A54,best!A:A,0)</f>
        <v>14</v>
      </c>
      <c r="C54">
        <f>INDEX(best!$A$1:$EZ$43,$B54,C$2)</f>
        <v>3.3040560000000001</v>
      </c>
      <c r="D54">
        <f>INDEX(best!$A$1:$EZ$43,$B54,D$2)</f>
        <v>4.3099080000000001</v>
      </c>
      <c r="F54">
        <f>INDEX(best!$A$1:$EZ$43,$B54,F$2)</f>
        <v>151</v>
      </c>
      <c r="G54">
        <f>INDEX(best!$A$1:$EZ$43,$B54,G$2)</f>
        <v>0</v>
      </c>
      <c r="H54">
        <f t="shared" si="60"/>
        <v>0</v>
      </c>
      <c r="I54">
        <f>INDEX(best!$A$1:$EZ$43,$B54,I$2)</f>
        <v>12.583</v>
      </c>
      <c r="J54">
        <f>INDEX(best!$A$1:$EZ$43,$B54,J$2)</f>
        <v>0</v>
      </c>
      <c r="K54" s="2">
        <f t="shared" si="61"/>
        <v>8.3331125827814573E-2</v>
      </c>
      <c r="L54" s="2">
        <f t="shared" si="62"/>
        <v>8.3331125827814573E-2</v>
      </c>
      <c r="M54" s="2">
        <f t="shared" si="53"/>
        <v>8.3331125827814573E-2</v>
      </c>
      <c r="N54">
        <f t="shared" si="63"/>
        <v>138.417</v>
      </c>
      <c r="O54">
        <f t="shared" si="64"/>
        <v>91.666887417218547</v>
      </c>
      <c r="Q54">
        <f>INDEX(best!$A$1:$EZ$43,$B54,Q$2)</f>
        <v>92173</v>
      </c>
      <c r="R54">
        <f>INDEX(best!$A$1:$EZ$43,$B54,R$2)</f>
        <v>7681.0829999999996</v>
      </c>
      <c r="S54">
        <f>INDEX(best!$A$1:$EZ$43,$B54,S$2)</f>
        <v>6498</v>
      </c>
      <c r="T54">
        <f>INDEX(best!$A$1:$EZ$43,$B54,T$2)</f>
        <v>10152</v>
      </c>
      <c r="U54">
        <f t="shared" si="65"/>
        <v>50.86809933774834</v>
      </c>
      <c r="V54">
        <f t="shared" si="66"/>
        <v>43.033112582781456</v>
      </c>
      <c r="W54">
        <f t="shared" si="67"/>
        <v>67.231788079470192</v>
      </c>
      <c r="Z54">
        <f>INDEX(best!$A$1:$EZ$43,$B54,Z$2)</f>
        <v>32.582999999999998</v>
      </c>
      <c r="AA54">
        <f>INDEX(best!$A$1:$EZ$43,$B54,AA$2)</f>
        <v>0</v>
      </c>
      <c r="AB54">
        <f>INDEX(best!$A$1:$EZ$43,$B54,AB$2)</f>
        <v>39</v>
      </c>
      <c r="AC54">
        <f t="shared" si="68"/>
        <v>0.21578145695364237</v>
      </c>
      <c r="AD54">
        <f t="shared" si="69"/>
        <v>0</v>
      </c>
      <c r="AE54">
        <f t="shared" si="70"/>
        <v>0.25827814569536423</v>
      </c>
      <c r="AG54">
        <f>INDEX(best!$A$1:$EZ$43,$B54,AG$2)</f>
        <v>11939</v>
      </c>
      <c r="AH54">
        <f>INDEX(best!$A$1:$EZ$43,$B54,AH$2)</f>
        <v>994.91700000000003</v>
      </c>
      <c r="AI54">
        <f>INDEX(best!$A$1:$EZ$43,$B54,AI$2)</f>
        <v>9</v>
      </c>
      <c r="AJ54">
        <f>INDEX(best!$A$1:$EZ$43,$B54,AJ$2)</f>
        <v>4325</v>
      </c>
      <c r="AL54">
        <f>INDEX(best!$A$1:$EZ$43,$B54,AL$2)</f>
        <v>0</v>
      </c>
      <c r="AM54">
        <f>INDEX(best!$A$1:$EZ$43,$B54,AM$2)</f>
        <v>0</v>
      </c>
      <c r="AN54">
        <f>INDEX(best!$A$1:$EZ$43,$B54,AN$2)</f>
        <v>0</v>
      </c>
      <c r="AO54">
        <f>INDEX(best!$A$1:$EZ$43,$B54,AO$2)</f>
        <v>0</v>
      </c>
      <c r="AQ54" s="3">
        <f t="shared" si="71"/>
        <v>8.3331125827814573E-2</v>
      </c>
      <c r="AR54" s="2">
        <f t="shared" si="72"/>
        <v>0.12898108370261302</v>
      </c>
      <c r="AT54" s="2">
        <f t="shared" si="56"/>
        <v>8.3331125827814573E-2</v>
      </c>
      <c r="AU54" s="2">
        <f t="shared" si="57"/>
        <v>0.1295282188722606</v>
      </c>
      <c r="BE54">
        <f>INDEX(best!$A$1:$EZ$43,$B54,BE$2)</f>
        <v>994.91700000000003</v>
      </c>
      <c r="BF54">
        <f>INDEX(best!$A$1:$EZ$43,$B54,BF$2)</f>
        <v>87.049000000000007</v>
      </c>
      <c r="BG54">
        <f>INDEX(best!$A$1:$EZ$43,$B54,BG$2)</f>
        <v>51.430999999999997</v>
      </c>
      <c r="BH54" s="2">
        <f t="shared" si="73"/>
        <v>8.7493730632806563E-2</v>
      </c>
      <c r="BI54" s="2">
        <f t="shared" si="74"/>
        <v>5.1693759378923058E-2</v>
      </c>
      <c r="BK54" s="2">
        <f t="shared" si="58"/>
        <v>0.1295282188722606</v>
      </c>
      <c r="BL54" s="2">
        <f t="shared" si="59"/>
        <v>8.3331125827814573E-2</v>
      </c>
      <c r="BN54">
        <f>INDEX(best!$A$1:$EZ$43,$B54,BN$2)</f>
        <v>0</v>
      </c>
      <c r="BO54">
        <f>INDEX(best!$A$1:$EZ$43,$B54,BO$2)</f>
        <v>0</v>
      </c>
      <c r="BP54">
        <f>INDEX(best!$A$1:$EZ$43,$B54,BP$2)</f>
        <v>0</v>
      </c>
      <c r="BQ54" s="2" t="str">
        <f t="shared" si="75"/>
        <v/>
      </c>
      <c r="BR54" s="2" t="str">
        <f t="shared" si="76"/>
        <v/>
      </c>
    </row>
    <row r="55" spans="1:70" x14ac:dyDescent="0.2">
      <c r="A55" t="s">
        <v>156</v>
      </c>
      <c r="B55">
        <f>MATCH($A55,best!A:A,0)</f>
        <v>15</v>
      </c>
      <c r="C55">
        <f>INDEX(best!$A$1:$EZ$43,$B55,C$2)</f>
        <v>2.3672390000000001</v>
      </c>
      <c r="D55">
        <f>INDEX(best!$A$1:$EZ$43,$B55,D$2)</f>
        <v>2.4944760000000001</v>
      </c>
      <c r="F55">
        <f>INDEX(best!$A$1:$EZ$43,$B55,F$2)</f>
        <v>151</v>
      </c>
      <c r="G55">
        <f>INDEX(best!$A$1:$EZ$43,$B55,G$2)</f>
        <v>0</v>
      </c>
      <c r="H55">
        <f t="shared" si="60"/>
        <v>0</v>
      </c>
      <c r="I55">
        <f>INDEX(best!$A$1:$EZ$43,$B55,I$2)</f>
        <v>13.727</v>
      </c>
      <c r="J55">
        <f>INDEX(best!$A$1:$EZ$43,$B55,J$2)</f>
        <v>0</v>
      </c>
      <c r="K55" s="2">
        <f t="shared" si="61"/>
        <v>9.0907284768211929E-2</v>
      </c>
      <c r="L55" s="2">
        <f t="shared" si="62"/>
        <v>9.0907284768211929E-2</v>
      </c>
      <c r="M55" s="2">
        <f t="shared" si="53"/>
        <v>9.0907284768211929E-2</v>
      </c>
      <c r="N55">
        <f t="shared" si="63"/>
        <v>137.273</v>
      </c>
      <c r="O55">
        <f t="shared" si="64"/>
        <v>90.909271523178802</v>
      </c>
      <c r="Q55">
        <f>INDEX(best!$A$1:$EZ$43,$B55,Q$2)</f>
        <v>74289</v>
      </c>
      <c r="R55">
        <f>INDEX(best!$A$1:$EZ$43,$B55,R$2)</f>
        <v>6753.5450000000001</v>
      </c>
      <c r="S55">
        <f>INDEX(best!$A$1:$EZ$43,$B55,S$2)</f>
        <v>4006</v>
      </c>
      <c r="T55">
        <f>INDEX(best!$A$1:$EZ$43,$B55,T$2)</f>
        <v>8609</v>
      </c>
      <c r="U55">
        <f t="shared" si="65"/>
        <v>44.725463576158944</v>
      </c>
      <c r="V55">
        <f t="shared" si="66"/>
        <v>26.52980132450331</v>
      </c>
      <c r="W55">
        <f t="shared" si="67"/>
        <v>57.013245033112582</v>
      </c>
      <c r="Z55">
        <f>INDEX(best!$A$1:$EZ$43,$B55,Z$2)</f>
        <v>0.90900000000000003</v>
      </c>
      <c r="AA55">
        <f>INDEX(best!$A$1:$EZ$43,$B55,AA$2)</f>
        <v>0</v>
      </c>
      <c r="AB55">
        <f>INDEX(best!$A$1:$EZ$43,$B55,AB$2)</f>
        <v>3</v>
      </c>
      <c r="AC55">
        <f t="shared" si="68"/>
        <v>6.0198675496688746E-3</v>
      </c>
      <c r="AD55">
        <f t="shared" si="69"/>
        <v>0</v>
      </c>
      <c r="AE55">
        <f t="shared" si="70"/>
        <v>1.9867549668874173E-2</v>
      </c>
      <c r="AG55">
        <f>INDEX(best!$A$1:$EZ$43,$B55,AG$2)</f>
        <v>9901</v>
      </c>
      <c r="AH55">
        <f>INDEX(best!$A$1:$EZ$43,$B55,AH$2)</f>
        <v>900.09100000000001</v>
      </c>
      <c r="AI55">
        <f>INDEX(best!$A$1:$EZ$43,$B55,AI$2)</f>
        <v>160</v>
      </c>
      <c r="AJ55">
        <f>INDEX(best!$A$1:$EZ$43,$B55,AJ$2)</f>
        <v>2469</v>
      </c>
      <c r="AL55">
        <f>INDEX(best!$A$1:$EZ$43,$B55,AL$2)</f>
        <v>0</v>
      </c>
      <c r="AM55">
        <f>INDEX(best!$A$1:$EZ$43,$B55,AM$2)</f>
        <v>0</v>
      </c>
      <c r="AN55">
        <f>INDEX(best!$A$1:$EZ$43,$B55,AN$2)</f>
        <v>0</v>
      </c>
      <c r="AO55">
        <f>INDEX(best!$A$1:$EZ$43,$B55,AO$2)</f>
        <v>0</v>
      </c>
      <c r="AQ55" s="3">
        <f t="shared" si="71"/>
        <v>9.0907284768211929E-2</v>
      </c>
      <c r="AR55" s="2">
        <f t="shared" si="72"/>
        <v>0.13325888369363387</v>
      </c>
      <c r="AT55" s="2">
        <f t="shared" si="56"/>
        <v>9.0907284768211929E-2</v>
      </c>
      <c r="AU55" s="2">
        <f t="shared" si="57"/>
        <v>0.1332768198035254</v>
      </c>
      <c r="BE55">
        <f>INDEX(best!$A$1:$EZ$43,$B55,BE$2)</f>
        <v>900.09100000000001</v>
      </c>
      <c r="BF55">
        <f>INDEX(best!$A$1:$EZ$43,$B55,BF$2)</f>
        <v>48.719000000000001</v>
      </c>
      <c r="BG55">
        <f>INDEX(best!$A$1:$EZ$43,$B55,BG$2)</f>
        <v>28.559000000000001</v>
      </c>
      <c r="BH55" s="2">
        <f t="shared" si="73"/>
        <v>5.4126749406448904E-2</v>
      </c>
      <c r="BI55" s="2">
        <f t="shared" si="74"/>
        <v>3.1729014066355511E-2</v>
      </c>
      <c r="BK55" s="2">
        <f t="shared" si="58"/>
        <v>0.1332768198035254</v>
      </c>
      <c r="BL55" s="2">
        <f t="shared" si="59"/>
        <v>9.0907284768211929E-2</v>
      </c>
      <c r="BN55">
        <f>INDEX(best!$A$1:$EZ$43,$B55,BN$2)</f>
        <v>0</v>
      </c>
      <c r="BO55">
        <f>INDEX(best!$A$1:$EZ$43,$B55,BO$2)</f>
        <v>0</v>
      </c>
      <c r="BP55">
        <f>INDEX(best!$A$1:$EZ$43,$B55,BP$2)</f>
        <v>0</v>
      </c>
      <c r="BQ55" s="2" t="str">
        <f t="shared" si="75"/>
        <v/>
      </c>
      <c r="BR55" s="2" t="str">
        <f t="shared" si="76"/>
        <v/>
      </c>
    </row>
    <row r="56" spans="1:70" x14ac:dyDescent="0.2">
      <c r="A56" t="s">
        <v>157</v>
      </c>
      <c r="B56">
        <f>MATCH($A56,best!A:A,0)</f>
        <v>16</v>
      </c>
      <c r="C56">
        <f>INDEX(best!$A$1:$EZ$43,$B56,C$2)</f>
        <v>0.38458199999999998</v>
      </c>
      <c r="D56">
        <f>INDEX(best!$A$1:$EZ$43,$B56,D$2)</f>
        <v>0.51130399999999998</v>
      </c>
      <c r="F56">
        <f>INDEX(best!$A$1:$EZ$43,$B56,F$2)</f>
        <v>151</v>
      </c>
      <c r="G56">
        <f>INDEX(best!$A$1:$EZ$43,$B56,G$2)</f>
        <v>0</v>
      </c>
      <c r="H56">
        <f t="shared" si="60"/>
        <v>0</v>
      </c>
      <c r="I56">
        <f>INDEX(best!$A$1:$EZ$43,$B56,I$2)</f>
        <v>7.15</v>
      </c>
      <c r="J56">
        <f>INDEX(best!$A$1:$EZ$43,$B56,J$2)</f>
        <v>0</v>
      </c>
      <c r="K56" s="2">
        <f t="shared" si="61"/>
        <v>4.7350993377483448E-2</v>
      </c>
      <c r="L56" s="2">
        <f t="shared" si="62"/>
        <v>4.7350993377483448E-2</v>
      </c>
      <c r="M56" s="2">
        <f t="shared" si="53"/>
        <v>4.7350993377483448E-2</v>
      </c>
      <c r="N56">
        <f t="shared" si="63"/>
        <v>143.85</v>
      </c>
      <c r="O56">
        <f t="shared" si="64"/>
        <v>95.264900662251648</v>
      </c>
      <c r="Q56">
        <f>INDEX(best!$A$1:$EZ$43,$B56,Q$2)</f>
        <v>34522</v>
      </c>
      <c r="R56">
        <f>INDEX(best!$A$1:$EZ$43,$B56,R$2)</f>
        <v>1726.1</v>
      </c>
      <c r="S56">
        <f>INDEX(best!$A$1:$EZ$43,$B56,S$2)</f>
        <v>151</v>
      </c>
      <c r="T56">
        <f>INDEX(best!$A$1:$EZ$43,$B56,T$2)</f>
        <v>3219</v>
      </c>
      <c r="U56">
        <f t="shared" si="65"/>
        <v>11.431125827814569</v>
      </c>
      <c r="V56">
        <f t="shared" si="66"/>
        <v>1</v>
      </c>
      <c r="W56">
        <f t="shared" si="67"/>
        <v>21.317880794701988</v>
      </c>
      <c r="Z56">
        <f>INDEX(best!$A$1:$EZ$43,$B56,Z$2)</f>
        <v>0.45</v>
      </c>
      <c r="AA56">
        <f>INDEX(best!$A$1:$EZ$43,$B56,AA$2)</f>
        <v>0</v>
      </c>
      <c r="AB56">
        <f>INDEX(best!$A$1:$EZ$43,$B56,AB$2)</f>
        <v>2</v>
      </c>
      <c r="AC56">
        <f t="shared" si="68"/>
        <v>2.980132450331126E-3</v>
      </c>
      <c r="AD56">
        <f t="shared" si="69"/>
        <v>0</v>
      </c>
      <c r="AE56">
        <f t="shared" si="70"/>
        <v>1.3245033112582781E-2</v>
      </c>
      <c r="AG56">
        <f>INDEX(best!$A$1:$EZ$43,$B56,AG$2)</f>
        <v>354</v>
      </c>
      <c r="AH56">
        <f>INDEX(best!$A$1:$EZ$43,$B56,AH$2)</f>
        <v>17.7</v>
      </c>
      <c r="AI56">
        <f>INDEX(best!$A$1:$EZ$43,$B56,AI$2)</f>
        <v>0</v>
      </c>
      <c r="AJ56">
        <f>INDEX(best!$A$1:$EZ$43,$B56,AJ$2)</f>
        <v>181</v>
      </c>
      <c r="AL56">
        <f>INDEX(best!$A$1:$EZ$43,$B56,AL$2)</f>
        <v>0</v>
      </c>
      <c r="AM56">
        <f>INDEX(best!$A$1:$EZ$43,$B56,AM$2)</f>
        <v>0</v>
      </c>
      <c r="AN56">
        <f>INDEX(best!$A$1:$EZ$43,$B56,AN$2)</f>
        <v>0</v>
      </c>
      <c r="AO56">
        <f>INDEX(best!$A$1:$EZ$43,$B56,AO$2)</f>
        <v>0</v>
      </c>
      <c r="AQ56" s="3">
        <f t="shared" si="71"/>
        <v>4.7350993377483448E-2</v>
      </c>
      <c r="AR56" s="2">
        <f t="shared" si="72"/>
        <v>1.0251657930555153E-2</v>
      </c>
      <c r="AT56" s="2">
        <f t="shared" si="56"/>
        <v>4.7350993377483448E-2</v>
      </c>
      <c r="AU56" s="2">
        <f t="shared" si="57"/>
        <v>1.0254330571809281E-2</v>
      </c>
      <c r="BE56">
        <f>INDEX(best!$A$1:$EZ$43,$B56,BE$2)</f>
        <v>17.7</v>
      </c>
      <c r="BF56">
        <f>INDEX(best!$A$1:$EZ$43,$B56,BF$2)</f>
        <v>1.01</v>
      </c>
      <c r="BG56">
        <f>INDEX(best!$A$1:$EZ$43,$B56,BG$2)</f>
        <v>8.1000000000000003E-2</v>
      </c>
      <c r="BH56" s="2">
        <f t="shared" si="73"/>
        <v>5.7062146892655367E-2</v>
      </c>
      <c r="BI56" s="2">
        <f t="shared" si="74"/>
        <v>4.5762711864406787E-3</v>
      </c>
      <c r="BK56" s="2">
        <f t="shared" si="58"/>
        <v>1.0254330571809281E-2</v>
      </c>
      <c r="BL56" s="2">
        <f t="shared" si="59"/>
        <v>4.7350993377483448E-2</v>
      </c>
      <c r="BN56">
        <f>INDEX(best!$A$1:$EZ$43,$B56,BN$2)</f>
        <v>0</v>
      </c>
      <c r="BO56">
        <f>INDEX(best!$A$1:$EZ$43,$B56,BO$2)</f>
        <v>0</v>
      </c>
      <c r="BP56">
        <f>INDEX(best!$A$1:$EZ$43,$B56,BP$2)</f>
        <v>0</v>
      </c>
      <c r="BQ56" s="2" t="str">
        <f t="shared" si="75"/>
        <v/>
      </c>
      <c r="BR56" s="2" t="str">
        <f t="shared" si="76"/>
        <v/>
      </c>
    </row>
    <row r="57" spans="1:70" x14ac:dyDescent="0.2">
      <c r="A57" t="s">
        <v>178</v>
      </c>
      <c r="B57">
        <f>MATCH($A57,best!A:A,0)</f>
        <v>38</v>
      </c>
      <c r="C57">
        <f>INDEX(best!$A$1:$EZ$43,$B57,C$2)</f>
        <v>0</v>
      </c>
      <c r="D57">
        <f>INDEX(best!$A$1:$EZ$43,$B57,D$2)</f>
        <v>0</v>
      </c>
      <c r="F57">
        <f>INDEX(best!$A$1:$EZ$43,$B57,F$2)</f>
        <v>83</v>
      </c>
      <c r="G57">
        <f>INDEX(best!$A$1:$EZ$43,$B57,G$2)</f>
        <v>18.832999999999998</v>
      </c>
      <c r="H57">
        <f t="shared" si="60"/>
        <v>22.690361445783129</v>
      </c>
      <c r="I57">
        <f>INDEX(best!$A$1:$EZ$43,$B57,I$2)</f>
        <v>0</v>
      </c>
      <c r="J57">
        <f>INDEX(best!$A$1:$EZ$43,$B57,J$2)</f>
        <v>0</v>
      </c>
      <c r="K57" s="2">
        <f t="shared" si="61"/>
        <v>0</v>
      </c>
      <c r="L57" s="2">
        <f t="shared" si="62"/>
        <v>0</v>
      </c>
      <c r="M57" s="2">
        <f t="shared" si="53"/>
        <v>0</v>
      </c>
      <c r="N57">
        <f t="shared" si="63"/>
        <v>64.167000000000002</v>
      </c>
      <c r="O57">
        <f t="shared" si="64"/>
        <v>77.30963855421686</v>
      </c>
      <c r="Q57">
        <f>INDEX(best!$A$1:$EZ$43,$B57,Q$2)</f>
        <v>6619</v>
      </c>
      <c r="R57">
        <f>INDEX(best!$A$1:$EZ$43,$B57,R$2)</f>
        <v>551.58299999999997</v>
      </c>
      <c r="S57">
        <f>INDEX(best!$A$1:$EZ$43,$B57,S$2)</f>
        <v>327</v>
      </c>
      <c r="T57">
        <f>INDEX(best!$A$1:$EZ$43,$B57,T$2)</f>
        <v>719</v>
      </c>
      <c r="U57">
        <f t="shared" si="65"/>
        <v>6.6455783132530115</v>
      </c>
      <c r="V57">
        <f t="shared" si="66"/>
        <v>3.9397590361445785</v>
      </c>
      <c r="W57">
        <f t="shared" si="67"/>
        <v>8.6626506024096379</v>
      </c>
      <c r="Z57">
        <f>INDEX(best!$A$1:$EZ$43,$B57,Z$2)</f>
        <v>152.417</v>
      </c>
      <c r="AA57">
        <f>INDEX(best!$A$1:$EZ$43,$B57,AA$2)</f>
        <v>94</v>
      </c>
      <c r="AB57">
        <f>INDEX(best!$A$1:$EZ$43,$B57,AB$2)</f>
        <v>327</v>
      </c>
      <c r="AC57">
        <f t="shared" si="68"/>
        <v>1.8363493975903615</v>
      </c>
      <c r="AD57">
        <f t="shared" si="69"/>
        <v>1.1325301204819278</v>
      </c>
      <c r="AE57">
        <f t="shared" si="70"/>
        <v>3.9397590361445785</v>
      </c>
      <c r="AG57">
        <f>INDEX(best!$A$1:$EZ$43,$B57,AG$2)</f>
        <v>87</v>
      </c>
      <c r="AH57">
        <f>INDEX(best!$A$1:$EZ$43,$B57,AH$2)</f>
        <v>7.25</v>
      </c>
      <c r="AI57">
        <f>INDEX(best!$A$1:$EZ$43,$B57,AI$2)</f>
        <v>4</v>
      </c>
      <c r="AJ57">
        <f>INDEX(best!$A$1:$EZ$43,$B57,AJ$2)</f>
        <v>13</v>
      </c>
      <c r="AL57">
        <f>INDEX(best!$A$1:$EZ$43,$B57,AL$2)</f>
        <v>57</v>
      </c>
      <c r="AM57">
        <f>INDEX(best!$A$1:$EZ$43,$B57,AM$2)</f>
        <v>4.75</v>
      </c>
      <c r="AN57">
        <f>INDEX(best!$A$1:$EZ$43,$B57,AN$2)</f>
        <v>4</v>
      </c>
      <c r="AO57">
        <f>INDEX(best!$A$1:$EZ$43,$B57,AO$2)</f>
        <v>5</v>
      </c>
      <c r="AQ57" s="3">
        <f t="shared" si="71"/>
        <v>0</v>
      </c>
      <c r="AR57" s="2">
        <f t="shared" si="72"/>
        <v>1.7045454545454544E-2</v>
      </c>
      <c r="AT57" s="2">
        <f t="shared" si="56"/>
        <v>0</v>
      </c>
      <c r="AU57" s="2">
        <f t="shared" si="57"/>
        <v>1.314398739627581E-2</v>
      </c>
      <c r="BE57">
        <f>INDEX(best!$A$1:$EZ$43,$B57,BE$2)</f>
        <v>7.25</v>
      </c>
      <c r="BF57">
        <f>INDEX(best!$A$1:$EZ$43,$B57,BF$2)</f>
        <v>3.0419999999999998</v>
      </c>
      <c r="BG57">
        <f>INDEX(best!$A$1:$EZ$43,$B57,BG$2)</f>
        <v>3.1579999999999999</v>
      </c>
      <c r="BH57" s="2">
        <f t="shared" si="73"/>
        <v>0.41958620689655168</v>
      </c>
      <c r="BI57" s="2">
        <f t="shared" si="74"/>
        <v>0.4355862068965517</v>
      </c>
      <c r="BK57" s="2">
        <f t="shared" si="58"/>
        <v>1.314398739627581E-2</v>
      </c>
      <c r="BL57" s="2">
        <f t="shared" si="59"/>
        <v>0</v>
      </c>
      <c r="BN57">
        <f>INDEX(best!$A$1:$EZ$43,$B57,BN$2)</f>
        <v>4.75</v>
      </c>
      <c r="BO57">
        <f>INDEX(best!$A$1:$EZ$43,$B57,BO$2)</f>
        <v>0</v>
      </c>
      <c r="BP57">
        <f>INDEX(best!$A$1:$EZ$43,$B57,BP$2)</f>
        <v>0.14199999999999999</v>
      </c>
      <c r="BQ57" s="2">
        <f t="shared" si="75"/>
        <v>0</v>
      </c>
      <c r="BR57" s="2">
        <f t="shared" si="76"/>
        <v>2.9894736842105262E-2</v>
      </c>
    </row>
    <row r="58" spans="1:70" x14ac:dyDescent="0.2">
      <c r="A58" t="s">
        <v>179</v>
      </c>
      <c r="B58">
        <f>MATCH($A58,best!A:A,0)</f>
        <v>39</v>
      </c>
      <c r="C58">
        <f>INDEX(best!$A$1:$EZ$43,$B58,C$2)</f>
        <v>0</v>
      </c>
      <c r="D58">
        <f>INDEX(best!$A$1:$EZ$43,$B58,D$2)</f>
        <v>0</v>
      </c>
      <c r="F58">
        <f>INDEX(best!$A$1:$EZ$43,$B58,F$2)</f>
        <v>59</v>
      </c>
      <c r="G58">
        <f>INDEX(best!$A$1:$EZ$43,$B58,G$2)</f>
        <v>24.875</v>
      </c>
      <c r="H58">
        <f t="shared" si="60"/>
        <v>42.16101694915254</v>
      </c>
      <c r="I58">
        <f>INDEX(best!$A$1:$EZ$43,$B58,I$2)</f>
        <v>0</v>
      </c>
      <c r="J58">
        <f>INDEX(best!$A$1:$EZ$43,$B58,J$2)</f>
        <v>0</v>
      </c>
      <c r="K58" s="2">
        <f t="shared" si="61"/>
        <v>0</v>
      </c>
      <c r="L58" s="2">
        <f t="shared" si="62"/>
        <v>0</v>
      </c>
      <c r="M58" s="2">
        <f t="shared" si="53"/>
        <v>0</v>
      </c>
      <c r="N58">
        <f t="shared" si="63"/>
        <v>34.125</v>
      </c>
      <c r="O58">
        <f t="shared" si="64"/>
        <v>57.83898305084746</v>
      </c>
      <c r="Q58">
        <f>INDEX(best!$A$1:$EZ$43,$B58,Q$2)</f>
        <v>1864</v>
      </c>
      <c r="R58">
        <f>INDEX(best!$A$1:$EZ$43,$B58,R$2)</f>
        <v>233</v>
      </c>
      <c r="S58">
        <f>INDEX(best!$A$1:$EZ$43,$B58,S$2)</f>
        <v>146</v>
      </c>
      <c r="T58">
        <f>INDEX(best!$A$1:$EZ$43,$B58,T$2)</f>
        <v>286</v>
      </c>
      <c r="U58">
        <f t="shared" si="65"/>
        <v>3.9491525423728815</v>
      </c>
      <c r="V58">
        <f t="shared" si="66"/>
        <v>2.4745762711864407</v>
      </c>
      <c r="W58">
        <f t="shared" si="67"/>
        <v>4.8474576271186445</v>
      </c>
      <c r="Z58">
        <f>INDEX(best!$A$1:$EZ$43,$B58,Z$2)</f>
        <v>109.125</v>
      </c>
      <c r="AA58">
        <f>INDEX(best!$A$1:$EZ$43,$B58,AA$2)</f>
        <v>51</v>
      </c>
      <c r="AB58">
        <f>INDEX(best!$A$1:$EZ$43,$B58,AB$2)</f>
        <v>182</v>
      </c>
      <c r="AC58">
        <f t="shared" si="68"/>
        <v>1.8495762711864407</v>
      </c>
      <c r="AD58">
        <f t="shared" si="69"/>
        <v>0.86440677966101698</v>
      </c>
      <c r="AE58">
        <f t="shared" si="70"/>
        <v>3.0847457627118646</v>
      </c>
      <c r="AG58">
        <f>INDEX(best!$A$1:$EZ$43,$B58,AG$2)</f>
        <v>56</v>
      </c>
      <c r="AH58">
        <f>INDEX(best!$A$1:$EZ$43,$B58,AH$2)</f>
        <v>7</v>
      </c>
      <c r="AI58">
        <f>INDEX(best!$A$1:$EZ$43,$B58,AI$2)</f>
        <v>3</v>
      </c>
      <c r="AJ58">
        <f>INDEX(best!$A$1:$EZ$43,$B58,AJ$2)</f>
        <v>14</v>
      </c>
      <c r="AL58">
        <f>INDEX(best!$A$1:$EZ$43,$B58,AL$2)</f>
        <v>32</v>
      </c>
      <c r="AM58">
        <f>INDEX(best!$A$1:$EZ$43,$B58,AM$2)</f>
        <v>4</v>
      </c>
      <c r="AN58">
        <f>INDEX(best!$A$1:$EZ$43,$B58,AN$2)</f>
        <v>4</v>
      </c>
      <c r="AO58">
        <f>INDEX(best!$A$1:$EZ$43,$B58,AO$2)</f>
        <v>4</v>
      </c>
      <c r="AQ58" s="3">
        <f t="shared" si="71"/>
        <v>0</v>
      </c>
      <c r="AR58" s="2">
        <f t="shared" si="72"/>
        <v>3.2151991231275122E-2</v>
      </c>
      <c r="AT58" s="2">
        <f t="shared" si="56"/>
        <v>0</v>
      </c>
      <c r="AU58" s="2">
        <f t="shared" si="57"/>
        <v>3.0042918454935622E-2</v>
      </c>
      <c r="BE58">
        <f>INDEX(best!$A$1:$EZ$43,$B58,BE$2)</f>
        <v>7</v>
      </c>
      <c r="BF58">
        <f>INDEX(best!$A$1:$EZ$43,$B58,BF$2)</f>
        <v>5.359</v>
      </c>
      <c r="BG58">
        <f>INDEX(best!$A$1:$EZ$43,$B58,BG$2)</f>
        <v>4.4109999999999996</v>
      </c>
      <c r="BH58" s="2">
        <f t="shared" si="73"/>
        <v>0.76557142857142857</v>
      </c>
      <c r="BI58" s="2">
        <f t="shared" si="74"/>
        <v>0.63014285714285712</v>
      </c>
      <c r="BK58" s="2">
        <f t="shared" si="58"/>
        <v>3.0042918454935622E-2</v>
      </c>
      <c r="BL58" s="2">
        <f t="shared" si="59"/>
        <v>0</v>
      </c>
      <c r="BN58">
        <f>INDEX(best!$A$1:$EZ$43,$B58,BN$2)</f>
        <v>4</v>
      </c>
      <c r="BO58">
        <f>INDEX(best!$A$1:$EZ$43,$B58,BO$2)</f>
        <v>0</v>
      </c>
      <c r="BP58">
        <f>INDEX(best!$A$1:$EZ$43,$B58,BP$2)</f>
        <v>0</v>
      </c>
      <c r="BQ58" s="2">
        <f t="shared" si="75"/>
        <v>0</v>
      </c>
      <c r="BR58" s="2">
        <f t="shared" si="76"/>
        <v>0</v>
      </c>
    </row>
    <row r="59" spans="1:70" x14ac:dyDescent="0.2">
      <c r="A59" t="s">
        <v>180</v>
      </c>
      <c r="B59">
        <f>MATCH($A59,best!A:A,0)</f>
        <v>40</v>
      </c>
      <c r="C59">
        <f>INDEX(best!$A$1:$EZ$43,$B59,C$2)</f>
        <v>0</v>
      </c>
      <c r="D59">
        <f>INDEX(best!$A$1:$EZ$43,$B59,D$2)</f>
        <v>0</v>
      </c>
      <c r="F59">
        <f>INDEX(best!$A$1:$EZ$43,$B59,F$2)</f>
        <v>160</v>
      </c>
      <c r="G59">
        <f>INDEX(best!$A$1:$EZ$43,$B59,G$2)</f>
        <v>47.182000000000002</v>
      </c>
      <c r="H59">
        <f t="shared" si="60"/>
        <v>29.48875</v>
      </c>
      <c r="I59">
        <f>INDEX(best!$A$1:$EZ$43,$B59,I$2)</f>
        <v>0.90900000000000003</v>
      </c>
      <c r="J59">
        <f>INDEX(best!$A$1:$EZ$43,$B59,J$2)</f>
        <v>0</v>
      </c>
      <c r="K59" s="2">
        <f t="shared" si="61"/>
        <v>5.6812500000000005E-3</v>
      </c>
      <c r="L59" s="2">
        <f t="shared" si="62"/>
        <v>5.6812500000000005E-3</v>
      </c>
      <c r="M59" s="2">
        <f t="shared" si="53"/>
        <v>8.0572249109184708E-3</v>
      </c>
      <c r="N59">
        <f t="shared" si="63"/>
        <v>111.90899999999999</v>
      </c>
      <c r="O59">
        <f t="shared" si="64"/>
        <v>69.943124999999995</v>
      </c>
      <c r="Q59">
        <f>INDEX(best!$A$1:$EZ$43,$B59,Q$2)</f>
        <v>31761</v>
      </c>
      <c r="R59">
        <f>INDEX(best!$A$1:$EZ$43,$B59,R$2)</f>
        <v>1443.682</v>
      </c>
      <c r="S59">
        <f>INDEX(best!$A$1:$EZ$43,$B59,S$2)</f>
        <v>155</v>
      </c>
      <c r="T59">
        <f>INDEX(best!$A$1:$EZ$43,$B59,T$2)</f>
        <v>3333</v>
      </c>
      <c r="U59">
        <f t="shared" si="65"/>
        <v>9.0230125000000001</v>
      </c>
      <c r="V59">
        <f t="shared" si="66"/>
        <v>0.96875</v>
      </c>
      <c r="W59">
        <f t="shared" si="67"/>
        <v>20.831250000000001</v>
      </c>
      <c r="Z59">
        <f>INDEX(best!$A$1:$EZ$43,$B59,Z$2)</f>
        <v>189.40899999999999</v>
      </c>
      <c r="AA59">
        <f>INDEX(best!$A$1:$EZ$43,$B59,AA$2)</f>
        <v>78</v>
      </c>
      <c r="AB59">
        <f>INDEX(best!$A$1:$EZ$43,$B59,AB$2)</f>
        <v>415</v>
      </c>
      <c r="AC59">
        <f t="shared" si="68"/>
        <v>1.1838062499999999</v>
      </c>
      <c r="AD59">
        <f t="shared" si="69"/>
        <v>0.48749999999999999</v>
      </c>
      <c r="AE59">
        <f t="shared" si="70"/>
        <v>2.59375</v>
      </c>
      <c r="AG59">
        <f>INDEX(best!$A$1:$EZ$43,$B59,AG$2)</f>
        <v>127</v>
      </c>
      <c r="AH59">
        <f>INDEX(best!$A$1:$EZ$43,$B59,AH$2)</f>
        <v>5.7729999999999997</v>
      </c>
      <c r="AI59">
        <f>INDEX(best!$A$1:$EZ$43,$B59,AI$2)</f>
        <v>0</v>
      </c>
      <c r="AJ59">
        <f>INDEX(best!$A$1:$EZ$43,$B59,AJ$2)</f>
        <v>26</v>
      </c>
      <c r="AL59">
        <f>INDEX(best!$A$1:$EZ$43,$B59,AL$2)</f>
        <v>44</v>
      </c>
      <c r="AM59">
        <f>INDEX(best!$A$1:$EZ$43,$B59,AM$2)</f>
        <v>2</v>
      </c>
      <c r="AN59">
        <f>INDEX(best!$A$1:$EZ$43,$B59,AN$2)</f>
        <v>2</v>
      </c>
      <c r="AO59">
        <f>INDEX(best!$A$1:$EZ$43,$B59,AO$2)</f>
        <v>2</v>
      </c>
      <c r="AQ59" s="3">
        <f t="shared" si="71"/>
        <v>5.6812500000000005E-3</v>
      </c>
      <c r="AR59" s="2">
        <f t="shared" si="72"/>
        <v>4.7596857737872535E-3</v>
      </c>
      <c r="AT59" s="2">
        <f t="shared" si="56"/>
        <v>8.0572249109184708E-3</v>
      </c>
      <c r="AU59" s="2">
        <f t="shared" si="57"/>
        <v>3.998803060507785E-3</v>
      </c>
      <c r="BE59">
        <f>INDEX(best!$A$1:$EZ$43,$B59,BE$2)</f>
        <v>5.7729999999999997</v>
      </c>
      <c r="BF59">
        <f>INDEX(best!$A$1:$EZ$43,$B59,BF$2)</f>
        <v>0.89</v>
      </c>
      <c r="BG59">
        <f>INDEX(best!$A$1:$EZ$43,$B59,BG$2)</f>
        <v>0.76800000000000002</v>
      </c>
      <c r="BH59" s="2">
        <f t="shared" si="73"/>
        <v>0.15416594491598823</v>
      </c>
      <c r="BI59" s="2">
        <f t="shared" si="74"/>
        <v>0.13303308505109995</v>
      </c>
      <c r="BK59" s="2">
        <f t="shared" si="58"/>
        <v>3.998803060507785E-3</v>
      </c>
      <c r="BL59" s="2">
        <f t="shared" si="59"/>
        <v>8.0572249109184708E-3</v>
      </c>
      <c r="BN59">
        <f>INDEX(best!$A$1:$EZ$43,$B59,BN$2)</f>
        <v>2</v>
      </c>
      <c r="BO59">
        <f>INDEX(best!$A$1:$EZ$43,$B59,BO$2)</f>
        <v>0</v>
      </c>
      <c r="BP59">
        <f>INDEX(best!$A$1:$EZ$43,$B59,BP$2)</f>
        <v>0</v>
      </c>
      <c r="BQ59" s="2">
        <f t="shared" si="75"/>
        <v>0</v>
      </c>
      <c r="BR59" s="2">
        <f t="shared" si="76"/>
        <v>0</v>
      </c>
    </row>
    <row r="60" spans="1:70" x14ac:dyDescent="0.2">
      <c r="A60" t="s">
        <v>158</v>
      </c>
      <c r="B60">
        <f>MATCH($A60,best!A:A,0)</f>
        <v>17</v>
      </c>
      <c r="C60">
        <f>INDEX(best!$A$1:$EZ$43,$B60,C$2)</f>
        <v>3.60364</v>
      </c>
      <c r="D60">
        <f>INDEX(best!$A$1:$EZ$43,$B60,D$2)</f>
        <v>3.6192500000000001</v>
      </c>
      <c r="F60">
        <f>INDEX(best!$A$1:$EZ$43,$B60,F$2)</f>
        <v>136</v>
      </c>
      <c r="G60">
        <f>INDEX(best!$A$1:$EZ$43,$B60,G$2)</f>
        <v>59.636000000000003</v>
      </c>
      <c r="H60">
        <f t="shared" si="60"/>
        <v>43.85</v>
      </c>
      <c r="I60">
        <f>INDEX(best!$A$1:$EZ$43,$B60,I$2)</f>
        <v>3</v>
      </c>
      <c r="J60">
        <f>INDEX(best!$A$1:$EZ$43,$B60,J$2)</f>
        <v>0</v>
      </c>
      <c r="K60" s="2">
        <f t="shared" si="61"/>
        <v>2.2058823529411766E-2</v>
      </c>
      <c r="L60" s="2">
        <f t="shared" si="62"/>
        <v>2.2058823529411766E-2</v>
      </c>
      <c r="M60" s="2">
        <f t="shared" si="53"/>
        <v>3.9285527211775181E-2</v>
      </c>
      <c r="N60">
        <f t="shared" si="63"/>
        <v>73.364000000000004</v>
      </c>
      <c r="O60">
        <f t="shared" si="64"/>
        <v>53.944117647058818</v>
      </c>
      <c r="Q60">
        <f>INDEX(best!$A$1:$EZ$43,$B60,Q$2)</f>
        <v>12939</v>
      </c>
      <c r="R60">
        <f>INDEX(best!$A$1:$EZ$43,$B60,R$2)</f>
        <v>1176.2729999999999</v>
      </c>
      <c r="S60">
        <f>INDEX(best!$A$1:$EZ$43,$B60,S$2)</f>
        <v>559</v>
      </c>
      <c r="T60">
        <f>INDEX(best!$A$1:$EZ$43,$B60,T$2)</f>
        <v>2713</v>
      </c>
      <c r="U60">
        <f t="shared" si="65"/>
        <v>8.649066176470587</v>
      </c>
      <c r="V60">
        <f t="shared" si="66"/>
        <v>4.1102941176470589</v>
      </c>
      <c r="W60">
        <f t="shared" si="67"/>
        <v>19.948529411764707</v>
      </c>
      <c r="Z60">
        <f>INDEX(best!$A$1:$EZ$43,$B60,Z$2)</f>
        <v>167.81800000000001</v>
      </c>
      <c r="AA60">
        <f>INDEX(best!$A$1:$EZ$43,$B60,AA$2)</f>
        <v>112</v>
      </c>
      <c r="AB60">
        <f>INDEX(best!$A$1:$EZ$43,$B60,AB$2)</f>
        <v>288</v>
      </c>
      <c r="AC60">
        <f t="shared" si="68"/>
        <v>1.2339558823529413</v>
      </c>
      <c r="AD60">
        <f t="shared" si="69"/>
        <v>0.82352941176470584</v>
      </c>
      <c r="AE60">
        <f t="shared" si="70"/>
        <v>2.1176470588235294</v>
      </c>
      <c r="AG60">
        <f>INDEX(best!$A$1:$EZ$43,$B60,AG$2)</f>
        <v>180</v>
      </c>
      <c r="AH60">
        <f>INDEX(best!$A$1:$EZ$43,$B60,AH$2)</f>
        <v>16.364000000000001</v>
      </c>
      <c r="AI60">
        <f>INDEX(best!$A$1:$EZ$43,$B60,AI$2)</f>
        <v>2</v>
      </c>
      <c r="AJ60">
        <f>INDEX(best!$A$1:$EZ$43,$B60,AJ$2)</f>
        <v>48</v>
      </c>
      <c r="AL60">
        <f>INDEX(best!$A$1:$EZ$43,$B60,AL$2)</f>
        <v>44</v>
      </c>
      <c r="AM60">
        <f>INDEX(best!$A$1:$EZ$43,$B60,AM$2)</f>
        <v>4</v>
      </c>
      <c r="AN60">
        <f>INDEX(best!$A$1:$EZ$43,$B60,AN$2)</f>
        <v>4</v>
      </c>
      <c r="AO60">
        <f>INDEX(best!$A$1:$EZ$43,$B60,AO$2)</f>
        <v>4</v>
      </c>
      <c r="AQ60" s="3">
        <f t="shared" si="71"/>
        <v>2.2058823529411766E-2</v>
      </c>
      <c r="AR60" s="2">
        <f t="shared" si="72"/>
        <v>1.51507598815854E-2</v>
      </c>
      <c r="AT60" s="2">
        <f t="shared" si="56"/>
        <v>3.9285527211775181E-2</v>
      </c>
      <c r="AU60" s="2">
        <f t="shared" si="57"/>
        <v>1.3911736476141169E-2</v>
      </c>
      <c r="BE60">
        <f>INDEX(best!$A$1:$EZ$43,$B60,BE$2)</f>
        <v>16.364000000000001</v>
      </c>
      <c r="BF60">
        <f>INDEX(best!$A$1:$EZ$43,$B60,BF$2)</f>
        <v>3.76</v>
      </c>
      <c r="BG60">
        <f>INDEX(best!$A$1:$EZ$43,$B60,BG$2)</f>
        <v>2.3490000000000002</v>
      </c>
      <c r="BH60" s="2">
        <f t="shared" si="73"/>
        <v>0.22977267171840624</v>
      </c>
      <c r="BI60" s="2">
        <f t="shared" si="74"/>
        <v>0.14354681007088732</v>
      </c>
      <c r="BK60" s="2">
        <f t="shared" si="58"/>
        <v>1.3911736476141169E-2</v>
      </c>
      <c r="BL60" s="2">
        <f t="shared" si="59"/>
        <v>3.9285527211775181E-2</v>
      </c>
      <c r="BN60">
        <f>INDEX(best!$A$1:$EZ$43,$B60,BN$2)</f>
        <v>4</v>
      </c>
      <c r="BO60">
        <f>INDEX(best!$A$1:$EZ$43,$B60,BO$2)</f>
        <v>0</v>
      </c>
      <c r="BP60">
        <f>INDEX(best!$A$1:$EZ$43,$B60,BP$2)</f>
        <v>0</v>
      </c>
      <c r="BQ60" s="2">
        <f t="shared" si="75"/>
        <v>0</v>
      </c>
      <c r="BR60" s="2">
        <f t="shared" si="76"/>
        <v>0</v>
      </c>
    </row>
    <row r="61" spans="1:70" x14ac:dyDescent="0.2">
      <c r="A61" t="s">
        <v>181</v>
      </c>
      <c r="B61">
        <f>MATCH($A61,best!A:A,0)</f>
        <v>41</v>
      </c>
      <c r="C61">
        <f>INDEX(best!$A$1:$EZ$43,$B61,C$2)</f>
        <v>0</v>
      </c>
      <c r="D61">
        <f>INDEX(best!$A$1:$EZ$43,$B61,D$2)</f>
        <v>0</v>
      </c>
      <c r="F61">
        <f>INDEX(best!$A$1:$EZ$43,$B61,F$2)</f>
        <v>260</v>
      </c>
      <c r="G61">
        <f>INDEX(best!$A$1:$EZ$43,$B61,G$2)</f>
        <v>62.768999999999998</v>
      </c>
      <c r="H61">
        <f t="shared" si="60"/>
        <v>24.141923076923074</v>
      </c>
      <c r="I61">
        <f>INDEX(best!$A$1:$EZ$43,$B61,I$2)</f>
        <v>1.7310000000000001</v>
      </c>
      <c r="J61">
        <f>INDEX(best!$A$1:$EZ$43,$B61,J$2)</f>
        <v>0</v>
      </c>
      <c r="K61" s="2">
        <f t="shared" si="61"/>
        <v>6.657692307692308E-3</v>
      </c>
      <c r="L61" s="2">
        <f t="shared" si="62"/>
        <v>6.657692307692308E-3</v>
      </c>
      <c r="M61" s="2">
        <f t="shared" si="53"/>
        <v>8.7765107919140512E-3</v>
      </c>
      <c r="N61">
        <f t="shared" si="63"/>
        <v>195.5</v>
      </c>
      <c r="O61">
        <f t="shared" si="64"/>
        <v>75.192307692307693</v>
      </c>
      <c r="Q61">
        <f>INDEX(best!$A$1:$EZ$43,$B61,Q$2)</f>
        <v>563473</v>
      </c>
      <c r="R61">
        <f>INDEX(best!$A$1:$EZ$43,$B61,R$2)</f>
        <v>21672.038</v>
      </c>
      <c r="S61">
        <f>INDEX(best!$A$1:$EZ$43,$B61,S$2)</f>
        <v>7576</v>
      </c>
      <c r="T61">
        <f>INDEX(best!$A$1:$EZ$43,$B61,T$2)</f>
        <v>32982</v>
      </c>
      <c r="U61">
        <f t="shared" si="65"/>
        <v>83.353992307692309</v>
      </c>
      <c r="V61">
        <f t="shared" si="66"/>
        <v>29.138461538461538</v>
      </c>
      <c r="W61">
        <f t="shared" si="67"/>
        <v>126.85384615384615</v>
      </c>
      <c r="Z61">
        <f>INDEX(best!$A$1:$EZ$43,$B61,Z$2)</f>
        <v>1619.385</v>
      </c>
      <c r="AA61">
        <f>INDEX(best!$A$1:$EZ$43,$B61,AA$2)</f>
        <v>369</v>
      </c>
      <c r="AB61">
        <f>INDEX(best!$A$1:$EZ$43,$B61,AB$2)</f>
        <v>4255</v>
      </c>
      <c r="AC61">
        <f t="shared" si="68"/>
        <v>6.2284038461538458</v>
      </c>
      <c r="AD61">
        <f t="shared" si="69"/>
        <v>1.4192307692307693</v>
      </c>
      <c r="AE61">
        <f t="shared" si="70"/>
        <v>16.365384615384617</v>
      </c>
      <c r="AG61">
        <f>INDEX(best!$A$1:$EZ$43,$B61,AG$2)</f>
        <v>764</v>
      </c>
      <c r="AH61">
        <f>INDEX(best!$A$1:$EZ$43,$B61,AH$2)</f>
        <v>29.385000000000002</v>
      </c>
      <c r="AI61">
        <f>INDEX(best!$A$1:$EZ$43,$B61,AI$2)</f>
        <v>0</v>
      </c>
      <c r="AJ61">
        <f>INDEX(best!$A$1:$EZ$43,$B61,AJ$2)</f>
        <v>137</v>
      </c>
      <c r="AL61">
        <f>INDEX(best!$A$1:$EZ$43,$B61,AL$2)</f>
        <v>26</v>
      </c>
      <c r="AM61">
        <f>INDEX(best!$A$1:$EZ$43,$B61,AM$2)</f>
        <v>1</v>
      </c>
      <c r="AN61">
        <f>INDEX(best!$A$1:$EZ$43,$B61,AN$2)</f>
        <v>1</v>
      </c>
      <c r="AO61">
        <f>INDEX(best!$A$1:$EZ$43,$B61,AO$2)</f>
        <v>1</v>
      </c>
      <c r="AQ61" s="3">
        <f t="shared" si="71"/>
        <v>6.657692307692308E-3</v>
      </c>
      <c r="AR61" s="2">
        <f t="shared" si="72"/>
        <v>1.3045574759429684E-3</v>
      </c>
      <c r="AT61" s="2">
        <f t="shared" si="56"/>
        <v>8.7765107919140512E-3</v>
      </c>
      <c r="AU61" s="2">
        <f t="shared" si="57"/>
        <v>1.3558946325214086E-3</v>
      </c>
      <c r="BE61">
        <f>INDEX(best!$A$1:$EZ$43,$B61,BE$2)</f>
        <v>29.385000000000002</v>
      </c>
      <c r="BF61">
        <f>INDEX(best!$A$1:$EZ$43,$B61,BF$2)</f>
        <v>3.7170000000000001</v>
      </c>
      <c r="BG61">
        <f>INDEX(best!$A$1:$EZ$43,$B61,BG$2)</f>
        <v>2.923</v>
      </c>
      <c r="BH61" s="2">
        <f t="shared" si="73"/>
        <v>0.12649310872894334</v>
      </c>
      <c r="BI61" s="2">
        <f t="shared" si="74"/>
        <v>9.94725199931938E-2</v>
      </c>
      <c r="BK61" s="2">
        <f t="shared" si="58"/>
        <v>1.3558946325214086E-3</v>
      </c>
      <c r="BL61" s="2">
        <f t="shared" si="59"/>
        <v>8.7765107919140512E-3</v>
      </c>
      <c r="BN61">
        <f>INDEX(best!$A$1:$EZ$43,$B61,BN$2)</f>
        <v>1</v>
      </c>
      <c r="BO61">
        <f>INDEX(best!$A$1:$EZ$43,$B61,BO$2)</f>
        <v>0</v>
      </c>
      <c r="BP61">
        <f>INDEX(best!$A$1:$EZ$43,$B61,BP$2)</f>
        <v>0</v>
      </c>
      <c r="BQ61" s="2">
        <f t="shared" si="75"/>
        <v>0</v>
      </c>
      <c r="BR61" s="2">
        <f t="shared" si="76"/>
        <v>0</v>
      </c>
    </row>
    <row r="62" spans="1:70" x14ac:dyDescent="0.2">
      <c r="A62" t="s">
        <v>159</v>
      </c>
      <c r="B62">
        <f>MATCH($A62,best!A:A,0)</f>
        <v>18</v>
      </c>
      <c r="C62">
        <f>INDEX(best!$A$1:$EZ$43,$B62,C$2)</f>
        <v>1.304762</v>
      </c>
      <c r="D62">
        <f>INDEX(best!$A$1:$EZ$43,$B62,D$2)</f>
        <v>1.372906</v>
      </c>
      <c r="F62">
        <f>INDEX(best!$A$1:$EZ$43,$B62,F$2)</f>
        <v>319</v>
      </c>
      <c r="G62">
        <f>INDEX(best!$A$1:$EZ$43,$B62,G$2)</f>
        <v>23</v>
      </c>
      <c r="H62">
        <f t="shared" si="60"/>
        <v>7.2100313479623823</v>
      </c>
      <c r="I62">
        <f>INDEX(best!$A$1:$EZ$43,$B62,I$2)</f>
        <v>27</v>
      </c>
      <c r="J62">
        <f>INDEX(best!$A$1:$EZ$43,$B62,J$2)</f>
        <v>0</v>
      </c>
      <c r="K62" s="2">
        <f t="shared" si="61"/>
        <v>8.4639498432601878E-2</v>
      </c>
      <c r="L62" s="2">
        <f t="shared" si="62"/>
        <v>8.4639498432601878E-2</v>
      </c>
      <c r="M62" s="2">
        <f t="shared" si="53"/>
        <v>9.1216216216216214E-2</v>
      </c>
      <c r="N62">
        <f t="shared" si="63"/>
        <v>269</v>
      </c>
      <c r="O62">
        <f t="shared" si="64"/>
        <v>84.32601880877742</v>
      </c>
      <c r="Q62">
        <f>INDEX(best!$A$1:$EZ$43,$B62,Q$2)</f>
        <v>182255</v>
      </c>
      <c r="R62">
        <f>INDEX(best!$A$1:$EZ$43,$B62,R$2)</f>
        <v>36451</v>
      </c>
      <c r="S62">
        <f>INDEX(best!$A$1:$EZ$43,$B62,S$2)</f>
        <v>5984</v>
      </c>
      <c r="T62">
        <f>INDEX(best!$A$1:$EZ$43,$B62,T$2)</f>
        <v>46281</v>
      </c>
      <c r="U62">
        <f t="shared" si="65"/>
        <v>114.26645768025078</v>
      </c>
      <c r="V62">
        <f t="shared" si="66"/>
        <v>18.758620689655171</v>
      </c>
      <c r="W62">
        <f t="shared" si="67"/>
        <v>145.08150470219437</v>
      </c>
      <c r="Z62">
        <f>INDEX(best!$A$1:$EZ$43,$B62,Z$2)</f>
        <v>188.8</v>
      </c>
      <c r="AA62">
        <f>INDEX(best!$A$1:$EZ$43,$B62,AA$2)</f>
        <v>8</v>
      </c>
      <c r="AB62">
        <f>INDEX(best!$A$1:$EZ$43,$B62,AB$2)</f>
        <v>397</v>
      </c>
      <c r="AC62">
        <f t="shared" si="68"/>
        <v>0.59184952978056427</v>
      </c>
      <c r="AD62">
        <f t="shared" si="69"/>
        <v>2.5078369905956112E-2</v>
      </c>
      <c r="AE62">
        <f t="shared" si="70"/>
        <v>1.244514106583072</v>
      </c>
      <c r="AG62">
        <f>INDEX(best!$A$1:$EZ$43,$B62,AG$2)</f>
        <v>8353</v>
      </c>
      <c r="AH62">
        <f>INDEX(best!$A$1:$EZ$43,$B62,AH$2)</f>
        <v>1670.6</v>
      </c>
      <c r="AI62">
        <f>INDEX(best!$A$1:$EZ$43,$B62,AI$2)</f>
        <v>321</v>
      </c>
      <c r="AJ62">
        <f>INDEX(best!$A$1:$EZ$43,$B62,AJ$2)</f>
        <v>4040</v>
      </c>
      <c r="AL62">
        <f>INDEX(best!$A$1:$EZ$43,$B62,AL$2)</f>
        <v>0</v>
      </c>
      <c r="AM62">
        <f>INDEX(best!$A$1:$EZ$43,$B62,AM$2)</f>
        <v>0</v>
      </c>
      <c r="AN62">
        <f>INDEX(best!$A$1:$EZ$43,$B62,AN$2)</f>
        <v>0</v>
      </c>
      <c r="AO62">
        <f>INDEX(best!$A$1:$EZ$43,$B62,AO$2)</f>
        <v>0</v>
      </c>
      <c r="AQ62" s="3">
        <f t="shared" si="71"/>
        <v>8.4639498432601878E-2</v>
      </c>
      <c r="AR62" s="2">
        <f t="shared" si="72"/>
        <v>4.5595227048182571E-2</v>
      </c>
      <c r="AT62" s="2">
        <f t="shared" si="56"/>
        <v>9.1216216216216214E-2</v>
      </c>
      <c r="AU62" s="2">
        <f t="shared" si="57"/>
        <v>4.5831390085320015E-2</v>
      </c>
      <c r="BE62">
        <f>INDEX(best!$A$1:$EZ$43,$B62,BE$2)</f>
        <v>1670.6</v>
      </c>
      <c r="BF62">
        <f>INDEX(best!$A$1:$EZ$43,$B62,BF$2)</f>
        <v>370.84</v>
      </c>
      <c r="BG62">
        <f>INDEX(best!$A$1:$EZ$43,$B62,BG$2)</f>
        <v>34.055999999999997</v>
      </c>
      <c r="BH62" s="2">
        <f t="shared" si="73"/>
        <v>0.22198012690051477</v>
      </c>
      <c r="BI62" s="2">
        <f t="shared" si="74"/>
        <v>2.0385490243026456E-2</v>
      </c>
      <c r="BK62" s="2">
        <f t="shared" si="58"/>
        <v>4.5831390085320015E-2</v>
      </c>
      <c r="BL62" s="2">
        <f t="shared" si="59"/>
        <v>9.1216216216216214E-2</v>
      </c>
      <c r="BN62">
        <f>INDEX(best!$A$1:$EZ$43,$B62,BN$2)</f>
        <v>0</v>
      </c>
      <c r="BO62">
        <f>INDEX(best!$A$1:$EZ$43,$B62,BO$2)</f>
        <v>0</v>
      </c>
      <c r="BP62">
        <f>INDEX(best!$A$1:$EZ$43,$B62,BP$2)</f>
        <v>0</v>
      </c>
      <c r="BQ62" s="2" t="str">
        <f t="shared" si="75"/>
        <v/>
      </c>
      <c r="BR62" s="2" t="str">
        <f t="shared" si="76"/>
        <v/>
      </c>
    </row>
    <row r="63" spans="1:70" x14ac:dyDescent="0.2">
      <c r="A63" t="s">
        <v>160</v>
      </c>
      <c r="B63">
        <f>MATCH($A63,best!A:A,0)</f>
        <v>19</v>
      </c>
      <c r="C63">
        <f>INDEX(best!$A$1:$EZ$43,$B63,C$2)</f>
        <v>4.4117649999999999</v>
      </c>
      <c r="D63">
        <f>INDEX(best!$A$1:$EZ$43,$B63,D$2)</f>
        <v>7.3684589999999996</v>
      </c>
      <c r="F63">
        <f>INDEX(best!$A$1:$EZ$43,$B63,F$2)</f>
        <v>96</v>
      </c>
      <c r="G63">
        <f>INDEX(best!$A$1:$EZ$43,$B63,G$2)</f>
        <v>65.599999999999994</v>
      </c>
      <c r="H63">
        <f t="shared" si="60"/>
        <v>68.333333333333329</v>
      </c>
      <c r="I63">
        <f>INDEX(best!$A$1:$EZ$43,$B63,I$2)</f>
        <v>6</v>
      </c>
      <c r="J63">
        <f>INDEX(best!$A$1:$EZ$43,$B63,J$2)</f>
        <v>0</v>
      </c>
      <c r="K63" s="2">
        <f t="shared" si="61"/>
        <v>6.25E-2</v>
      </c>
      <c r="L63" s="2">
        <f t="shared" si="62"/>
        <v>6.25E-2</v>
      </c>
      <c r="M63" s="2">
        <f t="shared" si="53"/>
        <v>0.19736842105263155</v>
      </c>
      <c r="N63">
        <f t="shared" si="63"/>
        <v>24.400000000000006</v>
      </c>
      <c r="O63">
        <f t="shared" si="64"/>
        <v>25.416666666666675</v>
      </c>
      <c r="Q63">
        <f>INDEX(best!$A$1:$EZ$43,$B63,Q$2)</f>
        <v>1087</v>
      </c>
      <c r="R63">
        <f>INDEX(best!$A$1:$EZ$43,$B63,R$2)</f>
        <v>217.4</v>
      </c>
      <c r="S63">
        <f>INDEX(best!$A$1:$EZ$43,$B63,S$2)</f>
        <v>63</v>
      </c>
      <c r="T63">
        <f>INDEX(best!$A$1:$EZ$43,$B63,T$2)</f>
        <v>409</v>
      </c>
      <c r="U63">
        <f t="shared" si="65"/>
        <v>2.2645833333333334</v>
      </c>
      <c r="V63">
        <f t="shared" si="66"/>
        <v>0.65625</v>
      </c>
      <c r="W63">
        <f t="shared" si="67"/>
        <v>4.260416666666667</v>
      </c>
      <c r="Z63">
        <f>INDEX(best!$A$1:$EZ$43,$B63,Z$2)</f>
        <v>104.6</v>
      </c>
      <c r="AA63">
        <f>INDEX(best!$A$1:$EZ$43,$B63,AA$2)</f>
        <v>88</v>
      </c>
      <c r="AB63">
        <f>INDEX(best!$A$1:$EZ$43,$B63,AB$2)</f>
        <v>129</v>
      </c>
      <c r="AC63">
        <f t="shared" si="68"/>
        <v>1.0895833333333333</v>
      </c>
      <c r="AD63">
        <f t="shared" si="69"/>
        <v>0.91666666666666663</v>
      </c>
      <c r="AE63">
        <f t="shared" si="70"/>
        <v>1.34375</v>
      </c>
      <c r="AG63">
        <f>INDEX(best!$A$1:$EZ$43,$B63,AG$2)</f>
        <v>186</v>
      </c>
      <c r="AH63">
        <f>INDEX(best!$A$1:$EZ$43,$B63,AH$2)</f>
        <v>37.200000000000003</v>
      </c>
      <c r="AI63">
        <f>INDEX(best!$A$1:$EZ$43,$B63,AI$2)</f>
        <v>27</v>
      </c>
      <c r="AJ63">
        <f>INDEX(best!$A$1:$EZ$43,$B63,AJ$2)</f>
        <v>43</v>
      </c>
      <c r="AL63">
        <f>INDEX(best!$A$1:$EZ$43,$B63,AL$2)</f>
        <v>0</v>
      </c>
      <c r="AM63">
        <f>INDEX(best!$A$1:$EZ$43,$B63,AM$2)</f>
        <v>0</v>
      </c>
      <c r="AN63">
        <f>INDEX(best!$A$1:$EZ$43,$B63,AN$2)</f>
        <v>0</v>
      </c>
      <c r="AO63">
        <f>INDEX(best!$A$1:$EZ$43,$B63,AO$2)</f>
        <v>0</v>
      </c>
      <c r="AQ63" s="3">
        <f t="shared" si="71"/>
        <v>6.25E-2</v>
      </c>
      <c r="AR63" s="2">
        <f t="shared" si="72"/>
        <v>0.11552795031055901</v>
      </c>
      <c r="AT63" s="2">
        <f t="shared" si="56"/>
        <v>0.19736842105263155</v>
      </c>
      <c r="AU63" s="2">
        <f t="shared" si="57"/>
        <v>0.17111315547378106</v>
      </c>
      <c r="BE63">
        <f>INDEX(best!$A$1:$EZ$43,$B63,BE$2)</f>
        <v>37.200000000000003</v>
      </c>
      <c r="BF63">
        <f>INDEX(best!$A$1:$EZ$43,$B63,BF$2)</f>
        <v>14.44</v>
      </c>
      <c r="BG63">
        <f>INDEX(best!$A$1:$EZ$43,$B63,BG$2)</f>
        <v>11.632</v>
      </c>
      <c r="BH63" s="2">
        <f t="shared" si="73"/>
        <v>0.38817204301075264</v>
      </c>
      <c r="BI63" s="2">
        <f t="shared" si="74"/>
        <v>0.31268817204301069</v>
      </c>
      <c r="BK63" s="2">
        <f t="shared" si="58"/>
        <v>0.17111315547378106</v>
      </c>
      <c r="BL63" s="2">
        <f t="shared" si="59"/>
        <v>0.19736842105263155</v>
      </c>
      <c r="BN63">
        <f>INDEX(best!$A$1:$EZ$43,$B63,BN$2)</f>
        <v>0</v>
      </c>
      <c r="BO63">
        <f>INDEX(best!$A$1:$EZ$43,$B63,BO$2)</f>
        <v>0</v>
      </c>
      <c r="BP63">
        <f>INDEX(best!$A$1:$EZ$43,$B63,BP$2)</f>
        <v>0</v>
      </c>
      <c r="BQ63" s="2" t="str">
        <f t="shared" si="75"/>
        <v/>
      </c>
      <c r="BR63" s="2" t="str">
        <f t="shared" si="76"/>
        <v/>
      </c>
    </row>
    <row r="64" spans="1:70" x14ac:dyDescent="0.2">
      <c r="A64" t="s">
        <v>161</v>
      </c>
      <c r="B64">
        <f>MATCH($A64,best!A:A,0)</f>
        <v>20</v>
      </c>
      <c r="C64">
        <f>INDEX(best!$A$1:$EZ$43,$B64,C$2)</f>
        <v>9.5894739999999992</v>
      </c>
      <c r="D64">
        <f>INDEX(best!$A$1:$EZ$43,$B64,D$2)</f>
        <v>14.024221000000001</v>
      </c>
      <c r="F64">
        <f>INDEX(best!$A$1:$EZ$43,$B64,F$2)</f>
        <v>422</v>
      </c>
      <c r="G64">
        <f>INDEX(best!$A$1:$EZ$43,$B64,G$2)</f>
        <v>292.65499999999997</v>
      </c>
      <c r="H64">
        <f t="shared" si="60"/>
        <v>69.349526066350705</v>
      </c>
      <c r="I64">
        <f>INDEX(best!$A$1:$EZ$43,$B64,I$2)</f>
        <v>2.8620000000000001</v>
      </c>
      <c r="J64">
        <f>INDEX(best!$A$1:$EZ$43,$B64,J$2)</f>
        <v>5</v>
      </c>
      <c r="K64" s="2">
        <f t="shared" si="61"/>
        <v>6.7819905213270144E-3</v>
      </c>
      <c r="L64" s="2">
        <f t="shared" si="62"/>
        <v>1.8630331753554503E-2</v>
      </c>
      <c r="M64" s="2">
        <f t="shared" si="53"/>
        <v>2.2126869998840306E-2</v>
      </c>
      <c r="N64">
        <f t="shared" si="63"/>
        <v>126.48300000000003</v>
      </c>
      <c r="O64">
        <f t="shared" si="64"/>
        <v>29.97227488151659</v>
      </c>
      <c r="Q64">
        <f>INDEX(best!$A$1:$EZ$43,$B64,Q$2)</f>
        <v>13382</v>
      </c>
      <c r="R64">
        <f>INDEX(best!$A$1:$EZ$43,$B64,R$2)</f>
        <v>461.44799999999998</v>
      </c>
      <c r="S64">
        <f>INDEX(best!$A$1:$EZ$43,$B64,S$2)</f>
        <v>9</v>
      </c>
      <c r="T64">
        <f>INDEX(best!$A$1:$EZ$43,$B64,T$2)</f>
        <v>2282</v>
      </c>
      <c r="U64">
        <f t="shared" si="65"/>
        <v>1.0934786729857819</v>
      </c>
      <c r="V64">
        <f t="shared" si="66"/>
        <v>2.132701421800948E-2</v>
      </c>
      <c r="W64">
        <f t="shared" si="67"/>
        <v>5.407582938388626</v>
      </c>
      <c r="Z64">
        <f>INDEX(best!$A$1:$EZ$43,$B64,Z$2)</f>
        <v>490.06900000000002</v>
      </c>
      <c r="AA64">
        <f>INDEX(best!$A$1:$EZ$43,$B64,AA$2)</f>
        <v>341</v>
      </c>
      <c r="AB64">
        <f>INDEX(best!$A$1:$EZ$43,$B64,AB$2)</f>
        <v>964</v>
      </c>
      <c r="AC64">
        <f t="shared" si="68"/>
        <v>1.1613009478672986</v>
      </c>
      <c r="AD64">
        <f t="shared" si="69"/>
        <v>0.80805687203791465</v>
      </c>
      <c r="AE64">
        <f t="shared" si="70"/>
        <v>2.2843601895734595</v>
      </c>
      <c r="AG64">
        <f>INDEX(best!$A$1:$EZ$43,$B64,AG$2)</f>
        <v>794</v>
      </c>
      <c r="AH64">
        <f>INDEX(best!$A$1:$EZ$43,$B64,AH$2)</f>
        <v>27.379000000000001</v>
      </c>
      <c r="AI64">
        <f>INDEX(best!$A$1:$EZ$43,$B64,AI$2)</f>
        <v>5</v>
      </c>
      <c r="AJ64">
        <f>INDEX(best!$A$1:$EZ$43,$B64,AJ$2)</f>
        <v>226</v>
      </c>
      <c r="AL64">
        <f>INDEX(best!$A$1:$EZ$43,$B64,AL$2)</f>
        <v>310</v>
      </c>
      <c r="AM64">
        <f>INDEX(best!$A$1:$EZ$43,$B64,AM$2)</f>
        <v>10.69</v>
      </c>
      <c r="AN64">
        <f>INDEX(best!$A$1:$EZ$43,$B64,AN$2)</f>
        <v>8</v>
      </c>
      <c r="AO64">
        <f>INDEX(best!$A$1:$EZ$43,$B64,AO$2)</f>
        <v>16</v>
      </c>
      <c r="AQ64" s="3">
        <f t="shared" si="71"/>
        <v>1.8630331753554503E-2</v>
      </c>
      <c r="AR64" s="2">
        <f t="shared" si="72"/>
        <v>4.0008743932057965E-2</v>
      </c>
      <c r="AT64" s="2">
        <f t="shared" si="56"/>
        <v>2.2126869998840306E-2</v>
      </c>
      <c r="AU64" s="2">
        <f t="shared" si="57"/>
        <v>5.9332795894662026E-2</v>
      </c>
      <c r="BE64">
        <f>INDEX(best!$A$1:$EZ$43,$B64,BE$2)</f>
        <v>27.379000000000001</v>
      </c>
      <c r="BF64">
        <f>INDEX(best!$A$1:$EZ$43,$B64,BF$2)</f>
        <v>0.89800000000000002</v>
      </c>
      <c r="BG64">
        <f>INDEX(best!$A$1:$EZ$43,$B64,BG$2)</f>
        <v>0.50700000000000001</v>
      </c>
      <c r="BH64" s="2">
        <f t="shared" si="73"/>
        <v>3.2798860440483579E-2</v>
      </c>
      <c r="BI64" s="2">
        <f t="shared" si="74"/>
        <v>1.8517842141787502E-2</v>
      </c>
      <c r="BK64" s="2">
        <f t="shared" si="58"/>
        <v>5.9332795894662026E-2</v>
      </c>
      <c r="BL64" s="2">
        <f t="shared" si="59"/>
        <v>2.2126869998840306E-2</v>
      </c>
      <c r="BN64">
        <f>INDEX(best!$A$1:$EZ$43,$B64,BN$2)</f>
        <v>10.69</v>
      </c>
      <c r="BO64">
        <f>INDEX(best!$A$1:$EZ$43,$B64,BO$2)</f>
        <v>0</v>
      </c>
      <c r="BP64">
        <f>INDEX(best!$A$1:$EZ$43,$B64,BP$2)</f>
        <v>0</v>
      </c>
      <c r="BQ64" s="2">
        <f t="shared" si="75"/>
        <v>0</v>
      </c>
      <c r="BR64" s="2">
        <f t="shared" si="76"/>
        <v>0</v>
      </c>
    </row>
    <row r="65" spans="1:70" x14ac:dyDescent="0.2">
      <c r="A65" t="s">
        <v>162</v>
      </c>
      <c r="B65">
        <f>MATCH($A65,best!A:A,0)</f>
        <v>21</v>
      </c>
      <c r="C65">
        <f>INDEX(best!$A$1:$EZ$43,$B65,C$2)</f>
        <v>1.833151</v>
      </c>
      <c r="D65">
        <f>INDEX(best!$A$1:$EZ$43,$B65,D$2)</f>
        <v>5.1851159999999998</v>
      </c>
      <c r="F65">
        <f>INDEX(best!$A$1:$EZ$43,$B65,F$2)</f>
        <v>33</v>
      </c>
      <c r="G65">
        <f>INDEX(best!$A$1:$EZ$43,$B65,G$2)</f>
        <v>25.667000000000002</v>
      </c>
      <c r="H65">
        <f t="shared" si="60"/>
        <v>77.778787878787881</v>
      </c>
      <c r="I65">
        <f>INDEX(best!$A$1:$EZ$43,$B65,I$2)</f>
        <v>1.667</v>
      </c>
      <c r="J65">
        <f>INDEX(best!$A$1:$EZ$43,$B65,J$2)</f>
        <v>0</v>
      </c>
      <c r="K65" s="2">
        <f t="shared" si="61"/>
        <v>5.0515151515151513E-2</v>
      </c>
      <c r="L65" s="2">
        <f t="shared" si="62"/>
        <v>5.0515151515151513E-2</v>
      </c>
      <c r="M65" s="2">
        <f t="shared" si="53"/>
        <v>0.22732851493249698</v>
      </c>
      <c r="N65">
        <f t="shared" si="63"/>
        <v>5.6659999999999986</v>
      </c>
      <c r="O65">
        <f t="shared" si="64"/>
        <v>17.169696969696957</v>
      </c>
      <c r="Q65">
        <f>INDEX(best!$A$1:$EZ$43,$B65,Q$2)</f>
        <v>233</v>
      </c>
      <c r="R65">
        <f>INDEX(best!$A$1:$EZ$43,$B65,R$2)</f>
        <v>38.832999999999998</v>
      </c>
      <c r="S65">
        <f>INDEX(best!$A$1:$EZ$43,$B65,S$2)</f>
        <v>3</v>
      </c>
      <c r="T65">
        <f>INDEX(best!$A$1:$EZ$43,$B65,T$2)</f>
        <v>134</v>
      </c>
      <c r="U65">
        <f t="shared" si="65"/>
        <v>1.1767575757575757</v>
      </c>
      <c r="V65">
        <f t="shared" si="66"/>
        <v>9.0909090909090912E-2</v>
      </c>
      <c r="W65">
        <f t="shared" si="67"/>
        <v>4.0606060606060606</v>
      </c>
      <c r="Z65">
        <f>INDEX(best!$A$1:$EZ$43,$B65,Z$2)</f>
        <v>28.832999999999998</v>
      </c>
      <c r="AA65">
        <f>INDEX(best!$A$1:$EZ$43,$B65,AA$2)</f>
        <v>22</v>
      </c>
      <c r="AB65">
        <f>INDEX(best!$A$1:$EZ$43,$B65,AB$2)</f>
        <v>32</v>
      </c>
      <c r="AC65">
        <f t="shared" si="68"/>
        <v>0.87372727272727269</v>
      </c>
      <c r="AD65">
        <f t="shared" si="69"/>
        <v>0.66666666666666663</v>
      </c>
      <c r="AE65">
        <f t="shared" si="70"/>
        <v>0.96969696969696972</v>
      </c>
      <c r="AG65">
        <f>INDEX(best!$A$1:$EZ$43,$B65,AG$2)</f>
        <v>74</v>
      </c>
      <c r="AH65">
        <f>INDEX(best!$A$1:$EZ$43,$B65,AH$2)</f>
        <v>12.333</v>
      </c>
      <c r="AI65">
        <f>INDEX(best!$A$1:$EZ$43,$B65,AI$2)</f>
        <v>2</v>
      </c>
      <c r="AJ65">
        <f>INDEX(best!$A$1:$EZ$43,$B65,AJ$2)</f>
        <v>34</v>
      </c>
      <c r="AL65">
        <f>INDEX(best!$A$1:$EZ$43,$B65,AL$2)</f>
        <v>0</v>
      </c>
      <c r="AM65">
        <f>INDEX(best!$A$1:$EZ$43,$B65,AM$2)</f>
        <v>0</v>
      </c>
      <c r="AN65">
        <f>INDEX(best!$A$1:$EZ$43,$B65,AN$2)</f>
        <v>0</v>
      </c>
      <c r="AO65">
        <f>INDEX(best!$A$1:$EZ$43,$B65,AO$2)</f>
        <v>0</v>
      </c>
      <c r="AQ65" s="3">
        <f t="shared" si="71"/>
        <v>5.0515151515151513E-2</v>
      </c>
      <c r="AR65" s="2">
        <f t="shared" si="72"/>
        <v>0.18226287943723585</v>
      </c>
      <c r="AT65" s="2">
        <f t="shared" si="56"/>
        <v>0.22732851493249698</v>
      </c>
      <c r="AU65" s="2">
        <f t="shared" si="57"/>
        <v>0.31759070893312391</v>
      </c>
      <c r="BE65">
        <f>INDEX(best!$A$1:$EZ$43,$B65,BE$2)</f>
        <v>12.333</v>
      </c>
      <c r="BF65">
        <f>INDEX(best!$A$1:$EZ$43,$B65,BF$2)</f>
        <v>2.1110000000000002</v>
      </c>
      <c r="BG65">
        <f>INDEX(best!$A$1:$EZ$43,$B65,BG$2)</f>
        <v>1.887</v>
      </c>
      <c r="BH65" s="2">
        <f t="shared" si="73"/>
        <v>0.17116678829157547</v>
      </c>
      <c r="BI65" s="2">
        <f t="shared" si="74"/>
        <v>0.15300413524689857</v>
      </c>
      <c r="BK65" s="2">
        <f t="shared" si="58"/>
        <v>0.31759070893312391</v>
      </c>
      <c r="BL65" s="2">
        <f t="shared" si="59"/>
        <v>0.22732851493249698</v>
      </c>
      <c r="BN65">
        <f>INDEX(best!$A$1:$EZ$43,$B65,BN$2)</f>
        <v>0</v>
      </c>
      <c r="BO65">
        <f>INDEX(best!$A$1:$EZ$43,$B65,BO$2)</f>
        <v>0</v>
      </c>
      <c r="BP65">
        <f>INDEX(best!$A$1:$EZ$43,$B65,BP$2)</f>
        <v>0</v>
      </c>
      <c r="BQ65" s="2" t="str">
        <f t="shared" si="75"/>
        <v/>
      </c>
      <c r="BR65" s="2" t="str">
        <f t="shared" si="76"/>
        <v/>
      </c>
    </row>
    <row r="66" spans="1:70" x14ac:dyDescent="0.2">
      <c r="A66" t="s">
        <v>163</v>
      </c>
      <c r="B66">
        <f>MATCH($A66,best!A:A,0)</f>
        <v>22</v>
      </c>
      <c r="C66">
        <f>INDEX(best!$A$1:$EZ$43,$B66,C$2)</f>
        <v>6.6524390000000002</v>
      </c>
      <c r="D66">
        <f>INDEX(best!$A$1:$EZ$43,$B66,D$2)</f>
        <v>6.6524390000000002</v>
      </c>
      <c r="F66">
        <f>INDEX(best!$A$1:$EZ$43,$B66,F$2)</f>
        <v>40</v>
      </c>
      <c r="G66">
        <f>INDEX(best!$A$1:$EZ$43,$B66,G$2)</f>
        <v>22.5</v>
      </c>
      <c r="H66">
        <f t="shared" si="60"/>
        <v>56.25</v>
      </c>
      <c r="I66">
        <f>INDEX(best!$A$1:$EZ$43,$B66,I$2)</f>
        <v>9</v>
      </c>
      <c r="J66">
        <f>INDEX(best!$A$1:$EZ$43,$B66,J$2)</f>
        <v>0</v>
      </c>
      <c r="K66" s="2">
        <f t="shared" si="61"/>
        <v>0.22500000000000001</v>
      </c>
      <c r="L66" s="2">
        <f t="shared" si="62"/>
        <v>0.22500000000000001</v>
      </c>
      <c r="M66" s="2">
        <f t="shared" si="53"/>
        <v>0.51428571428571423</v>
      </c>
      <c r="N66">
        <f t="shared" si="63"/>
        <v>8.5</v>
      </c>
      <c r="O66">
        <f t="shared" si="64"/>
        <v>21.250000000000004</v>
      </c>
      <c r="Q66">
        <f>INDEX(best!$A$1:$EZ$43,$B66,Q$2)</f>
        <v>324</v>
      </c>
      <c r="R66">
        <f>INDEX(best!$A$1:$EZ$43,$B66,R$2)</f>
        <v>81</v>
      </c>
      <c r="S66">
        <f>INDEX(best!$A$1:$EZ$43,$B66,S$2)</f>
        <v>64</v>
      </c>
      <c r="T66">
        <f>INDEX(best!$A$1:$EZ$43,$B66,T$2)</f>
        <v>99</v>
      </c>
      <c r="U66">
        <f t="shared" si="65"/>
        <v>2.0249999999999999</v>
      </c>
      <c r="V66">
        <f t="shared" si="66"/>
        <v>1.6</v>
      </c>
      <c r="W66">
        <f t="shared" si="67"/>
        <v>2.4750000000000001</v>
      </c>
      <c r="Z66">
        <f>INDEX(best!$A$1:$EZ$43,$B66,Z$2)</f>
        <v>36.5</v>
      </c>
      <c r="AA66">
        <f>INDEX(best!$A$1:$EZ$43,$B66,AA$2)</f>
        <v>35</v>
      </c>
      <c r="AB66">
        <f>INDEX(best!$A$1:$EZ$43,$B66,AB$2)</f>
        <v>38</v>
      </c>
      <c r="AC66">
        <f t="shared" si="68"/>
        <v>0.91249999999999998</v>
      </c>
      <c r="AD66">
        <f t="shared" si="69"/>
        <v>0.875</v>
      </c>
      <c r="AE66">
        <f t="shared" si="70"/>
        <v>0.95</v>
      </c>
      <c r="AG66">
        <f>INDEX(best!$A$1:$EZ$43,$B66,AG$2)</f>
        <v>124</v>
      </c>
      <c r="AH66">
        <f>INDEX(best!$A$1:$EZ$43,$B66,AH$2)</f>
        <v>31</v>
      </c>
      <c r="AI66">
        <f>INDEX(best!$A$1:$EZ$43,$B66,AI$2)</f>
        <v>26</v>
      </c>
      <c r="AJ66">
        <f>INDEX(best!$A$1:$EZ$43,$B66,AJ$2)</f>
        <v>36</v>
      </c>
      <c r="AL66">
        <f>INDEX(best!$A$1:$EZ$43,$B66,AL$2)</f>
        <v>0</v>
      </c>
      <c r="AM66">
        <f>INDEX(best!$A$1:$EZ$43,$B66,AM$2)</f>
        <v>0</v>
      </c>
      <c r="AN66">
        <f>INDEX(best!$A$1:$EZ$43,$B66,AN$2)</f>
        <v>0</v>
      </c>
      <c r="AO66">
        <f>INDEX(best!$A$1:$EZ$43,$B66,AO$2)</f>
        <v>0</v>
      </c>
      <c r="AQ66" s="3">
        <f t="shared" si="71"/>
        <v>0.22500000000000001</v>
      </c>
      <c r="AR66" s="2">
        <f t="shared" si="72"/>
        <v>0.26382978723404255</v>
      </c>
      <c r="AT66" s="2">
        <f t="shared" si="56"/>
        <v>0.51428571428571423</v>
      </c>
      <c r="AU66" s="2">
        <f t="shared" si="57"/>
        <v>0.38271604938271603</v>
      </c>
      <c r="BE66">
        <f>INDEX(best!$A$1:$EZ$43,$B66,BE$2)</f>
        <v>31</v>
      </c>
      <c r="BF66">
        <f>INDEX(best!$A$1:$EZ$43,$B66,BF$2)</f>
        <v>17.062000000000001</v>
      </c>
      <c r="BG66">
        <f>INDEX(best!$A$1:$EZ$43,$B66,BG$2)</f>
        <v>16.928999999999998</v>
      </c>
      <c r="BH66" s="2">
        <f t="shared" si="73"/>
        <v>0.55038709677419362</v>
      </c>
      <c r="BI66" s="2">
        <f t="shared" si="74"/>
        <v>0.5460967741935483</v>
      </c>
      <c r="BK66" s="2">
        <f t="shared" si="58"/>
        <v>0.38271604938271603</v>
      </c>
      <c r="BL66" s="2">
        <f t="shared" si="59"/>
        <v>0.51428571428571423</v>
      </c>
      <c r="BN66">
        <f>INDEX(best!$A$1:$EZ$43,$B66,BN$2)</f>
        <v>0</v>
      </c>
      <c r="BO66">
        <f>INDEX(best!$A$1:$EZ$43,$B66,BO$2)</f>
        <v>0</v>
      </c>
      <c r="BP66">
        <f>INDEX(best!$A$1:$EZ$43,$B66,BP$2)</f>
        <v>0</v>
      </c>
      <c r="BQ66" s="2" t="str">
        <f t="shared" si="75"/>
        <v/>
      </c>
      <c r="BR66" s="2" t="str">
        <f t="shared" si="76"/>
        <v/>
      </c>
    </row>
    <row r="67" spans="1:70" x14ac:dyDescent="0.2">
      <c r="A67" t="s">
        <v>182</v>
      </c>
      <c r="B67">
        <f>MATCH($A67,best!A:A,0)</f>
        <v>42</v>
      </c>
      <c r="C67">
        <f>INDEX(best!$A$1:$EZ$43,$B67,C$2)</f>
        <v>0</v>
      </c>
      <c r="D67">
        <f>INDEX(best!$A$1:$EZ$43,$B67,D$2)</f>
        <v>0</v>
      </c>
      <c r="F67">
        <f>INDEX(best!$A$1:$EZ$43,$B67,F$2)</f>
        <v>201</v>
      </c>
      <c r="G67">
        <f>INDEX(best!$A$1:$EZ$43,$B67,G$2)</f>
        <v>163.17500000000001</v>
      </c>
      <c r="H67">
        <f t="shared" si="60"/>
        <v>81.181592039801004</v>
      </c>
      <c r="I67">
        <f>INDEX(best!$A$1:$EZ$43,$B67,I$2)</f>
        <v>0.95</v>
      </c>
      <c r="J67">
        <f>INDEX(best!$A$1:$EZ$43,$B67,J$2)</f>
        <v>0</v>
      </c>
      <c r="K67" s="2">
        <f t="shared" si="61"/>
        <v>4.7263681592039797E-3</v>
      </c>
      <c r="L67" s="2">
        <f t="shared" si="62"/>
        <v>4.7263681592039797E-3</v>
      </c>
      <c r="M67" s="2">
        <f t="shared" si="53"/>
        <v>2.5115664243225387E-2</v>
      </c>
      <c r="N67">
        <f t="shared" si="63"/>
        <v>36.874999999999986</v>
      </c>
      <c r="O67">
        <f t="shared" si="64"/>
        <v>18.345771144278611</v>
      </c>
      <c r="Q67">
        <f>INDEX(best!$A$1:$EZ$43,$B67,Q$2)</f>
        <v>20308</v>
      </c>
      <c r="R67">
        <f>INDEX(best!$A$1:$EZ$43,$B67,R$2)</f>
        <v>507.7</v>
      </c>
      <c r="S67">
        <f>INDEX(best!$A$1:$EZ$43,$B67,S$2)</f>
        <v>71</v>
      </c>
      <c r="T67">
        <f>INDEX(best!$A$1:$EZ$43,$B67,T$2)</f>
        <v>1098</v>
      </c>
      <c r="U67">
        <f t="shared" si="65"/>
        <v>2.5258706467661689</v>
      </c>
      <c r="V67">
        <f t="shared" si="66"/>
        <v>0.35323383084577115</v>
      </c>
      <c r="W67">
        <f t="shared" si="67"/>
        <v>5.4626865671641793</v>
      </c>
      <c r="Z67">
        <f>INDEX(best!$A$1:$EZ$43,$B67,Z$2)</f>
        <v>412.75</v>
      </c>
      <c r="AA67">
        <f>INDEX(best!$A$1:$EZ$43,$B67,AA$2)</f>
        <v>194</v>
      </c>
      <c r="AB67">
        <f>INDEX(best!$A$1:$EZ$43,$B67,AB$2)</f>
        <v>854</v>
      </c>
      <c r="AC67">
        <f t="shared" si="68"/>
        <v>2.0534825870646767</v>
      </c>
      <c r="AD67">
        <f t="shared" si="69"/>
        <v>0.96517412935323388</v>
      </c>
      <c r="AE67">
        <f t="shared" si="70"/>
        <v>4.2487562189054726</v>
      </c>
      <c r="AG67">
        <f>INDEX(best!$A$1:$EZ$43,$B67,AG$2)</f>
        <v>265</v>
      </c>
      <c r="AH67">
        <f>INDEX(best!$A$1:$EZ$43,$B67,AH$2)</f>
        <v>6.625</v>
      </c>
      <c r="AI67">
        <f>INDEX(best!$A$1:$EZ$43,$B67,AI$2)</f>
        <v>1</v>
      </c>
      <c r="AJ67">
        <f>INDEX(best!$A$1:$EZ$43,$B67,AJ$2)</f>
        <v>13</v>
      </c>
      <c r="AL67">
        <f>INDEX(best!$A$1:$EZ$43,$B67,AL$2)</f>
        <v>0</v>
      </c>
      <c r="AM67">
        <f>INDEX(best!$A$1:$EZ$43,$B67,AM$2)</f>
        <v>0</v>
      </c>
      <c r="AN67">
        <f>INDEX(best!$A$1:$EZ$43,$B67,AN$2)</f>
        <v>0</v>
      </c>
      <c r="AO67">
        <f>INDEX(best!$A$1:$EZ$43,$B67,AO$2)</f>
        <v>0</v>
      </c>
      <c r="AQ67" s="3">
        <f t="shared" si="71"/>
        <v>4.7263681592039797E-3</v>
      </c>
      <c r="AR67" s="2">
        <f t="shared" si="72"/>
        <v>7.1975664077353462E-3</v>
      </c>
      <c r="AT67" s="2">
        <f t="shared" si="56"/>
        <v>2.5115664243225387E-2</v>
      </c>
      <c r="AU67" s="2">
        <f t="shared" si="57"/>
        <v>1.3049044711443766E-2</v>
      </c>
      <c r="BE67">
        <f>INDEX(best!$A$1:$EZ$43,$B67,BE$2)</f>
        <v>6.625</v>
      </c>
      <c r="BF67">
        <f>INDEX(best!$A$1:$EZ$43,$B67,BF$2)</f>
        <v>3.371</v>
      </c>
      <c r="BG67">
        <f>INDEX(best!$A$1:$EZ$43,$B67,BG$2)</f>
        <v>4.1630000000000003</v>
      </c>
      <c r="BH67" s="2">
        <f t="shared" si="73"/>
        <v>0.50883018867924523</v>
      </c>
      <c r="BI67" s="2">
        <f t="shared" si="74"/>
        <v>0.62837735849056608</v>
      </c>
      <c r="BK67" s="2">
        <f t="shared" si="58"/>
        <v>1.3049044711443766E-2</v>
      </c>
      <c r="BL67" s="2">
        <f t="shared" si="59"/>
        <v>2.5115664243225387E-2</v>
      </c>
      <c r="BN67">
        <f>INDEX(best!$A$1:$EZ$43,$B67,BN$2)</f>
        <v>0</v>
      </c>
      <c r="BO67">
        <f>INDEX(best!$A$1:$EZ$43,$B67,BO$2)</f>
        <v>0</v>
      </c>
      <c r="BP67">
        <f>INDEX(best!$A$1:$EZ$43,$B67,BP$2)</f>
        <v>0</v>
      </c>
      <c r="BQ67" s="2" t="str">
        <f t="shared" si="75"/>
        <v/>
      </c>
      <c r="BR67" s="2" t="str">
        <f t="shared" si="76"/>
        <v/>
      </c>
    </row>
    <row r="68" spans="1:70" x14ac:dyDescent="0.2">
      <c r="A68" t="s">
        <v>164</v>
      </c>
      <c r="B68">
        <f>MATCH($A68,best!A:A,0)</f>
        <v>23</v>
      </c>
      <c r="C68">
        <f>INDEX(best!$A$1:$EZ$43,$B68,C$2)</f>
        <v>3.6737449999999998</v>
      </c>
      <c r="D68">
        <f>INDEX(best!$A$1:$EZ$43,$B68,D$2)</f>
        <v>5.1207770000000004</v>
      </c>
      <c r="F68">
        <f>INDEX(best!$A$1:$EZ$43,$B68,F$2)</f>
        <v>282</v>
      </c>
      <c r="G68">
        <f>INDEX(best!$A$1:$EZ$43,$B68,G$2)</f>
        <v>255.19200000000001</v>
      </c>
      <c r="H68">
        <f t="shared" si="60"/>
        <v>90.493617021276592</v>
      </c>
      <c r="I68">
        <f>INDEX(best!$A$1:$EZ$43,$B68,I$2)</f>
        <v>3.6539999999999999</v>
      </c>
      <c r="J68">
        <f>INDEX(best!$A$1:$EZ$43,$B68,J$2)</f>
        <v>0</v>
      </c>
      <c r="K68" s="2">
        <f t="shared" si="61"/>
        <v>1.2957446808510638E-2</v>
      </c>
      <c r="L68" s="2">
        <f t="shared" si="62"/>
        <v>1.2957446808510638E-2</v>
      </c>
      <c r="M68" s="2">
        <f t="shared" si="53"/>
        <v>0.13630259623992841</v>
      </c>
      <c r="N68">
        <f t="shared" si="63"/>
        <v>23.153999999999993</v>
      </c>
      <c r="O68">
        <f t="shared" si="64"/>
        <v>8.2106382978723413</v>
      </c>
      <c r="Q68">
        <f>INDEX(best!$A$1:$EZ$43,$B68,Q$2)</f>
        <v>11787</v>
      </c>
      <c r="R68">
        <f>INDEX(best!$A$1:$EZ$43,$B68,R$2)</f>
        <v>453.346</v>
      </c>
      <c r="S68">
        <f>INDEX(best!$A$1:$EZ$43,$B68,S$2)</f>
        <v>15</v>
      </c>
      <c r="T68">
        <f>INDEX(best!$A$1:$EZ$43,$B68,T$2)</f>
        <v>3297</v>
      </c>
      <c r="U68">
        <f t="shared" si="65"/>
        <v>1.6076099290780141</v>
      </c>
      <c r="V68">
        <f t="shared" si="66"/>
        <v>5.3191489361702128E-2</v>
      </c>
      <c r="W68">
        <f t="shared" si="67"/>
        <v>11.691489361702128</v>
      </c>
      <c r="Z68">
        <f>INDEX(best!$A$1:$EZ$43,$B68,Z$2)</f>
        <v>281.23099999999999</v>
      </c>
      <c r="AA68">
        <f>INDEX(best!$A$1:$EZ$43,$B68,AA$2)</f>
        <v>210</v>
      </c>
      <c r="AB68">
        <f>INDEX(best!$A$1:$EZ$43,$B68,AB$2)</f>
        <v>313</v>
      </c>
      <c r="AC68">
        <f t="shared" si="68"/>
        <v>0.9972730496453901</v>
      </c>
      <c r="AD68">
        <f t="shared" si="69"/>
        <v>0.74468085106382975</v>
      </c>
      <c r="AE68">
        <f t="shared" si="70"/>
        <v>1.1099290780141844</v>
      </c>
      <c r="AG68">
        <f>INDEX(best!$A$1:$EZ$43,$B68,AG$2)</f>
        <v>968</v>
      </c>
      <c r="AH68">
        <f>INDEX(best!$A$1:$EZ$43,$B68,AH$2)</f>
        <v>37.231000000000002</v>
      </c>
      <c r="AI68">
        <f>INDEX(best!$A$1:$EZ$43,$B68,AI$2)</f>
        <v>0</v>
      </c>
      <c r="AJ68">
        <f>INDEX(best!$A$1:$EZ$43,$B68,AJ$2)</f>
        <v>163</v>
      </c>
      <c r="AL68">
        <f>INDEX(best!$A$1:$EZ$43,$B68,AL$2)</f>
        <v>0</v>
      </c>
      <c r="AM68">
        <f>INDEX(best!$A$1:$EZ$43,$B68,AM$2)</f>
        <v>0</v>
      </c>
      <c r="AN68">
        <f>INDEX(best!$A$1:$EZ$43,$B68,AN$2)</f>
        <v>0</v>
      </c>
      <c r="AO68">
        <f>INDEX(best!$A$1:$EZ$43,$B68,AO$2)</f>
        <v>0</v>
      </c>
      <c r="AQ68" s="3">
        <f t="shared" si="71"/>
        <v>1.2957446808510638E-2</v>
      </c>
      <c r="AR68" s="2">
        <f t="shared" si="72"/>
        <v>5.0683590692330416E-2</v>
      </c>
      <c r="AT68" s="2">
        <f t="shared" si="56"/>
        <v>0.13630259623992841</v>
      </c>
      <c r="AU68" s="2">
        <f t="shared" si="57"/>
        <v>8.2124911215716037E-2</v>
      </c>
      <c r="BE68">
        <f>INDEX(best!$A$1:$EZ$43,$B68,BE$2)</f>
        <v>37.231000000000002</v>
      </c>
      <c r="BF68">
        <f>INDEX(best!$A$1:$EZ$43,$B68,BF$2)</f>
        <v>1.9570000000000001</v>
      </c>
      <c r="BG68">
        <f>INDEX(best!$A$1:$EZ$43,$B68,BG$2)</f>
        <v>0.877</v>
      </c>
      <c r="BH68" s="2">
        <f t="shared" si="73"/>
        <v>5.2563723778571617E-2</v>
      </c>
      <c r="BI68" s="2">
        <f t="shared" si="74"/>
        <v>2.3555639117939349E-2</v>
      </c>
      <c r="BK68" s="2">
        <f t="shared" si="58"/>
        <v>8.2124911215716037E-2</v>
      </c>
      <c r="BL68" s="2">
        <f t="shared" si="59"/>
        <v>0.13630259623992841</v>
      </c>
      <c r="BN68">
        <f>INDEX(best!$A$1:$EZ$43,$B68,BN$2)</f>
        <v>0</v>
      </c>
      <c r="BO68">
        <f>INDEX(best!$A$1:$EZ$43,$B68,BO$2)</f>
        <v>0</v>
      </c>
      <c r="BP68">
        <f>INDEX(best!$A$1:$EZ$43,$B68,BP$2)</f>
        <v>0</v>
      </c>
      <c r="BQ68" s="2" t="str">
        <f t="shared" si="75"/>
        <v/>
      </c>
      <c r="BR68" s="2" t="str">
        <f t="shared" si="76"/>
        <v/>
      </c>
    </row>
    <row r="69" spans="1:70" x14ac:dyDescent="0.2">
      <c r="A69" t="s">
        <v>165</v>
      </c>
      <c r="B69">
        <f>MATCH($A69,best!A:A,0)</f>
        <v>24</v>
      </c>
      <c r="C69">
        <f>INDEX(best!$A$1:$EZ$43,$B69,C$2)</f>
        <v>27.782146999999998</v>
      </c>
      <c r="D69">
        <f>INDEX(best!$A$1:$EZ$43,$B69,D$2)</f>
        <v>40.120936</v>
      </c>
      <c r="F69">
        <f>INDEX(best!$A$1:$EZ$43,$B69,F$2)</f>
        <v>291</v>
      </c>
      <c r="G69">
        <f>INDEX(best!$A$1:$EZ$43,$B69,G$2)</f>
        <v>254.6</v>
      </c>
      <c r="H69">
        <f t="shared" si="60"/>
        <v>87.491408934707906</v>
      </c>
      <c r="I69">
        <f>INDEX(best!$A$1:$EZ$43,$B69,I$2)</f>
        <v>4.3</v>
      </c>
      <c r="J69">
        <f>INDEX(best!$A$1:$EZ$43,$B69,J$2)</f>
        <v>0</v>
      </c>
      <c r="K69" s="2">
        <f t="shared" si="61"/>
        <v>1.4776632302405498E-2</v>
      </c>
      <c r="L69" s="2">
        <f t="shared" si="62"/>
        <v>1.4776632302405498E-2</v>
      </c>
      <c r="M69" s="2">
        <f t="shared" si="53"/>
        <v>0.11813186813186811</v>
      </c>
      <c r="N69">
        <f t="shared" si="63"/>
        <v>32.100000000000009</v>
      </c>
      <c r="O69">
        <f t="shared" si="64"/>
        <v>11.030927835051552</v>
      </c>
      <c r="Q69">
        <f>INDEX(best!$A$1:$EZ$43,$B69,Q$2)</f>
        <v>4716</v>
      </c>
      <c r="R69">
        <f>INDEX(best!$A$1:$EZ$43,$B69,R$2)</f>
        <v>471.6</v>
      </c>
      <c r="S69">
        <f>INDEX(best!$A$1:$EZ$43,$B69,S$2)</f>
        <v>80</v>
      </c>
      <c r="T69">
        <f>INDEX(best!$A$1:$EZ$43,$B69,T$2)</f>
        <v>1913</v>
      </c>
      <c r="U69">
        <f t="shared" si="65"/>
        <v>1.6206185567010309</v>
      </c>
      <c r="V69">
        <f t="shared" si="66"/>
        <v>0.27491408934707906</v>
      </c>
      <c r="W69">
        <f t="shared" si="67"/>
        <v>6.5738831615120272</v>
      </c>
      <c r="Z69">
        <f>INDEX(best!$A$1:$EZ$43,$B69,Z$2)</f>
        <v>287.89999999999998</v>
      </c>
      <c r="AA69">
        <f>INDEX(best!$A$1:$EZ$43,$B69,AA$2)</f>
        <v>219</v>
      </c>
      <c r="AB69">
        <f>INDEX(best!$A$1:$EZ$43,$B69,AB$2)</f>
        <v>362</v>
      </c>
      <c r="AC69">
        <f t="shared" si="68"/>
        <v>0.98934707903780061</v>
      </c>
      <c r="AD69">
        <f t="shared" si="69"/>
        <v>0.75257731958762886</v>
      </c>
      <c r="AE69">
        <f t="shared" si="70"/>
        <v>1.2439862542955327</v>
      </c>
      <c r="AG69">
        <f>INDEX(best!$A$1:$EZ$43,$B69,AG$2)</f>
        <v>273</v>
      </c>
      <c r="AH69">
        <f>INDEX(best!$A$1:$EZ$43,$B69,AH$2)</f>
        <v>27.3</v>
      </c>
      <c r="AI69">
        <f>INDEX(best!$A$1:$EZ$43,$B69,AI$2)</f>
        <v>3</v>
      </c>
      <c r="AJ69">
        <f>INDEX(best!$A$1:$EZ$43,$B69,AJ$2)</f>
        <v>49</v>
      </c>
      <c r="AL69">
        <f>INDEX(best!$A$1:$EZ$43,$B69,AL$2)</f>
        <v>0</v>
      </c>
      <c r="AM69">
        <f>INDEX(best!$A$1:$EZ$43,$B69,AM$2)</f>
        <v>0</v>
      </c>
      <c r="AN69">
        <f>INDEX(best!$A$1:$EZ$43,$B69,AN$2)</f>
        <v>0</v>
      </c>
      <c r="AO69">
        <f>INDEX(best!$A$1:$EZ$43,$B69,AO$2)</f>
        <v>0</v>
      </c>
      <c r="AQ69" s="3">
        <f t="shared" si="71"/>
        <v>1.4776632302405498E-2</v>
      </c>
      <c r="AR69" s="2">
        <f t="shared" si="72"/>
        <v>3.5944700460829496E-2</v>
      </c>
      <c r="AT69" s="2">
        <f t="shared" si="56"/>
        <v>0.11813186813186811</v>
      </c>
      <c r="AU69" s="2">
        <f t="shared" si="57"/>
        <v>5.788804071246819E-2</v>
      </c>
      <c r="BE69">
        <f>INDEX(best!$A$1:$EZ$43,$B69,BE$2)</f>
        <v>27.3</v>
      </c>
      <c r="BF69">
        <f>INDEX(best!$A$1:$EZ$43,$B69,BF$2)</f>
        <v>3.73</v>
      </c>
      <c r="BG69">
        <f>INDEX(best!$A$1:$EZ$43,$B69,BG$2)</f>
        <v>0.78200000000000003</v>
      </c>
      <c r="BH69" s="2">
        <f t="shared" si="73"/>
        <v>0.13663003663003662</v>
      </c>
      <c r="BI69" s="2">
        <f t="shared" si="74"/>
        <v>2.8644688644688644E-2</v>
      </c>
      <c r="BK69" s="2">
        <f t="shared" si="58"/>
        <v>5.788804071246819E-2</v>
      </c>
      <c r="BL69" s="2">
        <f t="shared" si="59"/>
        <v>0.11813186813186811</v>
      </c>
      <c r="BN69">
        <f>INDEX(best!$A$1:$EZ$43,$B69,BN$2)</f>
        <v>0</v>
      </c>
      <c r="BO69">
        <f>INDEX(best!$A$1:$EZ$43,$B69,BO$2)</f>
        <v>0</v>
      </c>
      <c r="BP69">
        <f>INDEX(best!$A$1:$EZ$43,$B69,BP$2)</f>
        <v>0</v>
      </c>
      <c r="BQ69" s="2" t="str">
        <f t="shared" si="75"/>
        <v/>
      </c>
      <c r="BR69" s="2" t="str">
        <f t="shared" si="76"/>
        <v/>
      </c>
    </row>
    <row r="70" spans="1:70" x14ac:dyDescent="0.2">
      <c r="A70" t="s">
        <v>166</v>
      </c>
      <c r="B70">
        <f>MATCH($A70,best!A:A,0)</f>
        <v>25</v>
      </c>
      <c r="C70">
        <f>INDEX(best!$A$1:$EZ$43,$B70,C$2)</f>
        <v>0.81328500000000004</v>
      </c>
      <c r="D70">
        <f>INDEX(best!$A$1:$EZ$43,$B70,D$2)</f>
        <v>1.434922</v>
      </c>
      <c r="F70">
        <f>INDEX(best!$A$1:$EZ$43,$B70,F$2)</f>
        <v>48</v>
      </c>
      <c r="G70">
        <f>INDEX(best!$A$1:$EZ$43,$B70,G$2)</f>
        <v>11.167</v>
      </c>
      <c r="H70">
        <f t="shared" si="60"/>
        <v>23.264583333333334</v>
      </c>
      <c r="I70">
        <f>INDEX(best!$A$1:$EZ$43,$B70,I$2)</f>
        <v>6.8330000000000002</v>
      </c>
      <c r="J70">
        <f>INDEX(best!$A$1:$EZ$43,$B70,J$2)</f>
        <v>0</v>
      </c>
      <c r="K70" s="2">
        <f t="shared" si="61"/>
        <v>0.14235416666666667</v>
      </c>
      <c r="L70" s="2">
        <f t="shared" si="62"/>
        <v>0.14235416666666667</v>
      </c>
      <c r="M70" s="2">
        <f t="shared" si="53"/>
        <v>0.18551299106779248</v>
      </c>
      <c r="N70">
        <f t="shared" si="63"/>
        <v>30</v>
      </c>
      <c r="O70">
        <f t="shared" si="64"/>
        <v>62.5</v>
      </c>
      <c r="Q70">
        <f>INDEX(best!$A$1:$EZ$43,$B70,Q$2)</f>
        <v>1969</v>
      </c>
      <c r="R70">
        <f>INDEX(best!$A$1:$EZ$43,$B70,R$2)</f>
        <v>328.16699999999997</v>
      </c>
      <c r="S70">
        <f>INDEX(best!$A$1:$EZ$43,$B70,S$2)</f>
        <v>191</v>
      </c>
      <c r="T70">
        <f>INDEX(best!$A$1:$EZ$43,$B70,T$2)</f>
        <v>440</v>
      </c>
      <c r="U70">
        <f t="shared" si="65"/>
        <v>6.8368124999999997</v>
      </c>
      <c r="V70">
        <f t="shared" si="66"/>
        <v>3.9791666666666665</v>
      </c>
      <c r="W70">
        <f t="shared" si="67"/>
        <v>9.1666666666666661</v>
      </c>
      <c r="Z70">
        <f>INDEX(best!$A$1:$EZ$43,$B70,Z$2)</f>
        <v>24.332999999999998</v>
      </c>
      <c r="AA70">
        <f>INDEX(best!$A$1:$EZ$43,$B70,AA$2)</f>
        <v>20</v>
      </c>
      <c r="AB70">
        <f>INDEX(best!$A$1:$EZ$43,$B70,AB$2)</f>
        <v>28</v>
      </c>
      <c r="AC70">
        <f t="shared" si="68"/>
        <v>0.50693749999999993</v>
      </c>
      <c r="AD70">
        <f t="shared" si="69"/>
        <v>0.41666666666666669</v>
      </c>
      <c r="AE70">
        <f t="shared" si="70"/>
        <v>0.58333333333333337</v>
      </c>
      <c r="AG70">
        <f>INDEX(best!$A$1:$EZ$43,$B70,AG$2)</f>
        <v>384</v>
      </c>
      <c r="AH70">
        <f>INDEX(best!$A$1:$EZ$43,$B70,AH$2)</f>
        <v>64</v>
      </c>
      <c r="AI70">
        <f>INDEX(best!$A$1:$EZ$43,$B70,AI$2)</f>
        <v>33</v>
      </c>
      <c r="AJ70">
        <f>INDEX(best!$A$1:$EZ$43,$B70,AJ$2)</f>
        <v>84</v>
      </c>
      <c r="AL70">
        <f>INDEX(best!$A$1:$EZ$43,$B70,AL$2)</f>
        <v>0</v>
      </c>
      <c r="AM70">
        <f>INDEX(best!$A$1:$EZ$43,$B70,AM$2)</f>
        <v>0</v>
      </c>
      <c r="AN70">
        <f>INDEX(best!$A$1:$EZ$43,$B70,AN$2)</f>
        <v>0</v>
      </c>
      <c r="AO70">
        <f>INDEX(best!$A$1:$EZ$43,$B70,AO$2)</f>
        <v>0</v>
      </c>
      <c r="AQ70" s="3">
        <f t="shared" si="71"/>
        <v>0.14235416666666667</v>
      </c>
      <c r="AR70" s="2">
        <f t="shared" si="72"/>
        <v>0.18156028368794327</v>
      </c>
      <c r="AT70" s="2">
        <f t="shared" si="56"/>
        <v>0.18551299106779248</v>
      </c>
      <c r="AU70" s="2">
        <f t="shared" si="57"/>
        <v>0.19502265614763217</v>
      </c>
      <c r="BE70">
        <f>INDEX(best!$A$1:$EZ$43,$B70,BE$2)</f>
        <v>64</v>
      </c>
      <c r="BF70">
        <f>INDEX(best!$A$1:$EZ$43,$B70,BF$2)</f>
        <v>18.943999999999999</v>
      </c>
      <c r="BG70">
        <f>INDEX(best!$A$1:$EZ$43,$B70,BG$2)</f>
        <v>9.3230000000000004</v>
      </c>
      <c r="BH70" s="2">
        <f t="shared" si="73"/>
        <v>0.29599999999999999</v>
      </c>
      <c r="BI70" s="2">
        <f t="shared" si="74"/>
        <v>0.14567187500000001</v>
      </c>
      <c r="BK70" s="2">
        <f t="shared" si="58"/>
        <v>0.19502265614763217</v>
      </c>
      <c r="BL70" s="2">
        <f t="shared" si="59"/>
        <v>0.18551299106779248</v>
      </c>
      <c r="BN70">
        <f>INDEX(best!$A$1:$EZ$43,$B70,BN$2)</f>
        <v>0</v>
      </c>
      <c r="BO70">
        <f>INDEX(best!$A$1:$EZ$43,$B70,BO$2)</f>
        <v>0</v>
      </c>
      <c r="BP70">
        <f>INDEX(best!$A$1:$EZ$43,$B70,BP$2)</f>
        <v>0</v>
      </c>
      <c r="BQ70" s="2" t="str">
        <f t="shared" si="75"/>
        <v/>
      </c>
      <c r="BR70" s="2" t="str">
        <f t="shared" si="76"/>
        <v/>
      </c>
    </row>
    <row r="71" spans="1:70" x14ac:dyDescent="0.2">
      <c r="A71" t="s">
        <v>167</v>
      </c>
      <c r="B71">
        <f>MATCH($A71,best!A:A,0)</f>
        <v>26</v>
      </c>
      <c r="C71">
        <f>INDEX(best!$A$1:$EZ$43,$B71,C$2)</f>
        <v>51.436802999999998</v>
      </c>
      <c r="D71">
        <f>INDEX(best!$A$1:$EZ$43,$B71,D$2)</f>
        <v>54.460847000000001</v>
      </c>
      <c r="F71">
        <f>INDEX(best!$A$1:$EZ$43,$B71,F$2)</f>
        <v>240</v>
      </c>
      <c r="G71">
        <f>INDEX(best!$A$1:$EZ$43,$B71,G$2)</f>
        <v>170.07499999999999</v>
      </c>
      <c r="H71">
        <f t="shared" si="60"/>
        <v>70.864583333333329</v>
      </c>
      <c r="I71">
        <f>INDEX(best!$A$1:$EZ$43,$B71,I$2)</f>
        <v>1.83</v>
      </c>
      <c r="J71">
        <f>INDEX(best!$A$1:$EZ$43,$B71,J$2)</f>
        <v>13</v>
      </c>
      <c r="K71" s="2">
        <f t="shared" si="61"/>
        <v>7.6250000000000007E-3</v>
      </c>
      <c r="L71" s="2">
        <f t="shared" si="62"/>
        <v>6.1791666666666668E-2</v>
      </c>
      <c r="M71" s="2">
        <f t="shared" si="53"/>
        <v>2.6170897390060777E-2</v>
      </c>
      <c r="N71">
        <f t="shared" si="63"/>
        <v>68.095000000000013</v>
      </c>
      <c r="O71">
        <f t="shared" si="64"/>
        <v>28.372916666666669</v>
      </c>
      <c r="Q71">
        <f>INDEX(best!$A$1:$EZ$43,$B71,Q$2)</f>
        <v>3569</v>
      </c>
      <c r="R71">
        <f>INDEX(best!$A$1:$EZ$43,$B71,R$2)</f>
        <v>67.34</v>
      </c>
      <c r="S71">
        <f>INDEX(best!$A$1:$EZ$43,$B71,S$2)</f>
        <v>10</v>
      </c>
      <c r="T71">
        <f>INDEX(best!$A$1:$EZ$43,$B71,T$2)</f>
        <v>614</v>
      </c>
      <c r="U71">
        <f t="shared" si="65"/>
        <v>0.28058333333333335</v>
      </c>
      <c r="V71">
        <f t="shared" si="66"/>
        <v>4.1666666666666664E-2</v>
      </c>
      <c r="W71">
        <f t="shared" si="67"/>
        <v>2.5583333333333331</v>
      </c>
      <c r="Z71">
        <f>INDEX(best!$A$1:$EZ$43,$B71,Z$2)</f>
        <v>238.13200000000001</v>
      </c>
      <c r="AA71">
        <f>INDEX(best!$A$1:$EZ$43,$B71,AA$2)</f>
        <v>210</v>
      </c>
      <c r="AB71">
        <f>INDEX(best!$A$1:$EZ$43,$B71,AB$2)</f>
        <v>428</v>
      </c>
      <c r="AC71">
        <f t="shared" si="68"/>
        <v>0.99221666666666664</v>
      </c>
      <c r="AD71">
        <f t="shared" si="69"/>
        <v>0.875</v>
      </c>
      <c r="AE71">
        <f t="shared" si="70"/>
        <v>1.7833333333333334</v>
      </c>
      <c r="AG71">
        <f>INDEX(best!$A$1:$EZ$43,$B71,AG$2)</f>
        <v>590</v>
      </c>
      <c r="AH71">
        <f>INDEX(best!$A$1:$EZ$43,$B71,AH$2)</f>
        <v>11.132</v>
      </c>
      <c r="AI71">
        <f>INDEX(best!$A$1:$EZ$43,$B71,AI$2)</f>
        <v>1</v>
      </c>
      <c r="AJ71">
        <f>INDEX(best!$A$1:$EZ$43,$B71,AJ$2)</f>
        <v>102</v>
      </c>
      <c r="AL71">
        <f>INDEX(best!$A$1:$EZ$43,$B71,AL$2)</f>
        <v>812</v>
      </c>
      <c r="AM71">
        <f>INDEX(best!$A$1:$EZ$43,$B71,AM$2)</f>
        <v>15.321</v>
      </c>
      <c r="AN71">
        <f>INDEX(best!$A$1:$EZ$43,$B71,AN$2)</f>
        <v>14</v>
      </c>
      <c r="AO71">
        <f>INDEX(best!$A$1:$EZ$43,$B71,AO$2)</f>
        <v>26</v>
      </c>
      <c r="AQ71" s="3">
        <f t="shared" si="71"/>
        <v>6.1791666666666668E-2</v>
      </c>
      <c r="AR71" s="2">
        <f t="shared" si="72"/>
        <v>8.6597134925623306E-2</v>
      </c>
      <c r="AT71" s="2">
        <f t="shared" si="56"/>
        <v>2.6170897390060777E-2</v>
      </c>
      <c r="AU71" s="2">
        <f t="shared" si="57"/>
        <v>0.1653103653103653</v>
      </c>
      <c r="BE71">
        <f>INDEX(best!$A$1:$EZ$43,$B71,BE$2)</f>
        <v>11.132</v>
      </c>
      <c r="BF71">
        <f>INDEX(best!$A$1:$EZ$43,$B71,BF$2)</f>
        <v>0.23200000000000001</v>
      </c>
      <c r="BG71">
        <f>INDEX(best!$A$1:$EZ$43,$B71,BG$2)</f>
        <v>0.27100000000000002</v>
      </c>
      <c r="BH71" s="2">
        <f t="shared" si="73"/>
        <v>2.0840819259791594E-2</v>
      </c>
      <c r="BI71" s="2">
        <f t="shared" si="74"/>
        <v>2.434423284225656E-2</v>
      </c>
      <c r="BK71" s="2">
        <f t="shared" si="58"/>
        <v>0.1653103653103653</v>
      </c>
      <c r="BL71" s="2">
        <f t="shared" si="59"/>
        <v>2.6170897390060777E-2</v>
      </c>
      <c r="BN71">
        <f>INDEX(best!$A$1:$EZ$43,$B71,BN$2)</f>
        <v>15.321</v>
      </c>
      <c r="BO71">
        <f>INDEX(best!$A$1:$EZ$43,$B71,BO$2)</f>
        <v>0</v>
      </c>
      <c r="BP71">
        <f>INDEX(best!$A$1:$EZ$43,$B71,BP$2)</f>
        <v>0</v>
      </c>
      <c r="BQ71" s="2">
        <f t="shared" si="75"/>
        <v>0</v>
      </c>
      <c r="BR71" s="2">
        <f t="shared" si="76"/>
        <v>0</v>
      </c>
    </row>
    <row r="72" spans="1:70" x14ac:dyDescent="0.2">
      <c r="A72" t="s">
        <v>168</v>
      </c>
      <c r="B72">
        <f>MATCH($A72,best!A:A,0)</f>
        <v>27</v>
      </c>
      <c r="C72">
        <f>INDEX(best!$A$1:$EZ$43,$B72,C$2)</f>
        <v>25.138825000000001</v>
      </c>
      <c r="D72">
        <f>INDEX(best!$A$1:$EZ$43,$B72,D$2)</f>
        <v>25.284257</v>
      </c>
      <c r="F72">
        <f>INDEX(best!$A$1:$EZ$43,$B72,F$2)</f>
        <v>320</v>
      </c>
      <c r="G72">
        <f>INDEX(best!$A$1:$EZ$43,$B72,G$2)</f>
        <v>299</v>
      </c>
      <c r="H72">
        <f t="shared" si="60"/>
        <v>93.4375</v>
      </c>
      <c r="I72">
        <f>INDEX(best!$A$1:$EZ$43,$B72,I$2)</f>
        <v>1.016</v>
      </c>
      <c r="J72">
        <f>INDEX(best!$A$1:$EZ$43,$B72,J$2)</f>
        <v>0</v>
      </c>
      <c r="K72" s="2">
        <f t="shared" si="61"/>
        <v>3.1749999999999999E-3</v>
      </c>
      <c r="L72" s="2">
        <f t="shared" si="62"/>
        <v>3.1749999999999999E-3</v>
      </c>
      <c r="M72" s="2">
        <f t="shared" si="53"/>
        <v>4.8380952380952379E-2</v>
      </c>
      <c r="N72">
        <f t="shared" si="63"/>
        <v>19.984000000000002</v>
      </c>
      <c r="O72">
        <f t="shared" si="64"/>
        <v>6.2449999999999894</v>
      </c>
      <c r="Q72">
        <f>INDEX(best!$A$1:$EZ$43,$B72,Q$2)</f>
        <v>14087</v>
      </c>
      <c r="R72">
        <f>INDEX(best!$A$1:$EZ$43,$B72,R$2)</f>
        <v>112.696</v>
      </c>
      <c r="S72">
        <f>INDEX(best!$A$1:$EZ$43,$B72,S$2)</f>
        <v>59</v>
      </c>
      <c r="T72">
        <f>INDEX(best!$A$1:$EZ$43,$B72,T$2)</f>
        <v>155</v>
      </c>
      <c r="U72">
        <f t="shared" si="65"/>
        <v>0.35217500000000002</v>
      </c>
      <c r="V72">
        <f t="shared" si="66"/>
        <v>0.18437500000000001</v>
      </c>
      <c r="W72">
        <f t="shared" si="67"/>
        <v>0.484375</v>
      </c>
      <c r="Z72">
        <f>INDEX(best!$A$1:$EZ$43,$B72,Z$2)</f>
        <v>299</v>
      </c>
      <c r="AA72">
        <f>INDEX(best!$A$1:$EZ$43,$B72,AA$2)</f>
        <v>299</v>
      </c>
      <c r="AB72">
        <f>INDEX(best!$A$1:$EZ$43,$B72,AB$2)</f>
        <v>299</v>
      </c>
      <c r="AC72">
        <f t="shared" si="68"/>
        <v>0.93437499999999996</v>
      </c>
      <c r="AD72">
        <f t="shared" si="69"/>
        <v>0.93437499999999996</v>
      </c>
      <c r="AE72">
        <f t="shared" si="70"/>
        <v>0.93437499999999996</v>
      </c>
      <c r="AG72">
        <f>INDEX(best!$A$1:$EZ$43,$B72,AG$2)</f>
        <v>205</v>
      </c>
      <c r="AH72">
        <f>INDEX(best!$A$1:$EZ$43,$B72,AH$2)</f>
        <v>1.64</v>
      </c>
      <c r="AI72">
        <f>INDEX(best!$A$1:$EZ$43,$B72,AI$2)</f>
        <v>1</v>
      </c>
      <c r="AJ72">
        <f>INDEX(best!$A$1:$EZ$43,$B72,AJ$2)</f>
        <v>18</v>
      </c>
      <c r="AL72">
        <f>INDEX(best!$A$1:$EZ$43,$B72,AL$2)</f>
        <v>0</v>
      </c>
      <c r="AM72">
        <f>INDEX(best!$A$1:$EZ$43,$B72,AM$2)</f>
        <v>0</v>
      </c>
      <c r="AN72">
        <f>INDEX(best!$A$1:$EZ$43,$B72,AN$2)</f>
        <v>0</v>
      </c>
      <c r="AO72">
        <f>INDEX(best!$A$1:$EZ$43,$B72,AO$2)</f>
        <v>0</v>
      </c>
      <c r="AQ72" s="3">
        <f t="shared" si="71"/>
        <v>3.1749999999999999E-3</v>
      </c>
      <c r="AR72" s="2">
        <f t="shared" si="72"/>
        <v>3.9835218219268585E-3</v>
      </c>
      <c r="AT72" s="2">
        <f t="shared" si="56"/>
        <v>4.8380952380952379E-2</v>
      </c>
      <c r="AU72" s="2">
        <f t="shared" si="57"/>
        <v>1.4552424220912899E-2</v>
      </c>
      <c r="BE72">
        <f>INDEX(best!$A$1:$EZ$43,$B72,BE$2)</f>
        <v>1.64</v>
      </c>
      <c r="BF72">
        <f>INDEX(best!$A$1:$EZ$43,$B72,BF$2)</f>
        <v>1.0999999999999999E-2</v>
      </c>
      <c r="BG72">
        <f>INDEX(best!$A$1:$EZ$43,$B72,BG$2)</f>
        <v>8.0000000000000002E-3</v>
      </c>
      <c r="BH72" s="2">
        <f t="shared" si="73"/>
        <v>6.7073170731707316E-3</v>
      </c>
      <c r="BI72" s="2">
        <f t="shared" si="74"/>
        <v>4.8780487804878049E-3</v>
      </c>
      <c r="BK72" s="2">
        <f t="shared" si="58"/>
        <v>1.4552424220912899E-2</v>
      </c>
      <c r="BL72" s="2">
        <f t="shared" si="59"/>
        <v>4.8380952380952379E-2</v>
      </c>
      <c r="BN72">
        <f>INDEX(best!$A$1:$EZ$43,$B72,BN$2)</f>
        <v>0</v>
      </c>
      <c r="BO72">
        <f>INDEX(best!$A$1:$EZ$43,$B72,BO$2)</f>
        <v>0</v>
      </c>
      <c r="BP72">
        <f>INDEX(best!$A$1:$EZ$43,$B72,BP$2)</f>
        <v>0</v>
      </c>
      <c r="BQ72" s="2" t="str">
        <f t="shared" si="75"/>
        <v/>
      </c>
      <c r="BR72" s="2" t="str">
        <f t="shared" si="76"/>
        <v/>
      </c>
    </row>
    <row r="73" spans="1:70" x14ac:dyDescent="0.2">
      <c r="A73" t="s">
        <v>183</v>
      </c>
      <c r="B73">
        <f>MATCH($A73,best!A:A,0)</f>
        <v>43</v>
      </c>
      <c r="C73">
        <f>INDEX(best!$A$1:$EZ$43,$B73,C$2)</f>
        <v>0</v>
      </c>
      <c r="D73">
        <f>INDEX(best!$A$1:$EZ$43,$B73,D$2)</f>
        <v>0</v>
      </c>
      <c r="F73">
        <f>INDEX(best!$A$1:$EZ$43,$B73,F$2)</f>
        <v>180</v>
      </c>
      <c r="G73">
        <f>INDEX(best!$A$1:$EZ$43,$B73,G$2)</f>
        <v>130.26300000000001</v>
      </c>
      <c r="H73">
        <f t="shared" si="60"/>
        <v>72.368333333333339</v>
      </c>
      <c r="I73">
        <f>INDEX(best!$A$1:$EZ$43,$B73,I$2)</f>
        <v>5.6319999999999997</v>
      </c>
      <c r="J73">
        <f>INDEX(best!$A$1:$EZ$43,$B73,J$2)</f>
        <v>0</v>
      </c>
      <c r="K73" s="2">
        <f t="shared" si="61"/>
        <v>3.1288888888888887E-2</v>
      </c>
      <c r="L73" s="2">
        <f t="shared" si="62"/>
        <v>3.1288888888888887E-2</v>
      </c>
      <c r="M73" s="2">
        <f t="shared" si="53"/>
        <v>0.11323561935782216</v>
      </c>
      <c r="N73">
        <f t="shared" si="63"/>
        <v>44.104999999999997</v>
      </c>
      <c r="O73">
        <f t="shared" si="64"/>
        <v>24.502777777777773</v>
      </c>
      <c r="Q73">
        <f>INDEX(best!$A$1:$EZ$43,$B73,Q$2)</f>
        <v>3881</v>
      </c>
      <c r="R73">
        <f>INDEX(best!$A$1:$EZ$43,$B73,R$2)</f>
        <v>204.26300000000001</v>
      </c>
      <c r="S73">
        <f>INDEX(best!$A$1:$EZ$43,$B73,S$2)</f>
        <v>23</v>
      </c>
      <c r="T73">
        <f>INDEX(best!$A$1:$EZ$43,$B73,T$2)</f>
        <v>1230</v>
      </c>
      <c r="U73">
        <f t="shared" si="65"/>
        <v>1.1347944444444444</v>
      </c>
      <c r="V73">
        <f t="shared" si="66"/>
        <v>0.12777777777777777</v>
      </c>
      <c r="W73">
        <f t="shared" si="67"/>
        <v>6.833333333333333</v>
      </c>
      <c r="Z73">
        <f>INDEX(best!$A$1:$EZ$43,$B73,Z$2)</f>
        <v>161.10499999999999</v>
      </c>
      <c r="AA73">
        <f>INDEX(best!$A$1:$EZ$43,$B73,AA$2)</f>
        <v>126</v>
      </c>
      <c r="AB73">
        <f>INDEX(best!$A$1:$EZ$43,$B73,AB$2)</f>
        <v>254</v>
      </c>
      <c r="AC73">
        <f t="shared" si="68"/>
        <v>0.89502777777777776</v>
      </c>
      <c r="AD73">
        <f t="shared" si="69"/>
        <v>0.7</v>
      </c>
      <c r="AE73">
        <f t="shared" si="70"/>
        <v>1.4111111111111112</v>
      </c>
      <c r="AG73">
        <f>INDEX(best!$A$1:$EZ$43,$B73,AG$2)</f>
        <v>325</v>
      </c>
      <c r="AH73">
        <f>INDEX(best!$A$1:$EZ$43,$B73,AH$2)</f>
        <v>17.105</v>
      </c>
      <c r="AI73">
        <f>INDEX(best!$A$1:$EZ$43,$B73,AI$2)</f>
        <v>0</v>
      </c>
      <c r="AJ73">
        <f>INDEX(best!$A$1:$EZ$43,$B73,AJ$2)</f>
        <v>92</v>
      </c>
      <c r="AL73">
        <f>INDEX(best!$A$1:$EZ$43,$B73,AL$2)</f>
        <v>230</v>
      </c>
      <c r="AM73">
        <f>INDEX(best!$A$1:$EZ$43,$B73,AM$2)</f>
        <v>12.105</v>
      </c>
      <c r="AN73">
        <f>INDEX(best!$A$1:$EZ$43,$B73,AN$2)</f>
        <v>5</v>
      </c>
      <c r="AO73">
        <f>INDEX(best!$A$1:$EZ$43,$B73,AO$2)</f>
        <v>14</v>
      </c>
      <c r="AQ73" s="3">
        <f t="shared" si="71"/>
        <v>3.1288888888888887E-2</v>
      </c>
      <c r="AR73" s="2">
        <f t="shared" si="72"/>
        <v>7.9946793369972194E-2</v>
      </c>
      <c r="AT73" s="2">
        <f t="shared" si="56"/>
        <v>0.11323561935782216</v>
      </c>
      <c r="AU73" s="2">
        <f t="shared" si="57"/>
        <v>8.3740080190734492E-2</v>
      </c>
      <c r="BE73">
        <f>INDEX(best!$A$1:$EZ$43,$B73,BE$2)</f>
        <v>17.105</v>
      </c>
      <c r="BF73">
        <f>INDEX(best!$A$1:$EZ$43,$B73,BF$2)</f>
        <v>1.2470000000000001</v>
      </c>
      <c r="BG73">
        <f>INDEX(best!$A$1:$EZ$43,$B73,BG$2)</f>
        <v>1.7370000000000001</v>
      </c>
      <c r="BH73" s="2">
        <f t="shared" si="73"/>
        <v>7.2902660040923717E-2</v>
      </c>
      <c r="BI73" s="2">
        <f t="shared" si="74"/>
        <v>0.10154925460391699</v>
      </c>
      <c r="BK73" s="2">
        <f t="shared" si="58"/>
        <v>8.3740080190734492E-2</v>
      </c>
      <c r="BL73" s="2">
        <f t="shared" si="59"/>
        <v>0.11323561935782216</v>
      </c>
      <c r="BN73">
        <f>INDEX(best!$A$1:$EZ$43,$B73,BN$2)</f>
        <v>12.105</v>
      </c>
      <c r="BO73">
        <f>INDEX(best!$A$1:$EZ$43,$B73,BO$2)</f>
        <v>0</v>
      </c>
      <c r="BP73">
        <f>INDEX(best!$A$1:$EZ$43,$B73,BP$2)</f>
        <v>0</v>
      </c>
      <c r="BQ73" s="2">
        <f t="shared" si="75"/>
        <v>0</v>
      </c>
      <c r="BR73" s="2">
        <f t="shared" si="76"/>
        <v>0</v>
      </c>
    </row>
    <row r="74" spans="1:70" x14ac:dyDescent="0.2">
      <c r="A74" t="s">
        <v>169</v>
      </c>
      <c r="B74">
        <f>MATCH($A74,best!A:A,0)</f>
        <v>28</v>
      </c>
      <c r="C74">
        <f>INDEX(best!$A$1:$EZ$43,$B74,C$2)</f>
        <v>5.859375</v>
      </c>
      <c r="D74">
        <f>INDEX(best!$A$1:$EZ$43,$B74,D$2)</f>
        <v>13.140191</v>
      </c>
      <c r="F74">
        <f>INDEX(best!$A$1:$EZ$43,$B74,F$2)</f>
        <v>67</v>
      </c>
      <c r="G74">
        <f>INDEX(best!$A$1:$EZ$43,$B74,G$2)</f>
        <v>38</v>
      </c>
      <c r="H74">
        <f t="shared" si="60"/>
        <v>56.71641791044776</v>
      </c>
      <c r="I74">
        <f>INDEX(best!$A$1:$EZ$43,$B74,I$2)</f>
        <v>2.5</v>
      </c>
      <c r="J74">
        <f>INDEX(best!$A$1:$EZ$43,$B74,J$2)</f>
        <v>0</v>
      </c>
      <c r="K74" s="2">
        <f t="shared" si="61"/>
        <v>3.7313432835820892E-2</v>
      </c>
      <c r="L74" s="2">
        <f t="shared" si="62"/>
        <v>3.7313432835820892E-2</v>
      </c>
      <c r="M74" s="2">
        <f t="shared" si="53"/>
        <v>8.6206896551724144E-2</v>
      </c>
      <c r="N74">
        <f t="shared" si="63"/>
        <v>26.5</v>
      </c>
      <c r="O74">
        <f t="shared" si="64"/>
        <v>39.552238805970156</v>
      </c>
      <c r="Q74">
        <f>INDEX(best!$A$1:$EZ$43,$B74,Q$2)</f>
        <v>1571</v>
      </c>
      <c r="R74">
        <f>INDEX(best!$A$1:$EZ$43,$B74,R$2)</f>
        <v>130.917</v>
      </c>
      <c r="S74">
        <f>INDEX(best!$A$1:$EZ$43,$B74,S$2)</f>
        <v>36</v>
      </c>
      <c r="T74">
        <f>INDEX(best!$A$1:$EZ$43,$B74,T$2)</f>
        <v>275</v>
      </c>
      <c r="U74">
        <f t="shared" si="65"/>
        <v>1.9539850746268657</v>
      </c>
      <c r="V74">
        <f t="shared" si="66"/>
        <v>0.53731343283582089</v>
      </c>
      <c r="W74">
        <f t="shared" si="67"/>
        <v>4.1044776119402986</v>
      </c>
      <c r="Z74">
        <f>INDEX(best!$A$1:$EZ$43,$B74,Z$2)</f>
        <v>72.5</v>
      </c>
      <c r="AA74">
        <f>INDEX(best!$A$1:$EZ$43,$B74,AA$2)</f>
        <v>43</v>
      </c>
      <c r="AB74">
        <f>INDEX(best!$A$1:$EZ$43,$B74,AB$2)</f>
        <v>92</v>
      </c>
      <c r="AC74">
        <f t="shared" si="68"/>
        <v>1.0820895522388059</v>
      </c>
      <c r="AD74">
        <f t="shared" si="69"/>
        <v>0.64179104477611937</v>
      </c>
      <c r="AE74">
        <f t="shared" si="70"/>
        <v>1.3731343283582089</v>
      </c>
      <c r="AG74">
        <f>INDEX(best!$A$1:$EZ$43,$B74,AG$2)</f>
        <v>100</v>
      </c>
      <c r="AH74">
        <f>INDEX(best!$A$1:$EZ$43,$B74,AH$2)</f>
        <v>8.3330000000000002</v>
      </c>
      <c r="AI74">
        <f>INDEX(best!$A$1:$EZ$43,$B74,AI$2)</f>
        <v>1</v>
      </c>
      <c r="AJ74">
        <f>INDEX(best!$A$1:$EZ$43,$B74,AJ$2)</f>
        <v>19</v>
      </c>
      <c r="AL74">
        <f>INDEX(best!$A$1:$EZ$43,$B74,AL$2)</f>
        <v>26</v>
      </c>
      <c r="AM74">
        <f>INDEX(best!$A$1:$EZ$43,$B74,AM$2)</f>
        <v>2.1669999999999998</v>
      </c>
      <c r="AN74">
        <f>INDEX(best!$A$1:$EZ$43,$B74,AN$2)</f>
        <v>0</v>
      </c>
      <c r="AO74">
        <f>INDEX(best!$A$1:$EZ$43,$B74,AO$2)</f>
        <v>6</v>
      </c>
      <c r="AQ74" s="3">
        <f t="shared" si="71"/>
        <v>3.7313432835820892E-2</v>
      </c>
      <c r="AR74" s="2">
        <f t="shared" si="72"/>
        <v>5.1618104681516293E-2</v>
      </c>
      <c r="AT74" s="2">
        <f t="shared" si="56"/>
        <v>8.6206896551724144E-2</v>
      </c>
      <c r="AU74" s="2">
        <f t="shared" si="57"/>
        <v>6.3651015528922911E-2</v>
      </c>
      <c r="BE74">
        <f>INDEX(best!$A$1:$EZ$43,$B74,BE$2)</f>
        <v>8.3330000000000002</v>
      </c>
      <c r="BF74">
        <f>INDEX(best!$A$1:$EZ$43,$B74,BF$2)</f>
        <v>1.4379999999999999</v>
      </c>
      <c r="BG74">
        <f>INDEX(best!$A$1:$EZ$43,$B74,BG$2)</f>
        <v>1.4630000000000001</v>
      </c>
      <c r="BH74" s="2">
        <f t="shared" si="73"/>
        <v>0.17256690267610703</v>
      </c>
      <c r="BI74" s="2">
        <f t="shared" si="74"/>
        <v>0.17556702268090724</v>
      </c>
      <c r="BK74" s="2">
        <f t="shared" si="58"/>
        <v>6.3651015528922911E-2</v>
      </c>
      <c r="BL74" s="2">
        <f t="shared" si="59"/>
        <v>8.6206896551724144E-2</v>
      </c>
      <c r="BN74">
        <f>INDEX(best!$A$1:$EZ$43,$B74,BN$2)</f>
        <v>2.1669999999999998</v>
      </c>
      <c r="BO74">
        <f>INDEX(best!$A$1:$EZ$43,$B74,BO$2)</f>
        <v>0</v>
      </c>
      <c r="BP74">
        <f>INDEX(best!$A$1:$EZ$43,$B74,BP$2)</f>
        <v>0</v>
      </c>
      <c r="BQ74" s="2">
        <f t="shared" si="75"/>
        <v>0</v>
      </c>
      <c r="BR74" s="2">
        <f t="shared" si="76"/>
        <v>0</v>
      </c>
    </row>
    <row r="75" spans="1:70" x14ac:dyDescent="0.2">
      <c r="A75" t="s">
        <v>170</v>
      </c>
      <c r="B75">
        <f>MATCH($A75,best!A:A,0)</f>
        <v>29</v>
      </c>
      <c r="C75">
        <f>INDEX(best!$A$1:$EZ$43,$B75,C$2)</f>
        <v>10.38396</v>
      </c>
      <c r="D75">
        <f>INDEX(best!$A$1:$EZ$43,$B75,D$2)</f>
        <v>14.000412000000001</v>
      </c>
      <c r="F75">
        <f>INDEX(best!$A$1:$EZ$43,$B75,F$2)</f>
        <v>60</v>
      </c>
      <c r="G75">
        <f>INDEX(best!$A$1:$EZ$43,$B75,G$2)</f>
        <v>0</v>
      </c>
      <c r="H75">
        <f t="shared" si="60"/>
        <v>0</v>
      </c>
      <c r="I75">
        <f>INDEX(best!$A$1:$EZ$43,$B75,I$2)</f>
        <v>5.875</v>
      </c>
      <c r="J75">
        <f>INDEX(best!$A$1:$EZ$43,$B75,J$2)</f>
        <v>0</v>
      </c>
      <c r="K75" s="2">
        <f t="shared" si="61"/>
        <v>9.7916666666666666E-2</v>
      </c>
      <c r="L75" s="2">
        <f t="shared" si="62"/>
        <v>9.7916666666666666E-2</v>
      </c>
      <c r="M75" s="2">
        <f t="shared" si="53"/>
        <v>9.7916666666666666E-2</v>
      </c>
      <c r="N75">
        <f t="shared" si="63"/>
        <v>54.125</v>
      </c>
      <c r="O75">
        <f t="shared" si="64"/>
        <v>90.208333333333329</v>
      </c>
      <c r="Q75">
        <f>INDEX(best!$A$1:$EZ$43,$B75,Q$2)</f>
        <v>17983</v>
      </c>
      <c r="R75">
        <f>INDEX(best!$A$1:$EZ$43,$B75,R$2)</f>
        <v>2247.875</v>
      </c>
      <c r="S75">
        <f>INDEX(best!$A$1:$EZ$43,$B75,S$2)</f>
        <v>1927</v>
      </c>
      <c r="T75">
        <f>INDEX(best!$A$1:$EZ$43,$B75,T$2)</f>
        <v>2490</v>
      </c>
      <c r="U75">
        <f t="shared" si="65"/>
        <v>37.46458333333333</v>
      </c>
      <c r="V75">
        <f t="shared" si="66"/>
        <v>32.116666666666667</v>
      </c>
      <c r="W75">
        <f t="shared" si="67"/>
        <v>41.5</v>
      </c>
      <c r="Z75">
        <f>INDEX(best!$A$1:$EZ$43,$B75,Z$2)</f>
        <v>0</v>
      </c>
      <c r="AA75">
        <f>INDEX(best!$A$1:$EZ$43,$B75,AA$2)</f>
        <v>0</v>
      </c>
      <c r="AB75">
        <f>INDEX(best!$A$1:$EZ$43,$B75,AB$2)</f>
        <v>0</v>
      </c>
      <c r="AC75">
        <f t="shared" si="68"/>
        <v>0</v>
      </c>
      <c r="AD75">
        <f t="shared" si="69"/>
        <v>0</v>
      </c>
      <c r="AE75">
        <f t="shared" si="70"/>
        <v>0</v>
      </c>
      <c r="AG75">
        <f>INDEX(best!$A$1:$EZ$43,$B75,AG$2)</f>
        <v>2097</v>
      </c>
      <c r="AH75">
        <f>INDEX(best!$A$1:$EZ$43,$B75,AH$2)</f>
        <v>262.125</v>
      </c>
      <c r="AI75">
        <f>INDEX(best!$A$1:$EZ$43,$B75,AI$2)</f>
        <v>36</v>
      </c>
      <c r="AJ75">
        <f>INDEX(best!$A$1:$EZ$43,$B75,AJ$2)</f>
        <v>431</v>
      </c>
      <c r="AL75">
        <f>INDEX(best!$A$1:$EZ$43,$B75,AL$2)</f>
        <v>0</v>
      </c>
      <c r="AM75">
        <f>INDEX(best!$A$1:$EZ$43,$B75,AM$2)</f>
        <v>0</v>
      </c>
      <c r="AN75">
        <f>INDEX(best!$A$1:$EZ$43,$B75,AN$2)</f>
        <v>0</v>
      </c>
      <c r="AO75">
        <f>INDEX(best!$A$1:$EZ$43,$B75,AO$2)</f>
        <v>0</v>
      </c>
      <c r="AQ75" s="3">
        <f t="shared" si="71"/>
        <v>9.7916666666666666E-2</v>
      </c>
      <c r="AR75" s="2">
        <f t="shared" si="72"/>
        <v>0.11661013179113608</v>
      </c>
      <c r="AT75" s="2">
        <f t="shared" si="56"/>
        <v>9.7916666666666666E-2</v>
      </c>
      <c r="AU75" s="2">
        <f t="shared" si="57"/>
        <v>0.11661013179113608</v>
      </c>
      <c r="BE75">
        <f>INDEX(best!$A$1:$EZ$43,$B75,BE$2)</f>
        <v>262.125</v>
      </c>
      <c r="BF75">
        <f>INDEX(best!$A$1:$EZ$43,$B75,BF$2)</f>
        <v>28.344000000000001</v>
      </c>
      <c r="BG75">
        <f>INDEX(best!$A$1:$EZ$43,$B75,BG$2)</f>
        <v>16.568999999999999</v>
      </c>
      <c r="BH75" s="2">
        <f t="shared" si="73"/>
        <v>0.10813161659513591</v>
      </c>
      <c r="BI75" s="2">
        <f t="shared" si="74"/>
        <v>6.3210300429184546E-2</v>
      </c>
      <c r="BK75" s="2">
        <f t="shared" si="58"/>
        <v>0.11661013179113608</v>
      </c>
      <c r="BL75" s="2">
        <f t="shared" si="59"/>
        <v>9.7916666666666666E-2</v>
      </c>
      <c r="BN75">
        <f>INDEX(best!$A$1:$EZ$43,$B75,BN$2)</f>
        <v>0</v>
      </c>
      <c r="BO75">
        <f>INDEX(best!$A$1:$EZ$43,$B75,BO$2)</f>
        <v>0</v>
      </c>
      <c r="BP75">
        <f>INDEX(best!$A$1:$EZ$43,$B75,BP$2)</f>
        <v>0</v>
      </c>
      <c r="BQ75" s="2" t="str">
        <f t="shared" si="75"/>
        <v/>
      </c>
      <c r="BR75" s="2" t="str">
        <f t="shared" si="76"/>
        <v/>
      </c>
    </row>
    <row r="76" spans="1:70" x14ac:dyDescent="0.2">
      <c r="A76" t="s">
        <v>171</v>
      </c>
      <c r="B76">
        <f>MATCH($A76,best!A:A,0)</f>
        <v>30</v>
      </c>
      <c r="C76">
        <f>INDEX(best!$A$1:$EZ$43,$B76,C$2)</f>
        <v>50</v>
      </c>
      <c r="D76">
        <f>INDEX(best!$A$1:$EZ$43,$B76,D$2)</f>
        <v>58.333333000000003</v>
      </c>
      <c r="F76">
        <f>INDEX(best!$A$1:$EZ$43,$B76,F$2)</f>
        <v>15</v>
      </c>
      <c r="G76">
        <f>INDEX(best!$A$1:$EZ$43,$B76,G$2)</f>
        <v>5.8</v>
      </c>
      <c r="H76">
        <f t="shared" si="60"/>
        <v>38.666666666666664</v>
      </c>
      <c r="I76">
        <f>INDEX(best!$A$1:$EZ$43,$B76,I$2)</f>
        <v>0</v>
      </c>
      <c r="J76">
        <f>INDEX(best!$A$1:$EZ$43,$B76,J$2)</f>
        <v>0</v>
      </c>
      <c r="K76" s="2">
        <f t="shared" si="61"/>
        <v>0</v>
      </c>
      <c r="L76" s="2">
        <f t="shared" si="62"/>
        <v>0</v>
      </c>
      <c r="M76" s="2">
        <f t="shared" si="53"/>
        <v>0</v>
      </c>
      <c r="N76">
        <f t="shared" si="63"/>
        <v>9.1999999999999993</v>
      </c>
      <c r="O76">
        <f t="shared" si="64"/>
        <v>61.333333333333329</v>
      </c>
      <c r="Q76">
        <f>INDEX(best!$A$1:$EZ$43,$B76,Q$2)</f>
        <v>168</v>
      </c>
      <c r="R76">
        <f>INDEX(best!$A$1:$EZ$43,$B76,R$2)</f>
        <v>33.6</v>
      </c>
      <c r="S76">
        <f>INDEX(best!$A$1:$EZ$43,$B76,S$2)</f>
        <v>22</v>
      </c>
      <c r="T76">
        <f>INDEX(best!$A$1:$EZ$43,$B76,T$2)</f>
        <v>41</v>
      </c>
      <c r="U76">
        <f t="shared" si="65"/>
        <v>2.2400000000000002</v>
      </c>
      <c r="V76">
        <f t="shared" si="66"/>
        <v>1.4666666666666666</v>
      </c>
      <c r="W76">
        <f t="shared" si="67"/>
        <v>2.7333333333333334</v>
      </c>
      <c r="Z76">
        <f>INDEX(best!$A$1:$EZ$43,$B76,Z$2)</f>
        <v>15</v>
      </c>
      <c r="AA76">
        <f>INDEX(best!$A$1:$EZ$43,$B76,AA$2)</f>
        <v>14</v>
      </c>
      <c r="AB76">
        <f>INDEX(best!$A$1:$EZ$43,$B76,AB$2)</f>
        <v>17</v>
      </c>
      <c r="AC76">
        <f t="shared" si="68"/>
        <v>1</v>
      </c>
      <c r="AD76">
        <f t="shared" si="69"/>
        <v>0.93333333333333335</v>
      </c>
      <c r="AE76">
        <f t="shared" si="70"/>
        <v>1.1333333333333333</v>
      </c>
      <c r="AG76">
        <f>INDEX(best!$A$1:$EZ$43,$B76,AG$2)</f>
        <v>2</v>
      </c>
      <c r="AH76">
        <f>INDEX(best!$A$1:$EZ$43,$B76,AH$2)</f>
        <v>0.4</v>
      </c>
      <c r="AI76">
        <f>INDEX(best!$A$1:$EZ$43,$B76,AI$2)</f>
        <v>0</v>
      </c>
      <c r="AJ76">
        <f>INDEX(best!$A$1:$EZ$43,$B76,AJ$2)</f>
        <v>1</v>
      </c>
      <c r="AL76">
        <f>INDEX(best!$A$1:$EZ$43,$B76,AL$2)</f>
        <v>0</v>
      </c>
      <c r="AM76">
        <f>INDEX(best!$A$1:$EZ$43,$B76,AM$2)</f>
        <v>0</v>
      </c>
      <c r="AN76">
        <f>INDEX(best!$A$1:$EZ$43,$B76,AN$2)</f>
        <v>0</v>
      </c>
      <c r="AO76">
        <f>INDEX(best!$A$1:$EZ$43,$B76,AO$2)</f>
        <v>0</v>
      </c>
      <c r="AQ76" s="3">
        <f t="shared" si="71"/>
        <v>0</v>
      </c>
      <c r="AR76" s="2">
        <f t="shared" si="72"/>
        <v>8.23045267489712E-3</v>
      </c>
      <c r="AT76" s="2">
        <f t="shared" si="56"/>
        <v>0</v>
      </c>
      <c r="AU76" s="2">
        <f t="shared" si="57"/>
        <v>1.1904761904761904E-2</v>
      </c>
      <c r="BE76">
        <f>INDEX(best!$A$1:$EZ$43,$B76,BE$2)</f>
        <v>0.4</v>
      </c>
      <c r="BF76">
        <f>INDEX(best!$A$1:$EZ$43,$B76,BF$2)</f>
        <v>0.12</v>
      </c>
      <c r="BG76">
        <f>INDEX(best!$A$1:$EZ$43,$B76,BG$2)</f>
        <v>0.10199999999999999</v>
      </c>
      <c r="BH76" s="2">
        <f t="shared" si="73"/>
        <v>0.3</v>
      </c>
      <c r="BI76" s="2">
        <f t="shared" si="74"/>
        <v>0.25499999999999995</v>
      </c>
      <c r="BK76" s="2">
        <f t="shared" si="58"/>
        <v>1.1904761904761904E-2</v>
      </c>
      <c r="BL76" s="2">
        <f t="shared" si="59"/>
        <v>0</v>
      </c>
      <c r="BN76">
        <f>INDEX(best!$A$1:$EZ$43,$B76,BN$2)</f>
        <v>0</v>
      </c>
      <c r="BO76">
        <f>INDEX(best!$A$1:$EZ$43,$B76,BO$2)</f>
        <v>0</v>
      </c>
      <c r="BP76">
        <f>INDEX(best!$A$1:$EZ$43,$B76,BP$2)</f>
        <v>0</v>
      </c>
      <c r="BQ76" s="2" t="str">
        <f t="shared" si="75"/>
        <v/>
      </c>
      <c r="BR76" s="2" t="str">
        <f t="shared" si="76"/>
        <v/>
      </c>
    </row>
    <row r="77" spans="1:70" x14ac:dyDescent="0.2">
      <c r="A77" t="s">
        <v>172</v>
      </c>
      <c r="B77">
        <f>MATCH($A77,best!A:A,0)</f>
        <v>31</v>
      </c>
      <c r="C77">
        <f>INDEX(best!$A$1:$EZ$43,$B77,C$2)</f>
        <v>7.4074070000000001</v>
      </c>
      <c r="D77">
        <f>INDEX(best!$A$1:$EZ$43,$B77,D$2)</f>
        <v>8.7791499999999996</v>
      </c>
      <c r="F77">
        <f>INDEX(best!$A$1:$EZ$43,$B77,F$2)</f>
        <v>27</v>
      </c>
      <c r="G77">
        <f>INDEX(best!$A$1:$EZ$43,$B77,G$2)</f>
        <v>9.6669999999999998</v>
      </c>
      <c r="H77">
        <f t="shared" si="60"/>
        <v>35.803703703703704</v>
      </c>
      <c r="I77">
        <f>INDEX(best!$A$1:$EZ$43,$B77,I$2)</f>
        <v>0.14799999999999999</v>
      </c>
      <c r="J77">
        <f>INDEX(best!$A$1:$EZ$43,$B77,J$2)</f>
        <v>0</v>
      </c>
      <c r="K77" s="2">
        <f t="shared" si="61"/>
        <v>5.4814814814814813E-3</v>
      </c>
      <c r="L77" s="2">
        <f t="shared" si="62"/>
        <v>5.4814814814814813E-3</v>
      </c>
      <c r="M77" s="2">
        <f t="shared" si="53"/>
        <v>8.5386257428027457E-3</v>
      </c>
      <c r="N77">
        <f t="shared" si="63"/>
        <v>17.184999999999999</v>
      </c>
      <c r="O77">
        <f t="shared" si="64"/>
        <v>63.648148148148145</v>
      </c>
      <c r="Q77">
        <f>INDEX(best!$A$1:$EZ$43,$B77,Q$2)</f>
        <v>3606</v>
      </c>
      <c r="R77">
        <f>INDEX(best!$A$1:$EZ$43,$B77,R$2)</f>
        <v>133.55600000000001</v>
      </c>
      <c r="S77">
        <f>INDEX(best!$A$1:$EZ$43,$B77,S$2)</f>
        <v>46</v>
      </c>
      <c r="T77">
        <f>INDEX(best!$A$1:$EZ$43,$B77,T$2)</f>
        <v>182</v>
      </c>
      <c r="U77">
        <f t="shared" si="65"/>
        <v>4.946518518518519</v>
      </c>
      <c r="V77">
        <f t="shared" si="66"/>
        <v>1.7037037037037037</v>
      </c>
      <c r="W77">
        <f t="shared" si="67"/>
        <v>6.7407407407407405</v>
      </c>
      <c r="Z77">
        <f>INDEX(best!$A$1:$EZ$43,$B77,Z$2)</f>
        <v>32.332999999999998</v>
      </c>
      <c r="AA77">
        <f>INDEX(best!$A$1:$EZ$43,$B77,AA$2)</f>
        <v>18</v>
      </c>
      <c r="AB77">
        <f>INDEX(best!$A$1:$EZ$43,$B77,AB$2)</f>
        <v>45</v>
      </c>
      <c r="AC77">
        <f t="shared" si="68"/>
        <v>1.1975185185185184</v>
      </c>
      <c r="AD77">
        <f t="shared" si="69"/>
        <v>0.66666666666666663</v>
      </c>
      <c r="AE77">
        <f t="shared" si="70"/>
        <v>1.6666666666666667</v>
      </c>
      <c r="AG77">
        <f>INDEX(best!$A$1:$EZ$43,$B77,AG$2)</f>
        <v>10</v>
      </c>
      <c r="AH77">
        <f>INDEX(best!$A$1:$EZ$43,$B77,AH$2)</f>
        <v>0.37</v>
      </c>
      <c r="AI77">
        <f>INDEX(best!$A$1:$EZ$43,$B77,AI$2)</f>
        <v>0</v>
      </c>
      <c r="AJ77">
        <f>INDEX(best!$A$1:$EZ$43,$B77,AJ$2)</f>
        <v>1</v>
      </c>
      <c r="AL77">
        <f>INDEX(best!$A$1:$EZ$43,$B77,AL$2)</f>
        <v>0</v>
      </c>
      <c r="AM77">
        <f>INDEX(best!$A$1:$EZ$43,$B77,AM$2)</f>
        <v>0</v>
      </c>
      <c r="AN77">
        <f>INDEX(best!$A$1:$EZ$43,$B77,AN$2)</f>
        <v>0</v>
      </c>
      <c r="AO77">
        <f>INDEX(best!$A$1:$EZ$43,$B77,AO$2)</f>
        <v>0</v>
      </c>
      <c r="AQ77" s="3">
        <f t="shared" si="71"/>
        <v>5.4814814814814813E-3</v>
      </c>
      <c r="AR77" s="2">
        <f t="shared" si="72"/>
        <v>2.2304070794326326E-3</v>
      </c>
      <c r="AT77" s="2">
        <f t="shared" si="56"/>
        <v>8.5386257428027457E-3</v>
      </c>
      <c r="AU77" s="2">
        <f t="shared" si="57"/>
        <v>2.7703734762945876E-3</v>
      </c>
      <c r="BE77">
        <f>INDEX(best!$A$1:$EZ$43,$B77,BE$2)</f>
        <v>0.37</v>
      </c>
      <c r="BF77">
        <f>INDEX(best!$A$1:$EZ$43,$B77,BF$2)</f>
        <v>6.3E-2</v>
      </c>
      <c r="BG77">
        <f>INDEX(best!$A$1:$EZ$43,$B77,BG$2)</f>
        <v>0.05</v>
      </c>
      <c r="BH77" s="2">
        <f t="shared" si="73"/>
        <v>0.17027027027027028</v>
      </c>
      <c r="BI77" s="2">
        <f t="shared" si="74"/>
        <v>0.13513513513513514</v>
      </c>
      <c r="BK77" s="2">
        <f t="shared" si="58"/>
        <v>2.7703734762945876E-3</v>
      </c>
      <c r="BL77" s="2">
        <f t="shared" si="59"/>
        <v>8.5386257428027457E-3</v>
      </c>
      <c r="BN77">
        <f>INDEX(best!$A$1:$EZ$43,$B77,BN$2)</f>
        <v>0</v>
      </c>
      <c r="BO77">
        <f>INDEX(best!$A$1:$EZ$43,$B77,BO$2)</f>
        <v>0</v>
      </c>
      <c r="BP77">
        <f>INDEX(best!$A$1:$EZ$43,$B77,BP$2)</f>
        <v>0</v>
      </c>
      <c r="BQ77" s="2" t="str">
        <f t="shared" si="75"/>
        <v/>
      </c>
      <c r="BR77" s="2" t="str">
        <f t="shared" si="76"/>
        <v/>
      </c>
    </row>
    <row r="78" spans="1:70" x14ac:dyDescent="0.2">
      <c r="A78" t="s">
        <v>173</v>
      </c>
      <c r="B78">
        <f>MATCH($A78,best!A:A,0)</f>
        <v>32</v>
      </c>
      <c r="C78">
        <f>INDEX(best!$A$1:$EZ$43,$B78,C$2)</f>
        <v>7.0962310000000004</v>
      </c>
      <c r="D78">
        <f>INDEX(best!$A$1:$EZ$43,$B78,D$2)</f>
        <v>7.5475469999999998</v>
      </c>
      <c r="F78">
        <f>INDEX(best!$A$1:$EZ$43,$B78,F$2)</f>
        <v>45</v>
      </c>
      <c r="G78">
        <f>INDEX(best!$A$1:$EZ$43,$B78,G$2)</f>
        <v>16.399999999999999</v>
      </c>
      <c r="H78">
        <f t="shared" si="60"/>
        <v>36.444444444444443</v>
      </c>
      <c r="I78">
        <f>INDEX(best!$A$1:$EZ$43,$B78,I$2)</f>
        <v>0.222</v>
      </c>
      <c r="J78">
        <f>INDEX(best!$A$1:$EZ$43,$B78,J$2)</f>
        <v>0</v>
      </c>
      <c r="K78" s="2">
        <f t="shared" si="61"/>
        <v>4.933333333333333E-3</v>
      </c>
      <c r="L78" s="2">
        <f t="shared" si="62"/>
        <v>4.933333333333333E-3</v>
      </c>
      <c r="M78" s="2">
        <f t="shared" si="53"/>
        <v>7.7622377622377616E-3</v>
      </c>
      <c r="N78">
        <f t="shared" si="63"/>
        <v>28.378</v>
      </c>
      <c r="O78">
        <f t="shared" si="64"/>
        <v>63.062222222222218</v>
      </c>
      <c r="Q78">
        <f>INDEX(best!$A$1:$EZ$43,$B78,Q$2)</f>
        <v>15119</v>
      </c>
      <c r="R78">
        <f>INDEX(best!$A$1:$EZ$43,$B78,R$2)</f>
        <v>335.97800000000001</v>
      </c>
      <c r="S78">
        <f>INDEX(best!$A$1:$EZ$43,$B78,S$2)</f>
        <v>235</v>
      </c>
      <c r="T78">
        <f>INDEX(best!$A$1:$EZ$43,$B78,T$2)</f>
        <v>451</v>
      </c>
      <c r="U78">
        <f t="shared" si="65"/>
        <v>7.4661777777777782</v>
      </c>
      <c r="V78">
        <f t="shared" si="66"/>
        <v>5.2222222222222223</v>
      </c>
      <c r="W78">
        <f t="shared" si="67"/>
        <v>10.022222222222222</v>
      </c>
      <c r="Z78">
        <f>INDEX(best!$A$1:$EZ$43,$B78,Z$2)</f>
        <v>23.244</v>
      </c>
      <c r="AA78">
        <f>INDEX(best!$A$1:$EZ$43,$B78,AA$2)</f>
        <v>16</v>
      </c>
      <c r="AB78">
        <f>INDEX(best!$A$1:$EZ$43,$B78,AB$2)</f>
        <v>46</v>
      </c>
      <c r="AC78">
        <f t="shared" si="68"/>
        <v>0.51653333333333329</v>
      </c>
      <c r="AD78">
        <f t="shared" si="69"/>
        <v>0.35555555555555557</v>
      </c>
      <c r="AE78">
        <f t="shared" si="70"/>
        <v>1.0222222222222221</v>
      </c>
      <c r="AG78">
        <f>INDEX(best!$A$1:$EZ$43,$B78,AG$2)</f>
        <v>12</v>
      </c>
      <c r="AH78">
        <f>INDEX(best!$A$1:$EZ$43,$B78,AH$2)</f>
        <v>0.26700000000000002</v>
      </c>
      <c r="AI78">
        <f>INDEX(best!$A$1:$EZ$43,$B78,AI$2)</f>
        <v>0</v>
      </c>
      <c r="AJ78">
        <f>INDEX(best!$A$1:$EZ$43,$B78,AJ$2)</f>
        <v>1</v>
      </c>
      <c r="AL78">
        <f>INDEX(best!$A$1:$EZ$43,$B78,AL$2)</f>
        <v>0</v>
      </c>
      <c r="AM78">
        <f>INDEX(best!$A$1:$EZ$43,$B78,AM$2)</f>
        <v>0</v>
      </c>
      <c r="AN78">
        <f>INDEX(best!$A$1:$EZ$43,$B78,AN$2)</f>
        <v>0</v>
      </c>
      <c r="AO78">
        <f>INDEX(best!$A$1:$EZ$43,$B78,AO$2)</f>
        <v>0</v>
      </c>
      <c r="AQ78" s="3">
        <f t="shared" si="71"/>
        <v>4.933333333333333E-3</v>
      </c>
      <c r="AR78" s="2">
        <f t="shared" si="72"/>
        <v>7.432729621237007E-4</v>
      </c>
      <c r="AT78" s="2">
        <f t="shared" si="56"/>
        <v>7.7622377622377616E-3</v>
      </c>
      <c r="AU78" s="2">
        <f t="shared" si="57"/>
        <v>7.9469489073689351E-4</v>
      </c>
      <c r="BE78">
        <f>INDEX(best!$A$1:$EZ$43,$B78,BE$2)</f>
        <v>0.26700000000000002</v>
      </c>
      <c r="BF78">
        <f>INDEX(best!$A$1:$EZ$43,$B78,BF$2)</f>
        <v>5.0000000000000001E-3</v>
      </c>
      <c r="BG78">
        <f>INDEX(best!$A$1:$EZ$43,$B78,BG$2)</f>
        <v>4.0000000000000001E-3</v>
      </c>
      <c r="BH78" s="2">
        <f t="shared" si="73"/>
        <v>1.8726591760299626E-2</v>
      </c>
      <c r="BI78" s="2">
        <f t="shared" si="74"/>
        <v>1.4981273408239701E-2</v>
      </c>
      <c r="BK78" s="2">
        <f t="shared" si="58"/>
        <v>7.9469489073689351E-4</v>
      </c>
      <c r="BL78" s="2">
        <f t="shared" si="59"/>
        <v>7.7622377622377616E-3</v>
      </c>
      <c r="BN78">
        <f>INDEX(best!$A$1:$EZ$43,$B78,BN$2)</f>
        <v>0</v>
      </c>
      <c r="BO78">
        <f>INDEX(best!$A$1:$EZ$43,$B78,BO$2)</f>
        <v>0</v>
      </c>
      <c r="BP78">
        <f>INDEX(best!$A$1:$EZ$43,$B78,BP$2)</f>
        <v>0</v>
      </c>
      <c r="BQ78" s="2" t="str">
        <f t="shared" si="75"/>
        <v/>
      </c>
      <c r="BR78" s="2" t="str">
        <f t="shared" si="76"/>
        <v/>
      </c>
    </row>
    <row r="79" spans="1:70" x14ac:dyDescent="0.2">
      <c r="A79" t="s">
        <v>174</v>
      </c>
      <c r="B79">
        <f>MATCH($A79,best!A:A,0)</f>
        <v>33</v>
      </c>
      <c r="C79">
        <f>INDEX(best!$A$1:$EZ$43,$B79,C$2)</f>
        <v>17.537893</v>
      </c>
      <c r="D79">
        <f>INDEX(best!$A$1:$EZ$43,$B79,D$2)</f>
        <v>17.537893</v>
      </c>
      <c r="F79">
        <f>INDEX(best!$A$1:$EZ$43,$B79,F$2)</f>
        <v>397</v>
      </c>
      <c r="G79">
        <f>INDEX(best!$A$1:$EZ$43,$B79,G$2)</f>
        <v>222.89</v>
      </c>
      <c r="H79">
        <f t="shared" si="60"/>
        <v>56.143576826196472</v>
      </c>
      <c r="I79">
        <f>INDEX(best!$A$1:$EZ$43,$B79,I$2)</f>
        <v>1.61</v>
      </c>
      <c r="J79">
        <f>INDEX(best!$A$1:$EZ$43,$B79,J$2)</f>
        <v>0</v>
      </c>
      <c r="K79" s="2">
        <f t="shared" si="61"/>
        <v>4.0554156171284635E-3</v>
      </c>
      <c r="L79" s="2">
        <f t="shared" si="62"/>
        <v>4.0554156171284635E-3</v>
      </c>
      <c r="M79" s="2">
        <f t="shared" si="53"/>
        <v>9.2470277410832222E-3</v>
      </c>
      <c r="N79">
        <f t="shared" si="63"/>
        <v>172.5</v>
      </c>
      <c r="O79">
        <f t="shared" si="64"/>
        <v>43.450881612090676</v>
      </c>
      <c r="Q79">
        <f>INDEX(best!$A$1:$EZ$43,$B79,Q$2)</f>
        <v>1812</v>
      </c>
      <c r="R79">
        <f>INDEX(best!$A$1:$EZ$43,$B79,R$2)</f>
        <v>13.324</v>
      </c>
      <c r="S79">
        <f>INDEX(best!$A$1:$EZ$43,$B79,S$2)</f>
        <v>2</v>
      </c>
      <c r="T79">
        <f>INDEX(best!$A$1:$EZ$43,$B79,T$2)</f>
        <v>37</v>
      </c>
      <c r="U79">
        <f t="shared" si="65"/>
        <v>3.3561712846347604E-2</v>
      </c>
      <c r="V79">
        <f t="shared" si="66"/>
        <v>5.0377833753148613E-3</v>
      </c>
      <c r="W79">
        <f t="shared" si="67"/>
        <v>9.3198992443324941E-2</v>
      </c>
      <c r="Z79">
        <f>INDEX(best!$A$1:$EZ$43,$B79,Z$2)</f>
        <v>355.69099999999997</v>
      </c>
      <c r="AA79">
        <f>INDEX(best!$A$1:$EZ$43,$B79,AA$2)</f>
        <v>224</v>
      </c>
      <c r="AB79">
        <f>INDEX(best!$A$1:$EZ$43,$B79,AB$2)</f>
        <v>393</v>
      </c>
      <c r="AC79">
        <f t="shared" si="68"/>
        <v>0.89594710327455918</v>
      </c>
      <c r="AD79">
        <f t="shared" si="69"/>
        <v>0.5642317380352645</v>
      </c>
      <c r="AE79">
        <f t="shared" si="70"/>
        <v>0.98992443324937029</v>
      </c>
      <c r="AG79">
        <f>INDEX(best!$A$1:$EZ$43,$B79,AG$2)</f>
        <v>451</v>
      </c>
      <c r="AH79">
        <f>INDEX(best!$A$1:$EZ$43,$B79,AH$2)</f>
        <v>3.3159999999999998</v>
      </c>
      <c r="AI79">
        <f>INDEX(best!$A$1:$EZ$43,$B79,AI$2)</f>
        <v>1</v>
      </c>
      <c r="AJ79">
        <f>INDEX(best!$A$1:$EZ$43,$B79,AJ$2)</f>
        <v>11</v>
      </c>
      <c r="AL79">
        <f>INDEX(best!$A$1:$EZ$43,$B79,AL$2)</f>
        <v>18061</v>
      </c>
      <c r="AM79">
        <f>INDEX(best!$A$1:$EZ$43,$B79,AM$2)</f>
        <v>132.80099999999999</v>
      </c>
      <c r="AN79">
        <f>INDEX(best!$A$1:$EZ$43,$B79,AN$2)</f>
        <v>0</v>
      </c>
      <c r="AO79">
        <f>INDEX(best!$A$1:$EZ$43,$B79,AO$2)</f>
        <v>166</v>
      </c>
      <c r="AQ79" s="3">
        <f t="shared" si="71"/>
        <v>4.0554156171284635E-3</v>
      </c>
      <c r="AR79" s="2">
        <f t="shared" si="72"/>
        <v>0.36886576426432527</v>
      </c>
      <c r="AT79" s="2">
        <f t="shared" si="56"/>
        <v>9.2470277410832222E-3</v>
      </c>
      <c r="AU79" s="2">
        <f t="shared" si="57"/>
        <v>0.24887421194836384</v>
      </c>
      <c r="BE79">
        <f>INDEX(best!$A$1:$EZ$43,$B79,BE$2)</f>
        <v>3.3159999999999998</v>
      </c>
      <c r="BF79">
        <f>INDEX(best!$A$1:$EZ$43,$B79,BF$2)</f>
        <v>2.3E-2</v>
      </c>
      <c r="BG79">
        <f>INDEX(best!$A$1:$EZ$43,$B79,BG$2)</f>
        <v>3.6999999999999998E-2</v>
      </c>
      <c r="BH79" s="2">
        <f t="shared" si="73"/>
        <v>6.9360675512665868E-3</v>
      </c>
      <c r="BI79" s="2">
        <f t="shared" si="74"/>
        <v>1.1158021712907118E-2</v>
      </c>
      <c r="BK79" s="2">
        <f t="shared" si="58"/>
        <v>0.24887421194836384</v>
      </c>
      <c r="BL79" s="2">
        <f t="shared" si="59"/>
        <v>9.2470277410832222E-3</v>
      </c>
      <c r="BN79">
        <f>INDEX(best!$A$1:$EZ$43,$B79,BN$2)</f>
        <v>132.80099999999999</v>
      </c>
      <c r="BO79">
        <f>INDEX(best!$A$1:$EZ$43,$B79,BO$2)</f>
        <v>3.3000000000000002E-2</v>
      </c>
      <c r="BP79">
        <f>INDEX(best!$A$1:$EZ$43,$B79,BP$2)</f>
        <v>0</v>
      </c>
      <c r="BQ79" s="2">
        <f t="shared" si="75"/>
        <v>2.4849210472812705E-4</v>
      </c>
      <c r="BR79" s="2">
        <f t="shared" si="76"/>
        <v>0</v>
      </c>
    </row>
    <row r="80" spans="1:70" x14ac:dyDescent="0.2">
      <c r="A80" t="s">
        <v>175</v>
      </c>
      <c r="B80">
        <f>MATCH($A80,best!A:A,0)</f>
        <v>34</v>
      </c>
      <c r="C80">
        <f>INDEX(best!$A$1:$EZ$43,$B80,C$2)</f>
        <v>10</v>
      </c>
      <c r="D80">
        <f>INDEX(best!$A$1:$EZ$43,$B80,D$2)</f>
        <v>10.181818</v>
      </c>
      <c r="F80">
        <f>INDEX(best!$A$1:$EZ$43,$B80,F$2)</f>
        <v>378</v>
      </c>
      <c r="G80">
        <f>INDEX(best!$A$1:$EZ$43,$B80,G$2)</f>
        <v>328.4</v>
      </c>
      <c r="H80">
        <f t="shared" si="60"/>
        <v>86.878306878306873</v>
      </c>
      <c r="I80">
        <f>INDEX(best!$A$1:$EZ$43,$B80,I$2)</f>
        <v>3</v>
      </c>
      <c r="J80">
        <f>INDEX(best!$A$1:$EZ$43,$B80,J$2)</f>
        <v>0</v>
      </c>
      <c r="K80" s="2">
        <f t="shared" si="61"/>
        <v>7.9365079365079361E-3</v>
      </c>
      <c r="L80" s="2">
        <f t="shared" si="62"/>
        <v>7.9365079365079361E-3</v>
      </c>
      <c r="M80" s="2">
        <f t="shared" si="53"/>
        <v>6.048387096774191E-2</v>
      </c>
      <c r="N80">
        <f t="shared" si="63"/>
        <v>46.600000000000023</v>
      </c>
      <c r="O80">
        <f t="shared" si="64"/>
        <v>12.328042328042333</v>
      </c>
      <c r="Q80">
        <f>INDEX(best!$A$1:$EZ$43,$B80,Q$2)</f>
        <v>1467</v>
      </c>
      <c r="R80">
        <f>INDEX(best!$A$1:$EZ$43,$B80,R$2)</f>
        <v>97.8</v>
      </c>
      <c r="S80">
        <f>INDEX(best!$A$1:$EZ$43,$B80,S$2)</f>
        <v>19</v>
      </c>
      <c r="T80">
        <f>INDEX(best!$A$1:$EZ$43,$B80,T$2)</f>
        <v>447</v>
      </c>
      <c r="U80">
        <f t="shared" si="65"/>
        <v>0.2587301587301587</v>
      </c>
      <c r="V80">
        <f t="shared" si="66"/>
        <v>5.0264550264550262E-2</v>
      </c>
      <c r="W80">
        <f t="shared" si="67"/>
        <v>1.1825396825396826</v>
      </c>
      <c r="Z80">
        <f>INDEX(best!$A$1:$EZ$43,$B80,Z$2)</f>
        <v>371.66699999999997</v>
      </c>
      <c r="AA80">
        <f>INDEX(best!$A$1:$EZ$43,$B80,AA$2)</f>
        <v>355</v>
      </c>
      <c r="AB80">
        <f>INDEX(best!$A$1:$EZ$43,$B80,AB$2)</f>
        <v>423</v>
      </c>
      <c r="AC80">
        <f t="shared" si="68"/>
        <v>0.98324603174603165</v>
      </c>
      <c r="AD80">
        <f t="shared" si="69"/>
        <v>0.93915343915343918</v>
      </c>
      <c r="AE80">
        <f t="shared" si="70"/>
        <v>1.1190476190476191</v>
      </c>
      <c r="AG80">
        <f>INDEX(best!$A$1:$EZ$43,$B80,AG$2)</f>
        <v>170</v>
      </c>
      <c r="AH80">
        <f>INDEX(best!$A$1:$EZ$43,$B80,AH$2)</f>
        <v>11.333</v>
      </c>
      <c r="AI80">
        <f>INDEX(best!$A$1:$EZ$43,$B80,AI$2)</f>
        <v>2</v>
      </c>
      <c r="AJ80">
        <f>INDEX(best!$A$1:$EZ$43,$B80,AJ$2)</f>
        <v>26</v>
      </c>
      <c r="AL80">
        <f>INDEX(best!$A$1:$EZ$43,$B80,AL$2)</f>
        <v>240</v>
      </c>
      <c r="AM80">
        <f>INDEX(best!$A$1:$EZ$43,$B80,AM$2)</f>
        <v>16</v>
      </c>
      <c r="AN80">
        <f>INDEX(best!$A$1:$EZ$43,$B80,AN$2)</f>
        <v>16</v>
      </c>
      <c r="AO80">
        <f>INDEX(best!$A$1:$EZ$43,$B80,AO$2)</f>
        <v>16</v>
      </c>
      <c r="AQ80" s="3">
        <f t="shared" si="71"/>
        <v>7.9365079365079361E-3</v>
      </c>
      <c r="AR80" s="2">
        <f t="shared" si="72"/>
        <v>5.8221344631252038E-2</v>
      </c>
      <c r="AT80" s="2">
        <f t="shared" si="56"/>
        <v>6.048387096774191E-2</v>
      </c>
      <c r="AU80" s="2">
        <f t="shared" si="57"/>
        <v>0.11587934560327198</v>
      </c>
      <c r="BE80">
        <f>INDEX(best!$A$1:$EZ$43,$B80,BE$2)</f>
        <v>11.333</v>
      </c>
      <c r="BF80">
        <f>INDEX(best!$A$1:$EZ$43,$B80,BF$2)</f>
        <v>0.876</v>
      </c>
      <c r="BG80">
        <f>INDEX(best!$A$1:$EZ$43,$B80,BG$2)</f>
        <v>0.76900000000000002</v>
      </c>
      <c r="BH80" s="2">
        <f t="shared" si="73"/>
        <v>7.7296391070325599E-2</v>
      </c>
      <c r="BI80" s="2">
        <f t="shared" si="74"/>
        <v>6.7854936909909111E-2</v>
      </c>
      <c r="BK80" s="2">
        <f t="shared" si="58"/>
        <v>0.11587934560327198</v>
      </c>
      <c r="BL80" s="2">
        <f t="shared" si="59"/>
        <v>6.048387096774191E-2</v>
      </c>
      <c r="BN80">
        <f>INDEX(best!$A$1:$EZ$43,$B80,BN$2)</f>
        <v>16</v>
      </c>
      <c r="BO80">
        <f>INDEX(best!$A$1:$EZ$43,$B80,BO$2)</f>
        <v>0</v>
      </c>
      <c r="BP80">
        <f>INDEX(best!$A$1:$EZ$43,$B80,BP$2)</f>
        <v>0</v>
      </c>
      <c r="BQ80" s="2">
        <f t="shared" si="75"/>
        <v>0</v>
      </c>
      <c r="BR80" s="2">
        <f t="shared" si="76"/>
        <v>0</v>
      </c>
    </row>
    <row r="81" spans="1:89" x14ac:dyDescent="0.2">
      <c r="A81" t="s">
        <v>176</v>
      </c>
      <c r="B81">
        <f>MATCH($A81,best!A:A,0)</f>
        <v>35</v>
      </c>
      <c r="C81">
        <f>INDEX(best!$A$1:$EZ$43,$B81,C$2)</f>
        <v>10.180088</v>
      </c>
      <c r="D81">
        <f>INDEX(best!$A$1:$EZ$43,$B81,D$2)</f>
        <v>11.706659999999999</v>
      </c>
      <c r="F81">
        <f>INDEX(best!$A$1:$EZ$43,$B81,F$2)</f>
        <v>378</v>
      </c>
      <c r="G81">
        <f>INDEX(best!$A$1:$EZ$43,$B81,G$2)</f>
        <v>311.90300000000002</v>
      </c>
      <c r="H81">
        <f t="shared" si="60"/>
        <v>82.514021164021173</v>
      </c>
      <c r="I81">
        <f>INDEX(best!$A$1:$EZ$43,$B81,I$2)</f>
        <v>2.452</v>
      </c>
      <c r="J81">
        <f>INDEX(best!$A$1:$EZ$43,$B81,J$2)</f>
        <v>0</v>
      </c>
      <c r="K81" s="2">
        <f t="shared" si="61"/>
        <v>6.4867724867724869E-3</v>
      </c>
      <c r="L81" s="2">
        <f t="shared" si="62"/>
        <v>6.4867724867724869E-3</v>
      </c>
      <c r="M81" s="2">
        <f t="shared" si="53"/>
        <v>3.7096993812124612E-2</v>
      </c>
      <c r="N81">
        <f t="shared" si="63"/>
        <v>63.644999999999982</v>
      </c>
      <c r="O81">
        <f t="shared" si="64"/>
        <v>16.837301587301578</v>
      </c>
      <c r="Q81">
        <f>INDEX(best!$A$1:$EZ$43,$B81,Q$2)</f>
        <v>16565</v>
      </c>
      <c r="R81">
        <f>INDEX(best!$A$1:$EZ$43,$B81,R$2)</f>
        <v>534.35500000000002</v>
      </c>
      <c r="S81">
        <f>INDEX(best!$A$1:$EZ$43,$B81,S$2)</f>
        <v>8</v>
      </c>
      <c r="T81">
        <f>INDEX(best!$A$1:$EZ$43,$B81,T$2)</f>
        <v>5115</v>
      </c>
      <c r="U81">
        <f t="shared" si="65"/>
        <v>1.4136375661375662</v>
      </c>
      <c r="V81">
        <f t="shared" si="66"/>
        <v>2.1164021164021163E-2</v>
      </c>
      <c r="W81">
        <f t="shared" si="67"/>
        <v>13.531746031746032</v>
      </c>
      <c r="Z81">
        <f>INDEX(best!$A$1:$EZ$43,$B81,Z$2)</f>
        <v>461.613</v>
      </c>
      <c r="AA81">
        <f>INDEX(best!$A$1:$EZ$43,$B81,AA$2)</f>
        <v>301</v>
      </c>
      <c r="AB81">
        <f>INDEX(best!$A$1:$EZ$43,$B81,AB$2)</f>
        <v>936</v>
      </c>
      <c r="AC81">
        <f t="shared" si="68"/>
        <v>1.2211984126984128</v>
      </c>
      <c r="AD81">
        <f t="shared" si="69"/>
        <v>0.79629629629629628</v>
      </c>
      <c r="AE81">
        <f t="shared" si="70"/>
        <v>2.4761904761904763</v>
      </c>
      <c r="AG81">
        <f>INDEX(best!$A$1:$EZ$43,$B81,AG$2)</f>
        <v>730</v>
      </c>
      <c r="AH81">
        <f>INDEX(best!$A$1:$EZ$43,$B81,AH$2)</f>
        <v>23.547999999999998</v>
      </c>
      <c r="AI81">
        <f>INDEX(best!$A$1:$EZ$43,$B81,AI$2)</f>
        <v>3</v>
      </c>
      <c r="AJ81">
        <f>INDEX(best!$A$1:$EZ$43,$B81,AJ$2)</f>
        <v>150</v>
      </c>
      <c r="AL81">
        <f>INDEX(best!$A$1:$EZ$43,$B81,AL$2)</f>
        <v>372</v>
      </c>
      <c r="AM81">
        <f>INDEX(best!$A$1:$EZ$43,$B81,AM$2)</f>
        <v>12</v>
      </c>
      <c r="AN81">
        <f>INDEX(best!$A$1:$EZ$43,$B81,AN$2)</f>
        <v>12</v>
      </c>
      <c r="AO81">
        <f>INDEX(best!$A$1:$EZ$43,$B81,AO$2)</f>
        <v>12</v>
      </c>
      <c r="AQ81" s="3">
        <f t="shared" si="71"/>
        <v>6.4867724867724869E-3</v>
      </c>
      <c r="AR81" s="2">
        <f t="shared" si="72"/>
        <v>3.5691909780233899E-2</v>
      </c>
      <c r="AT81" s="2">
        <f t="shared" si="56"/>
        <v>3.7096993812124612E-2</v>
      </c>
      <c r="AU81" s="2">
        <f>AH81/R81</f>
        <v>4.4068082080264991E-2</v>
      </c>
      <c r="BE81">
        <f>INDEX(best!$A$1:$EZ$43,$B81,BE$2)</f>
        <v>23.547999999999998</v>
      </c>
      <c r="BF81">
        <f>INDEX(best!$A$1:$EZ$43,$B81,BF$2)</f>
        <v>0.77600000000000002</v>
      </c>
      <c r="BG81">
        <f>INDEX(best!$A$1:$EZ$43,$B81,BG$2)</f>
        <v>0.44400000000000001</v>
      </c>
      <c r="BH81" s="2">
        <f t="shared" si="73"/>
        <v>3.2953966366570414E-2</v>
      </c>
      <c r="BI81" s="2">
        <f t="shared" si="74"/>
        <v>1.8855104467470699E-2</v>
      </c>
      <c r="BK81" s="2">
        <f t="shared" si="58"/>
        <v>4.4068082080264991E-2</v>
      </c>
      <c r="BL81" s="2">
        <f t="shared" si="59"/>
        <v>3.7096993812124612E-2</v>
      </c>
      <c r="BN81">
        <f>INDEX(best!$A$1:$EZ$43,$B81,BN$2)</f>
        <v>12</v>
      </c>
      <c r="BO81">
        <f>INDEX(best!$A$1:$EZ$43,$B81,BO$2)</f>
        <v>0</v>
      </c>
      <c r="BP81">
        <f>INDEX(best!$A$1:$EZ$43,$B81,BP$2)</f>
        <v>0</v>
      </c>
      <c r="BQ81" s="2">
        <f t="shared" si="75"/>
        <v>0</v>
      </c>
      <c r="BR81" s="2">
        <f t="shared" si="76"/>
        <v>0</v>
      </c>
    </row>
    <row r="83" spans="1:89" x14ac:dyDescent="0.2">
      <c r="A83" t="s">
        <v>187</v>
      </c>
      <c r="O83" s="15">
        <f>COUNTIF(O$42:O$81,"&lt;=10")</f>
        <v>6</v>
      </c>
    </row>
    <row r="84" spans="1:89" x14ac:dyDescent="0.2">
      <c r="A84" t="s">
        <v>188</v>
      </c>
      <c r="C84">
        <f>MIN(C$42:C$81)</f>
        <v>0</v>
      </c>
      <c r="D84">
        <f>MIN(D$42:D$81)</f>
        <v>0</v>
      </c>
      <c r="F84">
        <f t="shared" ref="F84:O84" si="77">MIN(F$42:F$81)</f>
        <v>15</v>
      </c>
      <c r="G84">
        <f t="shared" si="77"/>
        <v>0</v>
      </c>
      <c r="H84">
        <f t="shared" si="77"/>
        <v>0</v>
      </c>
      <c r="I84">
        <f t="shared" si="77"/>
        <v>0</v>
      </c>
      <c r="K84" s="14">
        <f t="shared" si="77"/>
        <v>0</v>
      </c>
      <c r="L84" s="2">
        <f t="shared" si="77"/>
        <v>0</v>
      </c>
      <c r="M84" s="2">
        <f t="shared" si="77"/>
        <v>0</v>
      </c>
      <c r="N84">
        <f t="shared" si="77"/>
        <v>5.6659999999999986</v>
      </c>
      <c r="O84">
        <f t="shared" si="77"/>
        <v>5.4623931623931643</v>
      </c>
      <c r="Q84">
        <f t="shared" ref="Q84:AE84" si="78">MIN(Q$42:Q$81)</f>
        <v>168</v>
      </c>
      <c r="R84">
        <f t="shared" si="78"/>
        <v>13.026</v>
      </c>
      <c r="S84" s="15">
        <f t="shared" si="78"/>
        <v>2</v>
      </c>
      <c r="T84">
        <f t="shared" si="78"/>
        <v>37</v>
      </c>
      <c r="U84">
        <f t="shared" si="78"/>
        <v>3.3561712846347604E-2</v>
      </c>
      <c r="V84">
        <f t="shared" si="78"/>
        <v>5.0377833753148613E-3</v>
      </c>
      <c r="W84">
        <f t="shared" si="78"/>
        <v>9.3198992443324941E-2</v>
      </c>
      <c r="Z84">
        <f t="shared" si="78"/>
        <v>0</v>
      </c>
      <c r="AA84" s="15">
        <f t="shared" si="78"/>
        <v>0</v>
      </c>
      <c r="AB84">
        <f t="shared" si="78"/>
        <v>0</v>
      </c>
      <c r="AC84">
        <f t="shared" si="78"/>
        <v>0</v>
      </c>
      <c r="AD84">
        <f t="shared" si="78"/>
        <v>0</v>
      </c>
      <c r="AE84">
        <f t="shared" si="78"/>
        <v>0</v>
      </c>
      <c r="AQ84" s="5">
        <f t="shared" ref="AQ84:AR84" si="79">MIN(AQ$42:AQ$81)</f>
        <v>0</v>
      </c>
      <c r="AR84" s="16">
        <f t="shared" si="79"/>
        <v>7.432729621237007E-4</v>
      </c>
      <c r="AT84" s="5">
        <f>MIN(AT$42:AT$81)</f>
        <v>0</v>
      </c>
      <c r="AU84" s="16">
        <f>MIN(AU$42:AU$81)</f>
        <v>7.9469489073689351E-4</v>
      </c>
    </row>
    <row r="85" spans="1:89" x14ac:dyDescent="0.2">
      <c r="A85" t="s">
        <v>189</v>
      </c>
      <c r="C85">
        <f>MAX(C$42:C$81)</f>
        <v>83.129627999999997</v>
      </c>
      <c r="D85">
        <f>MAX(D$42:D$81)</f>
        <v>85.373177999999996</v>
      </c>
      <c r="F85">
        <f t="shared" ref="F85:O85" si="80">MAX(F$42:F$81)</f>
        <v>480</v>
      </c>
      <c r="G85">
        <f t="shared" si="80"/>
        <v>395.07100000000003</v>
      </c>
      <c r="H85">
        <f t="shared" si="80"/>
        <v>93.4375</v>
      </c>
      <c r="I85">
        <f t="shared" si="80"/>
        <v>27</v>
      </c>
      <c r="K85" s="14">
        <f t="shared" si="80"/>
        <v>0.33888888888888885</v>
      </c>
      <c r="L85" s="2">
        <f t="shared" si="80"/>
        <v>0.33888888888888885</v>
      </c>
      <c r="M85" s="2">
        <f t="shared" si="80"/>
        <v>0.51428571428571423</v>
      </c>
      <c r="N85">
        <f t="shared" si="80"/>
        <v>269</v>
      </c>
      <c r="O85">
        <f t="shared" si="80"/>
        <v>95.264900662251648</v>
      </c>
      <c r="Q85">
        <f t="shared" ref="Q85:AE85" si="81">MAX(Q$42:Q$81)</f>
        <v>563473</v>
      </c>
      <c r="R85">
        <f t="shared" si="81"/>
        <v>36451</v>
      </c>
      <c r="S85">
        <f t="shared" si="81"/>
        <v>7576</v>
      </c>
      <c r="T85" s="15">
        <f t="shared" si="81"/>
        <v>46281</v>
      </c>
      <c r="U85">
        <f t="shared" si="81"/>
        <v>114.26645768025078</v>
      </c>
      <c r="V85">
        <f t="shared" si="81"/>
        <v>43.033112582781456</v>
      </c>
      <c r="W85">
        <f t="shared" si="81"/>
        <v>145.08150470219437</v>
      </c>
      <c r="Z85">
        <f t="shared" si="81"/>
        <v>1619.385</v>
      </c>
      <c r="AA85">
        <f t="shared" si="81"/>
        <v>397</v>
      </c>
      <c r="AB85" s="15">
        <f t="shared" si="81"/>
        <v>4255</v>
      </c>
      <c r="AC85">
        <f t="shared" si="81"/>
        <v>6.2284038461538458</v>
      </c>
      <c r="AD85">
        <f t="shared" si="81"/>
        <v>1.4192307692307693</v>
      </c>
      <c r="AE85">
        <f t="shared" si="81"/>
        <v>16.365384615384617</v>
      </c>
      <c r="AQ85" s="5">
        <f t="shared" ref="AQ85:AR85" si="82">MAX(AQ$42:AQ$81)</f>
        <v>0.33888888888888885</v>
      </c>
      <c r="AR85" s="16">
        <f t="shared" si="82"/>
        <v>0.74911660777385158</v>
      </c>
      <c r="AT85" s="5">
        <f>MAX(AT$42:AT$81)</f>
        <v>0.51428571428571423</v>
      </c>
      <c r="AU85" s="16">
        <f>MAX(AU$42:AU$81)</f>
        <v>0.90043290043290036</v>
      </c>
    </row>
    <row r="86" spans="1:89" x14ac:dyDescent="0.2">
      <c r="A86" t="s">
        <v>190</v>
      </c>
      <c r="C86">
        <f>AVERAGE(C$42:C$81)</f>
        <v>14.2126225</v>
      </c>
      <c r="D86">
        <f>AVERAGE(D$42:D$81)</f>
        <v>18.406477400000007</v>
      </c>
      <c r="F86">
        <f t="shared" ref="F86:O86" si="83">AVERAGE(F$42:F$81)</f>
        <v>177.375</v>
      </c>
      <c r="G86">
        <f t="shared" si="83"/>
        <v>113.36114999999999</v>
      </c>
      <c r="H86" s="15">
        <f t="shared" si="83"/>
        <v>54.546390771292714</v>
      </c>
      <c r="I86">
        <f t="shared" si="83"/>
        <v>4.58535</v>
      </c>
      <c r="K86" s="14">
        <f t="shared" si="83"/>
        <v>4.5473730695943203E-2</v>
      </c>
      <c r="L86" s="2">
        <f t="shared" si="83"/>
        <v>4.7201745644968353E-2</v>
      </c>
      <c r="M86" s="2">
        <f t="shared" si="83"/>
        <v>0.11945379412576798</v>
      </c>
      <c r="N86">
        <f t="shared" si="83"/>
        <v>59.4285</v>
      </c>
      <c r="O86">
        <f t="shared" si="83"/>
        <v>40.906236159112943</v>
      </c>
      <c r="Q86">
        <f t="shared" ref="Q86:AE86" si="84">AVERAGE(Q$42:Q$81)</f>
        <v>29998.2</v>
      </c>
      <c r="R86" s="15">
        <f t="shared" si="84"/>
        <v>2264.8235</v>
      </c>
      <c r="S86">
        <f t="shared" si="84"/>
        <v>750.1</v>
      </c>
      <c r="T86">
        <f t="shared" si="84"/>
        <v>3623.95</v>
      </c>
      <c r="U86">
        <f t="shared" si="84"/>
        <v>11.37853377671042</v>
      </c>
      <c r="V86">
        <f t="shared" si="84"/>
        <v>4.897728294465777</v>
      </c>
      <c r="W86">
        <f t="shared" si="84"/>
        <v>17.899576866143754</v>
      </c>
      <c r="Z86" s="15">
        <f t="shared" si="84"/>
        <v>222.77087499999993</v>
      </c>
      <c r="AA86">
        <f t="shared" si="84"/>
        <v>125.55</v>
      </c>
      <c r="AB86">
        <f t="shared" si="84"/>
        <v>456.8</v>
      </c>
      <c r="AC86">
        <f t="shared" si="84"/>
        <v>1.1191759847025655</v>
      </c>
      <c r="AD86">
        <f t="shared" si="84"/>
        <v>0.64329062239247303</v>
      </c>
      <c r="AE86">
        <f t="shared" si="84"/>
        <v>2.1197434873205068</v>
      </c>
      <c r="AQ86" s="5">
        <f t="shared" ref="AQ86:AR86" si="85">AVERAGE(AQ$42:AQ$81)</f>
        <v>4.7201745644968353E-2</v>
      </c>
      <c r="AR86" s="16">
        <f t="shared" si="85"/>
        <v>9.6005017866484132E-2</v>
      </c>
      <c r="AT86" s="5">
        <f>AVERAGE(AT$42:AT$81)</f>
        <v>0.11945379412576798</v>
      </c>
      <c r="AU86" s="16">
        <f>AVERAGE(AU$42:AU$81)</f>
        <v>0.14200396964189421</v>
      </c>
    </row>
    <row r="87" spans="1:89" x14ac:dyDescent="0.2">
      <c r="A87" t="s">
        <v>191</v>
      </c>
      <c r="C87">
        <f>MEDIAN(C$42:C$81)</f>
        <v>6.8743350000000003</v>
      </c>
      <c r="D87">
        <f>MEDIAN(D$42:D$81)</f>
        <v>8.2425819999999987</v>
      </c>
      <c r="F87">
        <f>MEDIAN(F$42:F$81)</f>
        <v>146</v>
      </c>
      <c r="G87">
        <f t="shared" ref="G87:O87" si="86">MEDIAN(G$42:G$81)</f>
        <v>64.1845</v>
      </c>
      <c r="H87">
        <f t="shared" si="86"/>
        <v>62.855175711212055</v>
      </c>
      <c r="I87">
        <f t="shared" si="86"/>
        <v>3</v>
      </c>
      <c r="K87" s="2">
        <f t="shared" si="86"/>
        <v>2.1600840336134453E-2</v>
      </c>
      <c r="L87" s="2">
        <f t="shared" si="86"/>
        <v>2.5638434321096859E-2</v>
      </c>
      <c r="M87" s="2">
        <f t="shared" si="86"/>
        <v>8.5780609907781913E-2</v>
      </c>
      <c r="N87">
        <f t="shared" si="86"/>
        <v>35.499999999999993</v>
      </c>
      <c r="O87">
        <f t="shared" si="86"/>
        <v>30.99039275990723</v>
      </c>
      <c r="Q87">
        <f>MEDIAN(Q$42:Q$81)</f>
        <v>4298.5</v>
      </c>
      <c r="R87">
        <f>MEDIAN(R$42:R$81)</f>
        <v>280.58349999999996</v>
      </c>
      <c r="S87">
        <f t="shared" ref="S87:AE87" si="87">MEDIAN(S$42:S$81)</f>
        <v>46.5</v>
      </c>
      <c r="T87">
        <f t="shared" si="87"/>
        <v>666.5</v>
      </c>
      <c r="U87">
        <f t="shared" si="87"/>
        <v>1.9894925373134327</v>
      </c>
      <c r="V87">
        <f t="shared" si="87"/>
        <v>0.4406618592431103</v>
      </c>
      <c r="W87">
        <f t="shared" si="87"/>
        <v>6.4332181765006951</v>
      </c>
      <c r="Z87">
        <f t="shared" si="87"/>
        <v>156.761</v>
      </c>
      <c r="AA87">
        <f t="shared" si="87"/>
        <v>87</v>
      </c>
      <c r="AB87">
        <f t="shared" si="87"/>
        <v>271</v>
      </c>
      <c r="AC87">
        <f t="shared" si="87"/>
        <v>0.98629655539191607</v>
      </c>
      <c r="AD87">
        <f t="shared" si="87"/>
        <v>0.72446187743638168</v>
      </c>
      <c r="AE87">
        <f t="shared" si="87"/>
        <v>1.1989162040708432</v>
      </c>
      <c r="AQ87" s="5">
        <f t="shared" ref="AQ87:AR87" si="88">MEDIAN(AQ$42:AQ$81)</f>
        <v>2.5638434321096859E-2</v>
      </c>
      <c r="AR87" s="5">
        <f t="shared" si="88"/>
        <v>5.4919724656384165E-2</v>
      </c>
      <c r="AT87" s="5">
        <f>MEDIAN(AT$42:AT$81)</f>
        <v>8.5780609907781913E-2</v>
      </c>
      <c r="AU87" s="5">
        <f>MEDIAN(AU$42:AU$81)</f>
        <v>9.9809712897003244E-2</v>
      </c>
    </row>
    <row r="88" spans="1:89" x14ac:dyDescent="0.2">
      <c r="AW88" t="s">
        <v>227</v>
      </c>
    </row>
    <row r="89" spans="1:89" x14ac:dyDescent="0.2">
      <c r="A89" t="s">
        <v>143</v>
      </c>
      <c r="B89">
        <f>MATCH($A89,best!A:A,0)</f>
        <v>3</v>
      </c>
      <c r="C89">
        <f>INDEX(best!$A$1:$EZ$43,$B89,C$2)</f>
        <v>44.744703000000001</v>
      </c>
      <c r="D89">
        <f>INDEX(best!$A$1:$EZ$43,$B89,D$2)</f>
        <v>59.516907000000003</v>
      </c>
      <c r="F89">
        <f>INDEX(best!$A$1:$EZ$43,$B89,F$2)</f>
        <v>133</v>
      </c>
      <c r="G89">
        <f>INDEX(best!$A$1:$EZ$43,$B89,G$2)</f>
        <v>117.15600000000001</v>
      </c>
      <c r="H89">
        <f t="shared" ref="H89:H118" si="89">100*G89/F89</f>
        <v>88.087218045112792</v>
      </c>
      <c r="I89">
        <f>INDEX(best!$A$1:$EZ$43,$B89,I$2)</f>
        <v>2.8119999999999998</v>
      </c>
      <c r="J89">
        <f>INDEX(best!$A$1:$EZ$43,$B89,J$2)</f>
        <v>0</v>
      </c>
      <c r="K89" s="2">
        <f t="shared" ref="K89:K118" si="90">I89/F89</f>
        <v>2.114285714285714E-2</v>
      </c>
      <c r="L89" s="2">
        <f t="shared" ref="L89:L118" si="91">(I89+J89)/F89</f>
        <v>2.114285714285714E-2</v>
      </c>
      <c r="M89" s="2">
        <f>I89/(F89-G89)</f>
        <v>0.1774804342337794</v>
      </c>
      <c r="N89">
        <f t="shared" ref="N89:N118" si="92">F89-G89-I89</f>
        <v>13.031999999999995</v>
      </c>
      <c r="O89">
        <f t="shared" ref="O89:O118" si="93">100*(1-(G89+I89)/F89)</f>
        <v>9.7984962406015068</v>
      </c>
      <c r="Q89">
        <f>INDEX(best!$A$1:$EZ$43,$B89,Q$2)</f>
        <v>3820</v>
      </c>
      <c r="R89">
        <f>INDEX(best!$A$1:$EZ$43,$B89,R$2)</f>
        <v>119.375</v>
      </c>
      <c r="S89">
        <f>INDEX(best!$A$1:$EZ$43,$B89,S$2)</f>
        <v>3</v>
      </c>
      <c r="T89">
        <f>INDEX(best!$A$1:$EZ$43,$B89,T$2)</f>
        <v>1137</v>
      </c>
      <c r="U89">
        <f t="shared" ref="U89:U118" si="94">R89/$F89</f>
        <v>0.89755639097744366</v>
      </c>
      <c r="V89">
        <f t="shared" ref="V89:V118" si="95">S89/$F89</f>
        <v>2.2556390977443608E-2</v>
      </c>
      <c r="W89">
        <f t="shared" ref="W89:W118" si="96">T89/$F89</f>
        <v>8.5488721804511272</v>
      </c>
      <c r="Y89">
        <f>INDEX(best!$A$1:$EZ$43,$B89,Y$2)</f>
        <v>4339</v>
      </c>
      <c r="Z89">
        <f>INDEX(best!$A$1:$EZ$43,$B89,Z$2)</f>
        <v>135.59399999999999</v>
      </c>
      <c r="AA89">
        <f>INDEX(best!$A$1:$EZ$43,$B89,AA$2)</f>
        <v>114</v>
      </c>
      <c r="AB89">
        <f>INDEX(best!$A$1:$EZ$43,$B89,AB$2)</f>
        <v>250</v>
      </c>
      <c r="AC89">
        <f t="shared" ref="AC89:AC118" si="97">Z89/$F89</f>
        <v>1.0195037593984961</v>
      </c>
      <c r="AD89">
        <f t="shared" ref="AD89:AD118" si="98">AA89/$F89</f>
        <v>0.8571428571428571</v>
      </c>
      <c r="AE89">
        <f t="shared" ref="AE89:AE118" si="99">AB89/$F89</f>
        <v>1.8796992481203008</v>
      </c>
      <c r="AG89">
        <f>INDEX(best!$A$1:$EZ$43,$B89,AG$2)</f>
        <v>990</v>
      </c>
      <c r="AH89">
        <f>INDEX(best!$A$1:$EZ$43,$B89,AH$2)</f>
        <v>30.937999999999999</v>
      </c>
      <c r="AI89">
        <f>INDEX(best!$A$1:$EZ$43,$B89,AI$2)</f>
        <v>0</v>
      </c>
      <c r="AJ89">
        <f>INDEX(best!$A$1:$EZ$43,$B89,AJ$2)</f>
        <v>671</v>
      </c>
      <c r="AL89">
        <f>INDEX(best!$A$1:$EZ$43,$B89,AL$2)</f>
        <v>0</v>
      </c>
      <c r="AM89">
        <f>INDEX(best!$A$1:$EZ$43,$B89,AM$2)</f>
        <v>0</v>
      </c>
      <c r="AN89">
        <f>INDEX(best!$A$1:$EZ$43,$B89,AN$2)</f>
        <v>0</v>
      </c>
      <c r="AO89">
        <f>INDEX(best!$A$1:$EZ$43,$B89,AO$2)</f>
        <v>0</v>
      </c>
      <c r="AQ89" s="3">
        <f>L89</f>
        <v>2.114285714285714E-2</v>
      </c>
      <c r="AR89" s="2">
        <f>(AM89+AH89)/(Z89+R89)</f>
        <v>0.12134024136267546</v>
      </c>
      <c r="AT89" s="2">
        <f t="shared" ref="AT89:AT118" si="100">M89</f>
        <v>0.1774804342337794</v>
      </c>
      <c r="AU89" s="2">
        <f>AH89/R89</f>
        <v>0.25916649214659687</v>
      </c>
      <c r="AW89">
        <f t="shared" ref="AW89:AW118" si="101">D89-C89</f>
        <v>14.772204000000002</v>
      </c>
      <c r="BE89">
        <f>INDEX(best!$A$1:$EZ$43,$B89,BE$2)</f>
        <v>30.937999999999999</v>
      </c>
      <c r="BF89">
        <f>INDEX(best!$A$1:$EZ$43,$B89,BF$2)</f>
        <v>0.65400000000000003</v>
      </c>
      <c r="BG89">
        <f>INDEX(best!$A$1:$EZ$43,$B89,BG$2)</f>
        <v>1.1619999999999999</v>
      </c>
      <c r="BH89" s="2">
        <f t="shared" ref="BH89:BH118" si="102">IF($BE89=0,"",BF89/$BE89)</f>
        <v>2.1139052298144678E-2</v>
      </c>
      <c r="BI89" s="2">
        <f t="shared" ref="BI89:BI118" si="103">IF($BE89=0,"",BG89/$BE89)</f>
        <v>3.7558988945633198E-2</v>
      </c>
      <c r="BK89" s="2">
        <f t="shared" ref="BK89:BK118" si="104">AU89</f>
        <v>0.25916649214659687</v>
      </c>
      <c r="BL89" s="2">
        <f t="shared" ref="BL89:BL118" si="105">AT89</f>
        <v>0.1774804342337794</v>
      </c>
      <c r="BN89">
        <f>INDEX(best!$A$1:$EZ$43,$B89,BN$2)</f>
        <v>0</v>
      </c>
      <c r="BO89">
        <f>INDEX(best!$A$1:$EZ$43,$B89,BO$2)</f>
        <v>0</v>
      </c>
      <c r="BP89">
        <f>INDEX(best!$A$1:$EZ$43,$B89,BP$2)</f>
        <v>0</v>
      </c>
      <c r="BQ89" s="2" t="str">
        <f t="shared" ref="BQ89:BQ118" si="106">IF($BN89=0,"",BO89/$BN89)</f>
        <v/>
      </c>
      <c r="BR89" s="2" t="str">
        <f t="shared" ref="BR89:BR118" si="107">IF($BN89=0,"",BP89/$BN89)</f>
        <v/>
      </c>
      <c r="BU89">
        <f>INDEX(best!$A$1:$EZ$43,$B89,BU$2)</f>
        <v>2.8119999999999998</v>
      </c>
      <c r="BV89">
        <f>INDEX(best!$A$1:$EZ$43,$B89,BV$2)</f>
        <v>30.937999999999999</v>
      </c>
      <c r="BW89">
        <f>INDEX(best!$A$1:$EZ$43,$B89,BW$2)</f>
        <v>0.65400000000000003</v>
      </c>
      <c r="BX89">
        <f>INDEX(best!$A$1:$EZ$43,$B89,BX$2)</f>
        <v>1.1619999999999999</v>
      </c>
      <c r="BY89">
        <f>INDEX(best!$A$1:$EZ$43,$B89,BY$2)</f>
        <v>0.30399999999999999</v>
      </c>
      <c r="BZ89">
        <f>INDEX(best!$A$1:$EZ$43,$B89,BZ$2)</f>
        <v>0.26400000000000001</v>
      </c>
      <c r="CB89">
        <f>100*BW89/$BV89</f>
        <v>2.1139052298144678</v>
      </c>
      <c r="CC89">
        <f>100*BX89/$BV89</f>
        <v>3.75589889456332</v>
      </c>
      <c r="CD89">
        <f>100*BY89/$BV89</f>
        <v>0.98261038205443141</v>
      </c>
      <c r="CE89">
        <f>100*BZ89/$BV89</f>
        <v>0.85331954231042739</v>
      </c>
      <c r="CG89">
        <v>46.875</v>
      </c>
      <c r="CH89">
        <v>20.567375886524822</v>
      </c>
      <c r="CJ89">
        <v>6.0960630939297955</v>
      </c>
      <c r="CK89">
        <v>20.567375886524822</v>
      </c>
    </row>
    <row r="90" spans="1:89" x14ac:dyDescent="0.2">
      <c r="A90" t="s">
        <v>145</v>
      </c>
      <c r="B90">
        <f>MATCH($A90,best!A:A,0)</f>
        <v>4</v>
      </c>
      <c r="C90">
        <f>INDEX(best!$A$1:$EZ$43,$B90,C$2)</f>
        <v>44.570773000000003</v>
      </c>
      <c r="D90">
        <f>INDEX(best!$A$1:$EZ$43,$B90,D$2)</f>
        <v>60.335549999999998</v>
      </c>
      <c r="F90">
        <f>INDEX(best!$A$1:$EZ$43,$B90,F$2)</f>
        <v>133</v>
      </c>
      <c r="G90">
        <f>INDEX(best!$A$1:$EZ$43,$B90,G$2)</f>
        <v>120.343</v>
      </c>
      <c r="H90">
        <f t="shared" si="89"/>
        <v>90.483458646616555</v>
      </c>
      <c r="I90">
        <f>INDEX(best!$A$1:$EZ$43,$B90,I$2)</f>
        <v>3.8860000000000001</v>
      </c>
      <c r="J90">
        <f>INDEX(best!$A$1:$EZ$43,$B90,J$2)</f>
        <v>0</v>
      </c>
      <c r="K90" s="2">
        <f t="shared" si="90"/>
        <v>2.9218045112781955E-2</v>
      </c>
      <c r="L90" s="2">
        <f t="shared" si="91"/>
        <v>2.9218045112781955E-2</v>
      </c>
      <c r="M90" s="2">
        <f t="shared" ref="M90:M118" si="108">I90/(F90-G90)</f>
        <v>0.30702378130678687</v>
      </c>
      <c r="N90">
        <f t="shared" si="92"/>
        <v>8.7709999999999972</v>
      </c>
      <c r="O90">
        <f t="shared" si="93"/>
        <v>6.5947368421052648</v>
      </c>
      <c r="Q90">
        <f>INDEX(best!$A$1:$EZ$43,$B90,Q$2)</f>
        <v>1553</v>
      </c>
      <c r="R90">
        <f>INDEX(best!$A$1:$EZ$43,$B90,R$2)</f>
        <v>44.371000000000002</v>
      </c>
      <c r="S90">
        <f>INDEX(best!$A$1:$EZ$43,$B90,S$2)</f>
        <v>3</v>
      </c>
      <c r="T90">
        <f>INDEX(best!$A$1:$EZ$43,$B90,T$2)</f>
        <v>191</v>
      </c>
      <c r="U90">
        <f t="shared" si="94"/>
        <v>0.33361654135338348</v>
      </c>
      <c r="V90">
        <f t="shared" si="95"/>
        <v>2.2556390977443608E-2</v>
      </c>
      <c r="W90">
        <f t="shared" si="96"/>
        <v>1.4360902255639099</v>
      </c>
      <c r="Y90">
        <f>INDEX(best!$A$1:$EZ$43,$B90,Y$2)</f>
        <v>4465</v>
      </c>
      <c r="Z90">
        <f>INDEX(best!$A$1:$EZ$43,$B90,Z$2)</f>
        <v>127.571</v>
      </c>
      <c r="AA90">
        <f>INDEX(best!$A$1:$EZ$43,$B90,AA$2)</f>
        <v>88</v>
      </c>
      <c r="AB90">
        <f>INDEX(best!$A$1:$EZ$43,$B90,AB$2)</f>
        <v>305</v>
      </c>
      <c r="AC90">
        <f t="shared" si="97"/>
        <v>0.95918045112781958</v>
      </c>
      <c r="AD90">
        <f t="shared" si="98"/>
        <v>0.66165413533834583</v>
      </c>
      <c r="AE90">
        <f t="shared" si="99"/>
        <v>2.2932330827067671</v>
      </c>
      <c r="AG90">
        <f>INDEX(best!$A$1:$EZ$43,$B90,AG$2)</f>
        <v>584</v>
      </c>
      <c r="AH90">
        <f>INDEX(best!$A$1:$EZ$43,$B90,AH$2)</f>
        <v>16.686</v>
      </c>
      <c r="AI90">
        <f>INDEX(best!$A$1:$EZ$43,$B90,AI$2)</f>
        <v>0</v>
      </c>
      <c r="AJ90">
        <f>INDEX(best!$A$1:$EZ$43,$B90,AJ$2)</f>
        <v>144</v>
      </c>
      <c r="AL90">
        <f>INDEX(best!$A$1:$EZ$43,$B90,AL$2)</f>
        <v>0</v>
      </c>
      <c r="AM90">
        <f>INDEX(best!$A$1:$EZ$43,$B90,AM$2)</f>
        <v>0</v>
      </c>
      <c r="AN90">
        <f>INDEX(best!$A$1:$EZ$43,$B90,AN$2)</f>
        <v>0</v>
      </c>
      <c r="AO90">
        <f>INDEX(best!$A$1:$EZ$43,$B90,AO$2)</f>
        <v>0</v>
      </c>
      <c r="AQ90" s="3">
        <f t="shared" ref="AQ90:AQ118" si="109">L90</f>
        <v>2.9218045112781955E-2</v>
      </c>
      <c r="AR90" s="2">
        <f t="shared" ref="AR90:AR118" si="110">(AM90+AH90)/(Z90+R90)</f>
        <v>9.7044352165265024E-2</v>
      </c>
      <c r="AT90" s="2">
        <f t="shared" si="100"/>
        <v>0.30702378130678687</v>
      </c>
      <c r="AU90" s="2">
        <f t="shared" ref="AU90:AU118" si="111">AH90/R90</f>
        <v>0.37605643325595545</v>
      </c>
      <c r="AW90">
        <f t="shared" si="101"/>
        <v>15.764776999999995</v>
      </c>
      <c r="BE90">
        <f>INDEX(best!$A$1:$EZ$43,$B90,BE$2)</f>
        <v>16.686</v>
      </c>
      <c r="BF90">
        <f>INDEX(best!$A$1:$EZ$43,$B90,BF$2)</f>
        <v>0.49</v>
      </c>
      <c r="BG90">
        <f>INDEX(best!$A$1:$EZ$43,$B90,BG$2)</f>
        <v>0.53200000000000003</v>
      </c>
      <c r="BH90" s="2">
        <f t="shared" si="102"/>
        <v>2.9365935514802828E-2</v>
      </c>
      <c r="BI90" s="2">
        <f t="shared" si="103"/>
        <v>3.1883015701785929E-2</v>
      </c>
      <c r="BK90" s="2">
        <f t="shared" si="104"/>
        <v>0.37605643325595545</v>
      </c>
      <c r="BL90" s="2">
        <f t="shared" si="105"/>
        <v>0.30702378130678687</v>
      </c>
      <c r="BN90">
        <f>INDEX(best!$A$1:$EZ$43,$B90,BN$2)</f>
        <v>0</v>
      </c>
      <c r="BO90">
        <f>INDEX(best!$A$1:$EZ$43,$B90,BO$2)</f>
        <v>0</v>
      </c>
      <c r="BP90">
        <f>INDEX(best!$A$1:$EZ$43,$B90,BP$2)</f>
        <v>0</v>
      </c>
      <c r="BQ90" s="2" t="str">
        <f t="shared" si="106"/>
        <v/>
      </c>
      <c r="BR90" s="2" t="str">
        <f t="shared" si="107"/>
        <v/>
      </c>
      <c r="BU90">
        <f>INDEX(best!$A$1:$EZ$43,$B90,BU$2)</f>
        <v>3.8860000000000001</v>
      </c>
      <c r="BV90">
        <f>INDEX(best!$A$1:$EZ$43,$B90,BV$2)</f>
        <v>16.686</v>
      </c>
      <c r="BW90">
        <f>INDEX(best!$A$1:$EZ$43,$B90,BW$2)</f>
        <v>0.49</v>
      </c>
      <c r="BX90">
        <f>INDEX(best!$A$1:$EZ$43,$B90,BX$2)</f>
        <v>0.53200000000000003</v>
      </c>
      <c r="BY90">
        <f>INDEX(best!$A$1:$EZ$43,$B90,BY$2)</f>
        <v>0.13500000000000001</v>
      </c>
      <c r="BZ90">
        <f>INDEX(best!$A$1:$EZ$43,$B90,BZ$2)</f>
        <v>0.15</v>
      </c>
      <c r="CB90">
        <f t="shared" ref="CB90:CB118" si="112">100*BW90/$BV90</f>
        <v>2.936593551480283</v>
      </c>
      <c r="CC90">
        <f t="shared" ref="CC90:CC118" si="113">100*BX90/$BV90</f>
        <v>3.1883015701785928</v>
      </c>
      <c r="CD90">
        <f t="shared" ref="CD90:CD118" si="114">100*BY90/$BV90</f>
        <v>0.80906148867313921</v>
      </c>
      <c r="CE90">
        <f t="shared" ref="CE90:CE118" si="115">100*BZ90/$BV90</f>
        <v>0.89895720963682124</v>
      </c>
      <c r="CG90">
        <v>54.285714285714285</v>
      </c>
      <c r="CH90">
        <v>17.708333333333332</v>
      </c>
      <c r="CJ90">
        <v>3.9434256262735228</v>
      </c>
      <c r="CK90">
        <v>17.708333333333332</v>
      </c>
    </row>
    <row r="91" spans="1:89" x14ac:dyDescent="0.2">
      <c r="A91" t="s">
        <v>146</v>
      </c>
      <c r="B91">
        <f>MATCH($A91,best!A:A,0)</f>
        <v>5</v>
      </c>
      <c r="C91">
        <f>INDEX(best!$A$1:$EZ$43,$B91,C$2)</f>
        <v>23.371224999999999</v>
      </c>
      <c r="D91">
        <f>INDEX(best!$A$1:$EZ$43,$B91,D$2)</f>
        <v>26.542334</v>
      </c>
      <c r="F91">
        <f>INDEX(best!$A$1:$EZ$43,$B91,F$2)</f>
        <v>117</v>
      </c>
      <c r="G91">
        <f>INDEX(best!$A$1:$EZ$43,$B91,G$2)</f>
        <v>105.848</v>
      </c>
      <c r="H91">
        <f t="shared" si="89"/>
        <v>90.46837606837606</v>
      </c>
      <c r="I91">
        <f>INDEX(best!$A$1:$EZ$43,$B91,I$2)</f>
        <v>4.7610000000000001</v>
      </c>
      <c r="J91">
        <f>INDEX(best!$A$1:$EZ$43,$B91,J$2)</f>
        <v>0</v>
      </c>
      <c r="K91" s="2">
        <f t="shared" si="90"/>
        <v>4.0692307692307694E-2</v>
      </c>
      <c r="L91" s="2">
        <f t="shared" si="91"/>
        <v>4.0692307692307694E-2</v>
      </c>
      <c r="M91" s="2">
        <f t="shared" si="108"/>
        <v>0.42691893830703009</v>
      </c>
      <c r="N91">
        <f t="shared" si="92"/>
        <v>6.3910000000000009</v>
      </c>
      <c r="O91">
        <f t="shared" si="93"/>
        <v>5.4623931623931643</v>
      </c>
      <c r="Q91">
        <f>INDEX(best!$A$1:$EZ$43,$B91,Q$2)</f>
        <v>4745</v>
      </c>
      <c r="R91">
        <f>INDEX(best!$A$1:$EZ$43,$B91,R$2)</f>
        <v>103.152</v>
      </c>
      <c r="S91">
        <f>INDEX(best!$A$1:$EZ$43,$B91,S$2)</f>
        <v>3</v>
      </c>
      <c r="T91">
        <f>INDEX(best!$A$1:$EZ$43,$B91,T$2)</f>
        <v>467</v>
      </c>
      <c r="U91">
        <f t="shared" si="94"/>
        <v>0.88164102564102564</v>
      </c>
      <c r="V91">
        <f t="shared" si="95"/>
        <v>2.564102564102564E-2</v>
      </c>
      <c r="W91">
        <f t="shared" si="96"/>
        <v>3.9914529914529915</v>
      </c>
      <c r="Y91">
        <f>INDEX(best!$A$1:$EZ$43,$B91,Y$2)</f>
        <v>5096</v>
      </c>
      <c r="Z91">
        <f>INDEX(best!$A$1:$EZ$43,$B91,Z$2)</f>
        <v>110.783</v>
      </c>
      <c r="AA91">
        <f>INDEX(best!$A$1:$EZ$43,$B91,AA$2)</f>
        <v>86</v>
      </c>
      <c r="AB91">
        <f>INDEX(best!$A$1:$EZ$43,$B91,AB$2)</f>
        <v>135</v>
      </c>
      <c r="AC91">
        <f t="shared" si="97"/>
        <v>0.94686324786324783</v>
      </c>
      <c r="AD91">
        <f t="shared" si="98"/>
        <v>0.7350427350427351</v>
      </c>
      <c r="AE91">
        <f t="shared" si="99"/>
        <v>1.1538461538461537</v>
      </c>
      <c r="AG91">
        <f>INDEX(best!$A$1:$EZ$43,$B91,AG$2)</f>
        <v>993</v>
      </c>
      <c r="AH91">
        <f>INDEX(best!$A$1:$EZ$43,$B91,AH$2)</f>
        <v>21.587</v>
      </c>
      <c r="AI91">
        <f>INDEX(best!$A$1:$EZ$43,$B91,AI$2)</f>
        <v>0</v>
      </c>
      <c r="AJ91">
        <f>INDEX(best!$A$1:$EZ$43,$B91,AJ$2)</f>
        <v>248</v>
      </c>
      <c r="AL91">
        <f>INDEX(best!$A$1:$EZ$43,$B91,AL$2)</f>
        <v>0</v>
      </c>
      <c r="AM91">
        <f>INDEX(best!$A$1:$EZ$43,$B91,AM$2)</f>
        <v>0</v>
      </c>
      <c r="AN91">
        <f>INDEX(best!$A$1:$EZ$43,$B91,AN$2)</f>
        <v>0</v>
      </c>
      <c r="AO91">
        <f>INDEX(best!$A$1:$EZ$43,$B91,AO$2)</f>
        <v>0</v>
      </c>
      <c r="AQ91" s="3">
        <f t="shared" si="109"/>
        <v>4.0692307692307694E-2</v>
      </c>
      <c r="AR91" s="2">
        <f t="shared" si="110"/>
        <v>0.10090448033281137</v>
      </c>
      <c r="AT91" s="2">
        <f t="shared" si="100"/>
        <v>0.42691893830703009</v>
      </c>
      <c r="AU91" s="2">
        <f t="shared" si="111"/>
        <v>0.2092736931906313</v>
      </c>
      <c r="AW91">
        <f t="shared" si="101"/>
        <v>3.1711090000000013</v>
      </c>
      <c r="BE91">
        <f>INDEX(best!$A$1:$EZ$43,$B91,BE$2)</f>
        <v>21.587</v>
      </c>
      <c r="BF91">
        <f>INDEX(best!$A$1:$EZ$43,$B91,BF$2)</f>
        <v>0.879</v>
      </c>
      <c r="BG91">
        <f>INDEX(best!$A$1:$EZ$43,$B91,BG$2)</f>
        <v>0.34200000000000003</v>
      </c>
      <c r="BH91" s="2">
        <f t="shared" si="102"/>
        <v>4.0718951220642056E-2</v>
      </c>
      <c r="BI91" s="2">
        <f t="shared" si="103"/>
        <v>1.5842868393014315E-2</v>
      </c>
      <c r="BK91" s="2">
        <f t="shared" si="104"/>
        <v>0.2092736931906313</v>
      </c>
      <c r="BL91" s="2">
        <f t="shared" si="105"/>
        <v>0.42691893830703009</v>
      </c>
      <c r="BN91">
        <f>INDEX(best!$A$1:$EZ$43,$B91,BN$2)</f>
        <v>0</v>
      </c>
      <c r="BO91">
        <f>INDEX(best!$A$1:$EZ$43,$B91,BO$2)</f>
        <v>0</v>
      </c>
      <c r="BP91">
        <f>INDEX(best!$A$1:$EZ$43,$B91,BP$2)</f>
        <v>0</v>
      </c>
      <c r="BQ91" s="2" t="str">
        <f t="shared" si="106"/>
        <v/>
      </c>
      <c r="BR91" s="2" t="str">
        <f t="shared" si="107"/>
        <v/>
      </c>
      <c r="BU91">
        <f>INDEX(best!$A$1:$EZ$43,$B91,BU$2)</f>
        <v>4.7610000000000001</v>
      </c>
      <c r="BV91">
        <f>INDEX(best!$A$1:$EZ$43,$B91,BV$2)</f>
        <v>21.587</v>
      </c>
      <c r="BW91">
        <f>INDEX(best!$A$1:$EZ$43,$B91,BW$2)</f>
        <v>0.879</v>
      </c>
      <c r="BX91">
        <f>INDEX(best!$A$1:$EZ$43,$B91,BX$2)</f>
        <v>0.34200000000000003</v>
      </c>
      <c r="BY91">
        <f>INDEX(best!$A$1:$EZ$43,$B91,BY$2)</f>
        <v>0.69</v>
      </c>
      <c r="BZ91">
        <f>INDEX(best!$A$1:$EZ$43,$B91,BZ$2)</f>
        <v>0.77800000000000002</v>
      </c>
      <c r="CB91">
        <f t="shared" si="112"/>
        <v>4.0718951220642055</v>
      </c>
      <c r="CC91">
        <f t="shared" si="113"/>
        <v>1.5842868393014315</v>
      </c>
      <c r="CD91">
        <f t="shared" si="114"/>
        <v>3.1963681845555194</v>
      </c>
      <c r="CE91">
        <f t="shared" si="115"/>
        <v>3.6040209385278175</v>
      </c>
      <c r="CG91">
        <v>43.478260869565219</v>
      </c>
      <c r="CH91">
        <v>2.169421487603306</v>
      </c>
      <c r="CJ91">
        <v>1.5842868393014315</v>
      </c>
      <c r="CK91">
        <v>2.169421487603306</v>
      </c>
    </row>
    <row r="92" spans="1:89" x14ac:dyDescent="0.2">
      <c r="A92" t="s">
        <v>147</v>
      </c>
      <c r="B92">
        <f>MATCH($A92,best!A:A,0)</f>
        <v>6</v>
      </c>
      <c r="C92">
        <f>INDEX(best!$A$1:$EZ$43,$B92,C$2)</f>
        <v>14.526864</v>
      </c>
      <c r="D92">
        <f>INDEX(best!$A$1:$EZ$43,$B92,D$2)</f>
        <v>85.373177999999996</v>
      </c>
      <c r="F92">
        <f>INDEX(best!$A$1:$EZ$43,$B92,F$2)</f>
        <v>104</v>
      </c>
      <c r="G92">
        <f>INDEX(best!$A$1:$EZ$43,$B92,G$2)</f>
        <v>83.84</v>
      </c>
      <c r="H92">
        <f t="shared" si="89"/>
        <v>80.615384615384613</v>
      </c>
      <c r="I92">
        <f>INDEX(best!$A$1:$EZ$43,$B92,I$2)</f>
        <v>4.12</v>
      </c>
      <c r="J92">
        <f>INDEX(best!$A$1:$EZ$43,$B92,J$2)</f>
        <v>0</v>
      </c>
      <c r="K92" s="2">
        <f t="shared" si="90"/>
        <v>3.9615384615384615E-2</v>
      </c>
      <c r="L92" s="2">
        <f t="shared" si="91"/>
        <v>3.9615384615384615E-2</v>
      </c>
      <c r="M92" s="2">
        <f t="shared" si="108"/>
        <v>0.20436507936507942</v>
      </c>
      <c r="N92">
        <f t="shared" si="92"/>
        <v>16.039999999999996</v>
      </c>
      <c r="O92">
        <f t="shared" si="93"/>
        <v>15.423076923076916</v>
      </c>
      <c r="Q92">
        <f>INDEX(best!$A$1:$EZ$43,$B92,Q$2)</f>
        <v>2239</v>
      </c>
      <c r="R92">
        <f>INDEX(best!$A$1:$EZ$43,$B92,R$2)</f>
        <v>89.56</v>
      </c>
      <c r="S92">
        <f>INDEX(best!$A$1:$EZ$43,$B92,S$2)</f>
        <v>3</v>
      </c>
      <c r="T92">
        <f>INDEX(best!$A$1:$EZ$43,$B92,T$2)</f>
        <v>300</v>
      </c>
      <c r="U92">
        <f t="shared" si="94"/>
        <v>0.86115384615384616</v>
      </c>
      <c r="V92">
        <f t="shared" si="95"/>
        <v>2.8846153846153848E-2</v>
      </c>
      <c r="W92">
        <f t="shared" si="96"/>
        <v>2.8846153846153846</v>
      </c>
      <c r="Y92">
        <f>INDEX(best!$A$1:$EZ$43,$B92,Y$2)</f>
        <v>4313</v>
      </c>
      <c r="Z92">
        <f>INDEX(best!$A$1:$EZ$43,$B92,Z$2)</f>
        <v>172.52</v>
      </c>
      <c r="AA92">
        <f>INDEX(best!$A$1:$EZ$43,$B92,AA$2)</f>
        <v>53</v>
      </c>
      <c r="AB92">
        <f>INDEX(best!$A$1:$EZ$43,$B92,AB$2)</f>
        <v>518</v>
      </c>
      <c r="AC92">
        <f t="shared" si="97"/>
        <v>1.6588461538461539</v>
      </c>
      <c r="AD92">
        <f t="shared" si="98"/>
        <v>0.50961538461538458</v>
      </c>
      <c r="AE92">
        <f t="shared" si="99"/>
        <v>4.9807692307692308</v>
      </c>
      <c r="AG92">
        <f>INDEX(best!$A$1:$EZ$43,$B92,AG$2)</f>
        <v>405</v>
      </c>
      <c r="AH92">
        <f>INDEX(best!$A$1:$EZ$43,$B92,AH$2)</f>
        <v>16.2</v>
      </c>
      <c r="AI92">
        <f>INDEX(best!$A$1:$EZ$43,$B92,AI$2)</f>
        <v>0</v>
      </c>
      <c r="AJ92">
        <f>INDEX(best!$A$1:$EZ$43,$B92,AJ$2)</f>
        <v>96</v>
      </c>
      <c r="AL92">
        <f>INDEX(best!$A$1:$EZ$43,$B92,AL$2)</f>
        <v>0</v>
      </c>
      <c r="AM92">
        <f>INDEX(best!$A$1:$EZ$43,$B92,AM$2)</f>
        <v>0</v>
      </c>
      <c r="AN92">
        <f>INDEX(best!$A$1:$EZ$43,$B92,AN$2)</f>
        <v>0</v>
      </c>
      <c r="AO92">
        <f>INDEX(best!$A$1:$EZ$43,$B92,AO$2)</f>
        <v>0</v>
      </c>
      <c r="AQ92" s="3">
        <f t="shared" si="109"/>
        <v>3.9615384615384615E-2</v>
      </c>
      <c r="AR92" s="2">
        <f t="shared" si="110"/>
        <v>6.1813186813186802E-2</v>
      </c>
      <c r="AT92" s="2">
        <f t="shared" si="100"/>
        <v>0.20436507936507942</v>
      </c>
      <c r="AU92" s="2">
        <f t="shared" si="111"/>
        <v>0.18088432335864224</v>
      </c>
      <c r="AW92">
        <f t="shared" si="101"/>
        <v>70.846313999999992</v>
      </c>
      <c r="BE92">
        <f>INDEX(best!$A$1:$EZ$43,$B92,BE$2)</f>
        <v>16.2</v>
      </c>
      <c r="BF92">
        <f>INDEX(best!$A$1:$EZ$43,$B92,BF$2)</f>
        <v>1.1519999999999999</v>
      </c>
      <c r="BG92">
        <f>INDEX(best!$A$1:$EZ$43,$B92,BG$2)</f>
        <v>1.4850000000000001</v>
      </c>
      <c r="BH92" s="2">
        <f t="shared" si="102"/>
        <v>7.1111111111111111E-2</v>
      </c>
      <c r="BI92" s="2">
        <f t="shared" si="103"/>
        <v>9.1666666666666674E-2</v>
      </c>
      <c r="BK92" s="2">
        <f t="shared" si="104"/>
        <v>0.18088432335864224</v>
      </c>
      <c r="BL92" s="2">
        <f t="shared" si="105"/>
        <v>0.20436507936507942</v>
      </c>
      <c r="BN92">
        <f>INDEX(best!$A$1:$EZ$43,$B92,BN$2)</f>
        <v>0</v>
      </c>
      <c r="BO92">
        <f>INDEX(best!$A$1:$EZ$43,$B92,BO$2)</f>
        <v>0</v>
      </c>
      <c r="BP92">
        <f>INDEX(best!$A$1:$EZ$43,$B92,BP$2)</f>
        <v>0</v>
      </c>
      <c r="BQ92" s="2" t="str">
        <f t="shared" si="106"/>
        <v/>
      </c>
      <c r="BR92" s="2" t="str">
        <f t="shared" si="107"/>
        <v/>
      </c>
      <c r="BU92">
        <f>INDEX(best!$A$1:$EZ$43,$B92,BU$2)</f>
        <v>4.12</v>
      </c>
      <c r="BV92">
        <f>INDEX(best!$A$1:$EZ$43,$B92,BV$2)</f>
        <v>16.2</v>
      </c>
      <c r="BW92">
        <f>INDEX(best!$A$1:$EZ$43,$B92,BW$2)</f>
        <v>1.1519999999999999</v>
      </c>
      <c r="BX92">
        <f>INDEX(best!$A$1:$EZ$43,$B92,BX$2)</f>
        <v>1.4850000000000001</v>
      </c>
      <c r="BY92">
        <f>INDEX(best!$A$1:$EZ$43,$B92,BY$2)</f>
        <v>0.97699999999999998</v>
      </c>
      <c r="BZ92">
        <f>INDEX(best!$A$1:$EZ$43,$B92,BZ$2)</f>
        <v>1.0820000000000001</v>
      </c>
      <c r="CB92">
        <f t="shared" si="112"/>
        <v>7.1111111111111107</v>
      </c>
      <c r="CC92">
        <f t="shared" si="113"/>
        <v>9.1666666666666679</v>
      </c>
      <c r="CD92">
        <f t="shared" si="114"/>
        <v>6.0308641975308648</v>
      </c>
      <c r="CE92">
        <f t="shared" si="115"/>
        <v>6.6790123456790127</v>
      </c>
      <c r="CG92">
        <v>48</v>
      </c>
      <c r="CH92">
        <v>61.29032258064516</v>
      </c>
      <c r="CJ92">
        <v>9.1666666666666679</v>
      </c>
      <c r="CK92">
        <v>61.29032258064516</v>
      </c>
    </row>
    <row r="93" spans="1:89" x14ac:dyDescent="0.2">
      <c r="A93" t="s">
        <v>148</v>
      </c>
      <c r="B93">
        <f>MATCH($A93,best!A:A,0)</f>
        <v>7</v>
      </c>
      <c r="C93">
        <f>INDEX(best!$A$1:$EZ$43,$B93,C$2)</f>
        <v>16.039072999999998</v>
      </c>
      <c r="D93">
        <f>INDEX(best!$A$1:$EZ$43,$B93,D$2)</f>
        <v>19.784186999999999</v>
      </c>
      <c r="F93">
        <f>INDEX(best!$A$1:$EZ$43,$B93,F$2)</f>
        <v>353</v>
      </c>
      <c r="G93">
        <f>INDEX(best!$A$1:$EZ$43,$B93,G$2)</f>
        <v>258</v>
      </c>
      <c r="H93">
        <f t="shared" si="89"/>
        <v>73.087818696883858</v>
      </c>
      <c r="I93">
        <f>INDEX(best!$A$1:$EZ$43,$B93,I$2)</f>
        <v>10.5</v>
      </c>
      <c r="J93">
        <f>INDEX(best!$A$1:$EZ$43,$B93,J$2)</f>
        <v>0</v>
      </c>
      <c r="K93" s="2">
        <f t="shared" si="90"/>
        <v>2.9745042492917848E-2</v>
      </c>
      <c r="L93" s="2">
        <f t="shared" si="91"/>
        <v>2.9745042492917848E-2</v>
      </c>
      <c r="M93" s="2">
        <f t="shared" si="108"/>
        <v>0.11052631578947368</v>
      </c>
      <c r="N93">
        <f t="shared" si="92"/>
        <v>84.5</v>
      </c>
      <c r="O93">
        <f t="shared" si="93"/>
        <v>23.937677053824359</v>
      </c>
      <c r="Q93">
        <f>INDEX(best!$A$1:$EZ$43,$B93,Q$2)</f>
        <v>19814</v>
      </c>
      <c r="R93">
        <f>INDEX(best!$A$1:$EZ$43,$B93,R$2)</f>
        <v>3302.3330000000001</v>
      </c>
      <c r="S93">
        <f>INDEX(best!$A$1:$EZ$43,$B93,S$2)</f>
        <v>1235</v>
      </c>
      <c r="T93">
        <f>INDEX(best!$A$1:$EZ$43,$B93,T$2)</f>
        <v>6183</v>
      </c>
      <c r="U93">
        <f t="shared" si="94"/>
        <v>9.3550509915014164</v>
      </c>
      <c r="V93">
        <f t="shared" si="95"/>
        <v>3.4985835694050991</v>
      </c>
      <c r="W93">
        <f t="shared" si="96"/>
        <v>17.51558073654391</v>
      </c>
      <c r="Y93">
        <f>INDEX(best!$A$1:$EZ$43,$B93,Y$2)</f>
        <v>1680</v>
      </c>
      <c r="Z93">
        <f>INDEX(best!$A$1:$EZ$43,$B93,Z$2)</f>
        <v>280</v>
      </c>
      <c r="AA93">
        <f>INDEX(best!$A$1:$EZ$43,$B93,AA$2)</f>
        <v>252</v>
      </c>
      <c r="AB93">
        <f>INDEX(best!$A$1:$EZ$43,$B93,AB$2)</f>
        <v>324</v>
      </c>
      <c r="AC93">
        <f t="shared" si="97"/>
        <v>0.79320113314447593</v>
      </c>
      <c r="AD93">
        <f t="shared" si="98"/>
        <v>0.71388101983002827</v>
      </c>
      <c r="AE93">
        <f t="shared" si="99"/>
        <v>0.9178470254957507</v>
      </c>
      <c r="AG93">
        <f>INDEX(best!$A$1:$EZ$43,$B93,AG$2)</f>
        <v>523</v>
      </c>
      <c r="AH93">
        <f>INDEX(best!$A$1:$EZ$43,$B93,AH$2)</f>
        <v>87.167000000000002</v>
      </c>
      <c r="AI93">
        <f>INDEX(best!$A$1:$EZ$43,$B93,AI$2)</f>
        <v>6</v>
      </c>
      <c r="AJ93">
        <f>INDEX(best!$A$1:$EZ$43,$B93,AJ$2)</f>
        <v>188</v>
      </c>
      <c r="AL93">
        <f>INDEX(best!$A$1:$EZ$43,$B93,AL$2)</f>
        <v>52</v>
      </c>
      <c r="AM93">
        <f>INDEX(best!$A$1:$EZ$43,$B93,AM$2)</f>
        <v>8.6669999999999998</v>
      </c>
      <c r="AN93">
        <f>INDEX(best!$A$1:$EZ$43,$B93,AN$2)</f>
        <v>8</v>
      </c>
      <c r="AO93">
        <f>INDEX(best!$A$1:$EZ$43,$B93,AO$2)</f>
        <v>9</v>
      </c>
      <c r="AQ93" s="3">
        <f t="shared" si="109"/>
        <v>2.9745042492917848E-2</v>
      </c>
      <c r="AR93" s="2">
        <f t="shared" si="110"/>
        <v>2.6751840211392968E-2</v>
      </c>
      <c r="AT93" s="2">
        <f t="shared" si="100"/>
        <v>0.11052631578947368</v>
      </c>
      <c r="AU93" s="2">
        <f t="shared" si="111"/>
        <v>2.6395581547954128E-2</v>
      </c>
      <c r="AW93">
        <f t="shared" si="101"/>
        <v>3.7451140000000009</v>
      </c>
      <c r="BE93">
        <f>INDEX(best!$A$1:$EZ$43,$B93,BE$2)</f>
        <v>87.167000000000002</v>
      </c>
      <c r="BF93">
        <f>INDEX(best!$A$1:$EZ$43,$B93,BF$2)</f>
        <v>15.555999999999999</v>
      </c>
      <c r="BG93">
        <f>INDEX(best!$A$1:$EZ$43,$B93,BG$2)</f>
        <v>5.7439999999999998</v>
      </c>
      <c r="BH93" s="2">
        <f t="shared" si="102"/>
        <v>0.17846203264997074</v>
      </c>
      <c r="BI93" s="2">
        <f t="shared" si="103"/>
        <v>6.5896497527734119E-2</v>
      </c>
      <c r="BK93" s="2">
        <f t="shared" si="104"/>
        <v>2.6395581547954128E-2</v>
      </c>
      <c r="BL93" s="2">
        <f t="shared" si="105"/>
        <v>0.11052631578947368</v>
      </c>
      <c r="BN93">
        <f>INDEX(best!$A$1:$EZ$43,$B93,BN$2)</f>
        <v>8.6669999999999998</v>
      </c>
      <c r="BO93">
        <f>INDEX(best!$A$1:$EZ$43,$B93,BO$2)</f>
        <v>0</v>
      </c>
      <c r="BP93">
        <f>INDEX(best!$A$1:$EZ$43,$B93,BP$2)</f>
        <v>0</v>
      </c>
      <c r="BQ93" s="2">
        <f t="shared" si="106"/>
        <v>0</v>
      </c>
      <c r="BR93" s="2">
        <f t="shared" si="107"/>
        <v>0</v>
      </c>
      <c r="BU93">
        <f>INDEX(best!$A$1:$EZ$43,$B93,BU$2)</f>
        <v>10.5</v>
      </c>
      <c r="BV93">
        <f>INDEX(best!$A$1:$EZ$43,$B93,BV$2)</f>
        <v>87.167000000000002</v>
      </c>
      <c r="BW93">
        <f>INDEX(best!$A$1:$EZ$43,$B93,BW$2)</f>
        <v>15.555999999999999</v>
      </c>
      <c r="BX93">
        <f>INDEX(best!$A$1:$EZ$43,$B93,BX$2)</f>
        <v>5.7439999999999998</v>
      </c>
      <c r="BY93">
        <f>INDEX(best!$A$1:$EZ$43,$B93,BY$2)</f>
        <v>0.33300000000000002</v>
      </c>
      <c r="BZ93">
        <f>INDEX(best!$A$1:$EZ$43,$B93,BZ$2)</f>
        <v>7.7960000000000003</v>
      </c>
      <c r="CB93">
        <f t="shared" si="112"/>
        <v>17.846203264997072</v>
      </c>
      <c r="CC93">
        <f t="shared" si="113"/>
        <v>6.5896497527734113</v>
      </c>
      <c r="CD93">
        <f t="shared" si="114"/>
        <v>0.38202530774260907</v>
      </c>
      <c r="CE93">
        <f t="shared" si="115"/>
        <v>8.9437516491332723</v>
      </c>
      <c r="CG93">
        <v>16.666666666666668</v>
      </c>
      <c r="CH93">
        <v>1.6216216216216217</v>
      </c>
      <c r="CJ93">
        <v>6.3907514450867051</v>
      </c>
      <c r="CK93">
        <v>1.6216216216216217</v>
      </c>
    </row>
    <row r="94" spans="1:89" x14ac:dyDescent="0.2">
      <c r="A94" t="s">
        <v>149</v>
      </c>
      <c r="B94">
        <f>MATCH($A94,best!A:A,0)</f>
        <v>8</v>
      </c>
      <c r="C94">
        <f>INDEX(best!$A$1:$EZ$43,$B94,C$2)</f>
        <v>5.9245140000000003</v>
      </c>
      <c r="D94">
        <f>INDEX(best!$A$1:$EZ$43,$B94,D$2)</f>
        <v>11.059862000000001</v>
      </c>
      <c r="F94">
        <f>INDEX(best!$A$1:$EZ$43,$B94,F$2)</f>
        <v>27</v>
      </c>
      <c r="G94">
        <f>INDEX(best!$A$1:$EZ$43,$B94,G$2)</f>
        <v>0</v>
      </c>
      <c r="H94">
        <f t="shared" si="89"/>
        <v>0</v>
      </c>
      <c r="I94">
        <f>INDEX(best!$A$1:$EZ$43,$B94,I$2)</f>
        <v>2.6669999999999998</v>
      </c>
      <c r="J94">
        <f>INDEX(best!$A$1:$EZ$43,$B94,J$2)</f>
        <v>0</v>
      </c>
      <c r="K94" s="2">
        <f t="shared" si="90"/>
        <v>9.877777777777777E-2</v>
      </c>
      <c r="L94" s="2">
        <f t="shared" si="91"/>
        <v>9.877777777777777E-2</v>
      </c>
      <c r="M94" s="2">
        <f t="shared" si="108"/>
        <v>9.877777777777777E-2</v>
      </c>
      <c r="N94">
        <f t="shared" si="92"/>
        <v>24.332999999999998</v>
      </c>
      <c r="O94">
        <f t="shared" si="93"/>
        <v>90.12222222222222</v>
      </c>
      <c r="Q94">
        <f>INDEX(best!$A$1:$EZ$43,$B94,Q$2)</f>
        <v>2203</v>
      </c>
      <c r="R94">
        <f>INDEX(best!$A$1:$EZ$43,$B94,R$2)</f>
        <v>367.16699999999997</v>
      </c>
      <c r="S94">
        <f>INDEX(best!$A$1:$EZ$43,$B94,S$2)</f>
        <v>348</v>
      </c>
      <c r="T94">
        <f>INDEX(best!$A$1:$EZ$43,$B94,T$2)</f>
        <v>390</v>
      </c>
      <c r="U94">
        <f t="shared" si="94"/>
        <v>13.598777777777777</v>
      </c>
      <c r="V94">
        <f t="shared" si="95"/>
        <v>12.888888888888889</v>
      </c>
      <c r="W94">
        <f t="shared" si="96"/>
        <v>14.444444444444445</v>
      </c>
      <c r="Y94">
        <f>INDEX(best!$A$1:$EZ$43,$B94,Y$2)</f>
        <v>0</v>
      </c>
      <c r="Z94">
        <f>INDEX(best!$A$1:$EZ$43,$B94,Z$2)</f>
        <v>0</v>
      </c>
      <c r="AA94">
        <f>INDEX(best!$A$1:$EZ$43,$B94,AA$2)</f>
        <v>0</v>
      </c>
      <c r="AB94">
        <f>INDEX(best!$A$1:$EZ$43,$B94,AB$2)</f>
        <v>0</v>
      </c>
      <c r="AC94">
        <f t="shared" si="97"/>
        <v>0</v>
      </c>
      <c r="AD94">
        <f t="shared" si="98"/>
        <v>0</v>
      </c>
      <c r="AE94">
        <f t="shared" si="99"/>
        <v>0</v>
      </c>
      <c r="AG94">
        <f>INDEX(best!$A$1:$EZ$43,$B94,AG$2)</f>
        <v>343</v>
      </c>
      <c r="AH94">
        <f>INDEX(best!$A$1:$EZ$43,$B94,AH$2)</f>
        <v>57.167000000000002</v>
      </c>
      <c r="AI94">
        <f>INDEX(best!$A$1:$EZ$43,$B94,AI$2)</f>
        <v>6</v>
      </c>
      <c r="AJ94">
        <f>INDEX(best!$A$1:$EZ$43,$B94,AJ$2)</f>
        <v>160</v>
      </c>
      <c r="AL94">
        <f>INDEX(best!$A$1:$EZ$43,$B94,AL$2)</f>
        <v>0</v>
      </c>
      <c r="AM94">
        <f>INDEX(best!$A$1:$EZ$43,$B94,AM$2)</f>
        <v>0</v>
      </c>
      <c r="AN94">
        <f>INDEX(best!$A$1:$EZ$43,$B94,AN$2)</f>
        <v>0</v>
      </c>
      <c r="AO94">
        <f>INDEX(best!$A$1:$EZ$43,$B94,AO$2)</f>
        <v>0</v>
      </c>
      <c r="AQ94" s="3">
        <f t="shared" si="109"/>
        <v>9.877777777777777E-2</v>
      </c>
      <c r="AR94" s="2">
        <f t="shared" si="110"/>
        <v>0.15569754362456323</v>
      </c>
      <c r="AT94" s="2">
        <f t="shared" si="100"/>
        <v>9.877777777777777E-2</v>
      </c>
      <c r="AU94" s="2">
        <f t="shared" si="111"/>
        <v>0.15569754362456323</v>
      </c>
      <c r="AW94">
        <f t="shared" si="101"/>
        <v>5.1353480000000005</v>
      </c>
      <c r="BE94">
        <f>INDEX(best!$A$1:$EZ$43,$B94,BE$2)</f>
        <v>57.167000000000002</v>
      </c>
      <c r="BF94">
        <f>INDEX(best!$A$1:$EZ$43,$B94,BF$2)</f>
        <v>8.3059999999999992</v>
      </c>
      <c r="BG94">
        <f>INDEX(best!$A$1:$EZ$43,$B94,BG$2)</f>
        <v>3.2389999999999999</v>
      </c>
      <c r="BH94" s="2">
        <f t="shared" si="102"/>
        <v>0.14529361344831807</v>
      </c>
      <c r="BI94" s="2">
        <f t="shared" si="103"/>
        <v>5.6658561757657384E-2</v>
      </c>
      <c r="BK94" s="2">
        <f t="shared" si="104"/>
        <v>0.15569754362456323</v>
      </c>
      <c r="BL94" s="2">
        <f t="shared" si="105"/>
        <v>9.877777777777777E-2</v>
      </c>
      <c r="BN94">
        <f>INDEX(best!$A$1:$EZ$43,$B94,BN$2)</f>
        <v>0</v>
      </c>
      <c r="BO94">
        <f>INDEX(best!$A$1:$EZ$43,$B94,BO$2)</f>
        <v>0</v>
      </c>
      <c r="BP94">
        <f>INDEX(best!$A$1:$EZ$43,$B94,BP$2)</f>
        <v>0</v>
      </c>
      <c r="BQ94" s="2" t="str">
        <f t="shared" si="106"/>
        <v/>
      </c>
      <c r="BR94" s="2" t="str">
        <f t="shared" si="107"/>
        <v/>
      </c>
      <c r="BU94">
        <f>INDEX(best!$A$1:$EZ$43,$B94,BU$2)</f>
        <v>2.6669999999999998</v>
      </c>
      <c r="BV94">
        <f>INDEX(best!$A$1:$EZ$43,$B94,BV$2)</f>
        <v>57.167000000000002</v>
      </c>
      <c r="BW94">
        <f>INDEX(best!$A$1:$EZ$43,$B94,BW$2)</f>
        <v>8.3059999999999992</v>
      </c>
      <c r="BX94">
        <f>INDEX(best!$A$1:$EZ$43,$B94,BX$2)</f>
        <v>3.2389999999999999</v>
      </c>
      <c r="BY94">
        <f>INDEX(best!$A$1:$EZ$43,$B94,BY$2)</f>
        <v>0</v>
      </c>
      <c r="BZ94">
        <f>INDEX(best!$A$1:$EZ$43,$B94,BZ$2)</f>
        <v>3.8330000000000002</v>
      </c>
      <c r="CB94">
        <f t="shared" si="112"/>
        <v>14.529361344831807</v>
      </c>
      <c r="CC94">
        <f t="shared" si="113"/>
        <v>5.6658561757657386</v>
      </c>
      <c r="CD94">
        <f t="shared" si="114"/>
        <v>0</v>
      </c>
      <c r="CE94">
        <f t="shared" si="115"/>
        <v>6.7049171724946213</v>
      </c>
      <c r="CG94">
        <v>0</v>
      </c>
      <c r="CH94">
        <v>0.9</v>
      </c>
      <c r="CJ94">
        <v>5.7253310476323751</v>
      </c>
      <c r="CK94">
        <v>0.9</v>
      </c>
    </row>
    <row r="95" spans="1:89" x14ac:dyDescent="0.2">
      <c r="A95" t="s">
        <v>150</v>
      </c>
      <c r="B95">
        <f>MATCH($A95,best!A:A,0)</f>
        <v>9</v>
      </c>
      <c r="C95">
        <f>INDEX(best!$A$1:$EZ$43,$B95,C$2)</f>
        <v>51.571933000000001</v>
      </c>
      <c r="D95">
        <f>INDEX(best!$A$1:$EZ$43,$B95,D$2)</f>
        <v>52.107613000000001</v>
      </c>
      <c r="F95">
        <f>INDEX(best!$A$1:$EZ$43,$B95,F$2)</f>
        <v>141</v>
      </c>
      <c r="G95">
        <f>INDEX(best!$A$1:$EZ$43,$B95,G$2)</f>
        <v>94.605000000000004</v>
      </c>
      <c r="H95">
        <f t="shared" si="89"/>
        <v>67.09574468085107</v>
      </c>
      <c r="I95">
        <f>INDEX(best!$A$1:$EZ$43,$B95,I$2)</f>
        <v>1.2629999999999999</v>
      </c>
      <c r="J95">
        <f>INDEX(best!$A$1:$EZ$43,$B95,J$2)</f>
        <v>0</v>
      </c>
      <c r="K95" s="2">
        <f t="shared" si="90"/>
        <v>8.9574468085106378E-3</v>
      </c>
      <c r="L95" s="2">
        <f t="shared" si="91"/>
        <v>8.9574468085106378E-3</v>
      </c>
      <c r="M95" s="2">
        <f t="shared" si="108"/>
        <v>2.7222761073391531E-2</v>
      </c>
      <c r="N95">
        <f t="shared" si="92"/>
        <v>45.131999999999998</v>
      </c>
      <c r="O95">
        <f t="shared" si="93"/>
        <v>32.008510638297871</v>
      </c>
      <c r="Q95">
        <f>INDEX(best!$A$1:$EZ$43,$B95,Q$2)</f>
        <v>495</v>
      </c>
      <c r="R95">
        <f>INDEX(best!$A$1:$EZ$43,$B95,R$2)</f>
        <v>13.026</v>
      </c>
      <c r="S95">
        <f>INDEX(best!$A$1:$EZ$43,$B95,S$2)</f>
        <v>2</v>
      </c>
      <c r="T95">
        <f>INDEX(best!$A$1:$EZ$43,$B95,T$2)</f>
        <v>58</v>
      </c>
      <c r="U95">
        <f t="shared" si="94"/>
        <v>9.2382978723404258E-2</v>
      </c>
      <c r="V95">
        <f t="shared" si="95"/>
        <v>1.4184397163120567E-2</v>
      </c>
      <c r="W95">
        <f t="shared" si="96"/>
        <v>0.41134751773049644</v>
      </c>
      <c r="Y95">
        <f>INDEX(best!$A$1:$EZ$43,$B95,Y$2)</f>
        <v>4948</v>
      </c>
      <c r="Z95">
        <f>INDEX(best!$A$1:$EZ$43,$B95,Z$2)</f>
        <v>130.21100000000001</v>
      </c>
      <c r="AA95">
        <f>INDEX(best!$A$1:$EZ$43,$B95,AA$2)</f>
        <v>96</v>
      </c>
      <c r="AB95">
        <f>INDEX(best!$A$1:$EZ$43,$B95,AB$2)</f>
        <v>138</v>
      </c>
      <c r="AC95">
        <f t="shared" si="97"/>
        <v>0.92348226950354617</v>
      </c>
      <c r="AD95">
        <f t="shared" si="98"/>
        <v>0.68085106382978722</v>
      </c>
      <c r="AE95">
        <f t="shared" si="99"/>
        <v>0.97872340425531912</v>
      </c>
      <c r="AG95">
        <f>INDEX(best!$A$1:$EZ$43,$B95,AG$2)</f>
        <v>90</v>
      </c>
      <c r="AH95">
        <f>INDEX(best!$A$1:$EZ$43,$B95,AH$2)</f>
        <v>2.3679999999999999</v>
      </c>
      <c r="AI95">
        <f>INDEX(best!$A$1:$EZ$43,$B95,AI$2)</f>
        <v>1</v>
      </c>
      <c r="AJ95">
        <f>INDEX(best!$A$1:$EZ$43,$B95,AJ$2)</f>
        <v>13</v>
      </c>
      <c r="AL95">
        <f>INDEX(best!$A$1:$EZ$43,$B95,AL$2)</f>
        <v>0</v>
      </c>
      <c r="AM95">
        <f>INDEX(best!$A$1:$EZ$43,$B95,AM$2)</f>
        <v>0</v>
      </c>
      <c r="AN95">
        <f>INDEX(best!$A$1:$EZ$43,$B95,AN$2)</f>
        <v>0</v>
      </c>
      <c r="AO95">
        <f>INDEX(best!$A$1:$EZ$43,$B95,AO$2)</f>
        <v>0</v>
      </c>
      <c r="AQ95" s="3">
        <f t="shared" si="109"/>
        <v>8.9574468085106378E-3</v>
      </c>
      <c r="AR95" s="2">
        <f t="shared" si="110"/>
        <v>1.6532041302177506E-2</v>
      </c>
      <c r="AT95" s="2">
        <f t="shared" si="100"/>
        <v>2.7222761073391531E-2</v>
      </c>
      <c r="AU95" s="2">
        <f t="shared" si="111"/>
        <v>0.18179026562260095</v>
      </c>
      <c r="AW95">
        <f t="shared" si="101"/>
        <v>0.53567999999999927</v>
      </c>
      <c r="BE95">
        <f>INDEX(best!$A$1:$EZ$43,$B95,BE$2)</f>
        <v>2.3679999999999999</v>
      </c>
      <c r="BF95">
        <f>INDEX(best!$A$1:$EZ$43,$B95,BF$2)</f>
        <v>7.3999999999999996E-2</v>
      </c>
      <c r="BG95">
        <f>INDEX(best!$A$1:$EZ$43,$B95,BG$2)</f>
        <v>9.0999999999999998E-2</v>
      </c>
      <c r="BH95" s="2">
        <f t="shared" si="102"/>
        <v>3.125E-2</v>
      </c>
      <c r="BI95" s="2">
        <f t="shared" si="103"/>
        <v>3.8429054054054057E-2</v>
      </c>
      <c r="BK95" s="2">
        <f t="shared" si="104"/>
        <v>0.18179026562260095</v>
      </c>
      <c r="BL95" s="2">
        <f t="shared" si="105"/>
        <v>2.7222761073391531E-2</v>
      </c>
      <c r="BN95">
        <f>INDEX(best!$A$1:$EZ$43,$B95,BN$2)</f>
        <v>0</v>
      </c>
      <c r="BO95">
        <f>INDEX(best!$A$1:$EZ$43,$B95,BO$2)</f>
        <v>0</v>
      </c>
      <c r="BP95">
        <f>INDEX(best!$A$1:$EZ$43,$B95,BP$2)</f>
        <v>0</v>
      </c>
      <c r="BQ95" s="2" t="str">
        <f t="shared" si="106"/>
        <v/>
      </c>
      <c r="BR95" s="2" t="str">
        <f t="shared" si="107"/>
        <v/>
      </c>
      <c r="BU95">
        <f>INDEX(best!$A$1:$EZ$43,$B95,BU$2)</f>
        <v>1.2629999999999999</v>
      </c>
      <c r="BV95">
        <f>INDEX(best!$A$1:$EZ$43,$B95,BV$2)</f>
        <v>2.3679999999999999</v>
      </c>
      <c r="BW95">
        <f>INDEX(best!$A$1:$EZ$43,$B95,BW$2)</f>
        <v>7.3999999999999996E-2</v>
      </c>
      <c r="BX95">
        <f>INDEX(best!$A$1:$EZ$43,$B95,BX$2)</f>
        <v>9.0999999999999998E-2</v>
      </c>
      <c r="BY95">
        <f>INDEX(best!$A$1:$EZ$43,$B95,BY$2)</f>
        <v>7.1999999999999995E-2</v>
      </c>
      <c r="BZ95">
        <f>INDEX(best!$A$1:$EZ$43,$B95,BZ$2)</f>
        <v>8.7999999999999995E-2</v>
      </c>
      <c r="CB95">
        <f t="shared" si="112"/>
        <v>3.125</v>
      </c>
      <c r="CC95">
        <f t="shared" si="113"/>
        <v>3.8429054054054053</v>
      </c>
      <c r="CD95">
        <f t="shared" si="114"/>
        <v>3.0405405405405403</v>
      </c>
      <c r="CE95">
        <f t="shared" si="115"/>
        <v>3.7162162162162158</v>
      </c>
      <c r="CG95">
        <v>94.736842105263165</v>
      </c>
      <c r="CH95">
        <v>91.111111111111114</v>
      </c>
      <c r="CJ95">
        <v>3.8429054054054053</v>
      </c>
      <c r="CK95">
        <v>91.111111111111114</v>
      </c>
    </row>
    <row r="96" spans="1:89" x14ac:dyDescent="0.2">
      <c r="A96" t="s">
        <v>152</v>
      </c>
      <c r="B96">
        <f>MATCH($A96,best!A:A,0)</f>
        <v>11</v>
      </c>
      <c r="C96">
        <f>INDEX(best!$A$1:$EZ$43,$B96,C$2)</f>
        <v>83.129627999999997</v>
      </c>
      <c r="D96">
        <f>INDEX(best!$A$1:$EZ$43,$B96,D$2)</f>
        <v>84.255617999999998</v>
      </c>
      <c r="F96">
        <f>INDEX(best!$A$1:$EZ$43,$B96,F$2)</f>
        <v>188</v>
      </c>
      <c r="G96">
        <f>INDEX(best!$A$1:$EZ$43,$B96,G$2)</f>
        <v>164.273</v>
      </c>
      <c r="H96">
        <f t="shared" si="89"/>
        <v>87.379255319148939</v>
      </c>
      <c r="I96">
        <f>INDEX(best!$A$1:$EZ$43,$B96,I$2)</f>
        <v>9.3640000000000008</v>
      </c>
      <c r="J96">
        <f>INDEX(best!$A$1:$EZ$43,$B96,J$2)</f>
        <v>0</v>
      </c>
      <c r="K96" s="2">
        <f t="shared" si="90"/>
        <v>4.9808510638297873E-2</v>
      </c>
      <c r="L96" s="2">
        <f t="shared" si="91"/>
        <v>4.9808510638297873E-2</v>
      </c>
      <c r="M96" s="2">
        <f t="shared" si="108"/>
        <v>0.39465587727061996</v>
      </c>
      <c r="N96">
        <f t="shared" si="92"/>
        <v>14.363000000000003</v>
      </c>
      <c r="O96">
        <f t="shared" si="93"/>
        <v>7.6398936170212757</v>
      </c>
      <c r="Q96">
        <f>INDEX(best!$A$1:$EZ$43,$B96,Q$2)</f>
        <v>1479</v>
      </c>
      <c r="R96">
        <f>INDEX(best!$A$1:$EZ$43,$B96,R$2)</f>
        <v>134.45500000000001</v>
      </c>
      <c r="S96">
        <f>INDEX(best!$A$1:$EZ$43,$B96,S$2)</f>
        <v>28</v>
      </c>
      <c r="T96">
        <f>INDEX(best!$A$1:$EZ$43,$B96,T$2)</f>
        <v>1183</v>
      </c>
      <c r="U96">
        <f t="shared" si="94"/>
        <v>0.71518617021276598</v>
      </c>
      <c r="V96">
        <f t="shared" si="95"/>
        <v>0.14893617021276595</v>
      </c>
      <c r="W96">
        <f t="shared" si="96"/>
        <v>6.292553191489362</v>
      </c>
      <c r="Y96">
        <f>INDEX(best!$A$1:$EZ$43,$B96,Y$2)</f>
        <v>1807</v>
      </c>
      <c r="Z96">
        <f>INDEX(best!$A$1:$EZ$43,$B96,Z$2)</f>
        <v>164.273</v>
      </c>
      <c r="AA96">
        <f>INDEX(best!$A$1:$EZ$43,$B96,AA$2)</f>
        <v>85</v>
      </c>
      <c r="AB96">
        <f>INDEX(best!$A$1:$EZ$43,$B96,AB$2)</f>
        <v>173</v>
      </c>
      <c r="AC96">
        <f t="shared" si="97"/>
        <v>0.8737925531914893</v>
      </c>
      <c r="AD96">
        <f t="shared" si="98"/>
        <v>0.4521276595744681</v>
      </c>
      <c r="AE96">
        <f t="shared" si="99"/>
        <v>0.92021276595744683</v>
      </c>
      <c r="AG96">
        <f>INDEX(best!$A$1:$EZ$43,$B96,AG$2)</f>
        <v>317</v>
      </c>
      <c r="AH96">
        <f>INDEX(best!$A$1:$EZ$43,$B96,AH$2)</f>
        <v>28.818000000000001</v>
      </c>
      <c r="AI96">
        <f>INDEX(best!$A$1:$EZ$43,$B96,AI$2)</f>
        <v>18</v>
      </c>
      <c r="AJ96">
        <f>INDEX(best!$A$1:$EZ$43,$B96,AJ$2)</f>
        <v>78</v>
      </c>
      <c r="AL96">
        <f>INDEX(best!$A$1:$EZ$43,$B96,AL$2)</f>
        <v>0</v>
      </c>
      <c r="AM96">
        <f>INDEX(best!$A$1:$EZ$43,$B96,AM$2)</f>
        <v>0</v>
      </c>
      <c r="AN96">
        <f>INDEX(best!$A$1:$EZ$43,$B96,AN$2)</f>
        <v>0</v>
      </c>
      <c r="AO96">
        <f>INDEX(best!$A$1:$EZ$43,$B96,AO$2)</f>
        <v>0</v>
      </c>
      <c r="AQ96" s="3">
        <f t="shared" si="109"/>
        <v>4.9808510638297873E-2</v>
      </c>
      <c r="AR96" s="2">
        <f t="shared" si="110"/>
        <v>9.6469028681610031E-2</v>
      </c>
      <c r="AT96" s="2">
        <f t="shared" si="100"/>
        <v>0.39465587727061996</v>
      </c>
      <c r="AU96" s="2">
        <f t="shared" si="111"/>
        <v>0.21433193261686065</v>
      </c>
      <c r="AW96">
        <f t="shared" si="101"/>
        <v>1.1259900000000016</v>
      </c>
      <c r="BE96">
        <f>INDEX(best!$A$1:$EZ$43,$B96,BE$2)</f>
        <v>28.818000000000001</v>
      </c>
      <c r="BF96">
        <f>INDEX(best!$A$1:$EZ$43,$B96,BF$2)</f>
        <v>2.0409999999999999</v>
      </c>
      <c r="BG96">
        <f>INDEX(best!$A$1:$EZ$43,$B96,BG$2)</f>
        <v>2.1280000000000001</v>
      </c>
      <c r="BH96" s="2">
        <f t="shared" si="102"/>
        <v>7.0823790686376564E-2</v>
      </c>
      <c r="BI96" s="2">
        <f t="shared" si="103"/>
        <v>7.384273717815254E-2</v>
      </c>
      <c r="BK96" s="2">
        <f t="shared" si="104"/>
        <v>0.21433193261686065</v>
      </c>
      <c r="BL96" s="2">
        <f t="shared" si="105"/>
        <v>0.39465587727061996</v>
      </c>
      <c r="BN96">
        <f>INDEX(best!$A$1:$EZ$43,$B96,BN$2)</f>
        <v>0</v>
      </c>
      <c r="BO96">
        <f>INDEX(best!$A$1:$EZ$43,$B96,BO$2)</f>
        <v>0</v>
      </c>
      <c r="BP96">
        <f>INDEX(best!$A$1:$EZ$43,$B96,BP$2)</f>
        <v>0</v>
      </c>
      <c r="BQ96" s="2" t="str">
        <f t="shared" si="106"/>
        <v/>
      </c>
      <c r="BR96" s="2" t="str">
        <f t="shared" si="107"/>
        <v/>
      </c>
      <c r="BU96">
        <f>INDEX(best!$A$1:$EZ$43,$B96,BU$2)</f>
        <v>9.3640000000000008</v>
      </c>
      <c r="BV96">
        <f>INDEX(best!$A$1:$EZ$43,$B96,BV$2)</f>
        <v>28.818000000000001</v>
      </c>
      <c r="BW96">
        <f>INDEX(best!$A$1:$EZ$43,$B96,BW$2)</f>
        <v>2.0409999999999999</v>
      </c>
      <c r="BX96">
        <f>INDEX(best!$A$1:$EZ$43,$B96,BX$2)</f>
        <v>2.1280000000000001</v>
      </c>
      <c r="BY96">
        <f>INDEX(best!$A$1:$EZ$43,$B96,BY$2)</f>
        <v>2.0409999999999999</v>
      </c>
      <c r="BZ96">
        <f>INDEX(best!$A$1:$EZ$43,$B96,BZ$2)</f>
        <v>2.3639999999999999</v>
      </c>
      <c r="CB96">
        <f t="shared" si="112"/>
        <v>7.0823790686376569</v>
      </c>
      <c r="CC96">
        <f t="shared" si="113"/>
        <v>7.3842737178152547</v>
      </c>
      <c r="CD96">
        <f t="shared" si="114"/>
        <v>7.0823790686376569</v>
      </c>
      <c r="CE96">
        <f t="shared" si="115"/>
        <v>8.2032063293774709</v>
      </c>
      <c r="CG96">
        <v>100</v>
      </c>
      <c r="CH96">
        <v>37.837837837837839</v>
      </c>
      <c r="CJ96">
        <v>4.9895501044989548</v>
      </c>
      <c r="CK96">
        <v>37.837837837837839</v>
      </c>
    </row>
    <row r="97" spans="1:89" x14ac:dyDescent="0.2">
      <c r="A97" t="s">
        <v>153</v>
      </c>
      <c r="B97">
        <f>MATCH($A97,best!A:A,0)</f>
        <v>12</v>
      </c>
      <c r="C97">
        <f>INDEX(best!$A$1:$EZ$43,$B97,C$2)</f>
        <v>7.555148</v>
      </c>
      <c r="D97">
        <f>INDEX(best!$A$1:$EZ$43,$B97,D$2)</f>
        <v>7.7060139999999997</v>
      </c>
      <c r="F97">
        <f>INDEX(best!$A$1:$EZ$43,$B97,F$2)</f>
        <v>480</v>
      </c>
      <c r="G97">
        <f>INDEX(best!$A$1:$EZ$43,$B97,G$2)</f>
        <v>395.07100000000003</v>
      </c>
      <c r="H97">
        <f t="shared" si="89"/>
        <v>82.306458333333339</v>
      </c>
      <c r="I97">
        <f>INDEX(best!$A$1:$EZ$43,$B97,I$2)</f>
        <v>1.429</v>
      </c>
      <c r="J97">
        <f>INDEX(best!$A$1:$EZ$43,$B97,J$2)</f>
        <v>0</v>
      </c>
      <c r="K97" s="2">
        <f t="shared" si="90"/>
        <v>2.9770833333333333E-3</v>
      </c>
      <c r="L97" s="2">
        <f t="shared" si="91"/>
        <v>2.9770833333333333E-3</v>
      </c>
      <c r="M97" s="2">
        <f t="shared" si="108"/>
        <v>1.6825819213696153E-2</v>
      </c>
      <c r="N97">
        <f t="shared" si="92"/>
        <v>83.499999999999972</v>
      </c>
      <c r="O97">
        <f t="shared" si="93"/>
        <v>17.395833333333332</v>
      </c>
      <c r="Q97">
        <f>INDEX(best!$A$1:$EZ$43,$B97,Q$2)</f>
        <v>11373</v>
      </c>
      <c r="R97">
        <f>INDEX(best!$A$1:$EZ$43,$B97,R$2)</f>
        <v>812.35699999999997</v>
      </c>
      <c r="S97">
        <f>INDEX(best!$A$1:$EZ$43,$B97,S$2)</f>
        <v>31</v>
      </c>
      <c r="T97">
        <f>INDEX(best!$A$1:$EZ$43,$B97,T$2)</f>
        <v>2174</v>
      </c>
      <c r="U97">
        <f t="shared" si="94"/>
        <v>1.6924104166666667</v>
      </c>
      <c r="V97">
        <f t="shared" si="95"/>
        <v>6.458333333333334E-2</v>
      </c>
      <c r="W97">
        <f t="shared" si="96"/>
        <v>4.5291666666666668</v>
      </c>
      <c r="Y97">
        <f>INDEX(best!$A$1:$EZ$43,$B97,Y$2)</f>
        <v>14998</v>
      </c>
      <c r="Z97">
        <f>INDEX(best!$A$1:$EZ$43,$B97,Z$2)</f>
        <v>1071.2860000000001</v>
      </c>
      <c r="AA97">
        <f>INDEX(best!$A$1:$EZ$43,$B97,AA$2)</f>
        <v>397</v>
      </c>
      <c r="AB97">
        <f>INDEX(best!$A$1:$EZ$43,$B97,AB$2)</f>
        <v>4042</v>
      </c>
      <c r="AC97">
        <f t="shared" si="97"/>
        <v>2.2318458333333333</v>
      </c>
      <c r="AD97">
        <f t="shared" si="98"/>
        <v>0.82708333333333328</v>
      </c>
      <c r="AE97">
        <f t="shared" si="99"/>
        <v>8.4208333333333325</v>
      </c>
      <c r="AG97">
        <f>INDEX(best!$A$1:$EZ$43,$B97,AG$2)</f>
        <v>57</v>
      </c>
      <c r="AH97">
        <f>INDEX(best!$A$1:$EZ$43,$B97,AH$2)</f>
        <v>4.0709999999999997</v>
      </c>
      <c r="AI97">
        <f>INDEX(best!$A$1:$EZ$43,$B97,AI$2)</f>
        <v>2</v>
      </c>
      <c r="AJ97">
        <f>INDEX(best!$A$1:$EZ$43,$B97,AJ$2)</f>
        <v>9</v>
      </c>
      <c r="AL97">
        <f>INDEX(best!$A$1:$EZ$43,$B97,AL$2)</f>
        <v>0</v>
      </c>
      <c r="AM97">
        <f>INDEX(best!$A$1:$EZ$43,$B97,AM$2)</f>
        <v>0</v>
      </c>
      <c r="AN97">
        <f>INDEX(best!$A$1:$EZ$43,$B97,AN$2)</f>
        <v>0</v>
      </c>
      <c r="AO97">
        <f>INDEX(best!$A$1:$EZ$43,$B97,AO$2)</f>
        <v>0</v>
      </c>
      <c r="AQ97" s="3">
        <f t="shared" si="109"/>
        <v>2.9770833333333333E-3</v>
      </c>
      <c r="AR97" s="2">
        <f t="shared" si="110"/>
        <v>2.1612375593464367E-3</v>
      </c>
      <c r="AT97" s="2">
        <f t="shared" si="100"/>
        <v>1.6825819213696153E-2</v>
      </c>
      <c r="AU97" s="2">
        <f t="shared" si="111"/>
        <v>5.0113435349236849E-3</v>
      </c>
      <c r="AW97">
        <f t="shared" si="101"/>
        <v>0.15086599999999972</v>
      </c>
      <c r="BE97">
        <f>INDEX(best!$A$1:$EZ$43,$B97,BE$2)</f>
        <v>4.0709999999999997</v>
      </c>
      <c r="BF97">
        <f>INDEX(best!$A$1:$EZ$43,$B97,BF$2)</f>
        <v>0.311</v>
      </c>
      <c r="BG97">
        <f>INDEX(best!$A$1:$EZ$43,$B97,BG$2)</f>
        <v>0.33100000000000002</v>
      </c>
      <c r="BH97" s="2">
        <f t="shared" si="102"/>
        <v>7.6394006386637195E-2</v>
      </c>
      <c r="BI97" s="2">
        <f t="shared" si="103"/>
        <v>8.1306804225006149E-2</v>
      </c>
      <c r="BK97" s="2">
        <f t="shared" si="104"/>
        <v>5.0113435349236849E-3</v>
      </c>
      <c r="BL97" s="2">
        <f t="shared" si="105"/>
        <v>1.6825819213696153E-2</v>
      </c>
      <c r="BN97">
        <f>INDEX(best!$A$1:$EZ$43,$B97,BN$2)</f>
        <v>0</v>
      </c>
      <c r="BO97">
        <f>INDEX(best!$A$1:$EZ$43,$B97,BO$2)</f>
        <v>0</v>
      </c>
      <c r="BP97">
        <f>INDEX(best!$A$1:$EZ$43,$B97,BP$2)</f>
        <v>0</v>
      </c>
      <c r="BQ97" s="2" t="str">
        <f t="shared" si="106"/>
        <v/>
      </c>
      <c r="BR97" s="2" t="str">
        <f t="shared" si="107"/>
        <v/>
      </c>
      <c r="BU97">
        <f>INDEX(best!$A$1:$EZ$43,$B97,BU$2)</f>
        <v>1.429</v>
      </c>
      <c r="BV97">
        <f>INDEX(best!$A$1:$EZ$43,$B97,BV$2)</f>
        <v>4.0709999999999997</v>
      </c>
      <c r="BW97">
        <f>INDEX(best!$A$1:$EZ$43,$B97,BW$2)</f>
        <v>0.311</v>
      </c>
      <c r="BX97">
        <f>INDEX(best!$A$1:$EZ$43,$B97,BX$2)</f>
        <v>0.33100000000000002</v>
      </c>
      <c r="BY97">
        <f>INDEX(best!$A$1:$EZ$43,$B97,BY$2)</f>
        <v>0.19</v>
      </c>
      <c r="BZ97">
        <f>INDEX(best!$A$1:$EZ$43,$B97,BZ$2)</f>
        <v>0.14299999999999999</v>
      </c>
      <c r="CB97">
        <f t="shared" si="112"/>
        <v>7.6394006386637194</v>
      </c>
      <c r="CC97">
        <f t="shared" si="113"/>
        <v>8.1306804225006157</v>
      </c>
      <c r="CD97">
        <f t="shared" si="114"/>
        <v>4.6671579464505042</v>
      </c>
      <c r="CE97">
        <f t="shared" si="115"/>
        <v>3.5126504544338002</v>
      </c>
      <c r="CG97">
        <v>42.857142857142854</v>
      </c>
      <c r="CH97">
        <v>12.903225806451612</v>
      </c>
      <c r="CJ97">
        <v>10.236339003462291</v>
      </c>
      <c r="CK97">
        <v>12.903225806451612</v>
      </c>
    </row>
    <row r="98" spans="1:89" x14ac:dyDescent="0.2">
      <c r="A98" t="s">
        <v>154</v>
      </c>
      <c r="B98">
        <f>MATCH($A98,best!A:A,0)</f>
        <v>13</v>
      </c>
      <c r="C98">
        <f>INDEX(best!$A$1:$EZ$43,$B98,C$2)</f>
        <v>4.5716419999999998</v>
      </c>
      <c r="D98">
        <f>INDEX(best!$A$1:$EZ$43,$B98,D$2)</f>
        <v>4.6524809999999999</v>
      </c>
      <c r="F98">
        <f>INDEX(best!$A$1:$EZ$43,$B98,F$2)</f>
        <v>89</v>
      </c>
      <c r="G98">
        <f>INDEX(best!$A$1:$EZ$43,$B98,G$2)</f>
        <v>52.167000000000002</v>
      </c>
      <c r="H98">
        <f t="shared" si="89"/>
        <v>58.614606741573034</v>
      </c>
      <c r="I98">
        <f>INDEX(best!$A$1:$EZ$43,$B98,I$2)</f>
        <v>7.25</v>
      </c>
      <c r="J98">
        <f>INDEX(best!$A$1:$EZ$43,$B98,J$2)</f>
        <v>0</v>
      </c>
      <c r="K98" s="2">
        <f t="shared" si="90"/>
        <v>8.1460674157303375E-2</v>
      </c>
      <c r="L98" s="2">
        <f t="shared" si="91"/>
        <v>8.1460674157303375E-2</v>
      </c>
      <c r="M98" s="2">
        <f t="shared" si="108"/>
        <v>0.19683436049195016</v>
      </c>
      <c r="N98">
        <f t="shared" si="92"/>
        <v>29.582999999999998</v>
      </c>
      <c r="O98">
        <f t="shared" si="93"/>
        <v>33.23932584269663</v>
      </c>
      <c r="Q98">
        <f>INDEX(best!$A$1:$EZ$43,$B98,Q$2)</f>
        <v>16824</v>
      </c>
      <c r="R98">
        <f>INDEX(best!$A$1:$EZ$43,$B98,R$2)</f>
        <v>1402</v>
      </c>
      <c r="S98">
        <f>INDEX(best!$A$1:$EZ$43,$B98,S$2)</f>
        <v>47</v>
      </c>
      <c r="T98">
        <f>INDEX(best!$A$1:$EZ$43,$B98,T$2)</f>
        <v>3765</v>
      </c>
      <c r="U98">
        <f t="shared" si="94"/>
        <v>15.752808988764045</v>
      </c>
      <c r="V98">
        <f t="shared" si="95"/>
        <v>0.5280898876404494</v>
      </c>
      <c r="W98">
        <f t="shared" si="96"/>
        <v>42.303370786516851</v>
      </c>
      <c r="Y98">
        <f>INDEX(best!$A$1:$EZ$43,$B98,Y$2)</f>
        <v>2795</v>
      </c>
      <c r="Z98">
        <f>INDEX(best!$A$1:$EZ$43,$B98,Z$2)</f>
        <v>232.917</v>
      </c>
      <c r="AA98">
        <f>INDEX(best!$A$1:$EZ$43,$B98,AA$2)</f>
        <v>84</v>
      </c>
      <c r="AB98">
        <f>INDEX(best!$A$1:$EZ$43,$B98,AB$2)</f>
        <v>483</v>
      </c>
      <c r="AC98">
        <f t="shared" si="97"/>
        <v>2.6170449438202246</v>
      </c>
      <c r="AD98">
        <f t="shared" si="98"/>
        <v>0.9438202247191011</v>
      </c>
      <c r="AE98">
        <f t="shared" si="99"/>
        <v>5.4269662921348312</v>
      </c>
      <c r="AG98">
        <f>INDEX(best!$A$1:$EZ$43,$B98,AG$2)</f>
        <v>3962</v>
      </c>
      <c r="AH98">
        <f>INDEX(best!$A$1:$EZ$43,$B98,AH$2)</f>
        <v>330.16699999999997</v>
      </c>
      <c r="AI98">
        <f>INDEX(best!$A$1:$EZ$43,$B98,AI$2)</f>
        <v>14</v>
      </c>
      <c r="AJ98">
        <f>INDEX(best!$A$1:$EZ$43,$B98,AJ$2)</f>
        <v>1092</v>
      </c>
      <c r="AL98">
        <f>INDEX(best!$A$1:$EZ$43,$B98,AL$2)</f>
        <v>0</v>
      </c>
      <c r="AM98">
        <f>INDEX(best!$A$1:$EZ$43,$B98,AM$2)</f>
        <v>0</v>
      </c>
      <c r="AN98">
        <f>INDEX(best!$A$1:$EZ$43,$B98,AN$2)</f>
        <v>0</v>
      </c>
      <c r="AO98">
        <f>INDEX(best!$A$1:$EZ$43,$B98,AO$2)</f>
        <v>0</v>
      </c>
      <c r="AQ98" s="3">
        <f t="shared" si="109"/>
        <v>8.1460674157303375E-2</v>
      </c>
      <c r="AR98" s="2">
        <f t="shared" si="110"/>
        <v>0.20194725481477041</v>
      </c>
      <c r="AT98" s="2">
        <f t="shared" si="100"/>
        <v>0.19683436049195016</v>
      </c>
      <c r="AU98" s="2">
        <f t="shared" si="111"/>
        <v>0.2354971469329529</v>
      </c>
      <c r="AW98">
        <f t="shared" si="101"/>
        <v>8.0839000000000105E-2</v>
      </c>
      <c r="BE98">
        <f>INDEX(best!$A$1:$EZ$43,$B98,BE$2)</f>
        <v>330.16699999999997</v>
      </c>
      <c r="BF98">
        <f>INDEX(best!$A$1:$EZ$43,$B98,BF$2)</f>
        <v>47.069000000000003</v>
      </c>
      <c r="BG98">
        <f>INDEX(best!$A$1:$EZ$43,$B98,BG$2)</f>
        <v>35.779000000000003</v>
      </c>
      <c r="BH98" s="2">
        <f t="shared" si="102"/>
        <v>0.14256118873176304</v>
      </c>
      <c r="BI98" s="2">
        <f t="shared" si="103"/>
        <v>0.10836637216923559</v>
      </c>
      <c r="BK98" s="2">
        <f t="shared" si="104"/>
        <v>0.2354971469329529</v>
      </c>
      <c r="BL98" s="2">
        <f t="shared" si="105"/>
        <v>0.19683436049195016</v>
      </c>
      <c r="BN98">
        <f>INDEX(best!$A$1:$EZ$43,$B98,BN$2)</f>
        <v>0</v>
      </c>
      <c r="BO98">
        <f>INDEX(best!$A$1:$EZ$43,$B98,BO$2)</f>
        <v>0</v>
      </c>
      <c r="BP98">
        <f>INDEX(best!$A$1:$EZ$43,$B98,BP$2)</f>
        <v>0</v>
      </c>
      <c r="BQ98" s="2" t="str">
        <f t="shared" si="106"/>
        <v/>
      </c>
      <c r="BR98" s="2" t="str">
        <f t="shared" si="107"/>
        <v/>
      </c>
      <c r="BU98">
        <f>INDEX(best!$A$1:$EZ$43,$B98,BU$2)</f>
        <v>7.25</v>
      </c>
      <c r="BV98">
        <f>INDEX(best!$A$1:$EZ$43,$B98,BV$2)</f>
        <v>330.16699999999997</v>
      </c>
      <c r="BW98">
        <f>INDEX(best!$A$1:$EZ$43,$B98,BW$2)</f>
        <v>47.069000000000003</v>
      </c>
      <c r="BX98">
        <f>INDEX(best!$A$1:$EZ$43,$B98,BX$2)</f>
        <v>35.779000000000003</v>
      </c>
      <c r="BY98">
        <f>INDEX(best!$A$1:$EZ$43,$B98,BY$2)</f>
        <v>28.332999999999998</v>
      </c>
      <c r="BZ98">
        <f>INDEX(best!$A$1:$EZ$43,$B98,BZ$2)</f>
        <v>26.65</v>
      </c>
      <c r="CB98">
        <f t="shared" si="112"/>
        <v>14.256118873176305</v>
      </c>
      <c r="CC98">
        <f t="shared" si="113"/>
        <v>10.83663721692356</v>
      </c>
      <c r="CD98">
        <f t="shared" si="114"/>
        <v>8.5814148597527922</v>
      </c>
      <c r="CE98">
        <f t="shared" si="115"/>
        <v>8.0716728201183052</v>
      </c>
      <c r="CG98">
        <v>58.333333333333336</v>
      </c>
      <c r="CH98">
        <v>2.7777777777777777</v>
      </c>
      <c r="CJ98">
        <v>6.3574799661866033</v>
      </c>
      <c r="CK98">
        <v>2.7777777777777777</v>
      </c>
    </row>
    <row r="99" spans="1:89" x14ac:dyDescent="0.2">
      <c r="A99" t="s">
        <v>155</v>
      </c>
      <c r="B99">
        <f>MATCH($A99,best!A:A,0)</f>
        <v>14</v>
      </c>
      <c r="C99">
        <f>INDEX(best!$A$1:$EZ$43,$B99,C$2)</f>
        <v>3.3040560000000001</v>
      </c>
      <c r="D99">
        <f>INDEX(best!$A$1:$EZ$43,$B99,D$2)</f>
        <v>4.3099080000000001</v>
      </c>
      <c r="F99">
        <f>INDEX(best!$A$1:$EZ$43,$B99,F$2)</f>
        <v>151</v>
      </c>
      <c r="G99">
        <f>INDEX(best!$A$1:$EZ$43,$B99,G$2)</f>
        <v>0</v>
      </c>
      <c r="H99">
        <f t="shared" si="89"/>
        <v>0</v>
      </c>
      <c r="I99">
        <f>INDEX(best!$A$1:$EZ$43,$B99,I$2)</f>
        <v>12.583</v>
      </c>
      <c r="J99">
        <f>INDEX(best!$A$1:$EZ$43,$B99,J$2)</f>
        <v>0</v>
      </c>
      <c r="K99" s="2">
        <f t="shared" si="90"/>
        <v>8.3331125827814573E-2</v>
      </c>
      <c r="L99" s="2">
        <f t="shared" si="91"/>
        <v>8.3331125827814573E-2</v>
      </c>
      <c r="M99" s="2">
        <f t="shared" si="108"/>
        <v>8.3331125827814573E-2</v>
      </c>
      <c r="N99">
        <f t="shared" si="92"/>
        <v>138.417</v>
      </c>
      <c r="O99">
        <f t="shared" si="93"/>
        <v>91.666887417218547</v>
      </c>
      <c r="Q99">
        <f>INDEX(best!$A$1:$EZ$43,$B99,Q$2)</f>
        <v>92173</v>
      </c>
      <c r="R99">
        <f>INDEX(best!$A$1:$EZ$43,$B99,R$2)</f>
        <v>7681.0829999999996</v>
      </c>
      <c r="S99">
        <f>INDEX(best!$A$1:$EZ$43,$B99,S$2)</f>
        <v>6498</v>
      </c>
      <c r="T99">
        <f>INDEX(best!$A$1:$EZ$43,$B99,T$2)</f>
        <v>10152</v>
      </c>
      <c r="U99">
        <f t="shared" si="94"/>
        <v>50.86809933774834</v>
      </c>
      <c r="V99">
        <f t="shared" si="95"/>
        <v>43.033112582781456</v>
      </c>
      <c r="W99">
        <f t="shared" si="96"/>
        <v>67.231788079470192</v>
      </c>
      <c r="Y99">
        <f>INDEX(best!$A$1:$EZ$43,$B99,Y$2)</f>
        <v>391</v>
      </c>
      <c r="Z99">
        <f>INDEX(best!$A$1:$EZ$43,$B99,Z$2)</f>
        <v>32.582999999999998</v>
      </c>
      <c r="AA99">
        <f>INDEX(best!$A$1:$EZ$43,$B99,AA$2)</f>
        <v>0</v>
      </c>
      <c r="AB99">
        <f>INDEX(best!$A$1:$EZ$43,$B99,AB$2)</f>
        <v>39</v>
      </c>
      <c r="AC99">
        <f t="shared" si="97"/>
        <v>0.21578145695364237</v>
      </c>
      <c r="AD99">
        <f t="shared" si="98"/>
        <v>0</v>
      </c>
      <c r="AE99">
        <f t="shared" si="99"/>
        <v>0.25827814569536423</v>
      </c>
      <c r="AG99">
        <f>INDEX(best!$A$1:$EZ$43,$B99,AG$2)</f>
        <v>11939</v>
      </c>
      <c r="AH99">
        <f>INDEX(best!$A$1:$EZ$43,$B99,AH$2)</f>
        <v>994.91700000000003</v>
      </c>
      <c r="AI99">
        <f>INDEX(best!$A$1:$EZ$43,$B99,AI$2)</f>
        <v>9</v>
      </c>
      <c r="AJ99">
        <f>INDEX(best!$A$1:$EZ$43,$B99,AJ$2)</f>
        <v>4325</v>
      </c>
      <c r="AL99">
        <f>INDEX(best!$A$1:$EZ$43,$B99,AL$2)</f>
        <v>0</v>
      </c>
      <c r="AM99">
        <f>INDEX(best!$A$1:$EZ$43,$B99,AM$2)</f>
        <v>0</v>
      </c>
      <c r="AN99">
        <f>INDEX(best!$A$1:$EZ$43,$B99,AN$2)</f>
        <v>0</v>
      </c>
      <c r="AO99">
        <f>INDEX(best!$A$1:$EZ$43,$B99,AO$2)</f>
        <v>0</v>
      </c>
      <c r="AQ99" s="3">
        <f t="shared" si="109"/>
        <v>8.3331125827814573E-2</v>
      </c>
      <c r="AR99" s="2">
        <f t="shared" si="110"/>
        <v>0.12898108370261302</v>
      </c>
      <c r="AT99" s="2">
        <f t="shared" si="100"/>
        <v>8.3331125827814573E-2</v>
      </c>
      <c r="AU99" s="2">
        <f t="shared" si="111"/>
        <v>0.1295282188722606</v>
      </c>
      <c r="AW99">
        <f t="shared" si="101"/>
        <v>1.005852</v>
      </c>
      <c r="BE99">
        <f>INDEX(best!$A$1:$EZ$43,$B99,BE$2)</f>
        <v>994.91700000000003</v>
      </c>
      <c r="BF99">
        <f>INDEX(best!$A$1:$EZ$43,$B99,BF$2)</f>
        <v>87.049000000000007</v>
      </c>
      <c r="BG99">
        <f>INDEX(best!$A$1:$EZ$43,$B99,BG$2)</f>
        <v>51.430999999999997</v>
      </c>
      <c r="BH99" s="2">
        <f t="shared" si="102"/>
        <v>8.7493730632806563E-2</v>
      </c>
      <c r="BI99" s="2">
        <f t="shared" si="103"/>
        <v>5.1693759378923058E-2</v>
      </c>
      <c r="BK99" s="2">
        <f t="shared" si="104"/>
        <v>0.1295282188722606</v>
      </c>
      <c r="BL99" s="2">
        <f t="shared" si="105"/>
        <v>8.3331125827814573E-2</v>
      </c>
      <c r="BN99">
        <f>INDEX(best!$A$1:$EZ$43,$B99,BN$2)</f>
        <v>0</v>
      </c>
      <c r="BO99">
        <f>INDEX(best!$A$1:$EZ$43,$B99,BO$2)</f>
        <v>0</v>
      </c>
      <c r="BP99">
        <f>INDEX(best!$A$1:$EZ$43,$B99,BP$2)</f>
        <v>0</v>
      </c>
      <c r="BQ99" s="2" t="str">
        <f t="shared" si="106"/>
        <v/>
      </c>
      <c r="BR99" s="2" t="str">
        <f t="shared" si="107"/>
        <v/>
      </c>
      <c r="BU99">
        <f>INDEX(best!$A$1:$EZ$43,$B99,BU$2)</f>
        <v>12.583</v>
      </c>
      <c r="BV99">
        <f>INDEX(best!$A$1:$EZ$43,$B99,BV$2)</f>
        <v>994.91700000000003</v>
      </c>
      <c r="BW99">
        <f>INDEX(best!$A$1:$EZ$43,$B99,BW$2)</f>
        <v>87.049000000000007</v>
      </c>
      <c r="BX99">
        <f>INDEX(best!$A$1:$EZ$43,$B99,BX$2)</f>
        <v>51.430999999999997</v>
      </c>
      <c r="BY99">
        <f>INDEX(best!$A$1:$EZ$43,$B99,BY$2)</f>
        <v>0.75</v>
      </c>
      <c r="BZ99">
        <f>INDEX(best!$A$1:$EZ$43,$B99,BZ$2)</f>
        <v>0.71</v>
      </c>
      <c r="CB99">
        <f t="shared" si="112"/>
        <v>8.7493730632806574</v>
      </c>
      <c r="CC99">
        <f t="shared" si="113"/>
        <v>5.1693759378923057</v>
      </c>
      <c r="CD99">
        <f t="shared" si="114"/>
        <v>7.5383172666664652E-2</v>
      </c>
      <c r="CE99">
        <f t="shared" si="115"/>
        <v>7.1362736791109202E-2</v>
      </c>
      <c r="CG99">
        <v>8.3333333333333339</v>
      </c>
      <c r="CH99">
        <v>4.8</v>
      </c>
      <c r="CJ99">
        <v>5.2122940908638604</v>
      </c>
      <c r="CK99">
        <v>4.8</v>
      </c>
    </row>
    <row r="100" spans="1:89" x14ac:dyDescent="0.2">
      <c r="A100" t="s">
        <v>156</v>
      </c>
      <c r="B100">
        <f>MATCH($A100,best!A:A,0)</f>
        <v>15</v>
      </c>
      <c r="C100">
        <f>INDEX(best!$A$1:$EZ$43,$B100,C$2)</f>
        <v>2.3672390000000001</v>
      </c>
      <c r="D100">
        <f>INDEX(best!$A$1:$EZ$43,$B100,D$2)</f>
        <v>2.4944760000000001</v>
      </c>
      <c r="F100">
        <f>INDEX(best!$A$1:$EZ$43,$B100,F$2)</f>
        <v>151</v>
      </c>
      <c r="G100">
        <f>INDEX(best!$A$1:$EZ$43,$B100,G$2)</f>
        <v>0</v>
      </c>
      <c r="H100">
        <f t="shared" si="89"/>
        <v>0</v>
      </c>
      <c r="I100">
        <f>INDEX(best!$A$1:$EZ$43,$B100,I$2)</f>
        <v>13.727</v>
      </c>
      <c r="J100">
        <f>INDEX(best!$A$1:$EZ$43,$B100,J$2)</f>
        <v>0</v>
      </c>
      <c r="K100" s="2">
        <f t="shared" si="90"/>
        <v>9.0907284768211929E-2</v>
      </c>
      <c r="L100" s="2">
        <f t="shared" si="91"/>
        <v>9.0907284768211929E-2</v>
      </c>
      <c r="M100" s="2">
        <f t="shared" si="108"/>
        <v>9.0907284768211929E-2</v>
      </c>
      <c r="N100">
        <f t="shared" si="92"/>
        <v>137.273</v>
      </c>
      <c r="O100">
        <f t="shared" si="93"/>
        <v>90.909271523178802</v>
      </c>
      <c r="Q100">
        <f>INDEX(best!$A$1:$EZ$43,$B100,Q$2)</f>
        <v>74289</v>
      </c>
      <c r="R100">
        <f>INDEX(best!$A$1:$EZ$43,$B100,R$2)</f>
        <v>6753.5450000000001</v>
      </c>
      <c r="S100">
        <f>INDEX(best!$A$1:$EZ$43,$B100,S$2)</f>
        <v>4006</v>
      </c>
      <c r="T100">
        <f>INDEX(best!$A$1:$EZ$43,$B100,T$2)</f>
        <v>8609</v>
      </c>
      <c r="U100">
        <f t="shared" si="94"/>
        <v>44.725463576158944</v>
      </c>
      <c r="V100">
        <f t="shared" si="95"/>
        <v>26.52980132450331</v>
      </c>
      <c r="W100">
        <f t="shared" si="96"/>
        <v>57.013245033112582</v>
      </c>
      <c r="Y100">
        <f>INDEX(best!$A$1:$EZ$43,$B100,Y$2)</f>
        <v>10</v>
      </c>
      <c r="Z100">
        <f>INDEX(best!$A$1:$EZ$43,$B100,Z$2)</f>
        <v>0.90900000000000003</v>
      </c>
      <c r="AA100">
        <f>INDEX(best!$A$1:$EZ$43,$B100,AA$2)</f>
        <v>0</v>
      </c>
      <c r="AB100">
        <f>INDEX(best!$A$1:$EZ$43,$B100,AB$2)</f>
        <v>3</v>
      </c>
      <c r="AC100">
        <f t="shared" si="97"/>
        <v>6.0198675496688746E-3</v>
      </c>
      <c r="AD100">
        <f t="shared" si="98"/>
        <v>0</v>
      </c>
      <c r="AE100">
        <f t="shared" si="99"/>
        <v>1.9867549668874173E-2</v>
      </c>
      <c r="AG100">
        <f>INDEX(best!$A$1:$EZ$43,$B100,AG$2)</f>
        <v>9901</v>
      </c>
      <c r="AH100">
        <f>INDEX(best!$A$1:$EZ$43,$B100,AH$2)</f>
        <v>900.09100000000001</v>
      </c>
      <c r="AI100">
        <f>INDEX(best!$A$1:$EZ$43,$B100,AI$2)</f>
        <v>160</v>
      </c>
      <c r="AJ100">
        <f>INDEX(best!$A$1:$EZ$43,$B100,AJ$2)</f>
        <v>2469</v>
      </c>
      <c r="AL100">
        <f>INDEX(best!$A$1:$EZ$43,$B100,AL$2)</f>
        <v>0</v>
      </c>
      <c r="AM100">
        <f>INDEX(best!$A$1:$EZ$43,$B100,AM$2)</f>
        <v>0</v>
      </c>
      <c r="AN100">
        <f>INDEX(best!$A$1:$EZ$43,$B100,AN$2)</f>
        <v>0</v>
      </c>
      <c r="AO100">
        <f>INDEX(best!$A$1:$EZ$43,$B100,AO$2)</f>
        <v>0</v>
      </c>
      <c r="AQ100" s="3">
        <f t="shared" si="109"/>
        <v>9.0907284768211929E-2</v>
      </c>
      <c r="AR100" s="2">
        <f t="shared" si="110"/>
        <v>0.13325888369363387</v>
      </c>
      <c r="AT100" s="2">
        <f t="shared" si="100"/>
        <v>9.0907284768211929E-2</v>
      </c>
      <c r="AU100" s="2">
        <f t="shared" si="111"/>
        <v>0.1332768198035254</v>
      </c>
      <c r="AW100">
        <f t="shared" si="101"/>
        <v>0.12723700000000004</v>
      </c>
      <c r="BE100">
        <f>INDEX(best!$A$1:$EZ$43,$B100,BE$2)</f>
        <v>900.09100000000001</v>
      </c>
      <c r="BF100">
        <f>INDEX(best!$A$1:$EZ$43,$B100,BF$2)</f>
        <v>48.719000000000001</v>
      </c>
      <c r="BG100">
        <f>INDEX(best!$A$1:$EZ$43,$B100,BG$2)</f>
        <v>28.559000000000001</v>
      </c>
      <c r="BH100" s="2">
        <f t="shared" si="102"/>
        <v>5.4126749406448904E-2</v>
      </c>
      <c r="BI100" s="2">
        <f t="shared" si="103"/>
        <v>3.1729014066355511E-2</v>
      </c>
      <c r="BK100" s="2">
        <f t="shared" si="104"/>
        <v>0.1332768198035254</v>
      </c>
      <c r="BL100" s="2">
        <f t="shared" si="105"/>
        <v>9.0907284768211929E-2</v>
      </c>
      <c r="BN100">
        <f>INDEX(best!$A$1:$EZ$43,$B100,BN$2)</f>
        <v>0</v>
      </c>
      <c r="BO100">
        <f>INDEX(best!$A$1:$EZ$43,$B100,BO$2)</f>
        <v>0</v>
      </c>
      <c r="BP100">
        <f>INDEX(best!$A$1:$EZ$43,$B100,BP$2)</f>
        <v>0</v>
      </c>
      <c r="BQ100" s="2" t="str">
        <f t="shared" si="106"/>
        <v/>
      </c>
      <c r="BR100" s="2" t="str">
        <f t="shared" si="107"/>
        <v/>
      </c>
      <c r="BU100">
        <f>INDEX(best!$A$1:$EZ$43,$B100,BU$2)</f>
        <v>13.727</v>
      </c>
      <c r="BV100">
        <f>INDEX(best!$A$1:$EZ$43,$B100,BV$2)</f>
        <v>900.09100000000001</v>
      </c>
      <c r="BW100">
        <f>INDEX(best!$A$1:$EZ$43,$B100,BW$2)</f>
        <v>48.719000000000001</v>
      </c>
      <c r="BX100">
        <f>INDEX(best!$A$1:$EZ$43,$B100,BX$2)</f>
        <v>28.559000000000001</v>
      </c>
      <c r="BY100">
        <f>INDEX(best!$A$1:$EZ$43,$B100,BY$2)</f>
        <v>20.681999999999999</v>
      </c>
      <c r="BZ100">
        <f>INDEX(best!$A$1:$EZ$43,$B100,BZ$2)</f>
        <v>4.806</v>
      </c>
      <c r="CB100">
        <f t="shared" si="112"/>
        <v>5.4126749406448909</v>
      </c>
      <c r="CC100">
        <f t="shared" si="113"/>
        <v>3.1729014066355514</v>
      </c>
      <c r="CD100">
        <f t="shared" si="114"/>
        <v>2.2977676701577949</v>
      </c>
      <c r="CE100">
        <f t="shared" si="115"/>
        <v>0.53394601212544068</v>
      </c>
      <c r="CG100">
        <v>18.181818181818183</v>
      </c>
      <c r="CH100">
        <v>2.8</v>
      </c>
      <c r="CJ100">
        <v>3.205009271284792</v>
      </c>
      <c r="CK100">
        <v>2.8</v>
      </c>
    </row>
    <row r="101" spans="1:89" x14ac:dyDescent="0.2">
      <c r="A101" t="s">
        <v>157</v>
      </c>
      <c r="B101">
        <f>MATCH($A101,best!A:A,0)</f>
        <v>16</v>
      </c>
      <c r="C101">
        <f>INDEX(best!$A$1:$EZ$43,$B101,C$2)</f>
        <v>0.38458199999999998</v>
      </c>
      <c r="D101">
        <f>INDEX(best!$A$1:$EZ$43,$B101,D$2)</f>
        <v>0.51130399999999998</v>
      </c>
      <c r="F101">
        <f>INDEX(best!$A$1:$EZ$43,$B101,F$2)</f>
        <v>151</v>
      </c>
      <c r="G101">
        <f>INDEX(best!$A$1:$EZ$43,$B101,G$2)</f>
        <v>0</v>
      </c>
      <c r="H101">
        <f t="shared" si="89"/>
        <v>0</v>
      </c>
      <c r="I101">
        <f>INDEX(best!$A$1:$EZ$43,$B101,I$2)</f>
        <v>7.15</v>
      </c>
      <c r="J101">
        <f>INDEX(best!$A$1:$EZ$43,$B101,J$2)</f>
        <v>0</v>
      </c>
      <c r="K101" s="2">
        <f t="shared" si="90"/>
        <v>4.7350993377483448E-2</v>
      </c>
      <c r="L101" s="2">
        <f t="shared" si="91"/>
        <v>4.7350993377483448E-2</v>
      </c>
      <c r="M101" s="2">
        <f t="shared" si="108"/>
        <v>4.7350993377483448E-2</v>
      </c>
      <c r="N101">
        <f t="shared" si="92"/>
        <v>143.85</v>
      </c>
      <c r="O101">
        <f t="shared" si="93"/>
        <v>95.264900662251648</v>
      </c>
      <c r="Q101">
        <f>INDEX(best!$A$1:$EZ$43,$B101,Q$2)</f>
        <v>34522</v>
      </c>
      <c r="R101">
        <f>INDEX(best!$A$1:$EZ$43,$B101,R$2)</f>
        <v>1726.1</v>
      </c>
      <c r="S101">
        <f>INDEX(best!$A$1:$EZ$43,$B101,S$2)</f>
        <v>151</v>
      </c>
      <c r="T101">
        <f>INDEX(best!$A$1:$EZ$43,$B101,T$2)</f>
        <v>3219</v>
      </c>
      <c r="U101">
        <f t="shared" si="94"/>
        <v>11.431125827814569</v>
      </c>
      <c r="V101">
        <f t="shared" si="95"/>
        <v>1</v>
      </c>
      <c r="W101">
        <f t="shared" si="96"/>
        <v>21.317880794701988</v>
      </c>
      <c r="Y101">
        <f>INDEX(best!$A$1:$EZ$43,$B101,Y$2)</f>
        <v>9</v>
      </c>
      <c r="Z101">
        <f>INDEX(best!$A$1:$EZ$43,$B101,Z$2)</f>
        <v>0.45</v>
      </c>
      <c r="AA101">
        <f>INDEX(best!$A$1:$EZ$43,$B101,AA$2)</f>
        <v>0</v>
      </c>
      <c r="AB101">
        <f>INDEX(best!$A$1:$EZ$43,$B101,AB$2)</f>
        <v>2</v>
      </c>
      <c r="AC101">
        <f t="shared" si="97"/>
        <v>2.980132450331126E-3</v>
      </c>
      <c r="AD101">
        <f t="shared" si="98"/>
        <v>0</v>
      </c>
      <c r="AE101">
        <f t="shared" si="99"/>
        <v>1.3245033112582781E-2</v>
      </c>
      <c r="AG101">
        <f>INDEX(best!$A$1:$EZ$43,$B101,AG$2)</f>
        <v>354</v>
      </c>
      <c r="AH101">
        <f>INDEX(best!$A$1:$EZ$43,$B101,AH$2)</f>
        <v>17.7</v>
      </c>
      <c r="AI101">
        <f>INDEX(best!$A$1:$EZ$43,$B101,AI$2)</f>
        <v>0</v>
      </c>
      <c r="AJ101">
        <f>INDEX(best!$A$1:$EZ$43,$B101,AJ$2)</f>
        <v>181</v>
      </c>
      <c r="AL101">
        <f>INDEX(best!$A$1:$EZ$43,$B101,AL$2)</f>
        <v>0</v>
      </c>
      <c r="AM101">
        <f>INDEX(best!$A$1:$EZ$43,$B101,AM$2)</f>
        <v>0</v>
      </c>
      <c r="AN101">
        <f>INDEX(best!$A$1:$EZ$43,$B101,AN$2)</f>
        <v>0</v>
      </c>
      <c r="AO101">
        <f>INDEX(best!$A$1:$EZ$43,$B101,AO$2)</f>
        <v>0</v>
      </c>
      <c r="AQ101" s="3">
        <f t="shared" si="109"/>
        <v>4.7350993377483448E-2</v>
      </c>
      <c r="AR101" s="2">
        <f t="shared" si="110"/>
        <v>1.0251657930555153E-2</v>
      </c>
      <c r="AT101" s="2">
        <f t="shared" si="100"/>
        <v>4.7350993377483448E-2</v>
      </c>
      <c r="AU101" s="2">
        <f t="shared" si="111"/>
        <v>1.0254330571809281E-2</v>
      </c>
      <c r="AW101">
        <f t="shared" si="101"/>
        <v>0.126722</v>
      </c>
      <c r="BE101">
        <f>INDEX(best!$A$1:$EZ$43,$B101,BE$2)</f>
        <v>17.7</v>
      </c>
      <c r="BF101">
        <f>INDEX(best!$A$1:$EZ$43,$B101,BF$2)</f>
        <v>1.01</v>
      </c>
      <c r="BG101">
        <f>INDEX(best!$A$1:$EZ$43,$B101,BG$2)</f>
        <v>8.1000000000000003E-2</v>
      </c>
      <c r="BH101" s="2">
        <f t="shared" si="102"/>
        <v>5.7062146892655367E-2</v>
      </c>
      <c r="BI101" s="2">
        <f t="shared" si="103"/>
        <v>4.5762711864406787E-3</v>
      </c>
      <c r="BK101" s="2">
        <f t="shared" si="104"/>
        <v>1.0254330571809281E-2</v>
      </c>
      <c r="BL101" s="2">
        <f t="shared" si="105"/>
        <v>4.7350993377483448E-2</v>
      </c>
      <c r="BN101">
        <f>INDEX(best!$A$1:$EZ$43,$B101,BN$2)</f>
        <v>0</v>
      </c>
      <c r="BO101">
        <f>INDEX(best!$A$1:$EZ$43,$B101,BO$2)</f>
        <v>0</v>
      </c>
      <c r="BP101">
        <f>INDEX(best!$A$1:$EZ$43,$B101,BP$2)</f>
        <v>0</v>
      </c>
      <c r="BQ101" s="2" t="str">
        <f t="shared" si="106"/>
        <v/>
      </c>
      <c r="BR101" s="2" t="str">
        <f t="shared" si="107"/>
        <v/>
      </c>
      <c r="BU101">
        <f>INDEX(best!$A$1:$EZ$43,$B101,BU$2)</f>
        <v>7.15</v>
      </c>
      <c r="BV101">
        <f>INDEX(best!$A$1:$EZ$43,$B101,BV$2)</f>
        <v>17.7</v>
      </c>
      <c r="BW101">
        <f>INDEX(best!$A$1:$EZ$43,$B101,BW$2)</f>
        <v>1.01</v>
      </c>
      <c r="BX101">
        <f>INDEX(best!$A$1:$EZ$43,$B101,BX$2)</f>
        <v>8.1000000000000003E-2</v>
      </c>
      <c r="BY101">
        <f>INDEX(best!$A$1:$EZ$43,$B101,BY$2)</f>
        <v>0</v>
      </c>
      <c r="BZ101">
        <f>INDEX(best!$A$1:$EZ$43,$B101,BZ$2)</f>
        <v>0</v>
      </c>
      <c r="CB101">
        <f t="shared" si="112"/>
        <v>5.7062146892655372</v>
      </c>
      <c r="CC101">
        <f t="shared" si="113"/>
        <v>0.4576271186440678</v>
      </c>
      <c r="CD101">
        <f t="shared" si="114"/>
        <v>0</v>
      </c>
      <c r="CE101">
        <f t="shared" si="115"/>
        <v>0</v>
      </c>
      <c r="CG101">
        <v>5</v>
      </c>
      <c r="CH101">
        <v>1.2</v>
      </c>
      <c r="CJ101">
        <v>0.46327683615819215</v>
      </c>
      <c r="CK101">
        <v>1.2</v>
      </c>
    </row>
    <row r="102" spans="1:89" x14ac:dyDescent="0.2">
      <c r="A102" t="s">
        <v>158</v>
      </c>
      <c r="B102">
        <f>MATCH($A102,best!A:A,0)</f>
        <v>17</v>
      </c>
      <c r="C102">
        <f>INDEX(best!$A$1:$EZ$43,$B102,C$2)</f>
        <v>3.60364</v>
      </c>
      <c r="D102">
        <f>INDEX(best!$A$1:$EZ$43,$B102,D$2)</f>
        <v>3.6192500000000001</v>
      </c>
      <c r="F102">
        <f>INDEX(best!$A$1:$EZ$43,$B102,F$2)</f>
        <v>136</v>
      </c>
      <c r="G102">
        <f>INDEX(best!$A$1:$EZ$43,$B102,G$2)</f>
        <v>59.636000000000003</v>
      </c>
      <c r="H102">
        <f t="shared" si="89"/>
        <v>43.85</v>
      </c>
      <c r="I102">
        <f>INDEX(best!$A$1:$EZ$43,$B102,I$2)</f>
        <v>3</v>
      </c>
      <c r="J102">
        <f>INDEX(best!$A$1:$EZ$43,$B102,J$2)</f>
        <v>0</v>
      </c>
      <c r="K102" s="2">
        <f t="shared" si="90"/>
        <v>2.2058823529411766E-2</v>
      </c>
      <c r="L102" s="2">
        <f t="shared" si="91"/>
        <v>2.2058823529411766E-2</v>
      </c>
      <c r="M102" s="2">
        <f t="shared" si="108"/>
        <v>3.9285527211775181E-2</v>
      </c>
      <c r="N102">
        <f t="shared" si="92"/>
        <v>73.364000000000004</v>
      </c>
      <c r="O102">
        <f t="shared" si="93"/>
        <v>53.944117647058818</v>
      </c>
      <c r="Q102">
        <f>INDEX(best!$A$1:$EZ$43,$B102,Q$2)</f>
        <v>12939</v>
      </c>
      <c r="R102">
        <f>INDEX(best!$A$1:$EZ$43,$B102,R$2)</f>
        <v>1176.2729999999999</v>
      </c>
      <c r="S102">
        <f>INDEX(best!$A$1:$EZ$43,$B102,S$2)</f>
        <v>559</v>
      </c>
      <c r="T102">
        <f>INDEX(best!$A$1:$EZ$43,$B102,T$2)</f>
        <v>2713</v>
      </c>
      <c r="U102">
        <f t="shared" si="94"/>
        <v>8.649066176470587</v>
      </c>
      <c r="V102">
        <f t="shared" si="95"/>
        <v>4.1102941176470589</v>
      </c>
      <c r="W102">
        <f t="shared" si="96"/>
        <v>19.948529411764707</v>
      </c>
      <c r="Y102">
        <f>INDEX(best!$A$1:$EZ$43,$B102,Y$2)</f>
        <v>1846</v>
      </c>
      <c r="Z102">
        <f>INDEX(best!$A$1:$EZ$43,$B102,Z$2)</f>
        <v>167.81800000000001</v>
      </c>
      <c r="AA102">
        <f>INDEX(best!$A$1:$EZ$43,$B102,AA$2)</f>
        <v>112</v>
      </c>
      <c r="AB102">
        <f>INDEX(best!$A$1:$EZ$43,$B102,AB$2)</f>
        <v>288</v>
      </c>
      <c r="AC102">
        <f t="shared" si="97"/>
        <v>1.2339558823529413</v>
      </c>
      <c r="AD102">
        <f t="shared" si="98"/>
        <v>0.82352941176470584</v>
      </c>
      <c r="AE102">
        <f t="shared" si="99"/>
        <v>2.1176470588235294</v>
      </c>
      <c r="AG102">
        <f>INDEX(best!$A$1:$EZ$43,$B102,AG$2)</f>
        <v>180</v>
      </c>
      <c r="AH102">
        <f>INDEX(best!$A$1:$EZ$43,$B102,AH$2)</f>
        <v>16.364000000000001</v>
      </c>
      <c r="AI102">
        <f>INDEX(best!$A$1:$EZ$43,$B102,AI$2)</f>
        <v>2</v>
      </c>
      <c r="AJ102">
        <f>INDEX(best!$A$1:$EZ$43,$B102,AJ$2)</f>
        <v>48</v>
      </c>
      <c r="AL102">
        <f>INDEX(best!$A$1:$EZ$43,$B102,AL$2)</f>
        <v>44</v>
      </c>
      <c r="AM102">
        <f>INDEX(best!$A$1:$EZ$43,$B102,AM$2)</f>
        <v>4</v>
      </c>
      <c r="AN102">
        <f>INDEX(best!$A$1:$EZ$43,$B102,AN$2)</f>
        <v>4</v>
      </c>
      <c r="AO102">
        <f>INDEX(best!$A$1:$EZ$43,$B102,AO$2)</f>
        <v>4</v>
      </c>
      <c r="AQ102" s="3">
        <f t="shared" si="109"/>
        <v>2.2058823529411766E-2</v>
      </c>
      <c r="AR102" s="2">
        <f t="shared" si="110"/>
        <v>1.51507598815854E-2</v>
      </c>
      <c r="AT102" s="2">
        <f t="shared" si="100"/>
        <v>3.9285527211775181E-2</v>
      </c>
      <c r="AU102" s="2">
        <f t="shared" si="111"/>
        <v>1.3911736476141169E-2</v>
      </c>
      <c r="AW102">
        <f t="shared" si="101"/>
        <v>1.5610000000000124E-2</v>
      </c>
      <c r="BE102">
        <f>INDEX(best!$A$1:$EZ$43,$B102,BE$2)</f>
        <v>16.364000000000001</v>
      </c>
      <c r="BF102">
        <f>INDEX(best!$A$1:$EZ$43,$B102,BF$2)</f>
        <v>3.76</v>
      </c>
      <c r="BG102">
        <f>INDEX(best!$A$1:$EZ$43,$B102,BG$2)</f>
        <v>2.3490000000000002</v>
      </c>
      <c r="BH102" s="2">
        <f t="shared" si="102"/>
        <v>0.22977267171840624</v>
      </c>
      <c r="BI102" s="2">
        <f t="shared" si="103"/>
        <v>0.14354681007088732</v>
      </c>
      <c r="BK102" s="2">
        <f t="shared" si="104"/>
        <v>1.3911736476141169E-2</v>
      </c>
      <c r="BL102" s="2">
        <f t="shared" si="105"/>
        <v>3.9285527211775181E-2</v>
      </c>
      <c r="BN102">
        <f>INDEX(best!$A$1:$EZ$43,$B102,BN$2)</f>
        <v>4</v>
      </c>
      <c r="BO102">
        <f>INDEX(best!$A$1:$EZ$43,$B102,BO$2)</f>
        <v>0</v>
      </c>
      <c r="BP102">
        <f>INDEX(best!$A$1:$EZ$43,$B102,BP$2)</f>
        <v>0</v>
      </c>
      <c r="BQ102" s="2">
        <f t="shared" si="106"/>
        <v>0</v>
      </c>
      <c r="BR102" s="2">
        <f t="shared" si="107"/>
        <v>0</v>
      </c>
      <c r="BU102">
        <f>INDEX(best!$A$1:$EZ$43,$B102,BU$2)</f>
        <v>3</v>
      </c>
      <c r="BV102">
        <f>INDEX(best!$A$1:$EZ$43,$B102,BV$2)</f>
        <v>16.364000000000001</v>
      </c>
      <c r="BW102">
        <f>INDEX(best!$A$1:$EZ$43,$B102,BW$2)</f>
        <v>3.76</v>
      </c>
      <c r="BX102">
        <f>INDEX(best!$A$1:$EZ$43,$B102,BX$2)</f>
        <v>2.3490000000000002</v>
      </c>
      <c r="BY102">
        <f>INDEX(best!$A$1:$EZ$43,$B102,BY$2)</f>
        <v>2.4849999999999999</v>
      </c>
      <c r="BZ102">
        <f>INDEX(best!$A$1:$EZ$43,$B102,BZ$2)</f>
        <v>2.6040000000000001</v>
      </c>
      <c r="CB102">
        <f t="shared" si="112"/>
        <v>22.977267171840623</v>
      </c>
      <c r="CC102">
        <f t="shared" si="113"/>
        <v>14.354681007088733</v>
      </c>
      <c r="CD102">
        <f t="shared" si="114"/>
        <v>15.185773649474456</v>
      </c>
      <c r="CE102">
        <f t="shared" si="115"/>
        <v>15.912979711561967</v>
      </c>
      <c r="CG102">
        <v>27.272727272727273</v>
      </c>
      <c r="CH102">
        <v>1.2</v>
      </c>
      <c r="CJ102">
        <v>15.417990711317525</v>
      </c>
      <c r="CK102">
        <v>1.2</v>
      </c>
    </row>
    <row r="103" spans="1:89" x14ac:dyDescent="0.2">
      <c r="A103" t="s">
        <v>159</v>
      </c>
      <c r="B103">
        <f>MATCH($A103,best!A:A,0)</f>
        <v>18</v>
      </c>
      <c r="C103">
        <f>INDEX(best!$A$1:$EZ$43,$B103,C$2)</f>
        <v>1.304762</v>
      </c>
      <c r="D103">
        <f>INDEX(best!$A$1:$EZ$43,$B103,D$2)</f>
        <v>1.372906</v>
      </c>
      <c r="F103">
        <f>INDEX(best!$A$1:$EZ$43,$B103,F$2)</f>
        <v>319</v>
      </c>
      <c r="G103">
        <f>INDEX(best!$A$1:$EZ$43,$B103,G$2)</f>
        <v>23</v>
      </c>
      <c r="H103">
        <f t="shared" si="89"/>
        <v>7.2100313479623823</v>
      </c>
      <c r="I103">
        <f>INDEX(best!$A$1:$EZ$43,$B103,I$2)</f>
        <v>27</v>
      </c>
      <c r="J103">
        <f>INDEX(best!$A$1:$EZ$43,$B103,J$2)</f>
        <v>0</v>
      </c>
      <c r="K103" s="2">
        <f t="shared" si="90"/>
        <v>8.4639498432601878E-2</v>
      </c>
      <c r="L103" s="2">
        <f t="shared" si="91"/>
        <v>8.4639498432601878E-2</v>
      </c>
      <c r="M103" s="2">
        <f t="shared" si="108"/>
        <v>9.1216216216216214E-2</v>
      </c>
      <c r="N103">
        <f t="shared" si="92"/>
        <v>269</v>
      </c>
      <c r="O103">
        <f t="shared" si="93"/>
        <v>84.32601880877742</v>
      </c>
      <c r="Q103">
        <f>INDEX(best!$A$1:$EZ$43,$B103,Q$2)</f>
        <v>182255</v>
      </c>
      <c r="R103">
        <f>INDEX(best!$A$1:$EZ$43,$B103,R$2)</f>
        <v>36451</v>
      </c>
      <c r="S103">
        <f>INDEX(best!$A$1:$EZ$43,$B103,S$2)</f>
        <v>5984</v>
      </c>
      <c r="T103">
        <f>INDEX(best!$A$1:$EZ$43,$B103,T$2)</f>
        <v>46281</v>
      </c>
      <c r="U103">
        <f t="shared" si="94"/>
        <v>114.26645768025078</v>
      </c>
      <c r="V103">
        <f t="shared" si="95"/>
        <v>18.758620689655171</v>
      </c>
      <c r="W103">
        <f t="shared" si="96"/>
        <v>145.08150470219437</v>
      </c>
      <c r="Y103">
        <f>INDEX(best!$A$1:$EZ$43,$B103,Y$2)</f>
        <v>944</v>
      </c>
      <c r="Z103">
        <f>INDEX(best!$A$1:$EZ$43,$B103,Z$2)</f>
        <v>188.8</v>
      </c>
      <c r="AA103">
        <f>INDEX(best!$A$1:$EZ$43,$B103,AA$2)</f>
        <v>8</v>
      </c>
      <c r="AB103">
        <f>INDEX(best!$A$1:$EZ$43,$B103,AB$2)</f>
        <v>397</v>
      </c>
      <c r="AC103">
        <f t="shared" si="97"/>
        <v>0.59184952978056427</v>
      </c>
      <c r="AD103">
        <f t="shared" si="98"/>
        <v>2.5078369905956112E-2</v>
      </c>
      <c r="AE103">
        <f t="shared" si="99"/>
        <v>1.244514106583072</v>
      </c>
      <c r="AG103">
        <f>INDEX(best!$A$1:$EZ$43,$B103,AG$2)</f>
        <v>8353</v>
      </c>
      <c r="AH103">
        <f>INDEX(best!$A$1:$EZ$43,$B103,AH$2)</f>
        <v>1670.6</v>
      </c>
      <c r="AI103">
        <f>INDEX(best!$A$1:$EZ$43,$B103,AI$2)</f>
        <v>321</v>
      </c>
      <c r="AJ103">
        <f>INDEX(best!$A$1:$EZ$43,$B103,AJ$2)</f>
        <v>4040</v>
      </c>
      <c r="AL103">
        <f>INDEX(best!$A$1:$EZ$43,$B103,AL$2)</f>
        <v>0</v>
      </c>
      <c r="AM103">
        <f>INDEX(best!$A$1:$EZ$43,$B103,AM$2)</f>
        <v>0</v>
      </c>
      <c r="AN103">
        <f>INDEX(best!$A$1:$EZ$43,$B103,AN$2)</f>
        <v>0</v>
      </c>
      <c r="AO103">
        <f>INDEX(best!$A$1:$EZ$43,$B103,AO$2)</f>
        <v>0</v>
      </c>
      <c r="AQ103" s="3">
        <f t="shared" si="109"/>
        <v>8.4639498432601878E-2</v>
      </c>
      <c r="AR103" s="2">
        <f t="shared" si="110"/>
        <v>4.5595227048182571E-2</v>
      </c>
      <c r="AT103" s="2">
        <f t="shared" si="100"/>
        <v>9.1216216216216214E-2</v>
      </c>
      <c r="AU103" s="2">
        <f t="shared" si="111"/>
        <v>4.5831390085320015E-2</v>
      </c>
      <c r="AW103">
        <f t="shared" si="101"/>
        <v>6.8143999999999982E-2</v>
      </c>
      <c r="BE103">
        <f>INDEX(best!$A$1:$EZ$43,$B103,BE$2)</f>
        <v>1670.6</v>
      </c>
      <c r="BF103">
        <f>INDEX(best!$A$1:$EZ$43,$B103,BF$2)</f>
        <v>370.84</v>
      </c>
      <c r="BG103">
        <f>INDEX(best!$A$1:$EZ$43,$B103,BG$2)</f>
        <v>34.055999999999997</v>
      </c>
      <c r="BH103" s="2">
        <f t="shared" si="102"/>
        <v>0.22198012690051477</v>
      </c>
      <c r="BI103" s="2">
        <f t="shared" si="103"/>
        <v>2.0385490243026456E-2</v>
      </c>
      <c r="BK103" s="2">
        <f t="shared" si="104"/>
        <v>4.5831390085320015E-2</v>
      </c>
      <c r="BL103" s="2">
        <f t="shared" si="105"/>
        <v>9.1216216216216214E-2</v>
      </c>
      <c r="BN103">
        <f>INDEX(best!$A$1:$EZ$43,$B103,BN$2)</f>
        <v>0</v>
      </c>
      <c r="BO103">
        <f>INDEX(best!$A$1:$EZ$43,$B103,BO$2)</f>
        <v>0</v>
      </c>
      <c r="BP103">
        <f>INDEX(best!$A$1:$EZ$43,$B103,BP$2)</f>
        <v>0</v>
      </c>
      <c r="BQ103" s="2" t="str">
        <f t="shared" si="106"/>
        <v/>
      </c>
      <c r="BR103" s="2" t="str">
        <f t="shared" si="107"/>
        <v/>
      </c>
      <c r="BU103">
        <f>INDEX(best!$A$1:$EZ$43,$B103,BU$2)</f>
        <v>27</v>
      </c>
      <c r="BV103">
        <f>INDEX(best!$A$1:$EZ$43,$B103,BV$2)</f>
        <v>1670.6</v>
      </c>
      <c r="BW103">
        <f>INDEX(best!$A$1:$EZ$43,$B103,BW$2)</f>
        <v>370.84</v>
      </c>
      <c r="BX103">
        <f>INDEX(best!$A$1:$EZ$43,$B103,BX$2)</f>
        <v>34.055999999999997</v>
      </c>
      <c r="BY103">
        <f>INDEX(best!$A$1:$EZ$43,$B103,BY$2)</f>
        <v>0</v>
      </c>
      <c r="BZ103">
        <f>INDEX(best!$A$1:$EZ$43,$B103,BZ$2)</f>
        <v>14.2</v>
      </c>
      <c r="CB103">
        <f t="shared" si="112"/>
        <v>22.198012690051481</v>
      </c>
      <c r="CC103">
        <f t="shared" si="113"/>
        <v>2.0385490243026458</v>
      </c>
      <c r="CD103">
        <f t="shared" si="114"/>
        <v>0</v>
      </c>
      <c r="CE103">
        <f t="shared" si="115"/>
        <v>0.84999401412666109</v>
      </c>
      <c r="CG103">
        <v>0</v>
      </c>
      <c r="CH103">
        <v>0.31496062992125984</v>
      </c>
      <c r="CJ103">
        <v>2.1055309469651622</v>
      </c>
      <c r="CK103">
        <v>0.31496062992125984</v>
      </c>
    </row>
    <row r="104" spans="1:89" x14ac:dyDescent="0.2">
      <c r="A104" t="s">
        <v>160</v>
      </c>
      <c r="B104">
        <f>MATCH($A104,best!A:A,0)</f>
        <v>19</v>
      </c>
      <c r="C104">
        <f>INDEX(best!$A$1:$EZ$43,$B104,C$2)</f>
        <v>4.4117649999999999</v>
      </c>
      <c r="D104">
        <f>INDEX(best!$A$1:$EZ$43,$B104,D$2)</f>
        <v>7.3684589999999996</v>
      </c>
      <c r="F104">
        <f>INDEX(best!$A$1:$EZ$43,$B104,F$2)</f>
        <v>96</v>
      </c>
      <c r="G104">
        <f>INDEX(best!$A$1:$EZ$43,$B104,G$2)</f>
        <v>65.599999999999994</v>
      </c>
      <c r="H104">
        <f t="shared" si="89"/>
        <v>68.333333333333329</v>
      </c>
      <c r="I104">
        <f>INDEX(best!$A$1:$EZ$43,$B104,I$2)</f>
        <v>6</v>
      </c>
      <c r="J104">
        <f>INDEX(best!$A$1:$EZ$43,$B104,J$2)</f>
        <v>0</v>
      </c>
      <c r="K104" s="2">
        <f t="shared" si="90"/>
        <v>6.25E-2</v>
      </c>
      <c r="L104" s="2">
        <f t="shared" si="91"/>
        <v>6.25E-2</v>
      </c>
      <c r="M104" s="2">
        <f t="shared" si="108"/>
        <v>0.19736842105263155</v>
      </c>
      <c r="N104">
        <f t="shared" si="92"/>
        <v>24.400000000000006</v>
      </c>
      <c r="O104">
        <f t="shared" si="93"/>
        <v>25.416666666666675</v>
      </c>
      <c r="Q104">
        <f>INDEX(best!$A$1:$EZ$43,$B104,Q$2)</f>
        <v>1087</v>
      </c>
      <c r="R104">
        <f>INDEX(best!$A$1:$EZ$43,$B104,R$2)</f>
        <v>217.4</v>
      </c>
      <c r="S104">
        <f>INDEX(best!$A$1:$EZ$43,$B104,S$2)</f>
        <v>63</v>
      </c>
      <c r="T104">
        <f>INDEX(best!$A$1:$EZ$43,$B104,T$2)</f>
        <v>409</v>
      </c>
      <c r="U104">
        <f t="shared" si="94"/>
        <v>2.2645833333333334</v>
      </c>
      <c r="V104">
        <f t="shared" si="95"/>
        <v>0.65625</v>
      </c>
      <c r="W104">
        <f t="shared" si="96"/>
        <v>4.260416666666667</v>
      </c>
      <c r="Y104">
        <f>INDEX(best!$A$1:$EZ$43,$B104,Y$2)</f>
        <v>523</v>
      </c>
      <c r="Z104">
        <f>INDEX(best!$A$1:$EZ$43,$B104,Z$2)</f>
        <v>104.6</v>
      </c>
      <c r="AA104">
        <f>INDEX(best!$A$1:$EZ$43,$B104,AA$2)</f>
        <v>88</v>
      </c>
      <c r="AB104">
        <f>INDEX(best!$A$1:$EZ$43,$B104,AB$2)</f>
        <v>129</v>
      </c>
      <c r="AC104">
        <f t="shared" si="97"/>
        <v>1.0895833333333333</v>
      </c>
      <c r="AD104">
        <f t="shared" si="98"/>
        <v>0.91666666666666663</v>
      </c>
      <c r="AE104">
        <f t="shared" si="99"/>
        <v>1.34375</v>
      </c>
      <c r="AG104">
        <f>INDEX(best!$A$1:$EZ$43,$B104,AG$2)</f>
        <v>186</v>
      </c>
      <c r="AH104">
        <f>INDEX(best!$A$1:$EZ$43,$B104,AH$2)</f>
        <v>37.200000000000003</v>
      </c>
      <c r="AI104">
        <f>INDEX(best!$A$1:$EZ$43,$B104,AI$2)</f>
        <v>27</v>
      </c>
      <c r="AJ104">
        <f>INDEX(best!$A$1:$EZ$43,$B104,AJ$2)</f>
        <v>43</v>
      </c>
      <c r="AL104">
        <f>INDEX(best!$A$1:$EZ$43,$B104,AL$2)</f>
        <v>0</v>
      </c>
      <c r="AM104">
        <f>INDEX(best!$A$1:$EZ$43,$B104,AM$2)</f>
        <v>0</v>
      </c>
      <c r="AN104">
        <f>INDEX(best!$A$1:$EZ$43,$B104,AN$2)</f>
        <v>0</v>
      </c>
      <c r="AO104">
        <f>INDEX(best!$A$1:$EZ$43,$B104,AO$2)</f>
        <v>0</v>
      </c>
      <c r="AQ104" s="3">
        <f t="shared" si="109"/>
        <v>6.25E-2</v>
      </c>
      <c r="AR104" s="2">
        <f t="shared" si="110"/>
        <v>0.11552795031055901</v>
      </c>
      <c r="AT104" s="2">
        <f t="shared" si="100"/>
        <v>0.19736842105263155</v>
      </c>
      <c r="AU104" s="2">
        <f t="shared" si="111"/>
        <v>0.17111315547378106</v>
      </c>
      <c r="AW104">
        <f t="shared" si="101"/>
        <v>2.9566939999999997</v>
      </c>
      <c r="BE104">
        <f>INDEX(best!$A$1:$EZ$43,$B104,BE$2)</f>
        <v>37.200000000000003</v>
      </c>
      <c r="BF104">
        <f>INDEX(best!$A$1:$EZ$43,$B104,BF$2)</f>
        <v>14.44</v>
      </c>
      <c r="BG104">
        <f>INDEX(best!$A$1:$EZ$43,$B104,BG$2)</f>
        <v>11.632</v>
      </c>
      <c r="BH104" s="2">
        <f t="shared" si="102"/>
        <v>0.38817204301075264</v>
      </c>
      <c r="BI104" s="2">
        <f t="shared" si="103"/>
        <v>0.31268817204301069</v>
      </c>
      <c r="BK104" s="2">
        <f t="shared" si="104"/>
        <v>0.17111315547378106</v>
      </c>
      <c r="BL104" s="2">
        <f t="shared" si="105"/>
        <v>0.19736842105263155</v>
      </c>
      <c r="BN104">
        <f>INDEX(best!$A$1:$EZ$43,$B104,BN$2)</f>
        <v>0</v>
      </c>
      <c r="BO104">
        <f>INDEX(best!$A$1:$EZ$43,$B104,BO$2)</f>
        <v>0</v>
      </c>
      <c r="BP104">
        <f>INDEX(best!$A$1:$EZ$43,$B104,BP$2)</f>
        <v>0</v>
      </c>
      <c r="BQ104" s="2" t="str">
        <f t="shared" si="106"/>
        <v/>
      </c>
      <c r="BR104" s="2" t="str">
        <f t="shared" si="107"/>
        <v/>
      </c>
      <c r="BU104">
        <f>INDEX(best!$A$1:$EZ$43,$B104,BU$2)</f>
        <v>6</v>
      </c>
      <c r="BV104">
        <f>INDEX(best!$A$1:$EZ$43,$B104,BV$2)</f>
        <v>37.200000000000003</v>
      </c>
      <c r="BW104">
        <f>INDEX(best!$A$1:$EZ$43,$B104,BW$2)</f>
        <v>14.44</v>
      </c>
      <c r="BX104">
        <f>INDEX(best!$A$1:$EZ$43,$B104,BX$2)</f>
        <v>11.632</v>
      </c>
      <c r="BY104">
        <f>INDEX(best!$A$1:$EZ$43,$B104,BY$2)</f>
        <v>14.3</v>
      </c>
      <c r="BZ104">
        <f>INDEX(best!$A$1:$EZ$43,$B104,BZ$2)</f>
        <v>12.65</v>
      </c>
      <c r="CB104">
        <f t="shared" si="112"/>
        <v>38.817204301075265</v>
      </c>
      <c r="CC104">
        <f t="shared" si="113"/>
        <v>31.268817204301072</v>
      </c>
      <c r="CD104">
        <f t="shared" si="114"/>
        <v>38.44086021505376</v>
      </c>
      <c r="CE104">
        <f t="shared" si="115"/>
        <v>34.005376344086017</v>
      </c>
      <c r="CG104">
        <v>40</v>
      </c>
      <c r="CH104">
        <v>7.2</v>
      </c>
      <c r="CJ104">
        <v>26.232432432432429</v>
      </c>
      <c r="CK104">
        <v>7.2</v>
      </c>
    </row>
    <row r="105" spans="1:89" x14ac:dyDescent="0.2">
      <c r="A105" t="s">
        <v>161</v>
      </c>
      <c r="B105">
        <f>MATCH($A105,best!A:A,0)</f>
        <v>20</v>
      </c>
      <c r="C105">
        <f>INDEX(best!$A$1:$EZ$43,$B105,C$2)</f>
        <v>9.5894739999999992</v>
      </c>
      <c r="D105">
        <f>INDEX(best!$A$1:$EZ$43,$B105,D$2)</f>
        <v>14.024221000000001</v>
      </c>
      <c r="F105">
        <f>INDEX(best!$A$1:$EZ$43,$B105,F$2)</f>
        <v>422</v>
      </c>
      <c r="G105">
        <f>INDEX(best!$A$1:$EZ$43,$B105,G$2)</f>
        <v>292.65499999999997</v>
      </c>
      <c r="H105">
        <f t="shared" si="89"/>
        <v>69.349526066350705</v>
      </c>
      <c r="I105">
        <f>INDEX(best!$A$1:$EZ$43,$B105,I$2)</f>
        <v>2.8620000000000001</v>
      </c>
      <c r="J105">
        <f>INDEX(best!$A$1:$EZ$43,$B105,J$2)</f>
        <v>5</v>
      </c>
      <c r="K105" s="2">
        <f t="shared" si="90"/>
        <v>6.7819905213270144E-3</v>
      </c>
      <c r="L105" s="2">
        <f t="shared" si="91"/>
        <v>1.8630331753554503E-2</v>
      </c>
      <c r="M105" s="2">
        <f t="shared" si="108"/>
        <v>2.2126869998840306E-2</v>
      </c>
      <c r="N105">
        <f t="shared" si="92"/>
        <v>126.48300000000003</v>
      </c>
      <c r="O105">
        <f t="shared" si="93"/>
        <v>29.97227488151659</v>
      </c>
      <c r="Q105">
        <f>INDEX(best!$A$1:$EZ$43,$B105,Q$2)</f>
        <v>13382</v>
      </c>
      <c r="R105">
        <f>INDEX(best!$A$1:$EZ$43,$B105,R$2)</f>
        <v>461.44799999999998</v>
      </c>
      <c r="S105">
        <f>INDEX(best!$A$1:$EZ$43,$B105,S$2)</f>
        <v>9</v>
      </c>
      <c r="T105">
        <f>INDEX(best!$A$1:$EZ$43,$B105,T$2)</f>
        <v>2282</v>
      </c>
      <c r="U105">
        <f t="shared" si="94"/>
        <v>1.0934786729857819</v>
      </c>
      <c r="V105">
        <f t="shared" si="95"/>
        <v>2.132701421800948E-2</v>
      </c>
      <c r="W105">
        <f t="shared" si="96"/>
        <v>5.407582938388626</v>
      </c>
      <c r="Y105">
        <f>INDEX(best!$A$1:$EZ$43,$B105,Y$2)</f>
        <v>14212</v>
      </c>
      <c r="Z105">
        <f>INDEX(best!$A$1:$EZ$43,$B105,Z$2)</f>
        <v>490.06900000000002</v>
      </c>
      <c r="AA105">
        <f>INDEX(best!$A$1:$EZ$43,$B105,AA$2)</f>
        <v>341</v>
      </c>
      <c r="AB105">
        <f>INDEX(best!$A$1:$EZ$43,$B105,AB$2)</f>
        <v>964</v>
      </c>
      <c r="AC105">
        <f t="shared" si="97"/>
        <v>1.1613009478672986</v>
      </c>
      <c r="AD105">
        <f t="shared" si="98"/>
        <v>0.80805687203791465</v>
      </c>
      <c r="AE105">
        <f t="shared" si="99"/>
        <v>2.2843601895734595</v>
      </c>
      <c r="AG105">
        <f>INDEX(best!$A$1:$EZ$43,$B105,AG$2)</f>
        <v>794</v>
      </c>
      <c r="AH105">
        <f>INDEX(best!$A$1:$EZ$43,$B105,AH$2)</f>
        <v>27.379000000000001</v>
      </c>
      <c r="AI105">
        <f>INDEX(best!$A$1:$EZ$43,$B105,AI$2)</f>
        <v>5</v>
      </c>
      <c r="AJ105">
        <f>INDEX(best!$A$1:$EZ$43,$B105,AJ$2)</f>
        <v>226</v>
      </c>
      <c r="AL105">
        <f>INDEX(best!$A$1:$EZ$43,$B105,AL$2)</f>
        <v>310</v>
      </c>
      <c r="AM105">
        <f>INDEX(best!$A$1:$EZ$43,$B105,AM$2)</f>
        <v>10.69</v>
      </c>
      <c r="AN105">
        <f>INDEX(best!$A$1:$EZ$43,$B105,AN$2)</f>
        <v>8</v>
      </c>
      <c r="AO105">
        <f>INDEX(best!$A$1:$EZ$43,$B105,AO$2)</f>
        <v>16</v>
      </c>
      <c r="AQ105" s="3">
        <f t="shared" si="109"/>
        <v>1.8630331753554503E-2</v>
      </c>
      <c r="AR105" s="2">
        <f t="shared" si="110"/>
        <v>4.0008743932057965E-2</v>
      </c>
      <c r="AT105" s="2">
        <f t="shared" si="100"/>
        <v>2.2126869998840306E-2</v>
      </c>
      <c r="AU105" s="2">
        <f t="shared" si="111"/>
        <v>5.9332795894662026E-2</v>
      </c>
      <c r="AW105">
        <f t="shared" si="101"/>
        <v>4.4347470000000015</v>
      </c>
      <c r="BE105">
        <f>INDEX(best!$A$1:$EZ$43,$B105,BE$2)</f>
        <v>27.379000000000001</v>
      </c>
      <c r="BF105">
        <f>INDEX(best!$A$1:$EZ$43,$B105,BF$2)</f>
        <v>0.89800000000000002</v>
      </c>
      <c r="BG105">
        <f>INDEX(best!$A$1:$EZ$43,$B105,BG$2)</f>
        <v>0.50700000000000001</v>
      </c>
      <c r="BH105" s="2">
        <f t="shared" si="102"/>
        <v>3.2798860440483579E-2</v>
      </c>
      <c r="BI105" s="2">
        <f t="shared" si="103"/>
        <v>1.8517842141787502E-2</v>
      </c>
      <c r="BK105" s="2">
        <f t="shared" si="104"/>
        <v>5.9332795894662026E-2</v>
      </c>
      <c r="BL105" s="2">
        <f t="shared" si="105"/>
        <v>2.2126869998840306E-2</v>
      </c>
      <c r="BN105">
        <f>INDEX(best!$A$1:$EZ$43,$B105,BN$2)</f>
        <v>10.69</v>
      </c>
      <c r="BO105">
        <f>INDEX(best!$A$1:$EZ$43,$B105,BO$2)</f>
        <v>0</v>
      </c>
      <c r="BP105">
        <f>INDEX(best!$A$1:$EZ$43,$B105,BP$2)</f>
        <v>0</v>
      </c>
      <c r="BQ105" s="2">
        <f t="shared" si="106"/>
        <v>0</v>
      </c>
      <c r="BR105" s="2">
        <f t="shared" si="107"/>
        <v>0</v>
      </c>
      <c r="BU105">
        <f>INDEX(best!$A$1:$EZ$43,$B105,BU$2)</f>
        <v>2.8620000000000001</v>
      </c>
      <c r="BV105">
        <f>INDEX(best!$A$1:$EZ$43,$B105,BV$2)</f>
        <v>27.379000000000001</v>
      </c>
      <c r="BW105">
        <f>INDEX(best!$A$1:$EZ$43,$B105,BW$2)</f>
        <v>0.89800000000000002</v>
      </c>
      <c r="BX105">
        <f>INDEX(best!$A$1:$EZ$43,$B105,BX$2)</f>
        <v>0.50700000000000001</v>
      </c>
      <c r="BY105">
        <f>INDEX(best!$A$1:$EZ$43,$B105,BY$2)</f>
        <v>0.78100000000000003</v>
      </c>
      <c r="BZ105">
        <f>INDEX(best!$A$1:$EZ$43,$B105,BZ$2)</f>
        <v>0.61899999999999999</v>
      </c>
      <c r="CB105">
        <f t="shared" si="112"/>
        <v>3.2798860440483582</v>
      </c>
      <c r="CC105">
        <f t="shared" si="113"/>
        <v>1.8517842141787502</v>
      </c>
      <c r="CD105">
        <f t="shared" si="114"/>
        <v>2.8525512253917236</v>
      </c>
      <c r="CE105">
        <f t="shared" si="115"/>
        <v>2.2608568610979214</v>
      </c>
      <c r="CG105">
        <v>48.275862068965516</v>
      </c>
      <c r="CH105">
        <v>11.261872455902306</v>
      </c>
      <c r="CJ105">
        <v>1.5413272946418786</v>
      </c>
      <c r="CK105">
        <v>11.261872455902306</v>
      </c>
    </row>
    <row r="106" spans="1:89" x14ac:dyDescent="0.2">
      <c r="A106" t="s">
        <v>162</v>
      </c>
      <c r="B106">
        <f>MATCH($A106,best!A:A,0)</f>
        <v>21</v>
      </c>
      <c r="C106">
        <f>INDEX(best!$A$1:$EZ$43,$B106,C$2)</f>
        <v>1.833151</v>
      </c>
      <c r="D106">
        <f>INDEX(best!$A$1:$EZ$43,$B106,D$2)</f>
        <v>5.1851159999999998</v>
      </c>
      <c r="F106">
        <f>INDEX(best!$A$1:$EZ$43,$B106,F$2)</f>
        <v>33</v>
      </c>
      <c r="G106">
        <f>INDEX(best!$A$1:$EZ$43,$B106,G$2)</f>
        <v>25.667000000000002</v>
      </c>
      <c r="H106">
        <f t="shared" si="89"/>
        <v>77.778787878787881</v>
      </c>
      <c r="I106">
        <f>INDEX(best!$A$1:$EZ$43,$B106,I$2)</f>
        <v>1.667</v>
      </c>
      <c r="J106">
        <f>INDEX(best!$A$1:$EZ$43,$B106,J$2)</f>
        <v>0</v>
      </c>
      <c r="K106" s="2">
        <f t="shared" si="90"/>
        <v>5.0515151515151513E-2</v>
      </c>
      <c r="L106" s="2">
        <f t="shared" si="91"/>
        <v>5.0515151515151513E-2</v>
      </c>
      <c r="M106" s="2">
        <f t="shared" si="108"/>
        <v>0.22732851493249698</v>
      </c>
      <c r="N106">
        <f t="shared" si="92"/>
        <v>5.6659999999999986</v>
      </c>
      <c r="O106">
        <f t="shared" si="93"/>
        <v>17.169696969696957</v>
      </c>
      <c r="Q106">
        <f>INDEX(best!$A$1:$EZ$43,$B106,Q$2)</f>
        <v>233</v>
      </c>
      <c r="R106">
        <f>INDEX(best!$A$1:$EZ$43,$B106,R$2)</f>
        <v>38.832999999999998</v>
      </c>
      <c r="S106">
        <f>INDEX(best!$A$1:$EZ$43,$B106,S$2)</f>
        <v>3</v>
      </c>
      <c r="T106">
        <f>INDEX(best!$A$1:$EZ$43,$B106,T$2)</f>
        <v>134</v>
      </c>
      <c r="U106">
        <f t="shared" si="94"/>
        <v>1.1767575757575757</v>
      </c>
      <c r="V106">
        <f t="shared" si="95"/>
        <v>9.0909090909090912E-2</v>
      </c>
      <c r="W106">
        <f t="shared" si="96"/>
        <v>4.0606060606060606</v>
      </c>
      <c r="Y106">
        <f>INDEX(best!$A$1:$EZ$43,$B106,Y$2)</f>
        <v>173</v>
      </c>
      <c r="Z106">
        <f>INDEX(best!$A$1:$EZ$43,$B106,Z$2)</f>
        <v>28.832999999999998</v>
      </c>
      <c r="AA106">
        <f>INDEX(best!$A$1:$EZ$43,$B106,AA$2)</f>
        <v>22</v>
      </c>
      <c r="AB106">
        <f>INDEX(best!$A$1:$EZ$43,$B106,AB$2)</f>
        <v>32</v>
      </c>
      <c r="AC106">
        <f t="shared" si="97"/>
        <v>0.87372727272727269</v>
      </c>
      <c r="AD106">
        <f t="shared" si="98"/>
        <v>0.66666666666666663</v>
      </c>
      <c r="AE106">
        <f t="shared" si="99"/>
        <v>0.96969696969696972</v>
      </c>
      <c r="AG106">
        <f>INDEX(best!$A$1:$EZ$43,$B106,AG$2)</f>
        <v>74</v>
      </c>
      <c r="AH106">
        <f>INDEX(best!$A$1:$EZ$43,$B106,AH$2)</f>
        <v>12.333</v>
      </c>
      <c r="AI106">
        <f>INDEX(best!$A$1:$EZ$43,$B106,AI$2)</f>
        <v>2</v>
      </c>
      <c r="AJ106">
        <f>INDEX(best!$A$1:$EZ$43,$B106,AJ$2)</f>
        <v>34</v>
      </c>
      <c r="AL106">
        <f>INDEX(best!$A$1:$EZ$43,$B106,AL$2)</f>
        <v>0</v>
      </c>
      <c r="AM106">
        <f>INDEX(best!$A$1:$EZ$43,$B106,AM$2)</f>
        <v>0</v>
      </c>
      <c r="AN106">
        <f>INDEX(best!$A$1:$EZ$43,$B106,AN$2)</f>
        <v>0</v>
      </c>
      <c r="AO106">
        <f>INDEX(best!$A$1:$EZ$43,$B106,AO$2)</f>
        <v>0</v>
      </c>
      <c r="AQ106" s="3">
        <f t="shared" si="109"/>
        <v>5.0515151515151513E-2</v>
      </c>
      <c r="AR106" s="2">
        <f t="shared" si="110"/>
        <v>0.18226287943723585</v>
      </c>
      <c r="AT106" s="2">
        <f t="shared" si="100"/>
        <v>0.22732851493249698</v>
      </c>
      <c r="AU106" s="2">
        <f t="shared" si="111"/>
        <v>0.31759070893312391</v>
      </c>
      <c r="AW106">
        <f t="shared" si="101"/>
        <v>3.3519649999999999</v>
      </c>
      <c r="BE106">
        <f>INDEX(best!$A$1:$EZ$43,$B106,BE$2)</f>
        <v>12.333</v>
      </c>
      <c r="BF106">
        <f>INDEX(best!$A$1:$EZ$43,$B106,BF$2)</f>
        <v>2.1110000000000002</v>
      </c>
      <c r="BG106">
        <f>INDEX(best!$A$1:$EZ$43,$B106,BG$2)</f>
        <v>1.887</v>
      </c>
      <c r="BH106" s="2">
        <f t="shared" si="102"/>
        <v>0.17116678829157547</v>
      </c>
      <c r="BI106" s="2">
        <f t="shared" si="103"/>
        <v>0.15300413524689857</v>
      </c>
      <c r="BK106" s="2">
        <f t="shared" si="104"/>
        <v>0.31759070893312391</v>
      </c>
      <c r="BL106" s="2">
        <f t="shared" si="105"/>
        <v>0.22732851493249698</v>
      </c>
      <c r="BN106">
        <f>INDEX(best!$A$1:$EZ$43,$B106,BN$2)</f>
        <v>0</v>
      </c>
      <c r="BO106">
        <f>INDEX(best!$A$1:$EZ$43,$B106,BO$2)</f>
        <v>0</v>
      </c>
      <c r="BP106">
        <f>INDEX(best!$A$1:$EZ$43,$B106,BP$2)</f>
        <v>0</v>
      </c>
      <c r="BQ106" s="2" t="str">
        <f t="shared" si="106"/>
        <v/>
      </c>
      <c r="BR106" s="2" t="str">
        <f t="shared" si="107"/>
        <v/>
      </c>
      <c r="BU106">
        <f>INDEX(best!$A$1:$EZ$43,$B106,BU$2)</f>
        <v>1.667</v>
      </c>
      <c r="BV106">
        <f>INDEX(best!$A$1:$EZ$43,$B106,BV$2)</f>
        <v>12.333</v>
      </c>
      <c r="BW106">
        <f>INDEX(best!$A$1:$EZ$43,$B106,BW$2)</f>
        <v>2.1110000000000002</v>
      </c>
      <c r="BX106">
        <f>INDEX(best!$A$1:$EZ$43,$B106,BX$2)</f>
        <v>1.887</v>
      </c>
      <c r="BY106">
        <f>INDEX(best!$A$1:$EZ$43,$B106,BY$2)</f>
        <v>2.2080000000000002</v>
      </c>
      <c r="BZ106">
        <f>INDEX(best!$A$1:$EZ$43,$B106,BZ$2)</f>
        <v>1.6850000000000001</v>
      </c>
      <c r="CB106">
        <f t="shared" si="112"/>
        <v>17.116678829157546</v>
      </c>
      <c r="CC106">
        <f t="shared" si="113"/>
        <v>15.300413524689855</v>
      </c>
      <c r="CD106">
        <f t="shared" si="114"/>
        <v>17.903186572610071</v>
      </c>
      <c r="CE106">
        <f t="shared" si="115"/>
        <v>13.662531419768102</v>
      </c>
      <c r="CG106">
        <v>66.666666666666671</v>
      </c>
      <c r="CH106">
        <v>11.111111111111111</v>
      </c>
      <c r="CJ106">
        <v>14.566735516868302</v>
      </c>
      <c r="CK106">
        <v>11.111111111111111</v>
      </c>
    </row>
    <row r="107" spans="1:89" x14ac:dyDescent="0.2">
      <c r="A107" t="s">
        <v>164</v>
      </c>
      <c r="B107">
        <f>MATCH($A107,best!A:A,0)</f>
        <v>23</v>
      </c>
      <c r="C107">
        <f>INDEX(best!$A$1:$EZ$43,$B107,C$2)</f>
        <v>3.6737449999999998</v>
      </c>
      <c r="D107">
        <f>INDEX(best!$A$1:$EZ$43,$B107,D$2)</f>
        <v>5.1207770000000004</v>
      </c>
      <c r="F107">
        <f>INDEX(best!$A$1:$EZ$43,$B107,F$2)</f>
        <v>282</v>
      </c>
      <c r="G107">
        <f>INDEX(best!$A$1:$EZ$43,$B107,G$2)</f>
        <v>255.19200000000001</v>
      </c>
      <c r="H107">
        <f t="shared" si="89"/>
        <v>90.493617021276592</v>
      </c>
      <c r="I107">
        <f>INDEX(best!$A$1:$EZ$43,$B107,I$2)</f>
        <v>3.6539999999999999</v>
      </c>
      <c r="J107">
        <f>INDEX(best!$A$1:$EZ$43,$B107,J$2)</f>
        <v>0</v>
      </c>
      <c r="K107" s="2">
        <f t="shared" si="90"/>
        <v>1.2957446808510638E-2</v>
      </c>
      <c r="L107" s="2">
        <f t="shared" si="91"/>
        <v>1.2957446808510638E-2</v>
      </c>
      <c r="M107" s="2">
        <f t="shared" si="108"/>
        <v>0.13630259623992841</v>
      </c>
      <c r="N107">
        <f t="shared" si="92"/>
        <v>23.153999999999993</v>
      </c>
      <c r="O107">
        <f t="shared" si="93"/>
        <v>8.2106382978723413</v>
      </c>
      <c r="Q107">
        <f>INDEX(best!$A$1:$EZ$43,$B107,Q$2)</f>
        <v>11787</v>
      </c>
      <c r="R107">
        <f>INDEX(best!$A$1:$EZ$43,$B107,R$2)</f>
        <v>453.346</v>
      </c>
      <c r="S107">
        <f>INDEX(best!$A$1:$EZ$43,$B107,S$2)</f>
        <v>15</v>
      </c>
      <c r="T107">
        <f>INDEX(best!$A$1:$EZ$43,$B107,T$2)</f>
        <v>3297</v>
      </c>
      <c r="U107">
        <f t="shared" si="94"/>
        <v>1.6076099290780141</v>
      </c>
      <c r="V107">
        <f t="shared" si="95"/>
        <v>5.3191489361702128E-2</v>
      </c>
      <c r="W107">
        <f t="shared" si="96"/>
        <v>11.691489361702128</v>
      </c>
      <c r="Y107">
        <f>INDEX(best!$A$1:$EZ$43,$B107,Y$2)</f>
        <v>7312</v>
      </c>
      <c r="Z107">
        <f>INDEX(best!$A$1:$EZ$43,$B107,Z$2)</f>
        <v>281.23099999999999</v>
      </c>
      <c r="AA107">
        <f>INDEX(best!$A$1:$EZ$43,$B107,AA$2)</f>
        <v>210</v>
      </c>
      <c r="AB107">
        <f>INDEX(best!$A$1:$EZ$43,$B107,AB$2)</f>
        <v>313</v>
      </c>
      <c r="AC107">
        <f t="shared" si="97"/>
        <v>0.9972730496453901</v>
      </c>
      <c r="AD107">
        <f t="shared" si="98"/>
        <v>0.74468085106382975</v>
      </c>
      <c r="AE107">
        <f t="shared" si="99"/>
        <v>1.1099290780141844</v>
      </c>
      <c r="AG107">
        <f>INDEX(best!$A$1:$EZ$43,$B107,AG$2)</f>
        <v>968</v>
      </c>
      <c r="AH107">
        <f>INDEX(best!$A$1:$EZ$43,$B107,AH$2)</f>
        <v>37.231000000000002</v>
      </c>
      <c r="AI107">
        <f>INDEX(best!$A$1:$EZ$43,$B107,AI$2)</f>
        <v>0</v>
      </c>
      <c r="AJ107">
        <f>INDEX(best!$A$1:$EZ$43,$B107,AJ$2)</f>
        <v>163</v>
      </c>
      <c r="AL107">
        <f>INDEX(best!$A$1:$EZ$43,$B107,AL$2)</f>
        <v>0</v>
      </c>
      <c r="AM107">
        <f>INDEX(best!$A$1:$EZ$43,$B107,AM$2)</f>
        <v>0</v>
      </c>
      <c r="AN107">
        <f>INDEX(best!$A$1:$EZ$43,$B107,AN$2)</f>
        <v>0</v>
      </c>
      <c r="AO107">
        <f>INDEX(best!$A$1:$EZ$43,$B107,AO$2)</f>
        <v>0</v>
      </c>
      <c r="AQ107" s="3">
        <f t="shared" si="109"/>
        <v>1.2957446808510638E-2</v>
      </c>
      <c r="AR107" s="2">
        <f t="shared" si="110"/>
        <v>5.0683590692330416E-2</v>
      </c>
      <c r="AT107" s="2">
        <f t="shared" si="100"/>
        <v>0.13630259623992841</v>
      </c>
      <c r="AU107" s="2">
        <f t="shared" si="111"/>
        <v>8.2124911215716037E-2</v>
      </c>
      <c r="AW107">
        <f t="shared" si="101"/>
        <v>1.4470320000000005</v>
      </c>
      <c r="BE107">
        <f>INDEX(best!$A$1:$EZ$43,$B107,BE$2)</f>
        <v>37.231000000000002</v>
      </c>
      <c r="BF107">
        <f>INDEX(best!$A$1:$EZ$43,$B107,BF$2)</f>
        <v>1.9570000000000001</v>
      </c>
      <c r="BG107">
        <f>INDEX(best!$A$1:$EZ$43,$B107,BG$2)</f>
        <v>0.877</v>
      </c>
      <c r="BH107" s="2">
        <f t="shared" si="102"/>
        <v>5.2563723778571617E-2</v>
      </c>
      <c r="BI107" s="2">
        <f t="shared" si="103"/>
        <v>2.3555639117939349E-2</v>
      </c>
      <c r="BK107" s="2">
        <f t="shared" si="104"/>
        <v>8.2124911215716037E-2</v>
      </c>
      <c r="BL107" s="2">
        <f t="shared" si="105"/>
        <v>0.13630259623992841</v>
      </c>
      <c r="BN107">
        <f>INDEX(best!$A$1:$EZ$43,$B107,BN$2)</f>
        <v>0</v>
      </c>
      <c r="BO107">
        <f>INDEX(best!$A$1:$EZ$43,$B107,BO$2)</f>
        <v>0</v>
      </c>
      <c r="BP107">
        <f>INDEX(best!$A$1:$EZ$43,$B107,BP$2)</f>
        <v>0</v>
      </c>
      <c r="BQ107" s="2" t="str">
        <f t="shared" si="106"/>
        <v/>
      </c>
      <c r="BR107" s="2" t="str">
        <f t="shared" si="107"/>
        <v/>
      </c>
      <c r="BU107">
        <f>INDEX(best!$A$1:$EZ$43,$B107,BU$2)</f>
        <v>3.6539999999999999</v>
      </c>
      <c r="BV107">
        <f>INDEX(best!$A$1:$EZ$43,$B107,BV$2)</f>
        <v>37.231000000000002</v>
      </c>
      <c r="BW107">
        <f>INDEX(best!$A$1:$EZ$43,$B107,BW$2)</f>
        <v>1.9570000000000001</v>
      </c>
      <c r="BX107">
        <f>INDEX(best!$A$1:$EZ$43,$B107,BX$2)</f>
        <v>0.877</v>
      </c>
      <c r="BY107">
        <f>INDEX(best!$A$1:$EZ$43,$B107,BY$2)</f>
        <v>0.221</v>
      </c>
      <c r="BZ107">
        <f>INDEX(best!$A$1:$EZ$43,$B107,BZ$2)</f>
        <v>0.33</v>
      </c>
      <c r="CB107">
        <f t="shared" si="112"/>
        <v>5.2563723778571623</v>
      </c>
      <c r="CC107">
        <f t="shared" si="113"/>
        <v>2.3555639117939351</v>
      </c>
      <c r="CD107">
        <f t="shared" si="114"/>
        <v>0.59359136203701213</v>
      </c>
      <c r="CE107">
        <f t="shared" si="115"/>
        <v>0.8863581424082082</v>
      </c>
      <c r="CG107">
        <v>15.384615384615385</v>
      </c>
      <c r="CH107">
        <v>2.6422764227642275</v>
      </c>
      <c r="CJ107">
        <v>2.3475061104993151</v>
      </c>
      <c r="CK107">
        <v>2.6422764227642275</v>
      </c>
    </row>
    <row r="108" spans="1:89" x14ac:dyDescent="0.2">
      <c r="A108" t="s">
        <v>165</v>
      </c>
      <c r="B108">
        <f>MATCH($A108,best!A:A,0)</f>
        <v>24</v>
      </c>
      <c r="C108">
        <f>INDEX(best!$A$1:$EZ$43,$B108,C$2)</f>
        <v>27.782146999999998</v>
      </c>
      <c r="D108">
        <f>INDEX(best!$A$1:$EZ$43,$B108,D$2)</f>
        <v>40.120936</v>
      </c>
      <c r="F108">
        <f>INDEX(best!$A$1:$EZ$43,$B108,F$2)</f>
        <v>291</v>
      </c>
      <c r="G108">
        <f>INDEX(best!$A$1:$EZ$43,$B108,G$2)</f>
        <v>254.6</v>
      </c>
      <c r="H108">
        <f t="shared" si="89"/>
        <v>87.491408934707906</v>
      </c>
      <c r="I108">
        <f>INDEX(best!$A$1:$EZ$43,$B108,I$2)</f>
        <v>4.3</v>
      </c>
      <c r="J108">
        <f>INDEX(best!$A$1:$EZ$43,$B108,J$2)</f>
        <v>0</v>
      </c>
      <c r="K108" s="2">
        <f t="shared" si="90"/>
        <v>1.4776632302405498E-2</v>
      </c>
      <c r="L108" s="2">
        <f t="shared" si="91"/>
        <v>1.4776632302405498E-2</v>
      </c>
      <c r="M108" s="2">
        <f t="shared" si="108"/>
        <v>0.11813186813186811</v>
      </c>
      <c r="N108">
        <f t="shared" si="92"/>
        <v>32.100000000000009</v>
      </c>
      <c r="O108">
        <f t="shared" si="93"/>
        <v>11.030927835051552</v>
      </c>
      <c r="Q108">
        <f>INDEX(best!$A$1:$EZ$43,$B108,Q$2)</f>
        <v>4716</v>
      </c>
      <c r="R108">
        <f>INDEX(best!$A$1:$EZ$43,$B108,R$2)</f>
        <v>471.6</v>
      </c>
      <c r="S108">
        <f>INDEX(best!$A$1:$EZ$43,$B108,S$2)</f>
        <v>80</v>
      </c>
      <c r="T108">
        <f>INDEX(best!$A$1:$EZ$43,$B108,T$2)</f>
        <v>1913</v>
      </c>
      <c r="U108">
        <f t="shared" si="94"/>
        <v>1.6206185567010309</v>
      </c>
      <c r="V108">
        <f t="shared" si="95"/>
        <v>0.27491408934707906</v>
      </c>
      <c r="W108">
        <f t="shared" si="96"/>
        <v>6.5738831615120272</v>
      </c>
      <c r="Y108">
        <f>INDEX(best!$A$1:$EZ$43,$B108,Y$2)</f>
        <v>2879</v>
      </c>
      <c r="Z108">
        <f>INDEX(best!$A$1:$EZ$43,$B108,Z$2)</f>
        <v>287.89999999999998</v>
      </c>
      <c r="AA108">
        <f>INDEX(best!$A$1:$EZ$43,$B108,AA$2)</f>
        <v>219</v>
      </c>
      <c r="AB108">
        <f>INDEX(best!$A$1:$EZ$43,$B108,AB$2)</f>
        <v>362</v>
      </c>
      <c r="AC108">
        <f t="shared" si="97"/>
        <v>0.98934707903780061</v>
      </c>
      <c r="AD108">
        <f t="shared" si="98"/>
        <v>0.75257731958762886</v>
      </c>
      <c r="AE108">
        <f t="shared" si="99"/>
        <v>1.2439862542955327</v>
      </c>
      <c r="AG108">
        <f>INDEX(best!$A$1:$EZ$43,$B108,AG$2)</f>
        <v>273</v>
      </c>
      <c r="AH108">
        <f>INDEX(best!$A$1:$EZ$43,$B108,AH$2)</f>
        <v>27.3</v>
      </c>
      <c r="AI108">
        <f>INDEX(best!$A$1:$EZ$43,$B108,AI$2)</f>
        <v>3</v>
      </c>
      <c r="AJ108">
        <f>INDEX(best!$A$1:$EZ$43,$B108,AJ$2)</f>
        <v>49</v>
      </c>
      <c r="AL108">
        <f>INDEX(best!$A$1:$EZ$43,$B108,AL$2)</f>
        <v>0</v>
      </c>
      <c r="AM108">
        <f>INDEX(best!$A$1:$EZ$43,$B108,AM$2)</f>
        <v>0</v>
      </c>
      <c r="AN108">
        <f>INDEX(best!$A$1:$EZ$43,$B108,AN$2)</f>
        <v>0</v>
      </c>
      <c r="AO108">
        <f>INDEX(best!$A$1:$EZ$43,$B108,AO$2)</f>
        <v>0</v>
      </c>
      <c r="AQ108" s="3">
        <f t="shared" si="109"/>
        <v>1.4776632302405498E-2</v>
      </c>
      <c r="AR108" s="2">
        <f t="shared" si="110"/>
        <v>3.5944700460829496E-2</v>
      </c>
      <c r="AT108" s="2">
        <f t="shared" si="100"/>
        <v>0.11813186813186811</v>
      </c>
      <c r="AU108" s="2">
        <f t="shared" si="111"/>
        <v>5.788804071246819E-2</v>
      </c>
      <c r="AW108">
        <f t="shared" si="101"/>
        <v>12.338789000000002</v>
      </c>
      <c r="BE108">
        <f>INDEX(best!$A$1:$EZ$43,$B108,BE$2)</f>
        <v>27.3</v>
      </c>
      <c r="BF108">
        <f>INDEX(best!$A$1:$EZ$43,$B108,BF$2)</f>
        <v>3.73</v>
      </c>
      <c r="BG108">
        <f>INDEX(best!$A$1:$EZ$43,$B108,BG$2)</f>
        <v>0.78200000000000003</v>
      </c>
      <c r="BH108" s="2">
        <f t="shared" si="102"/>
        <v>0.13663003663003662</v>
      </c>
      <c r="BI108" s="2">
        <f t="shared" si="103"/>
        <v>2.8644688644688644E-2</v>
      </c>
      <c r="BK108" s="2">
        <f t="shared" si="104"/>
        <v>5.788804071246819E-2</v>
      </c>
      <c r="BL108" s="2">
        <f t="shared" si="105"/>
        <v>0.11813186813186811</v>
      </c>
      <c r="BN108">
        <f>INDEX(best!$A$1:$EZ$43,$B108,BN$2)</f>
        <v>0</v>
      </c>
      <c r="BO108">
        <f>INDEX(best!$A$1:$EZ$43,$B108,BO$2)</f>
        <v>0</v>
      </c>
      <c r="BP108">
        <f>INDEX(best!$A$1:$EZ$43,$B108,BP$2)</f>
        <v>0</v>
      </c>
      <c r="BQ108" s="2" t="str">
        <f t="shared" si="106"/>
        <v/>
      </c>
      <c r="BR108" s="2" t="str">
        <f t="shared" si="107"/>
        <v/>
      </c>
      <c r="BU108">
        <f>INDEX(best!$A$1:$EZ$43,$B108,BU$2)</f>
        <v>4.3</v>
      </c>
      <c r="BV108">
        <f>INDEX(best!$A$1:$EZ$43,$B108,BV$2)</f>
        <v>27.3</v>
      </c>
      <c r="BW108">
        <f>INDEX(best!$A$1:$EZ$43,$B108,BW$2)</f>
        <v>3.73</v>
      </c>
      <c r="BX108">
        <f>INDEX(best!$A$1:$EZ$43,$B108,BX$2)</f>
        <v>0.78200000000000003</v>
      </c>
      <c r="BY108">
        <f>INDEX(best!$A$1:$EZ$43,$B108,BY$2)</f>
        <v>0.2</v>
      </c>
      <c r="BZ108">
        <f>INDEX(best!$A$1:$EZ$43,$B108,BZ$2)</f>
        <v>0.88900000000000001</v>
      </c>
      <c r="CB108">
        <f t="shared" si="112"/>
        <v>13.663003663003662</v>
      </c>
      <c r="CC108">
        <f t="shared" si="113"/>
        <v>2.8644688644688645</v>
      </c>
      <c r="CD108">
        <f t="shared" si="114"/>
        <v>0.73260073260073255</v>
      </c>
      <c r="CE108">
        <f t="shared" si="115"/>
        <v>3.2564102564102564</v>
      </c>
      <c r="CG108">
        <v>20</v>
      </c>
      <c r="CH108">
        <v>8.5714285714285712</v>
      </c>
      <c r="CJ108">
        <v>2.8644688644688645</v>
      </c>
      <c r="CK108">
        <v>8.5714285714285712</v>
      </c>
    </row>
    <row r="109" spans="1:89" x14ac:dyDescent="0.2">
      <c r="A109" t="s">
        <v>166</v>
      </c>
      <c r="B109">
        <f>MATCH($A109,best!A:A,0)</f>
        <v>25</v>
      </c>
      <c r="C109">
        <f>INDEX(best!$A$1:$EZ$43,$B109,C$2)</f>
        <v>0.81328500000000004</v>
      </c>
      <c r="D109">
        <f>INDEX(best!$A$1:$EZ$43,$B109,D$2)</f>
        <v>1.434922</v>
      </c>
      <c r="F109">
        <f>INDEX(best!$A$1:$EZ$43,$B109,F$2)</f>
        <v>48</v>
      </c>
      <c r="G109">
        <f>INDEX(best!$A$1:$EZ$43,$B109,G$2)</f>
        <v>11.167</v>
      </c>
      <c r="H109">
        <f t="shared" si="89"/>
        <v>23.264583333333334</v>
      </c>
      <c r="I109">
        <f>INDEX(best!$A$1:$EZ$43,$B109,I$2)</f>
        <v>6.8330000000000002</v>
      </c>
      <c r="J109">
        <f>INDEX(best!$A$1:$EZ$43,$B109,J$2)</f>
        <v>0</v>
      </c>
      <c r="K109" s="2">
        <f t="shared" si="90"/>
        <v>0.14235416666666667</v>
      </c>
      <c r="L109" s="2">
        <f t="shared" si="91"/>
        <v>0.14235416666666667</v>
      </c>
      <c r="M109" s="2">
        <f t="shared" si="108"/>
        <v>0.18551299106779248</v>
      </c>
      <c r="N109">
        <f t="shared" si="92"/>
        <v>30</v>
      </c>
      <c r="O109">
        <f t="shared" si="93"/>
        <v>62.5</v>
      </c>
      <c r="Q109">
        <f>INDEX(best!$A$1:$EZ$43,$B109,Q$2)</f>
        <v>1969</v>
      </c>
      <c r="R109">
        <f>INDEX(best!$A$1:$EZ$43,$B109,R$2)</f>
        <v>328.16699999999997</v>
      </c>
      <c r="S109">
        <f>INDEX(best!$A$1:$EZ$43,$B109,S$2)</f>
        <v>191</v>
      </c>
      <c r="T109">
        <f>INDEX(best!$A$1:$EZ$43,$B109,T$2)</f>
        <v>440</v>
      </c>
      <c r="U109">
        <f t="shared" si="94"/>
        <v>6.8368124999999997</v>
      </c>
      <c r="V109">
        <f t="shared" si="95"/>
        <v>3.9791666666666665</v>
      </c>
      <c r="W109">
        <f t="shared" si="96"/>
        <v>9.1666666666666661</v>
      </c>
      <c r="Y109">
        <f>INDEX(best!$A$1:$EZ$43,$B109,Y$2)</f>
        <v>146</v>
      </c>
      <c r="Z109">
        <f>INDEX(best!$A$1:$EZ$43,$B109,Z$2)</f>
        <v>24.332999999999998</v>
      </c>
      <c r="AA109">
        <f>INDEX(best!$A$1:$EZ$43,$B109,AA$2)</f>
        <v>20</v>
      </c>
      <c r="AB109">
        <f>INDEX(best!$A$1:$EZ$43,$B109,AB$2)</f>
        <v>28</v>
      </c>
      <c r="AC109">
        <f t="shared" si="97"/>
        <v>0.50693749999999993</v>
      </c>
      <c r="AD109">
        <f t="shared" si="98"/>
        <v>0.41666666666666669</v>
      </c>
      <c r="AE109">
        <f t="shared" si="99"/>
        <v>0.58333333333333337</v>
      </c>
      <c r="AG109">
        <f>INDEX(best!$A$1:$EZ$43,$B109,AG$2)</f>
        <v>384</v>
      </c>
      <c r="AH109">
        <f>INDEX(best!$A$1:$EZ$43,$B109,AH$2)</f>
        <v>64</v>
      </c>
      <c r="AI109">
        <f>INDEX(best!$A$1:$EZ$43,$B109,AI$2)</f>
        <v>33</v>
      </c>
      <c r="AJ109">
        <f>INDEX(best!$A$1:$EZ$43,$B109,AJ$2)</f>
        <v>84</v>
      </c>
      <c r="AL109">
        <f>INDEX(best!$A$1:$EZ$43,$B109,AL$2)</f>
        <v>0</v>
      </c>
      <c r="AM109">
        <f>INDEX(best!$A$1:$EZ$43,$B109,AM$2)</f>
        <v>0</v>
      </c>
      <c r="AN109">
        <f>INDEX(best!$A$1:$EZ$43,$B109,AN$2)</f>
        <v>0</v>
      </c>
      <c r="AO109">
        <f>INDEX(best!$A$1:$EZ$43,$B109,AO$2)</f>
        <v>0</v>
      </c>
      <c r="AQ109" s="3">
        <f t="shared" si="109"/>
        <v>0.14235416666666667</v>
      </c>
      <c r="AR109" s="2">
        <f t="shared" si="110"/>
        <v>0.18156028368794327</v>
      </c>
      <c r="AT109" s="2">
        <f t="shared" si="100"/>
        <v>0.18551299106779248</v>
      </c>
      <c r="AU109" s="2">
        <f t="shared" si="111"/>
        <v>0.19502265614763217</v>
      </c>
      <c r="AW109">
        <f t="shared" si="101"/>
        <v>0.621637</v>
      </c>
      <c r="BE109">
        <f>INDEX(best!$A$1:$EZ$43,$B109,BE$2)</f>
        <v>64</v>
      </c>
      <c r="BF109">
        <f>INDEX(best!$A$1:$EZ$43,$B109,BF$2)</f>
        <v>18.943999999999999</v>
      </c>
      <c r="BG109">
        <f>INDEX(best!$A$1:$EZ$43,$B109,BG$2)</f>
        <v>9.3230000000000004</v>
      </c>
      <c r="BH109" s="2">
        <f t="shared" si="102"/>
        <v>0.29599999999999999</v>
      </c>
      <c r="BI109" s="2">
        <f t="shared" si="103"/>
        <v>0.14567187500000001</v>
      </c>
      <c r="BK109" s="2">
        <f t="shared" si="104"/>
        <v>0.19502265614763217</v>
      </c>
      <c r="BL109" s="2">
        <f t="shared" si="105"/>
        <v>0.18551299106779248</v>
      </c>
      <c r="BN109">
        <f>INDEX(best!$A$1:$EZ$43,$B109,BN$2)</f>
        <v>0</v>
      </c>
      <c r="BO109">
        <f>INDEX(best!$A$1:$EZ$43,$B109,BO$2)</f>
        <v>0</v>
      </c>
      <c r="BP109">
        <f>INDEX(best!$A$1:$EZ$43,$B109,BP$2)</f>
        <v>0</v>
      </c>
      <c r="BQ109" s="2" t="str">
        <f t="shared" si="106"/>
        <v/>
      </c>
      <c r="BR109" s="2" t="str">
        <f t="shared" si="107"/>
        <v/>
      </c>
      <c r="BU109">
        <f>INDEX(best!$A$1:$EZ$43,$B109,BU$2)</f>
        <v>6.8330000000000002</v>
      </c>
      <c r="BV109">
        <f>INDEX(best!$A$1:$EZ$43,$B109,BV$2)</f>
        <v>64</v>
      </c>
      <c r="BW109">
        <f>INDEX(best!$A$1:$EZ$43,$B109,BW$2)</f>
        <v>18.943999999999999</v>
      </c>
      <c r="BX109">
        <f>INDEX(best!$A$1:$EZ$43,$B109,BX$2)</f>
        <v>9.3230000000000004</v>
      </c>
      <c r="BY109">
        <f>INDEX(best!$A$1:$EZ$43,$B109,BY$2)</f>
        <v>18.082999999999998</v>
      </c>
      <c r="BZ109">
        <f>INDEX(best!$A$1:$EZ$43,$B109,BZ$2)</f>
        <v>12.287000000000001</v>
      </c>
      <c r="CB109">
        <f t="shared" si="112"/>
        <v>29.599999999999998</v>
      </c>
      <c r="CC109">
        <f t="shared" si="113"/>
        <v>14.567187500000001</v>
      </c>
      <c r="CD109">
        <f t="shared" si="114"/>
        <v>28.254687499999996</v>
      </c>
      <c r="CE109">
        <f t="shared" si="115"/>
        <v>19.198437500000001</v>
      </c>
      <c r="CG109">
        <v>33.333333333333336</v>
      </c>
      <c r="CH109">
        <v>7.5757575757575761</v>
      </c>
      <c r="CJ109">
        <v>14.260150375939851</v>
      </c>
      <c r="CK109">
        <v>7.5757575757575761</v>
      </c>
    </row>
    <row r="110" spans="1:89" x14ac:dyDescent="0.2">
      <c r="A110" t="s">
        <v>167</v>
      </c>
      <c r="B110">
        <f>MATCH($A110,best!A:A,0)</f>
        <v>26</v>
      </c>
      <c r="C110">
        <f>INDEX(best!$A$1:$EZ$43,$B110,C$2)</f>
        <v>51.436802999999998</v>
      </c>
      <c r="D110">
        <f>INDEX(best!$A$1:$EZ$43,$B110,D$2)</f>
        <v>54.460847000000001</v>
      </c>
      <c r="F110">
        <f>INDEX(best!$A$1:$EZ$43,$B110,F$2)</f>
        <v>240</v>
      </c>
      <c r="G110">
        <f>INDEX(best!$A$1:$EZ$43,$B110,G$2)</f>
        <v>170.07499999999999</v>
      </c>
      <c r="H110">
        <f t="shared" si="89"/>
        <v>70.864583333333329</v>
      </c>
      <c r="I110">
        <f>INDEX(best!$A$1:$EZ$43,$B110,I$2)</f>
        <v>1.83</v>
      </c>
      <c r="J110">
        <f>INDEX(best!$A$1:$EZ$43,$B110,J$2)</f>
        <v>13</v>
      </c>
      <c r="K110" s="2">
        <f t="shared" si="90"/>
        <v>7.6250000000000007E-3</v>
      </c>
      <c r="L110" s="2">
        <f t="shared" si="91"/>
        <v>6.1791666666666668E-2</v>
      </c>
      <c r="M110" s="2">
        <f t="shared" si="108"/>
        <v>2.6170897390060777E-2</v>
      </c>
      <c r="N110">
        <f t="shared" si="92"/>
        <v>68.095000000000013</v>
      </c>
      <c r="O110">
        <f t="shared" si="93"/>
        <v>28.372916666666669</v>
      </c>
      <c r="Q110">
        <f>INDEX(best!$A$1:$EZ$43,$B110,Q$2)</f>
        <v>3569</v>
      </c>
      <c r="R110">
        <f>INDEX(best!$A$1:$EZ$43,$B110,R$2)</f>
        <v>67.34</v>
      </c>
      <c r="S110">
        <f>INDEX(best!$A$1:$EZ$43,$B110,S$2)</f>
        <v>10</v>
      </c>
      <c r="T110">
        <f>INDEX(best!$A$1:$EZ$43,$B110,T$2)</f>
        <v>614</v>
      </c>
      <c r="U110">
        <f t="shared" si="94"/>
        <v>0.28058333333333335</v>
      </c>
      <c r="V110">
        <f t="shared" si="95"/>
        <v>4.1666666666666664E-2</v>
      </c>
      <c r="W110">
        <f t="shared" si="96"/>
        <v>2.5583333333333331</v>
      </c>
      <c r="Y110">
        <f>INDEX(best!$A$1:$EZ$43,$B110,Y$2)</f>
        <v>12621</v>
      </c>
      <c r="Z110">
        <f>INDEX(best!$A$1:$EZ$43,$B110,Z$2)</f>
        <v>238.13200000000001</v>
      </c>
      <c r="AA110">
        <f>INDEX(best!$A$1:$EZ$43,$B110,AA$2)</f>
        <v>210</v>
      </c>
      <c r="AB110">
        <f>INDEX(best!$A$1:$EZ$43,$B110,AB$2)</f>
        <v>428</v>
      </c>
      <c r="AC110">
        <f t="shared" si="97"/>
        <v>0.99221666666666664</v>
      </c>
      <c r="AD110">
        <f t="shared" si="98"/>
        <v>0.875</v>
      </c>
      <c r="AE110">
        <f t="shared" si="99"/>
        <v>1.7833333333333334</v>
      </c>
      <c r="AG110">
        <f>INDEX(best!$A$1:$EZ$43,$B110,AG$2)</f>
        <v>590</v>
      </c>
      <c r="AH110">
        <f>INDEX(best!$A$1:$EZ$43,$B110,AH$2)</f>
        <v>11.132</v>
      </c>
      <c r="AI110">
        <f>INDEX(best!$A$1:$EZ$43,$B110,AI$2)</f>
        <v>1</v>
      </c>
      <c r="AJ110">
        <f>INDEX(best!$A$1:$EZ$43,$B110,AJ$2)</f>
        <v>102</v>
      </c>
      <c r="AL110">
        <f>INDEX(best!$A$1:$EZ$43,$B110,AL$2)</f>
        <v>812</v>
      </c>
      <c r="AM110">
        <f>INDEX(best!$A$1:$EZ$43,$B110,AM$2)</f>
        <v>15.321</v>
      </c>
      <c r="AN110">
        <f>INDEX(best!$A$1:$EZ$43,$B110,AN$2)</f>
        <v>14</v>
      </c>
      <c r="AO110">
        <f>INDEX(best!$A$1:$EZ$43,$B110,AO$2)</f>
        <v>26</v>
      </c>
      <c r="AQ110" s="3">
        <f t="shared" si="109"/>
        <v>6.1791666666666668E-2</v>
      </c>
      <c r="AR110" s="2">
        <f t="shared" si="110"/>
        <v>8.6597134925623306E-2</v>
      </c>
      <c r="AT110" s="2">
        <f t="shared" si="100"/>
        <v>2.6170897390060777E-2</v>
      </c>
      <c r="AU110" s="2">
        <f t="shared" si="111"/>
        <v>0.1653103653103653</v>
      </c>
      <c r="AW110">
        <f t="shared" si="101"/>
        <v>3.0240440000000035</v>
      </c>
      <c r="BE110">
        <f>INDEX(best!$A$1:$EZ$43,$B110,BE$2)</f>
        <v>11.132</v>
      </c>
      <c r="BF110">
        <f>INDEX(best!$A$1:$EZ$43,$B110,BF$2)</f>
        <v>0.23200000000000001</v>
      </c>
      <c r="BG110">
        <f>INDEX(best!$A$1:$EZ$43,$B110,BG$2)</f>
        <v>0.27100000000000002</v>
      </c>
      <c r="BH110" s="2">
        <f t="shared" si="102"/>
        <v>2.0840819259791594E-2</v>
      </c>
      <c r="BI110" s="2">
        <f t="shared" si="103"/>
        <v>2.434423284225656E-2</v>
      </c>
      <c r="BK110" s="2">
        <f t="shared" si="104"/>
        <v>0.1653103653103653</v>
      </c>
      <c r="BL110" s="2">
        <f t="shared" si="105"/>
        <v>2.6170897390060777E-2</v>
      </c>
      <c r="BN110">
        <f>INDEX(best!$A$1:$EZ$43,$B110,BN$2)</f>
        <v>15.321</v>
      </c>
      <c r="BO110">
        <f>INDEX(best!$A$1:$EZ$43,$B110,BO$2)</f>
        <v>0</v>
      </c>
      <c r="BP110">
        <f>INDEX(best!$A$1:$EZ$43,$B110,BP$2)</f>
        <v>0</v>
      </c>
      <c r="BQ110" s="2">
        <f t="shared" si="106"/>
        <v>0</v>
      </c>
      <c r="BR110" s="2">
        <f t="shared" si="107"/>
        <v>0</v>
      </c>
      <c r="BU110">
        <f>INDEX(best!$A$1:$EZ$43,$B110,BU$2)</f>
        <v>1.83</v>
      </c>
      <c r="BV110">
        <f>INDEX(best!$A$1:$EZ$43,$B110,BV$2)</f>
        <v>11.132</v>
      </c>
      <c r="BW110">
        <f>INDEX(best!$A$1:$EZ$43,$B110,BW$2)</f>
        <v>0.23200000000000001</v>
      </c>
      <c r="BX110">
        <f>INDEX(best!$A$1:$EZ$43,$B110,BX$2)</f>
        <v>0.27100000000000002</v>
      </c>
      <c r="BY110">
        <f>INDEX(best!$A$1:$EZ$43,$B110,BY$2)</f>
        <v>0.154</v>
      </c>
      <c r="BZ110">
        <f>INDEX(best!$A$1:$EZ$43,$B110,BZ$2)</f>
        <v>0.159</v>
      </c>
      <c r="CB110">
        <f t="shared" si="112"/>
        <v>2.0840819259791594</v>
      </c>
      <c r="CC110">
        <f t="shared" si="113"/>
        <v>2.4344232842256561</v>
      </c>
      <c r="CD110">
        <f t="shared" si="114"/>
        <v>1.383399209486166</v>
      </c>
      <c r="CE110">
        <f t="shared" si="115"/>
        <v>1.4283147682357169</v>
      </c>
      <c r="CG110">
        <v>81.132075471698116</v>
      </c>
      <c r="CH110">
        <v>14.960629921259843</v>
      </c>
      <c r="CJ110">
        <v>2.711212174217247</v>
      </c>
      <c r="CK110">
        <v>14.960629921259843</v>
      </c>
    </row>
    <row r="111" spans="1:89" x14ac:dyDescent="0.2">
      <c r="A111" t="s">
        <v>168</v>
      </c>
      <c r="B111">
        <f>MATCH($A111,best!A:A,0)</f>
        <v>27</v>
      </c>
      <c r="C111">
        <f>INDEX(best!$A$1:$EZ$43,$B111,C$2)</f>
        <v>25.138825000000001</v>
      </c>
      <c r="D111">
        <f>INDEX(best!$A$1:$EZ$43,$B111,D$2)</f>
        <v>25.284257</v>
      </c>
      <c r="F111">
        <f>INDEX(best!$A$1:$EZ$43,$B111,F$2)</f>
        <v>320</v>
      </c>
      <c r="G111">
        <f>INDEX(best!$A$1:$EZ$43,$B111,G$2)</f>
        <v>299</v>
      </c>
      <c r="H111">
        <f t="shared" si="89"/>
        <v>93.4375</v>
      </c>
      <c r="I111">
        <f>INDEX(best!$A$1:$EZ$43,$B111,I$2)</f>
        <v>1.016</v>
      </c>
      <c r="J111">
        <f>INDEX(best!$A$1:$EZ$43,$B111,J$2)</f>
        <v>0</v>
      </c>
      <c r="K111" s="2">
        <f t="shared" si="90"/>
        <v>3.1749999999999999E-3</v>
      </c>
      <c r="L111" s="2">
        <f t="shared" si="91"/>
        <v>3.1749999999999999E-3</v>
      </c>
      <c r="M111" s="2">
        <f t="shared" si="108"/>
        <v>4.8380952380952379E-2</v>
      </c>
      <c r="N111">
        <f t="shared" si="92"/>
        <v>19.984000000000002</v>
      </c>
      <c r="O111">
        <f t="shared" si="93"/>
        <v>6.2449999999999894</v>
      </c>
      <c r="Q111">
        <f>INDEX(best!$A$1:$EZ$43,$B111,Q$2)</f>
        <v>14087</v>
      </c>
      <c r="R111">
        <f>INDEX(best!$A$1:$EZ$43,$B111,R$2)</f>
        <v>112.696</v>
      </c>
      <c r="S111">
        <f>INDEX(best!$A$1:$EZ$43,$B111,S$2)</f>
        <v>59</v>
      </c>
      <c r="T111">
        <f>INDEX(best!$A$1:$EZ$43,$B111,T$2)</f>
        <v>155</v>
      </c>
      <c r="U111">
        <f t="shared" si="94"/>
        <v>0.35217500000000002</v>
      </c>
      <c r="V111">
        <f t="shared" si="95"/>
        <v>0.18437500000000001</v>
      </c>
      <c r="W111">
        <f t="shared" si="96"/>
        <v>0.484375</v>
      </c>
      <c r="Y111">
        <f>INDEX(best!$A$1:$EZ$43,$B111,Y$2)</f>
        <v>37375</v>
      </c>
      <c r="Z111">
        <f>INDEX(best!$A$1:$EZ$43,$B111,Z$2)</f>
        <v>299</v>
      </c>
      <c r="AA111">
        <f>INDEX(best!$A$1:$EZ$43,$B111,AA$2)</f>
        <v>299</v>
      </c>
      <c r="AB111">
        <f>INDEX(best!$A$1:$EZ$43,$B111,AB$2)</f>
        <v>299</v>
      </c>
      <c r="AC111">
        <f t="shared" si="97"/>
        <v>0.93437499999999996</v>
      </c>
      <c r="AD111">
        <f t="shared" si="98"/>
        <v>0.93437499999999996</v>
      </c>
      <c r="AE111">
        <f t="shared" si="99"/>
        <v>0.93437499999999996</v>
      </c>
      <c r="AG111">
        <f>INDEX(best!$A$1:$EZ$43,$B111,AG$2)</f>
        <v>205</v>
      </c>
      <c r="AH111">
        <f>INDEX(best!$A$1:$EZ$43,$B111,AH$2)</f>
        <v>1.64</v>
      </c>
      <c r="AI111">
        <f>INDEX(best!$A$1:$EZ$43,$B111,AI$2)</f>
        <v>1</v>
      </c>
      <c r="AJ111">
        <f>INDEX(best!$A$1:$EZ$43,$B111,AJ$2)</f>
        <v>18</v>
      </c>
      <c r="AL111">
        <f>INDEX(best!$A$1:$EZ$43,$B111,AL$2)</f>
        <v>0</v>
      </c>
      <c r="AM111">
        <f>INDEX(best!$A$1:$EZ$43,$B111,AM$2)</f>
        <v>0</v>
      </c>
      <c r="AN111">
        <f>INDEX(best!$A$1:$EZ$43,$B111,AN$2)</f>
        <v>0</v>
      </c>
      <c r="AO111">
        <f>INDEX(best!$A$1:$EZ$43,$B111,AO$2)</f>
        <v>0</v>
      </c>
      <c r="AQ111" s="3">
        <f t="shared" si="109"/>
        <v>3.1749999999999999E-3</v>
      </c>
      <c r="AR111" s="2">
        <f t="shared" si="110"/>
        <v>3.9835218219268585E-3</v>
      </c>
      <c r="AT111" s="2">
        <f t="shared" si="100"/>
        <v>4.8380952380952379E-2</v>
      </c>
      <c r="AU111" s="2">
        <f t="shared" si="111"/>
        <v>1.4552424220912899E-2</v>
      </c>
      <c r="AW111">
        <f t="shared" si="101"/>
        <v>0.14543199999999956</v>
      </c>
      <c r="BE111">
        <f>INDEX(best!$A$1:$EZ$43,$B111,BE$2)</f>
        <v>1.64</v>
      </c>
      <c r="BF111">
        <f>INDEX(best!$A$1:$EZ$43,$B111,BF$2)</f>
        <v>1.0999999999999999E-2</v>
      </c>
      <c r="BG111">
        <f>INDEX(best!$A$1:$EZ$43,$B111,BG$2)</f>
        <v>8.0000000000000002E-3</v>
      </c>
      <c r="BH111" s="2">
        <f t="shared" si="102"/>
        <v>6.7073170731707316E-3</v>
      </c>
      <c r="BI111" s="2">
        <f t="shared" si="103"/>
        <v>4.8780487804878049E-3</v>
      </c>
      <c r="BK111" s="2">
        <f t="shared" si="104"/>
        <v>1.4552424220912899E-2</v>
      </c>
      <c r="BL111" s="2">
        <f t="shared" si="105"/>
        <v>4.8380952380952379E-2</v>
      </c>
      <c r="BN111">
        <f>INDEX(best!$A$1:$EZ$43,$B111,BN$2)</f>
        <v>0</v>
      </c>
      <c r="BO111">
        <f>INDEX(best!$A$1:$EZ$43,$B111,BO$2)</f>
        <v>0</v>
      </c>
      <c r="BP111">
        <f>INDEX(best!$A$1:$EZ$43,$B111,BP$2)</f>
        <v>0</v>
      </c>
      <c r="BQ111" s="2" t="str">
        <f t="shared" si="106"/>
        <v/>
      </c>
      <c r="BR111" s="2" t="str">
        <f t="shared" si="107"/>
        <v/>
      </c>
      <c r="BU111">
        <f>INDEX(best!$A$1:$EZ$43,$B111,BU$2)</f>
        <v>1.016</v>
      </c>
      <c r="BV111">
        <f>INDEX(best!$A$1:$EZ$43,$B111,BV$2)</f>
        <v>1.64</v>
      </c>
      <c r="BW111">
        <f>INDEX(best!$A$1:$EZ$43,$B111,BW$2)</f>
        <v>1.0999999999999999E-2</v>
      </c>
      <c r="BX111">
        <f>INDEX(best!$A$1:$EZ$43,$B111,BX$2)</f>
        <v>8.0000000000000002E-3</v>
      </c>
      <c r="BY111">
        <f>INDEX(best!$A$1:$EZ$43,$B111,BY$2)</f>
        <v>8.0000000000000002E-3</v>
      </c>
      <c r="BZ111">
        <f>INDEX(best!$A$1:$EZ$43,$B111,BZ$2)</f>
        <v>8.0000000000000002E-3</v>
      </c>
      <c r="CB111">
        <f t="shared" si="112"/>
        <v>0.6707317073170731</v>
      </c>
      <c r="CC111">
        <f t="shared" si="113"/>
        <v>0.48780487804878053</v>
      </c>
      <c r="CD111">
        <f t="shared" si="114"/>
        <v>0.48780487804878053</v>
      </c>
      <c r="CE111">
        <f t="shared" si="115"/>
        <v>0.48780487804878053</v>
      </c>
      <c r="CG111">
        <v>55.2</v>
      </c>
      <c r="CH111">
        <v>14.3</v>
      </c>
      <c r="CJ111">
        <v>0.48780487804878053</v>
      </c>
      <c r="CK111">
        <v>14.3</v>
      </c>
    </row>
    <row r="112" spans="1:89" x14ac:dyDescent="0.2">
      <c r="A112" t="s">
        <v>169</v>
      </c>
      <c r="B112">
        <f>MATCH($A112,best!A:A,0)</f>
        <v>28</v>
      </c>
      <c r="C112">
        <f>INDEX(best!$A$1:$EZ$43,$B112,C$2)</f>
        <v>5.859375</v>
      </c>
      <c r="D112">
        <f>INDEX(best!$A$1:$EZ$43,$B112,D$2)</f>
        <v>13.140191</v>
      </c>
      <c r="F112">
        <f>INDEX(best!$A$1:$EZ$43,$B112,F$2)</f>
        <v>67</v>
      </c>
      <c r="G112">
        <f>INDEX(best!$A$1:$EZ$43,$B112,G$2)</f>
        <v>38</v>
      </c>
      <c r="H112">
        <f t="shared" si="89"/>
        <v>56.71641791044776</v>
      </c>
      <c r="I112">
        <f>INDEX(best!$A$1:$EZ$43,$B112,I$2)</f>
        <v>2.5</v>
      </c>
      <c r="J112">
        <f>INDEX(best!$A$1:$EZ$43,$B112,J$2)</f>
        <v>0</v>
      </c>
      <c r="K112" s="2">
        <f t="shared" si="90"/>
        <v>3.7313432835820892E-2</v>
      </c>
      <c r="L112" s="2">
        <f t="shared" si="91"/>
        <v>3.7313432835820892E-2</v>
      </c>
      <c r="M112" s="2">
        <f t="shared" si="108"/>
        <v>8.6206896551724144E-2</v>
      </c>
      <c r="N112">
        <f t="shared" si="92"/>
        <v>26.5</v>
      </c>
      <c r="O112">
        <f t="shared" si="93"/>
        <v>39.552238805970156</v>
      </c>
      <c r="Q112">
        <f>INDEX(best!$A$1:$EZ$43,$B112,Q$2)</f>
        <v>1571</v>
      </c>
      <c r="R112">
        <f>INDEX(best!$A$1:$EZ$43,$B112,R$2)</f>
        <v>130.917</v>
      </c>
      <c r="S112">
        <f>INDEX(best!$A$1:$EZ$43,$B112,S$2)</f>
        <v>36</v>
      </c>
      <c r="T112">
        <f>INDEX(best!$A$1:$EZ$43,$B112,T$2)</f>
        <v>275</v>
      </c>
      <c r="U112">
        <f t="shared" si="94"/>
        <v>1.9539850746268657</v>
      </c>
      <c r="V112">
        <f t="shared" si="95"/>
        <v>0.53731343283582089</v>
      </c>
      <c r="W112">
        <f t="shared" si="96"/>
        <v>4.1044776119402986</v>
      </c>
      <c r="Y112">
        <f>INDEX(best!$A$1:$EZ$43,$B112,Y$2)</f>
        <v>870</v>
      </c>
      <c r="Z112">
        <f>INDEX(best!$A$1:$EZ$43,$B112,Z$2)</f>
        <v>72.5</v>
      </c>
      <c r="AA112">
        <f>INDEX(best!$A$1:$EZ$43,$B112,AA$2)</f>
        <v>43</v>
      </c>
      <c r="AB112">
        <f>INDEX(best!$A$1:$EZ$43,$B112,AB$2)</f>
        <v>92</v>
      </c>
      <c r="AC112">
        <f t="shared" si="97"/>
        <v>1.0820895522388059</v>
      </c>
      <c r="AD112">
        <f t="shared" si="98"/>
        <v>0.64179104477611937</v>
      </c>
      <c r="AE112">
        <f t="shared" si="99"/>
        <v>1.3731343283582089</v>
      </c>
      <c r="AG112">
        <f>INDEX(best!$A$1:$EZ$43,$B112,AG$2)</f>
        <v>100</v>
      </c>
      <c r="AH112">
        <f>INDEX(best!$A$1:$EZ$43,$B112,AH$2)</f>
        <v>8.3330000000000002</v>
      </c>
      <c r="AI112">
        <f>INDEX(best!$A$1:$EZ$43,$B112,AI$2)</f>
        <v>1</v>
      </c>
      <c r="AJ112">
        <f>INDEX(best!$A$1:$EZ$43,$B112,AJ$2)</f>
        <v>19</v>
      </c>
      <c r="AL112">
        <f>INDEX(best!$A$1:$EZ$43,$B112,AL$2)</f>
        <v>26</v>
      </c>
      <c r="AM112">
        <f>INDEX(best!$A$1:$EZ$43,$B112,AM$2)</f>
        <v>2.1669999999999998</v>
      </c>
      <c r="AN112">
        <f>INDEX(best!$A$1:$EZ$43,$B112,AN$2)</f>
        <v>0</v>
      </c>
      <c r="AO112">
        <f>INDEX(best!$A$1:$EZ$43,$B112,AO$2)</f>
        <v>6</v>
      </c>
      <c r="AQ112" s="3">
        <f t="shared" si="109"/>
        <v>3.7313432835820892E-2</v>
      </c>
      <c r="AR112" s="2">
        <f t="shared" si="110"/>
        <v>5.1618104681516293E-2</v>
      </c>
      <c r="AT112" s="2">
        <f t="shared" si="100"/>
        <v>8.6206896551724144E-2</v>
      </c>
      <c r="AU112" s="2">
        <f t="shared" si="111"/>
        <v>6.3651015528922911E-2</v>
      </c>
      <c r="AW112">
        <f t="shared" si="101"/>
        <v>7.2808159999999997</v>
      </c>
      <c r="BE112">
        <f>INDEX(best!$A$1:$EZ$43,$B112,BE$2)</f>
        <v>8.3330000000000002</v>
      </c>
      <c r="BF112">
        <f>INDEX(best!$A$1:$EZ$43,$B112,BF$2)</f>
        <v>1.4379999999999999</v>
      </c>
      <c r="BG112">
        <f>INDEX(best!$A$1:$EZ$43,$B112,BG$2)</f>
        <v>1.4630000000000001</v>
      </c>
      <c r="BH112" s="2">
        <f t="shared" si="102"/>
        <v>0.17256690267610703</v>
      </c>
      <c r="BI112" s="2">
        <f t="shared" si="103"/>
        <v>0.17556702268090724</v>
      </c>
      <c r="BK112" s="2">
        <f t="shared" si="104"/>
        <v>6.3651015528922911E-2</v>
      </c>
      <c r="BL112" s="2">
        <f t="shared" si="105"/>
        <v>8.6206896551724144E-2</v>
      </c>
      <c r="BN112">
        <f>INDEX(best!$A$1:$EZ$43,$B112,BN$2)</f>
        <v>2.1669999999999998</v>
      </c>
      <c r="BO112">
        <f>INDEX(best!$A$1:$EZ$43,$B112,BO$2)</f>
        <v>0</v>
      </c>
      <c r="BP112">
        <f>INDEX(best!$A$1:$EZ$43,$B112,BP$2)</f>
        <v>0</v>
      </c>
      <c r="BQ112" s="2">
        <f t="shared" si="106"/>
        <v>0</v>
      </c>
      <c r="BR112" s="2">
        <f t="shared" si="107"/>
        <v>0</v>
      </c>
      <c r="BU112">
        <f>INDEX(best!$A$1:$EZ$43,$B112,BU$2)</f>
        <v>2.5</v>
      </c>
      <c r="BV112">
        <f>INDEX(best!$A$1:$EZ$43,$B112,BV$2)</f>
        <v>8.3330000000000002</v>
      </c>
      <c r="BW112">
        <f>INDEX(best!$A$1:$EZ$43,$B112,BW$2)</f>
        <v>1.4379999999999999</v>
      </c>
      <c r="BX112">
        <f>INDEX(best!$A$1:$EZ$43,$B112,BX$2)</f>
        <v>1.4630000000000001</v>
      </c>
      <c r="BY112">
        <f>INDEX(best!$A$1:$EZ$43,$B112,BY$2)</f>
        <v>8.3000000000000004E-2</v>
      </c>
      <c r="BZ112">
        <f>INDEX(best!$A$1:$EZ$43,$B112,BZ$2)</f>
        <v>0.72899999999999998</v>
      </c>
      <c r="CB112">
        <f t="shared" si="112"/>
        <v>17.256690267610701</v>
      </c>
      <c r="CC112">
        <f t="shared" si="113"/>
        <v>17.556702268090724</v>
      </c>
      <c r="CD112">
        <f t="shared" si="114"/>
        <v>0.99603984159366377</v>
      </c>
      <c r="CE112">
        <f t="shared" si="115"/>
        <v>8.7483499339973587</v>
      </c>
      <c r="CG112">
        <v>16.666666666666668</v>
      </c>
      <c r="CH112">
        <v>2.8301886792452828</v>
      </c>
      <c r="CJ112">
        <v>16.344653786151447</v>
      </c>
      <c r="CK112">
        <v>2.8301886792452828</v>
      </c>
    </row>
    <row r="113" spans="1:89" x14ac:dyDescent="0.2">
      <c r="A113" t="s">
        <v>170</v>
      </c>
      <c r="B113">
        <f>MATCH($A113,best!A:A,0)</f>
        <v>29</v>
      </c>
      <c r="C113">
        <f>INDEX(best!$A$1:$EZ$43,$B113,C$2)</f>
        <v>10.38396</v>
      </c>
      <c r="D113">
        <f>INDEX(best!$A$1:$EZ$43,$B113,D$2)</f>
        <v>14.000412000000001</v>
      </c>
      <c r="F113">
        <f>INDEX(best!$A$1:$EZ$43,$B113,F$2)</f>
        <v>60</v>
      </c>
      <c r="G113">
        <f>INDEX(best!$A$1:$EZ$43,$B113,G$2)</f>
        <v>0</v>
      </c>
      <c r="H113">
        <f t="shared" si="89"/>
        <v>0</v>
      </c>
      <c r="I113">
        <f>INDEX(best!$A$1:$EZ$43,$B113,I$2)</f>
        <v>5.875</v>
      </c>
      <c r="J113">
        <f>INDEX(best!$A$1:$EZ$43,$B113,J$2)</f>
        <v>0</v>
      </c>
      <c r="K113" s="2">
        <f t="shared" si="90"/>
        <v>9.7916666666666666E-2</v>
      </c>
      <c r="L113" s="2">
        <f t="shared" si="91"/>
        <v>9.7916666666666666E-2</v>
      </c>
      <c r="M113" s="2">
        <f t="shared" si="108"/>
        <v>9.7916666666666666E-2</v>
      </c>
      <c r="N113">
        <f t="shared" si="92"/>
        <v>54.125</v>
      </c>
      <c r="O113">
        <f t="shared" si="93"/>
        <v>90.208333333333329</v>
      </c>
      <c r="Q113">
        <f>INDEX(best!$A$1:$EZ$43,$B113,Q$2)</f>
        <v>17983</v>
      </c>
      <c r="R113">
        <f>INDEX(best!$A$1:$EZ$43,$B113,R$2)</f>
        <v>2247.875</v>
      </c>
      <c r="S113">
        <f>INDEX(best!$A$1:$EZ$43,$B113,S$2)</f>
        <v>1927</v>
      </c>
      <c r="T113">
        <f>INDEX(best!$A$1:$EZ$43,$B113,T$2)</f>
        <v>2490</v>
      </c>
      <c r="U113">
        <f t="shared" si="94"/>
        <v>37.46458333333333</v>
      </c>
      <c r="V113">
        <f t="shared" si="95"/>
        <v>32.116666666666667</v>
      </c>
      <c r="W113">
        <f t="shared" si="96"/>
        <v>41.5</v>
      </c>
      <c r="Y113">
        <f>INDEX(best!$A$1:$EZ$43,$B113,Y$2)</f>
        <v>0</v>
      </c>
      <c r="Z113">
        <f>INDEX(best!$A$1:$EZ$43,$B113,Z$2)</f>
        <v>0</v>
      </c>
      <c r="AA113">
        <f>INDEX(best!$A$1:$EZ$43,$B113,AA$2)</f>
        <v>0</v>
      </c>
      <c r="AB113">
        <f>INDEX(best!$A$1:$EZ$43,$B113,AB$2)</f>
        <v>0</v>
      </c>
      <c r="AC113">
        <f t="shared" si="97"/>
        <v>0</v>
      </c>
      <c r="AD113">
        <f t="shared" si="98"/>
        <v>0</v>
      </c>
      <c r="AE113">
        <f t="shared" si="99"/>
        <v>0</v>
      </c>
      <c r="AG113">
        <f>INDEX(best!$A$1:$EZ$43,$B113,AG$2)</f>
        <v>2097</v>
      </c>
      <c r="AH113">
        <f>INDEX(best!$A$1:$EZ$43,$B113,AH$2)</f>
        <v>262.125</v>
      </c>
      <c r="AI113">
        <f>INDEX(best!$A$1:$EZ$43,$B113,AI$2)</f>
        <v>36</v>
      </c>
      <c r="AJ113">
        <f>INDEX(best!$A$1:$EZ$43,$B113,AJ$2)</f>
        <v>431</v>
      </c>
      <c r="AL113">
        <f>INDEX(best!$A$1:$EZ$43,$B113,AL$2)</f>
        <v>0</v>
      </c>
      <c r="AM113">
        <f>INDEX(best!$A$1:$EZ$43,$B113,AM$2)</f>
        <v>0</v>
      </c>
      <c r="AN113">
        <f>INDEX(best!$A$1:$EZ$43,$B113,AN$2)</f>
        <v>0</v>
      </c>
      <c r="AO113">
        <f>INDEX(best!$A$1:$EZ$43,$B113,AO$2)</f>
        <v>0</v>
      </c>
      <c r="AQ113" s="3">
        <f t="shared" si="109"/>
        <v>9.7916666666666666E-2</v>
      </c>
      <c r="AR113" s="2">
        <f t="shared" si="110"/>
        <v>0.11661013179113608</v>
      </c>
      <c r="AT113" s="2">
        <f t="shared" si="100"/>
        <v>9.7916666666666666E-2</v>
      </c>
      <c r="AU113" s="2">
        <f t="shared" si="111"/>
        <v>0.11661013179113608</v>
      </c>
      <c r="AW113">
        <f t="shared" si="101"/>
        <v>3.6164520000000007</v>
      </c>
      <c r="BE113">
        <f>INDEX(best!$A$1:$EZ$43,$B113,BE$2)</f>
        <v>262.125</v>
      </c>
      <c r="BF113">
        <f>INDEX(best!$A$1:$EZ$43,$B113,BF$2)</f>
        <v>28.344000000000001</v>
      </c>
      <c r="BG113">
        <f>INDEX(best!$A$1:$EZ$43,$B113,BG$2)</f>
        <v>16.568999999999999</v>
      </c>
      <c r="BH113" s="2">
        <f t="shared" si="102"/>
        <v>0.10813161659513591</v>
      </c>
      <c r="BI113" s="2">
        <f t="shared" si="103"/>
        <v>6.3210300429184546E-2</v>
      </c>
      <c r="BK113" s="2">
        <f t="shared" si="104"/>
        <v>0.11661013179113608</v>
      </c>
      <c r="BL113" s="2">
        <f t="shared" si="105"/>
        <v>9.7916666666666666E-2</v>
      </c>
      <c r="BN113">
        <f>INDEX(best!$A$1:$EZ$43,$B113,BN$2)</f>
        <v>0</v>
      </c>
      <c r="BO113">
        <f>INDEX(best!$A$1:$EZ$43,$B113,BO$2)</f>
        <v>0</v>
      </c>
      <c r="BP113">
        <f>INDEX(best!$A$1:$EZ$43,$B113,BP$2)</f>
        <v>0</v>
      </c>
      <c r="BQ113" s="2" t="str">
        <f t="shared" si="106"/>
        <v/>
      </c>
      <c r="BR113" s="2" t="str">
        <f t="shared" si="107"/>
        <v/>
      </c>
      <c r="BU113">
        <f>INDEX(best!$A$1:$EZ$43,$B113,BU$2)</f>
        <v>5.875</v>
      </c>
      <c r="BV113">
        <f>INDEX(best!$A$1:$EZ$43,$B113,BV$2)</f>
        <v>262.125</v>
      </c>
      <c r="BW113">
        <f>INDEX(best!$A$1:$EZ$43,$B113,BW$2)</f>
        <v>28.344000000000001</v>
      </c>
      <c r="BX113">
        <f>INDEX(best!$A$1:$EZ$43,$B113,BX$2)</f>
        <v>16.568999999999999</v>
      </c>
      <c r="BY113">
        <f>INDEX(best!$A$1:$EZ$43,$B113,BY$2)</f>
        <v>0</v>
      </c>
      <c r="BZ113">
        <f>INDEX(best!$A$1:$EZ$43,$B113,BZ$2)</f>
        <v>9.83</v>
      </c>
      <c r="CB113">
        <f t="shared" si="112"/>
        <v>10.813161659513591</v>
      </c>
      <c r="CC113">
        <f t="shared" si="113"/>
        <v>6.3210300429184541</v>
      </c>
      <c r="CD113">
        <f t="shared" si="114"/>
        <v>0</v>
      </c>
      <c r="CE113">
        <f t="shared" si="115"/>
        <v>3.7501192179303766</v>
      </c>
      <c r="CG113">
        <v>0</v>
      </c>
      <c r="CH113">
        <v>2.0072992700729926</v>
      </c>
      <c r="CJ113">
        <v>6.3065331425846445</v>
      </c>
      <c r="CK113">
        <v>2.0072992700729926</v>
      </c>
    </row>
    <row r="114" spans="1:89" x14ac:dyDescent="0.2">
      <c r="A114" t="s">
        <v>171</v>
      </c>
      <c r="B114">
        <f>MATCH($A114,best!A:A,0)</f>
        <v>30</v>
      </c>
      <c r="C114">
        <f>INDEX(best!$A$1:$EZ$43,$B114,C$2)</f>
        <v>50</v>
      </c>
      <c r="D114">
        <f>INDEX(best!$A$1:$EZ$43,$B114,D$2)</f>
        <v>58.333333000000003</v>
      </c>
      <c r="F114">
        <f>INDEX(best!$A$1:$EZ$43,$B114,F$2)</f>
        <v>15</v>
      </c>
      <c r="G114">
        <f>INDEX(best!$A$1:$EZ$43,$B114,G$2)</f>
        <v>5.8</v>
      </c>
      <c r="H114">
        <f t="shared" si="89"/>
        <v>38.666666666666664</v>
      </c>
      <c r="I114">
        <f>INDEX(best!$A$1:$EZ$43,$B114,I$2)</f>
        <v>0</v>
      </c>
      <c r="J114">
        <f>INDEX(best!$A$1:$EZ$43,$B114,J$2)</f>
        <v>0</v>
      </c>
      <c r="K114" s="2">
        <f t="shared" si="90"/>
        <v>0</v>
      </c>
      <c r="L114" s="2">
        <f t="shared" si="91"/>
        <v>0</v>
      </c>
      <c r="M114" s="2">
        <f t="shared" si="108"/>
        <v>0</v>
      </c>
      <c r="N114">
        <f t="shared" si="92"/>
        <v>9.1999999999999993</v>
      </c>
      <c r="O114">
        <f t="shared" si="93"/>
        <v>61.333333333333329</v>
      </c>
      <c r="Q114">
        <f>INDEX(best!$A$1:$EZ$43,$B114,Q$2)</f>
        <v>168</v>
      </c>
      <c r="R114">
        <f>INDEX(best!$A$1:$EZ$43,$B114,R$2)</f>
        <v>33.6</v>
      </c>
      <c r="S114">
        <f>INDEX(best!$A$1:$EZ$43,$B114,S$2)</f>
        <v>22</v>
      </c>
      <c r="T114">
        <f>INDEX(best!$A$1:$EZ$43,$B114,T$2)</f>
        <v>41</v>
      </c>
      <c r="U114">
        <f t="shared" si="94"/>
        <v>2.2400000000000002</v>
      </c>
      <c r="V114">
        <f t="shared" si="95"/>
        <v>1.4666666666666666</v>
      </c>
      <c r="W114">
        <f t="shared" si="96"/>
        <v>2.7333333333333334</v>
      </c>
      <c r="Y114">
        <f>INDEX(best!$A$1:$EZ$43,$B114,Y$2)</f>
        <v>75</v>
      </c>
      <c r="Z114">
        <f>INDEX(best!$A$1:$EZ$43,$B114,Z$2)</f>
        <v>15</v>
      </c>
      <c r="AA114">
        <f>INDEX(best!$A$1:$EZ$43,$B114,AA$2)</f>
        <v>14</v>
      </c>
      <c r="AB114">
        <f>INDEX(best!$A$1:$EZ$43,$B114,AB$2)</f>
        <v>17</v>
      </c>
      <c r="AC114">
        <f t="shared" si="97"/>
        <v>1</v>
      </c>
      <c r="AD114">
        <f t="shared" si="98"/>
        <v>0.93333333333333335</v>
      </c>
      <c r="AE114">
        <f t="shared" si="99"/>
        <v>1.1333333333333333</v>
      </c>
      <c r="AG114">
        <f>INDEX(best!$A$1:$EZ$43,$B114,AG$2)</f>
        <v>2</v>
      </c>
      <c r="AH114">
        <f>INDEX(best!$A$1:$EZ$43,$B114,AH$2)</f>
        <v>0.4</v>
      </c>
      <c r="AI114">
        <f>INDEX(best!$A$1:$EZ$43,$B114,AI$2)</f>
        <v>0</v>
      </c>
      <c r="AJ114">
        <f>INDEX(best!$A$1:$EZ$43,$B114,AJ$2)</f>
        <v>1</v>
      </c>
      <c r="AL114">
        <f>INDEX(best!$A$1:$EZ$43,$B114,AL$2)</f>
        <v>0</v>
      </c>
      <c r="AM114">
        <f>INDEX(best!$A$1:$EZ$43,$B114,AM$2)</f>
        <v>0</v>
      </c>
      <c r="AN114">
        <f>INDEX(best!$A$1:$EZ$43,$B114,AN$2)</f>
        <v>0</v>
      </c>
      <c r="AO114">
        <f>INDEX(best!$A$1:$EZ$43,$B114,AO$2)</f>
        <v>0</v>
      </c>
      <c r="AQ114" s="3">
        <f t="shared" si="109"/>
        <v>0</v>
      </c>
      <c r="AR114" s="2">
        <f t="shared" si="110"/>
        <v>8.23045267489712E-3</v>
      </c>
      <c r="AT114" s="2">
        <f t="shared" si="100"/>
        <v>0</v>
      </c>
      <c r="AU114" s="2">
        <f t="shared" si="111"/>
        <v>1.1904761904761904E-2</v>
      </c>
      <c r="AW114">
        <f t="shared" si="101"/>
        <v>8.3333330000000032</v>
      </c>
      <c r="BE114">
        <f>INDEX(best!$A$1:$EZ$43,$B114,BE$2)</f>
        <v>0.4</v>
      </c>
      <c r="BF114">
        <f>INDEX(best!$A$1:$EZ$43,$B114,BF$2)</f>
        <v>0.12</v>
      </c>
      <c r="BG114">
        <f>INDEX(best!$A$1:$EZ$43,$B114,BG$2)</f>
        <v>0.10199999999999999</v>
      </c>
      <c r="BH114" s="2">
        <f t="shared" si="102"/>
        <v>0.3</v>
      </c>
      <c r="BI114" s="2">
        <f t="shared" si="103"/>
        <v>0.25499999999999995</v>
      </c>
      <c r="BK114" s="2">
        <f t="shared" si="104"/>
        <v>1.1904761904761904E-2</v>
      </c>
      <c r="BL114" s="2">
        <f t="shared" si="105"/>
        <v>0</v>
      </c>
      <c r="BN114">
        <f>INDEX(best!$A$1:$EZ$43,$B114,BN$2)</f>
        <v>0</v>
      </c>
      <c r="BO114">
        <f>INDEX(best!$A$1:$EZ$43,$B114,BO$2)</f>
        <v>0</v>
      </c>
      <c r="BP114">
        <f>INDEX(best!$A$1:$EZ$43,$B114,BP$2)</f>
        <v>0</v>
      </c>
      <c r="BQ114" s="2" t="str">
        <f t="shared" si="106"/>
        <v/>
      </c>
      <c r="BR114" s="2" t="str">
        <f t="shared" si="107"/>
        <v/>
      </c>
      <c r="BU114">
        <f>INDEX(best!$A$1:$EZ$43,$B114,BU$2)</f>
        <v>0</v>
      </c>
      <c r="BV114">
        <f>INDEX(best!$A$1:$EZ$43,$B114,BV$2)</f>
        <v>0.4</v>
      </c>
      <c r="BW114">
        <f>INDEX(best!$A$1:$EZ$43,$B114,BW$2)</f>
        <v>0.12</v>
      </c>
      <c r="BX114">
        <f>INDEX(best!$A$1:$EZ$43,$B114,BX$2)</f>
        <v>0.10199999999999999</v>
      </c>
      <c r="BY114">
        <f>INDEX(best!$A$1:$EZ$43,$B114,BY$2)</f>
        <v>0.2</v>
      </c>
      <c r="BZ114">
        <f>INDEX(best!$A$1:$EZ$43,$B114,BZ$2)</f>
        <v>0.111</v>
      </c>
      <c r="CB114">
        <f t="shared" si="112"/>
        <v>30</v>
      </c>
      <c r="CC114">
        <f t="shared" si="113"/>
        <v>25.499999999999996</v>
      </c>
      <c r="CD114">
        <f t="shared" si="114"/>
        <v>50</v>
      </c>
      <c r="CE114">
        <f t="shared" si="115"/>
        <v>27.749999999999996</v>
      </c>
      <c r="CG114">
        <v>40</v>
      </c>
      <c r="CH114">
        <v>21.951219512195124</v>
      </c>
      <c r="CJ114">
        <v>25.499999999999996</v>
      </c>
      <c r="CK114">
        <v>21.951219512195124</v>
      </c>
    </row>
    <row r="115" spans="1:89" x14ac:dyDescent="0.2">
      <c r="A115" t="s">
        <v>172</v>
      </c>
      <c r="B115">
        <f>MATCH($A115,best!A:A,0)</f>
        <v>31</v>
      </c>
      <c r="C115">
        <f>INDEX(best!$A$1:$EZ$43,$B115,C$2)</f>
        <v>7.4074070000000001</v>
      </c>
      <c r="D115">
        <f>INDEX(best!$A$1:$EZ$43,$B115,D$2)</f>
        <v>8.7791499999999996</v>
      </c>
      <c r="F115">
        <f>INDEX(best!$A$1:$EZ$43,$B115,F$2)</f>
        <v>27</v>
      </c>
      <c r="G115">
        <f>INDEX(best!$A$1:$EZ$43,$B115,G$2)</f>
        <v>9.6669999999999998</v>
      </c>
      <c r="H115">
        <f t="shared" si="89"/>
        <v>35.803703703703704</v>
      </c>
      <c r="I115">
        <f>INDEX(best!$A$1:$EZ$43,$B115,I$2)</f>
        <v>0.14799999999999999</v>
      </c>
      <c r="J115">
        <f>INDEX(best!$A$1:$EZ$43,$B115,J$2)</f>
        <v>0</v>
      </c>
      <c r="K115" s="2">
        <f t="shared" si="90"/>
        <v>5.4814814814814813E-3</v>
      </c>
      <c r="L115" s="2">
        <f t="shared" si="91"/>
        <v>5.4814814814814813E-3</v>
      </c>
      <c r="M115" s="2">
        <f t="shared" si="108"/>
        <v>8.5386257428027457E-3</v>
      </c>
      <c r="N115">
        <f t="shared" si="92"/>
        <v>17.184999999999999</v>
      </c>
      <c r="O115">
        <f t="shared" si="93"/>
        <v>63.648148148148145</v>
      </c>
      <c r="Q115">
        <f>INDEX(best!$A$1:$EZ$43,$B115,Q$2)</f>
        <v>3606</v>
      </c>
      <c r="R115">
        <f>INDEX(best!$A$1:$EZ$43,$B115,R$2)</f>
        <v>133.55600000000001</v>
      </c>
      <c r="S115">
        <f>INDEX(best!$A$1:$EZ$43,$B115,S$2)</f>
        <v>46</v>
      </c>
      <c r="T115">
        <f>INDEX(best!$A$1:$EZ$43,$B115,T$2)</f>
        <v>182</v>
      </c>
      <c r="U115">
        <f t="shared" si="94"/>
        <v>4.946518518518519</v>
      </c>
      <c r="V115">
        <f t="shared" si="95"/>
        <v>1.7037037037037037</v>
      </c>
      <c r="W115">
        <f t="shared" si="96"/>
        <v>6.7407407407407405</v>
      </c>
      <c r="Y115">
        <f>INDEX(best!$A$1:$EZ$43,$B115,Y$2)</f>
        <v>873</v>
      </c>
      <c r="Z115">
        <f>INDEX(best!$A$1:$EZ$43,$B115,Z$2)</f>
        <v>32.332999999999998</v>
      </c>
      <c r="AA115">
        <f>INDEX(best!$A$1:$EZ$43,$B115,AA$2)</f>
        <v>18</v>
      </c>
      <c r="AB115">
        <f>INDEX(best!$A$1:$EZ$43,$B115,AB$2)</f>
        <v>45</v>
      </c>
      <c r="AC115">
        <f t="shared" si="97"/>
        <v>1.1975185185185184</v>
      </c>
      <c r="AD115">
        <f t="shared" si="98"/>
        <v>0.66666666666666663</v>
      </c>
      <c r="AE115">
        <f t="shared" si="99"/>
        <v>1.6666666666666667</v>
      </c>
      <c r="AG115">
        <f>INDEX(best!$A$1:$EZ$43,$B115,AG$2)</f>
        <v>10</v>
      </c>
      <c r="AH115">
        <f>INDEX(best!$A$1:$EZ$43,$B115,AH$2)</f>
        <v>0.37</v>
      </c>
      <c r="AI115">
        <f>INDEX(best!$A$1:$EZ$43,$B115,AI$2)</f>
        <v>0</v>
      </c>
      <c r="AJ115">
        <f>INDEX(best!$A$1:$EZ$43,$B115,AJ$2)</f>
        <v>1</v>
      </c>
      <c r="AL115">
        <f>INDEX(best!$A$1:$EZ$43,$B115,AL$2)</f>
        <v>0</v>
      </c>
      <c r="AM115">
        <f>INDEX(best!$A$1:$EZ$43,$B115,AM$2)</f>
        <v>0</v>
      </c>
      <c r="AN115">
        <f>INDEX(best!$A$1:$EZ$43,$B115,AN$2)</f>
        <v>0</v>
      </c>
      <c r="AO115">
        <f>INDEX(best!$A$1:$EZ$43,$B115,AO$2)</f>
        <v>0</v>
      </c>
      <c r="AQ115" s="3">
        <f t="shared" si="109"/>
        <v>5.4814814814814813E-3</v>
      </c>
      <c r="AR115" s="2">
        <f t="shared" si="110"/>
        <v>2.2304070794326326E-3</v>
      </c>
      <c r="AT115" s="2">
        <f t="shared" si="100"/>
        <v>8.5386257428027457E-3</v>
      </c>
      <c r="AU115" s="2">
        <f t="shared" si="111"/>
        <v>2.7703734762945876E-3</v>
      </c>
      <c r="AW115">
        <f t="shared" si="101"/>
        <v>1.3717429999999995</v>
      </c>
      <c r="BE115">
        <f>INDEX(best!$A$1:$EZ$43,$B115,BE$2)</f>
        <v>0.37</v>
      </c>
      <c r="BF115">
        <f>INDEX(best!$A$1:$EZ$43,$B115,BF$2)</f>
        <v>6.3E-2</v>
      </c>
      <c r="BG115">
        <f>INDEX(best!$A$1:$EZ$43,$B115,BG$2)</f>
        <v>0.05</v>
      </c>
      <c r="BH115" s="2">
        <f t="shared" si="102"/>
        <v>0.17027027027027028</v>
      </c>
      <c r="BI115" s="2">
        <f t="shared" si="103"/>
        <v>0.13513513513513514</v>
      </c>
      <c r="BK115" s="2">
        <f t="shared" si="104"/>
        <v>2.7703734762945876E-3</v>
      </c>
      <c r="BL115" s="2">
        <f t="shared" si="105"/>
        <v>8.5386257428027457E-3</v>
      </c>
      <c r="BN115">
        <f>INDEX(best!$A$1:$EZ$43,$B115,BN$2)</f>
        <v>0</v>
      </c>
      <c r="BO115">
        <f>INDEX(best!$A$1:$EZ$43,$B115,BO$2)</f>
        <v>0</v>
      </c>
      <c r="BP115">
        <f>INDEX(best!$A$1:$EZ$43,$B115,BP$2)</f>
        <v>0</v>
      </c>
      <c r="BQ115" s="2" t="str">
        <f t="shared" si="106"/>
        <v/>
      </c>
      <c r="BR115" s="2" t="str">
        <f t="shared" si="107"/>
        <v/>
      </c>
      <c r="BU115">
        <f>INDEX(best!$A$1:$EZ$43,$B115,BU$2)</f>
        <v>0.14799999999999999</v>
      </c>
      <c r="BV115">
        <f>INDEX(best!$A$1:$EZ$43,$B115,BV$2)</f>
        <v>0.37</v>
      </c>
      <c r="BW115">
        <f>INDEX(best!$A$1:$EZ$43,$B115,BW$2)</f>
        <v>6.3E-2</v>
      </c>
      <c r="BX115">
        <f>INDEX(best!$A$1:$EZ$43,$B115,BX$2)</f>
        <v>0.05</v>
      </c>
      <c r="BY115">
        <f>INDEX(best!$A$1:$EZ$43,$B115,BY$2)</f>
        <v>5.6000000000000001E-2</v>
      </c>
      <c r="BZ115">
        <f>INDEX(best!$A$1:$EZ$43,$B115,BZ$2)</f>
        <v>5.6000000000000001E-2</v>
      </c>
      <c r="CB115">
        <f t="shared" si="112"/>
        <v>17.027027027027028</v>
      </c>
      <c r="CC115">
        <f t="shared" si="113"/>
        <v>13.513513513513514</v>
      </c>
      <c r="CD115">
        <f t="shared" si="114"/>
        <v>15.135135135135137</v>
      </c>
      <c r="CE115">
        <f t="shared" si="115"/>
        <v>15.135135135135137</v>
      </c>
      <c r="CG115">
        <v>11.111111111111111</v>
      </c>
      <c r="CH115">
        <v>0.5</v>
      </c>
      <c r="CJ115">
        <v>13.513513513513514</v>
      </c>
      <c r="CK115">
        <v>0.5</v>
      </c>
    </row>
    <row r="116" spans="1:89" x14ac:dyDescent="0.2">
      <c r="A116" t="s">
        <v>173</v>
      </c>
      <c r="B116">
        <f>MATCH($A116,best!A:A,0)</f>
        <v>32</v>
      </c>
      <c r="C116">
        <f>INDEX(best!$A$1:$EZ$43,$B116,C$2)</f>
        <v>7.0962310000000004</v>
      </c>
      <c r="D116">
        <f>INDEX(best!$A$1:$EZ$43,$B116,D$2)</f>
        <v>7.5475469999999998</v>
      </c>
      <c r="F116">
        <f>INDEX(best!$A$1:$EZ$43,$B116,F$2)</f>
        <v>45</v>
      </c>
      <c r="G116">
        <f>INDEX(best!$A$1:$EZ$43,$B116,G$2)</f>
        <v>16.399999999999999</v>
      </c>
      <c r="H116">
        <f t="shared" si="89"/>
        <v>36.444444444444443</v>
      </c>
      <c r="I116">
        <f>INDEX(best!$A$1:$EZ$43,$B116,I$2)</f>
        <v>0.222</v>
      </c>
      <c r="J116">
        <f>INDEX(best!$A$1:$EZ$43,$B116,J$2)</f>
        <v>0</v>
      </c>
      <c r="K116" s="2">
        <f t="shared" si="90"/>
        <v>4.933333333333333E-3</v>
      </c>
      <c r="L116" s="2">
        <f t="shared" si="91"/>
        <v>4.933333333333333E-3</v>
      </c>
      <c r="M116" s="2">
        <f t="shared" si="108"/>
        <v>7.7622377622377616E-3</v>
      </c>
      <c r="N116">
        <f t="shared" si="92"/>
        <v>28.378</v>
      </c>
      <c r="O116">
        <f t="shared" si="93"/>
        <v>63.062222222222218</v>
      </c>
      <c r="Q116">
        <f>INDEX(best!$A$1:$EZ$43,$B116,Q$2)</f>
        <v>15119</v>
      </c>
      <c r="R116">
        <f>INDEX(best!$A$1:$EZ$43,$B116,R$2)</f>
        <v>335.97800000000001</v>
      </c>
      <c r="S116">
        <f>INDEX(best!$A$1:$EZ$43,$B116,S$2)</f>
        <v>235</v>
      </c>
      <c r="T116">
        <f>INDEX(best!$A$1:$EZ$43,$B116,T$2)</f>
        <v>451</v>
      </c>
      <c r="U116">
        <f t="shared" si="94"/>
        <v>7.4661777777777782</v>
      </c>
      <c r="V116">
        <f t="shared" si="95"/>
        <v>5.2222222222222223</v>
      </c>
      <c r="W116">
        <f t="shared" si="96"/>
        <v>10.022222222222222</v>
      </c>
      <c r="Y116">
        <f>INDEX(best!$A$1:$EZ$43,$B116,Y$2)</f>
        <v>1046</v>
      </c>
      <c r="Z116">
        <f>INDEX(best!$A$1:$EZ$43,$B116,Z$2)</f>
        <v>23.244</v>
      </c>
      <c r="AA116">
        <f>INDEX(best!$A$1:$EZ$43,$B116,AA$2)</f>
        <v>16</v>
      </c>
      <c r="AB116">
        <f>INDEX(best!$A$1:$EZ$43,$B116,AB$2)</f>
        <v>46</v>
      </c>
      <c r="AC116">
        <f t="shared" si="97"/>
        <v>0.51653333333333329</v>
      </c>
      <c r="AD116">
        <f t="shared" si="98"/>
        <v>0.35555555555555557</v>
      </c>
      <c r="AE116">
        <f t="shared" si="99"/>
        <v>1.0222222222222221</v>
      </c>
      <c r="AG116">
        <f>INDEX(best!$A$1:$EZ$43,$B116,AG$2)</f>
        <v>12</v>
      </c>
      <c r="AH116">
        <f>INDEX(best!$A$1:$EZ$43,$B116,AH$2)</f>
        <v>0.26700000000000002</v>
      </c>
      <c r="AI116">
        <f>INDEX(best!$A$1:$EZ$43,$B116,AI$2)</f>
        <v>0</v>
      </c>
      <c r="AJ116">
        <f>INDEX(best!$A$1:$EZ$43,$B116,AJ$2)</f>
        <v>1</v>
      </c>
      <c r="AL116">
        <f>INDEX(best!$A$1:$EZ$43,$B116,AL$2)</f>
        <v>0</v>
      </c>
      <c r="AM116">
        <f>INDEX(best!$A$1:$EZ$43,$B116,AM$2)</f>
        <v>0</v>
      </c>
      <c r="AN116">
        <f>INDEX(best!$A$1:$EZ$43,$B116,AN$2)</f>
        <v>0</v>
      </c>
      <c r="AO116">
        <f>INDEX(best!$A$1:$EZ$43,$B116,AO$2)</f>
        <v>0</v>
      </c>
      <c r="AQ116" s="3">
        <f t="shared" si="109"/>
        <v>4.933333333333333E-3</v>
      </c>
      <c r="AR116" s="2">
        <f t="shared" si="110"/>
        <v>7.432729621237007E-4</v>
      </c>
      <c r="AT116" s="2">
        <f t="shared" si="100"/>
        <v>7.7622377622377616E-3</v>
      </c>
      <c r="AU116" s="2">
        <f t="shared" si="111"/>
        <v>7.9469489073689351E-4</v>
      </c>
      <c r="AW116">
        <f t="shared" si="101"/>
        <v>0.45131599999999938</v>
      </c>
      <c r="BE116">
        <f>INDEX(best!$A$1:$EZ$43,$B116,BE$2)</f>
        <v>0.26700000000000002</v>
      </c>
      <c r="BF116">
        <f>INDEX(best!$A$1:$EZ$43,$B116,BF$2)</f>
        <v>5.0000000000000001E-3</v>
      </c>
      <c r="BG116">
        <f>INDEX(best!$A$1:$EZ$43,$B116,BG$2)</f>
        <v>4.0000000000000001E-3</v>
      </c>
      <c r="BH116" s="2">
        <f t="shared" si="102"/>
        <v>1.8726591760299626E-2</v>
      </c>
      <c r="BI116" s="2">
        <f t="shared" si="103"/>
        <v>1.4981273408239701E-2</v>
      </c>
      <c r="BK116" s="2">
        <f t="shared" si="104"/>
        <v>7.9469489073689351E-4</v>
      </c>
      <c r="BL116" s="2">
        <f t="shared" si="105"/>
        <v>7.7622377622377616E-3</v>
      </c>
      <c r="BN116">
        <f>INDEX(best!$A$1:$EZ$43,$B116,BN$2)</f>
        <v>0</v>
      </c>
      <c r="BO116">
        <f>INDEX(best!$A$1:$EZ$43,$B116,BO$2)</f>
        <v>0</v>
      </c>
      <c r="BP116">
        <f>INDEX(best!$A$1:$EZ$43,$B116,BP$2)</f>
        <v>0</v>
      </c>
      <c r="BQ116" s="2" t="str">
        <f t="shared" si="106"/>
        <v/>
      </c>
      <c r="BR116" s="2" t="str">
        <f t="shared" si="107"/>
        <v/>
      </c>
      <c r="BU116">
        <f>INDEX(best!$A$1:$EZ$43,$B116,BU$2)</f>
        <v>0.222</v>
      </c>
      <c r="BV116">
        <f>INDEX(best!$A$1:$EZ$43,$B116,BV$2)</f>
        <v>0.26700000000000002</v>
      </c>
      <c r="BW116">
        <f>INDEX(best!$A$1:$EZ$43,$B116,BW$2)</f>
        <v>5.0000000000000001E-3</v>
      </c>
      <c r="BX116">
        <f>INDEX(best!$A$1:$EZ$43,$B116,BX$2)</f>
        <v>4.0000000000000001E-3</v>
      </c>
      <c r="BY116">
        <f>INDEX(best!$A$1:$EZ$43,$B116,BY$2)</f>
        <v>0</v>
      </c>
      <c r="BZ116">
        <f>INDEX(best!$A$1:$EZ$43,$B116,BZ$2)</f>
        <v>0</v>
      </c>
      <c r="CB116">
        <f t="shared" si="112"/>
        <v>1.8726591760299625</v>
      </c>
      <c r="CC116">
        <f t="shared" si="113"/>
        <v>1.4981273408239701</v>
      </c>
      <c r="CD116">
        <f t="shared" si="114"/>
        <v>0</v>
      </c>
      <c r="CE116">
        <f t="shared" si="115"/>
        <v>0</v>
      </c>
      <c r="CG116">
        <v>4.4444444444444446</v>
      </c>
      <c r="CH116">
        <v>0.6</v>
      </c>
      <c r="CJ116">
        <v>1.4981273408239701</v>
      </c>
      <c r="CK116">
        <v>0.6</v>
      </c>
    </row>
    <row r="117" spans="1:89" x14ac:dyDescent="0.2">
      <c r="A117" t="s">
        <v>175</v>
      </c>
      <c r="B117">
        <f>MATCH($A117,best!A:A,0)</f>
        <v>34</v>
      </c>
      <c r="C117">
        <f>INDEX(best!$A$1:$EZ$43,$B117,C$2)</f>
        <v>10</v>
      </c>
      <c r="D117">
        <f>INDEX(best!$A$1:$EZ$43,$B117,D$2)</f>
        <v>10.181818</v>
      </c>
      <c r="F117">
        <f>INDEX(best!$A$1:$EZ$43,$B117,F$2)</f>
        <v>378</v>
      </c>
      <c r="G117">
        <f>INDEX(best!$A$1:$EZ$43,$B117,G$2)</f>
        <v>328.4</v>
      </c>
      <c r="H117">
        <f t="shared" si="89"/>
        <v>86.878306878306873</v>
      </c>
      <c r="I117">
        <f>INDEX(best!$A$1:$EZ$43,$B117,I$2)</f>
        <v>3</v>
      </c>
      <c r="J117">
        <f>INDEX(best!$A$1:$EZ$43,$B117,J$2)</f>
        <v>0</v>
      </c>
      <c r="K117" s="2">
        <f t="shared" si="90"/>
        <v>7.9365079365079361E-3</v>
      </c>
      <c r="L117" s="2">
        <f t="shared" si="91"/>
        <v>7.9365079365079361E-3</v>
      </c>
      <c r="M117" s="2">
        <f t="shared" si="108"/>
        <v>6.048387096774191E-2</v>
      </c>
      <c r="N117">
        <f t="shared" si="92"/>
        <v>46.600000000000023</v>
      </c>
      <c r="O117">
        <f t="shared" si="93"/>
        <v>12.328042328042333</v>
      </c>
      <c r="Q117">
        <f>INDEX(best!$A$1:$EZ$43,$B117,Q$2)</f>
        <v>1467</v>
      </c>
      <c r="R117">
        <f>INDEX(best!$A$1:$EZ$43,$B117,R$2)</f>
        <v>97.8</v>
      </c>
      <c r="S117">
        <f>INDEX(best!$A$1:$EZ$43,$B117,S$2)</f>
        <v>19</v>
      </c>
      <c r="T117">
        <f>INDEX(best!$A$1:$EZ$43,$B117,T$2)</f>
        <v>447</v>
      </c>
      <c r="U117">
        <f t="shared" si="94"/>
        <v>0.2587301587301587</v>
      </c>
      <c r="V117">
        <f t="shared" si="95"/>
        <v>5.0264550264550262E-2</v>
      </c>
      <c r="W117">
        <f t="shared" si="96"/>
        <v>1.1825396825396826</v>
      </c>
      <c r="Y117">
        <f>INDEX(best!$A$1:$EZ$43,$B117,Y$2)</f>
        <v>5575</v>
      </c>
      <c r="Z117">
        <f>INDEX(best!$A$1:$EZ$43,$B117,Z$2)</f>
        <v>371.66699999999997</v>
      </c>
      <c r="AA117">
        <f>INDEX(best!$A$1:$EZ$43,$B117,AA$2)</f>
        <v>355</v>
      </c>
      <c r="AB117">
        <f>INDEX(best!$A$1:$EZ$43,$B117,AB$2)</f>
        <v>423</v>
      </c>
      <c r="AC117">
        <f t="shared" si="97"/>
        <v>0.98324603174603165</v>
      </c>
      <c r="AD117">
        <f t="shared" si="98"/>
        <v>0.93915343915343918</v>
      </c>
      <c r="AE117">
        <f t="shared" si="99"/>
        <v>1.1190476190476191</v>
      </c>
      <c r="AG117">
        <f>INDEX(best!$A$1:$EZ$43,$B117,AG$2)</f>
        <v>170</v>
      </c>
      <c r="AH117">
        <f>INDEX(best!$A$1:$EZ$43,$B117,AH$2)</f>
        <v>11.333</v>
      </c>
      <c r="AI117">
        <f>INDEX(best!$A$1:$EZ$43,$B117,AI$2)</f>
        <v>2</v>
      </c>
      <c r="AJ117">
        <f>INDEX(best!$A$1:$EZ$43,$B117,AJ$2)</f>
        <v>26</v>
      </c>
      <c r="AL117">
        <f>INDEX(best!$A$1:$EZ$43,$B117,AL$2)</f>
        <v>240</v>
      </c>
      <c r="AM117">
        <f>INDEX(best!$A$1:$EZ$43,$B117,AM$2)</f>
        <v>16</v>
      </c>
      <c r="AN117">
        <f>INDEX(best!$A$1:$EZ$43,$B117,AN$2)</f>
        <v>16</v>
      </c>
      <c r="AO117">
        <f>INDEX(best!$A$1:$EZ$43,$B117,AO$2)</f>
        <v>16</v>
      </c>
      <c r="AQ117" s="3">
        <f t="shared" si="109"/>
        <v>7.9365079365079361E-3</v>
      </c>
      <c r="AR117" s="2">
        <f t="shared" si="110"/>
        <v>5.8221344631252038E-2</v>
      </c>
      <c r="AT117" s="2">
        <f t="shared" si="100"/>
        <v>6.048387096774191E-2</v>
      </c>
      <c r="AU117" s="2">
        <f t="shared" si="111"/>
        <v>0.11587934560327198</v>
      </c>
      <c r="AW117">
        <f t="shared" si="101"/>
        <v>0.18181799999999981</v>
      </c>
      <c r="BE117">
        <f>INDEX(best!$A$1:$EZ$43,$B117,BE$2)</f>
        <v>11.333</v>
      </c>
      <c r="BF117">
        <f>INDEX(best!$A$1:$EZ$43,$B117,BF$2)</f>
        <v>0.876</v>
      </c>
      <c r="BG117">
        <f>INDEX(best!$A$1:$EZ$43,$B117,BG$2)</f>
        <v>0.76900000000000002</v>
      </c>
      <c r="BH117" s="2">
        <f t="shared" si="102"/>
        <v>7.7296391070325599E-2</v>
      </c>
      <c r="BI117" s="2">
        <f t="shared" si="103"/>
        <v>6.7854936909909111E-2</v>
      </c>
      <c r="BK117" s="2">
        <f t="shared" si="104"/>
        <v>0.11587934560327198</v>
      </c>
      <c r="BL117" s="2">
        <f t="shared" si="105"/>
        <v>6.048387096774191E-2</v>
      </c>
      <c r="BN117">
        <f>INDEX(best!$A$1:$EZ$43,$B117,BN$2)</f>
        <v>16</v>
      </c>
      <c r="BO117">
        <f>INDEX(best!$A$1:$EZ$43,$B117,BO$2)</f>
        <v>0</v>
      </c>
      <c r="BP117">
        <f>INDEX(best!$A$1:$EZ$43,$B117,BP$2)</f>
        <v>0</v>
      </c>
      <c r="BQ117" s="2">
        <f t="shared" si="106"/>
        <v>0</v>
      </c>
      <c r="BR117" s="2">
        <f t="shared" si="107"/>
        <v>0</v>
      </c>
      <c r="BU117">
        <f>INDEX(best!$A$1:$EZ$43,$B117,BU$2)</f>
        <v>3</v>
      </c>
      <c r="BV117">
        <f>INDEX(best!$A$1:$EZ$43,$B117,BV$2)</f>
        <v>11.333</v>
      </c>
      <c r="BW117">
        <f>INDEX(best!$A$1:$EZ$43,$B117,BW$2)</f>
        <v>0.876</v>
      </c>
      <c r="BX117">
        <f>INDEX(best!$A$1:$EZ$43,$B117,BX$2)</f>
        <v>0.76900000000000002</v>
      </c>
      <c r="BY117">
        <f>INDEX(best!$A$1:$EZ$43,$B117,BY$2)</f>
        <v>0.74399999999999999</v>
      </c>
      <c r="BZ117">
        <f>INDEX(best!$A$1:$EZ$43,$B117,BZ$2)</f>
        <v>0.71899999999999997</v>
      </c>
      <c r="CB117">
        <f t="shared" si="112"/>
        <v>7.7296391070325594</v>
      </c>
      <c r="CC117">
        <f t="shared" si="113"/>
        <v>6.7854936909909123</v>
      </c>
      <c r="CD117">
        <f t="shared" si="114"/>
        <v>6.5648989676166947</v>
      </c>
      <c r="CE117">
        <f t="shared" si="115"/>
        <v>6.3443042442424771</v>
      </c>
      <c r="CG117">
        <v>66.666666666666671</v>
      </c>
      <c r="CH117">
        <v>25.423728813559322</v>
      </c>
      <c r="CJ117">
        <v>5.92958616429895</v>
      </c>
      <c r="CK117">
        <v>25.423728813559322</v>
      </c>
    </row>
    <row r="118" spans="1:89" x14ac:dyDescent="0.2">
      <c r="A118" t="s">
        <v>176</v>
      </c>
      <c r="B118">
        <f>MATCH($A118,best!A:A,0)</f>
        <v>35</v>
      </c>
      <c r="C118">
        <f>INDEX(best!$A$1:$EZ$43,$B118,C$2)</f>
        <v>10.180088</v>
      </c>
      <c r="D118">
        <f>INDEX(best!$A$1:$EZ$43,$B118,D$2)</f>
        <v>11.706659999999999</v>
      </c>
      <c r="F118">
        <f>INDEX(best!$A$1:$EZ$43,$B118,F$2)</f>
        <v>378</v>
      </c>
      <c r="G118">
        <f>INDEX(best!$A$1:$EZ$43,$B118,G$2)</f>
        <v>311.90300000000002</v>
      </c>
      <c r="H118">
        <f t="shared" si="89"/>
        <v>82.514021164021173</v>
      </c>
      <c r="I118">
        <f>INDEX(best!$A$1:$EZ$43,$B118,I$2)</f>
        <v>2.452</v>
      </c>
      <c r="J118">
        <f>INDEX(best!$A$1:$EZ$43,$B118,J$2)</f>
        <v>0</v>
      </c>
      <c r="K118" s="2">
        <f t="shared" si="90"/>
        <v>6.4867724867724869E-3</v>
      </c>
      <c r="L118" s="2">
        <f t="shared" si="91"/>
        <v>6.4867724867724869E-3</v>
      </c>
      <c r="M118" s="2">
        <f t="shared" si="108"/>
        <v>3.7096993812124612E-2</v>
      </c>
      <c r="N118">
        <f t="shared" si="92"/>
        <v>63.644999999999982</v>
      </c>
      <c r="O118">
        <f t="shared" si="93"/>
        <v>16.837301587301578</v>
      </c>
      <c r="Q118">
        <f>INDEX(best!$A$1:$EZ$43,$B118,Q$2)</f>
        <v>16565</v>
      </c>
      <c r="R118">
        <f>INDEX(best!$A$1:$EZ$43,$B118,R$2)</f>
        <v>534.35500000000002</v>
      </c>
      <c r="S118">
        <f>INDEX(best!$A$1:$EZ$43,$B118,S$2)</f>
        <v>8</v>
      </c>
      <c r="T118">
        <f>INDEX(best!$A$1:$EZ$43,$B118,T$2)</f>
        <v>5115</v>
      </c>
      <c r="U118">
        <f t="shared" si="94"/>
        <v>1.4136375661375662</v>
      </c>
      <c r="V118">
        <f t="shared" si="95"/>
        <v>2.1164021164021163E-2</v>
      </c>
      <c r="W118">
        <f t="shared" si="96"/>
        <v>13.531746031746032</v>
      </c>
      <c r="Y118">
        <f>INDEX(best!$A$1:$EZ$43,$B118,Y$2)</f>
        <v>14310</v>
      </c>
      <c r="Z118">
        <f>INDEX(best!$A$1:$EZ$43,$B118,Z$2)</f>
        <v>461.613</v>
      </c>
      <c r="AA118">
        <f>INDEX(best!$A$1:$EZ$43,$B118,AA$2)</f>
        <v>301</v>
      </c>
      <c r="AB118">
        <f>INDEX(best!$A$1:$EZ$43,$B118,AB$2)</f>
        <v>936</v>
      </c>
      <c r="AC118">
        <f t="shared" si="97"/>
        <v>1.2211984126984128</v>
      </c>
      <c r="AD118">
        <f t="shared" si="98"/>
        <v>0.79629629629629628</v>
      </c>
      <c r="AE118">
        <f t="shared" si="99"/>
        <v>2.4761904761904763</v>
      </c>
      <c r="AG118">
        <f>INDEX(best!$A$1:$EZ$43,$B118,AG$2)</f>
        <v>730</v>
      </c>
      <c r="AH118">
        <f>INDEX(best!$A$1:$EZ$43,$B118,AH$2)</f>
        <v>23.547999999999998</v>
      </c>
      <c r="AI118">
        <f>INDEX(best!$A$1:$EZ$43,$B118,AI$2)</f>
        <v>3</v>
      </c>
      <c r="AJ118">
        <f>INDEX(best!$A$1:$EZ$43,$B118,AJ$2)</f>
        <v>150</v>
      </c>
      <c r="AL118">
        <f>INDEX(best!$A$1:$EZ$43,$B118,AL$2)</f>
        <v>372</v>
      </c>
      <c r="AM118">
        <f>INDEX(best!$A$1:$EZ$43,$B118,AM$2)</f>
        <v>12</v>
      </c>
      <c r="AN118">
        <f>INDEX(best!$A$1:$EZ$43,$B118,AN$2)</f>
        <v>12</v>
      </c>
      <c r="AO118">
        <f>INDEX(best!$A$1:$EZ$43,$B118,AO$2)</f>
        <v>12</v>
      </c>
      <c r="AQ118" s="3">
        <f t="shared" si="109"/>
        <v>6.4867724867724869E-3</v>
      </c>
      <c r="AR118" s="2">
        <f t="shared" si="110"/>
        <v>3.5691909780233899E-2</v>
      </c>
      <c r="AT118" s="2">
        <f t="shared" si="100"/>
        <v>3.7096993812124612E-2</v>
      </c>
      <c r="AU118" s="2">
        <f t="shared" si="111"/>
        <v>4.4068082080264991E-2</v>
      </c>
      <c r="AW118">
        <f t="shared" si="101"/>
        <v>1.5265719999999998</v>
      </c>
      <c r="BE118">
        <f>INDEX(best!$A$1:$EZ$43,$B118,BE$2)</f>
        <v>23.547999999999998</v>
      </c>
      <c r="BF118">
        <f>INDEX(best!$A$1:$EZ$43,$B118,BF$2)</f>
        <v>0.77600000000000002</v>
      </c>
      <c r="BG118">
        <f>INDEX(best!$A$1:$EZ$43,$B118,BG$2)</f>
        <v>0.44400000000000001</v>
      </c>
      <c r="BH118" s="2">
        <f t="shared" si="102"/>
        <v>3.2953966366570414E-2</v>
      </c>
      <c r="BI118" s="2">
        <f t="shared" si="103"/>
        <v>1.8855104467470699E-2</v>
      </c>
      <c r="BK118" s="2">
        <f t="shared" si="104"/>
        <v>4.4068082080264991E-2</v>
      </c>
      <c r="BL118" s="2">
        <f t="shared" si="105"/>
        <v>3.7096993812124612E-2</v>
      </c>
      <c r="BN118">
        <f>INDEX(best!$A$1:$EZ$43,$B118,BN$2)</f>
        <v>12</v>
      </c>
      <c r="BO118">
        <f>INDEX(best!$A$1:$EZ$43,$B118,BO$2)</f>
        <v>0</v>
      </c>
      <c r="BP118">
        <f>INDEX(best!$A$1:$EZ$43,$B118,BP$2)</f>
        <v>0</v>
      </c>
      <c r="BQ118" s="2">
        <f t="shared" si="106"/>
        <v>0</v>
      </c>
      <c r="BR118" s="2">
        <f t="shared" si="107"/>
        <v>0</v>
      </c>
      <c r="BU118">
        <f>INDEX(best!$A$1:$EZ$43,$B118,BU$2)</f>
        <v>2.452</v>
      </c>
      <c r="BV118">
        <f>INDEX(best!$A$1:$EZ$43,$B118,BV$2)</f>
        <v>23.547999999999998</v>
      </c>
      <c r="BW118">
        <f>INDEX(best!$A$1:$EZ$43,$B118,BW$2)</f>
        <v>0.77600000000000002</v>
      </c>
      <c r="BX118">
        <f>INDEX(best!$A$1:$EZ$43,$B118,BX$2)</f>
        <v>0.44400000000000001</v>
      </c>
      <c r="BY118">
        <f>INDEX(best!$A$1:$EZ$43,$B118,BY$2)</f>
        <v>0.38700000000000001</v>
      </c>
      <c r="BZ118">
        <f>INDEX(best!$A$1:$EZ$43,$B118,BZ$2)</f>
        <v>0.45800000000000002</v>
      </c>
      <c r="CB118">
        <f t="shared" si="112"/>
        <v>3.2953966366570415</v>
      </c>
      <c r="CC118">
        <f t="shared" si="113"/>
        <v>1.8855104467470698</v>
      </c>
      <c r="CD118">
        <f t="shared" si="114"/>
        <v>1.6434516731781894</v>
      </c>
      <c r="CE118">
        <f t="shared" si="115"/>
        <v>1.9449634788517074</v>
      </c>
      <c r="CG118">
        <v>41.935483870967744</v>
      </c>
      <c r="CH118">
        <v>11.864406779661017</v>
      </c>
      <c r="CJ118">
        <v>1.8855104467470698</v>
      </c>
      <c r="CK118">
        <v>11.864406779661017</v>
      </c>
    </row>
    <row r="120" spans="1:89" x14ac:dyDescent="0.2">
      <c r="A120" t="s">
        <v>188</v>
      </c>
      <c r="C120">
        <f>MIN(C$3:C$35)</f>
        <v>0.38458199999999998</v>
      </c>
      <c r="D120">
        <f>MIN(D$3:D$35)</f>
        <v>0.51130399999999998</v>
      </c>
      <c r="F120">
        <f t="shared" ref="F120:O120" si="116">MIN(F$3:F$35)</f>
        <v>15</v>
      </c>
      <c r="G120">
        <f t="shared" si="116"/>
        <v>0</v>
      </c>
      <c r="H120">
        <f t="shared" si="116"/>
        <v>0</v>
      </c>
      <c r="I120">
        <f t="shared" si="116"/>
        <v>0</v>
      </c>
      <c r="J120">
        <f t="shared" si="116"/>
        <v>0</v>
      </c>
      <c r="K120" s="2">
        <f t="shared" si="116"/>
        <v>0</v>
      </c>
      <c r="L120" s="2">
        <f t="shared" si="116"/>
        <v>0</v>
      </c>
      <c r="M120" s="2">
        <f t="shared" si="116"/>
        <v>0</v>
      </c>
      <c r="N120">
        <f t="shared" si="116"/>
        <v>5.6659999999999986</v>
      </c>
      <c r="O120">
        <f t="shared" si="116"/>
        <v>5.4623931623931643</v>
      </c>
      <c r="Q120">
        <f t="shared" ref="Q120:W120" si="117">MIN(Q$3:Q$35)</f>
        <v>168</v>
      </c>
      <c r="R120">
        <f t="shared" si="117"/>
        <v>13.026</v>
      </c>
      <c r="S120">
        <f t="shared" si="117"/>
        <v>2</v>
      </c>
      <c r="T120">
        <f t="shared" si="117"/>
        <v>37</v>
      </c>
      <c r="U120">
        <f t="shared" si="117"/>
        <v>3.3561712846347604E-2</v>
      </c>
      <c r="V120">
        <f t="shared" si="117"/>
        <v>5.0377833753148613E-3</v>
      </c>
      <c r="W120">
        <f t="shared" si="117"/>
        <v>9.3198992443324941E-2</v>
      </c>
      <c r="Z120">
        <f t="shared" ref="Z120:AE120" si="118">MIN(Z$3:Z$35)</f>
        <v>0</v>
      </c>
      <c r="AA120">
        <f t="shared" si="118"/>
        <v>0</v>
      </c>
      <c r="AB120">
        <f t="shared" si="118"/>
        <v>0</v>
      </c>
      <c r="AC120">
        <f t="shared" si="118"/>
        <v>0</v>
      </c>
      <c r="AD120">
        <f t="shared" si="118"/>
        <v>0</v>
      </c>
      <c r="AE120">
        <f t="shared" si="118"/>
        <v>0</v>
      </c>
      <c r="AG120">
        <f>MIN(AG$3:AG$35)</f>
        <v>2</v>
      </c>
      <c r="AH120">
        <f>MIN(AH$3:AH$35)</f>
        <v>0.26700000000000002</v>
      </c>
      <c r="AI120">
        <f>MIN(AI$3:AI$35)</f>
        <v>0</v>
      </c>
      <c r="AJ120">
        <f>MIN(AJ$3:AJ$35)</f>
        <v>1</v>
      </c>
      <c r="AL120">
        <f>MIN(AL$3:AL$35)</f>
        <v>0</v>
      </c>
      <c r="AM120">
        <f>MIN(AM$3:AM$35)</f>
        <v>0</v>
      </c>
      <c r="AN120">
        <f>MIN(AN$3:AN$35)</f>
        <v>0</v>
      </c>
      <c r="AO120">
        <f>MIN(AO$3:AO$35)</f>
        <v>0</v>
      </c>
      <c r="AQ120" s="5">
        <f t="shared" ref="AQ120:AR120" si="119">MIN(AQ$3:AQ$35)</f>
        <v>0</v>
      </c>
      <c r="AR120" s="5">
        <f t="shared" si="119"/>
        <v>7.432729621237007E-4</v>
      </c>
      <c r="AT120" s="5">
        <f>MIN(AT$3:AT$35)</f>
        <v>0</v>
      </c>
      <c r="AU120" s="5">
        <f>MIN(AU$3:AU$35)</f>
        <v>7.9469489073689351E-4</v>
      </c>
      <c r="AX120" t="s">
        <v>237</v>
      </c>
      <c r="AY120">
        <v>0</v>
      </c>
      <c r="AZ120">
        <v>0.1</v>
      </c>
      <c r="BA120">
        <v>0.2</v>
      </c>
      <c r="BB120">
        <v>0.3</v>
      </c>
      <c r="BC120">
        <v>0.4</v>
      </c>
      <c r="BE120" s="7">
        <f>MIN(BE$3:BE$35)</f>
        <v>0.26700000000000002</v>
      </c>
      <c r="BF120" s="7">
        <f>MIN(BF$3:BF$35)</f>
        <v>5.0000000000000001E-3</v>
      </c>
      <c r="BG120" s="7">
        <f>MIN(BG$3:BG$35)</f>
        <v>4.0000000000000001E-3</v>
      </c>
      <c r="BH120" s="5">
        <f>MIN(BH$3:BH$35)</f>
        <v>6.7073170731707316E-3</v>
      </c>
      <c r="BI120" s="5">
        <f>MIN(BI$3:BI$35)</f>
        <v>4.5762711864406787E-3</v>
      </c>
      <c r="BJ120" s="7"/>
      <c r="BK120" s="5">
        <f>MIN(BK$3:BK$35)</f>
        <v>7.9469489073689351E-4</v>
      </c>
      <c r="BL120" s="5">
        <f>MIN(BL$3:BL$35)</f>
        <v>0</v>
      </c>
      <c r="BN120" s="7">
        <f>MIN(BN$3:BN$35)</f>
        <v>0</v>
      </c>
      <c r="BO120" s="7">
        <f>MIN(BO$3:BO$35)</f>
        <v>0</v>
      </c>
      <c r="BP120" s="7">
        <f>MIN(BP$3:BP$35)</f>
        <v>0</v>
      </c>
      <c r="BQ120" s="5">
        <f>MIN(BQ$3:BQ$35)</f>
        <v>0</v>
      </c>
      <c r="BR120" s="5">
        <f>MIN(BR$3:BR$35)</f>
        <v>0</v>
      </c>
      <c r="BS120" s="5"/>
      <c r="BU120" s="7">
        <f t="shared" ref="BU120:BZ120" si="120">MIN(BU$3:BU$35)</f>
        <v>0</v>
      </c>
      <c r="BV120" s="7">
        <f t="shared" si="120"/>
        <v>0.26700000000000002</v>
      </c>
      <c r="BW120" s="7">
        <f t="shared" si="120"/>
        <v>5.0000000000000001E-3</v>
      </c>
      <c r="BX120" s="7">
        <f t="shared" si="120"/>
        <v>4.0000000000000001E-3</v>
      </c>
      <c r="BY120" s="7">
        <f t="shared" si="120"/>
        <v>0</v>
      </c>
      <c r="BZ120" s="7">
        <f t="shared" si="120"/>
        <v>0</v>
      </c>
      <c r="CB120">
        <f t="shared" ref="CB120:CE120" si="121">MIN(CB$3:CB$35)</f>
        <v>0.6707317073170731</v>
      </c>
      <c r="CC120">
        <f t="shared" si="121"/>
        <v>0.4576271186440678</v>
      </c>
      <c r="CD120">
        <f t="shared" si="121"/>
        <v>0</v>
      </c>
      <c r="CE120">
        <f t="shared" si="121"/>
        <v>0</v>
      </c>
    </row>
    <row r="121" spans="1:89" x14ac:dyDescent="0.2">
      <c r="A121" t="s">
        <v>189</v>
      </c>
      <c r="C121">
        <f>MAX(C$3:C$35)</f>
        <v>83.129627999999997</v>
      </c>
      <c r="D121">
        <f>MAX(D$3:D$35)</f>
        <v>85.373177999999996</v>
      </c>
      <c r="F121">
        <f t="shared" ref="F121:O121" si="122">MAX(F$3:F$35)</f>
        <v>480</v>
      </c>
      <c r="G121">
        <f t="shared" si="122"/>
        <v>395.07100000000003</v>
      </c>
      <c r="H121">
        <f t="shared" si="122"/>
        <v>93.4375</v>
      </c>
      <c r="I121">
        <f t="shared" si="122"/>
        <v>27</v>
      </c>
      <c r="J121">
        <f t="shared" si="122"/>
        <v>13</v>
      </c>
      <c r="K121" s="2">
        <f t="shared" si="122"/>
        <v>0.33888888888888885</v>
      </c>
      <c r="L121" s="2">
        <f t="shared" si="122"/>
        <v>0.33888888888888885</v>
      </c>
      <c r="M121" s="2">
        <f t="shared" si="122"/>
        <v>0.51428571428571423</v>
      </c>
      <c r="N121">
        <f t="shared" si="122"/>
        <v>269</v>
      </c>
      <c r="O121">
        <f t="shared" si="122"/>
        <v>95.264900662251648</v>
      </c>
      <c r="Q121">
        <f t="shared" ref="Q121:W121" si="123">MAX(Q$3:Q$35)</f>
        <v>182255</v>
      </c>
      <c r="R121">
        <f t="shared" si="123"/>
        <v>36451</v>
      </c>
      <c r="S121">
        <f t="shared" si="123"/>
        <v>6498</v>
      </c>
      <c r="T121">
        <f t="shared" si="123"/>
        <v>46281</v>
      </c>
      <c r="U121">
        <f t="shared" si="123"/>
        <v>114.26645768025078</v>
      </c>
      <c r="V121">
        <f t="shared" si="123"/>
        <v>43.033112582781456</v>
      </c>
      <c r="W121">
        <f t="shared" si="123"/>
        <v>145.08150470219437</v>
      </c>
      <c r="Z121">
        <f t="shared" ref="Z121:AE121" si="124">MAX(Z$3:Z$35)</f>
        <v>1071.2860000000001</v>
      </c>
      <c r="AA121">
        <f t="shared" si="124"/>
        <v>397</v>
      </c>
      <c r="AB121">
        <f t="shared" si="124"/>
        <v>4042</v>
      </c>
      <c r="AC121">
        <f t="shared" si="124"/>
        <v>2.6170449438202246</v>
      </c>
      <c r="AD121">
        <f t="shared" si="124"/>
        <v>0.9438202247191011</v>
      </c>
      <c r="AE121">
        <f t="shared" si="124"/>
        <v>8.4208333333333325</v>
      </c>
      <c r="AG121">
        <f>MAX(AG$3:AG$35)</f>
        <v>11939</v>
      </c>
      <c r="AH121">
        <f>MAX(AH$3:AH$35)</f>
        <v>1670.6</v>
      </c>
      <c r="AI121">
        <f>MAX(AI$3:AI$35)</f>
        <v>321</v>
      </c>
      <c r="AJ121">
        <f>MAX(AJ$3:AJ$35)</f>
        <v>4325</v>
      </c>
      <c r="AL121">
        <f>MAX(AL$3:AL$35)</f>
        <v>18061</v>
      </c>
      <c r="AM121">
        <f>MAX(AM$3:AM$35)</f>
        <v>132.80099999999999</v>
      </c>
      <c r="AN121">
        <f>MAX(AN$3:AN$35)</f>
        <v>16</v>
      </c>
      <c r="AO121">
        <f>MAX(AO$3:AO$35)</f>
        <v>166</v>
      </c>
      <c r="AQ121" s="5">
        <f t="shared" ref="AQ121:AR121" si="125">MAX(AQ$3:AQ$35)</f>
        <v>0.33888888888888885</v>
      </c>
      <c r="AR121" s="5">
        <f t="shared" si="125"/>
        <v>0.74911660777385158</v>
      </c>
      <c r="AT121" s="5">
        <f>MAX(AT$3:AT$35)</f>
        <v>0.51428571428571423</v>
      </c>
      <c r="AU121" s="5">
        <f>MAX(AU$3:AU$35)</f>
        <v>0.90043290043290036</v>
      </c>
      <c r="AW121">
        <f>AVERAGE($AW$3:$AW$35)</f>
        <v>5.0834604848484846</v>
      </c>
      <c r="AY121">
        <f>AVERAGEIF($AT$3:$AT$35,"&gt;="&amp;AY$37,$AW$3:$AW$35)</f>
        <v>5.0834604848484846</v>
      </c>
      <c r="AZ121">
        <f>AVERAGEIF($AT$3:$AT$35,"&gt;="&amp;AZ$37,$AW$3:$AW$35)</f>
        <v>9.3016045714285696</v>
      </c>
      <c r="BA121">
        <f>AVERAGEIF($AT$3:$AT$35,"&gt;="&amp;BA$37,$AW$3:$AW$35)</f>
        <v>13.465736428571429</v>
      </c>
      <c r="BB121">
        <f>AVERAGEIF($AT$3:$AT$35,"&gt;="&amp;BB$37,$AW$3:$AW$35)</f>
        <v>4.0123751999999993</v>
      </c>
      <c r="BC121">
        <f>AVERAGEIF($AT$3:$AT$35,"&gt;="&amp;BC$37,$AW$3:$AW$35)</f>
        <v>1.0570363333333337</v>
      </c>
      <c r="BE121" s="7">
        <f>MAX(BE$3:BE$35)</f>
        <v>1670.6</v>
      </c>
      <c r="BF121" s="7">
        <f>MAX(BF$3:BF$35)</f>
        <v>370.84</v>
      </c>
      <c r="BG121" s="7">
        <f>MAX(BG$3:BG$35)</f>
        <v>51.430999999999997</v>
      </c>
      <c r="BH121" s="5">
        <f>MAX(BH$3:BH$35)</f>
        <v>0.55038709677419362</v>
      </c>
      <c r="BI121" s="5">
        <f>MAX(BI$3:BI$35)</f>
        <v>0.5460967741935483</v>
      </c>
      <c r="BJ121" s="7"/>
      <c r="BK121" s="5">
        <f>MAX(BK$3:BK$35)</f>
        <v>0.90043290043290036</v>
      </c>
      <c r="BL121" s="5">
        <f>MAX(BL$3:BL$35)</f>
        <v>0.51428571428571423</v>
      </c>
      <c r="BN121" s="7">
        <f>MAX(BN$3:BN$35)</f>
        <v>132.80099999999999</v>
      </c>
      <c r="BO121" s="7">
        <f>MAX(BO$3:BO$35)</f>
        <v>3.3000000000000002E-2</v>
      </c>
      <c r="BP121" s="7">
        <f>MAX(BP$3:BP$35)</f>
        <v>0</v>
      </c>
      <c r="BQ121" s="5">
        <f>MAX(BQ$3:BQ$35)</f>
        <v>2.4849210472812705E-4</v>
      </c>
      <c r="BR121" s="5">
        <f>MAX(BR$3:BR$35)</f>
        <v>0</v>
      </c>
      <c r="BS121" s="5"/>
      <c r="BU121" s="7">
        <f t="shared" ref="BU121:BZ121" si="126">MAX(BU$3:BU$35)</f>
        <v>27</v>
      </c>
      <c r="BV121" s="7">
        <f t="shared" si="126"/>
        <v>1670.6</v>
      </c>
      <c r="BW121" s="7">
        <f t="shared" si="126"/>
        <v>370.84</v>
      </c>
      <c r="BX121" s="7">
        <f t="shared" si="126"/>
        <v>51.430999999999997</v>
      </c>
      <c r="BY121" s="7">
        <f t="shared" si="126"/>
        <v>28.332999999999998</v>
      </c>
      <c r="BZ121" s="7">
        <f t="shared" si="126"/>
        <v>26.65</v>
      </c>
      <c r="CB121">
        <f t="shared" ref="CB121:CE121" si="127">MAX(CB$3:CB$35)</f>
        <v>55.038709677419355</v>
      </c>
      <c r="CC121">
        <f t="shared" si="127"/>
        <v>54.609677419354831</v>
      </c>
      <c r="CD121">
        <f t="shared" si="127"/>
        <v>55.038709677419355</v>
      </c>
      <c r="CE121">
        <f t="shared" si="127"/>
        <v>54.609677419354831</v>
      </c>
    </row>
    <row r="122" spans="1:89" x14ac:dyDescent="0.2">
      <c r="A122" t="s">
        <v>190</v>
      </c>
      <c r="C122">
        <f>AVERAGE(C$3:C$35)</f>
        <v>17.227421212121214</v>
      </c>
      <c r="D122">
        <f>AVERAGE(D$3:D$35)</f>
        <v>22.310881696969705</v>
      </c>
      <c r="F122">
        <f t="shared" ref="F122:O122" si="128">AVERAGE(F$3:F$35)</f>
        <v>176.66666666666666</v>
      </c>
      <c r="G122">
        <f t="shared" si="128"/>
        <v>115.38348484848484</v>
      </c>
      <c r="H122">
        <f t="shared" si="128"/>
        <v>55.241277676469267</v>
      </c>
      <c r="I122">
        <f t="shared" si="128"/>
        <v>5.1691212121212127</v>
      </c>
      <c r="J122">
        <f t="shared" si="128"/>
        <v>0.54545454545454541</v>
      </c>
      <c r="K122" s="2">
        <f t="shared" si="128"/>
        <v>5.3314567962656288E-2</v>
      </c>
      <c r="L122" s="2">
        <f t="shared" si="128"/>
        <v>5.5315022747471264E-2</v>
      </c>
      <c r="M122" s="2">
        <f t="shared" si="128"/>
        <v>0.13750340674130301</v>
      </c>
      <c r="N122">
        <f t="shared" si="128"/>
        <v>56.114060606060598</v>
      </c>
      <c r="O122">
        <f t="shared" si="128"/>
        <v>39.427265527265092</v>
      </c>
      <c r="Q122">
        <f t="shared" ref="Q122:W122" si="129">AVERAGE(Q$3:Q$35)</f>
        <v>17284.81818181818</v>
      </c>
      <c r="R122">
        <f t="shared" si="129"/>
        <v>1998.7312727272727</v>
      </c>
      <c r="S122">
        <f t="shared" si="129"/>
        <v>657.36363636363637</v>
      </c>
      <c r="T122">
        <f t="shared" si="129"/>
        <v>3189.4848484848485</v>
      </c>
      <c r="U122">
        <f t="shared" si="129"/>
        <v>10.55875588190024</v>
      </c>
      <c r="V122">
        <f t="shared" si="129"/>
        <v>4.8141272925275036</v>
      </c>
      <c r="W122">
        <f t="shared" si="129"/>
        <v>16.433782779646606</v>
      </c>
      <c r="Z122">
        <f t="shared" ref="Z122:AE122" si="130">AVERAGE(Z$3:Z$35)</f>
        <v>180.10790909090909</v>
      </c>
      <c r="AA122">
        <f t="shared" si="130"/>
        <v>114.87878787878788</v>
      </c>
      <c r="AB122">
        <f t="shared" si="130"/>
        <v>353.06060606060606</v>
      </c>
      <c r="AC122">
        <f t="shared" si="130"/>
        <v>0.90051605770582555</v>
      </c>
      <c r="AD122">
        <f t="shared" si="130"/>
        <v>0.58097272324722138</v>
      </c>
      <c r="AE122">
        <f t="shared" si="130"/>
        <v>1.5790595656914328</v>
      </c>
      <c r="AG122">
        <f>AVERAGE(AG$3:AG$35)</f>
        <v>1405.121212121212</v>
      </c>
      <c r="AH122">
        <f>AVERAGE(AH$3:AH$35)</f>
        <v>144.68327272727265</v>
      </c>
      <c r="AI122">
        <f>AVERAGE(AI$3:AI$35)</f>
        <v>20.696969696969695</v>
      </c>
      <c r="AJ122">
        <f>AVERAGE(AJ$3:AJ$35)</f>
        <v>460.60606060606062</v>
      </c>
      <c r="AL122">
        <f>AVERAGE(AL$3:AL$35)</f>
        <v>603.66666666666663</v>
      </c>
      <c r="AM122">
        <f>AVERAGE(AM$3:AM$35)</f>
        <v>6.1226060606060599</v>
      </c>
      <c r="AN122">
        <f>AVERAGE(AN$3:AN$35)</f>
        <v>1.8787878787878789</v>
      </c>
      <c r="AO122">
        <f>AVERAGE(AO$3:AO$35)</f>
        <v>7.7575757575757578</v>
      </c>
      <c r="AQ122" s="5">
        <f t="shared" ref="AQ122:AR122" si="131">AVERAGE(AQ$3:AQ$35)</f>
        <v>5.5315022747471264E-2</v>
      </c>
      <c r="AR122" s="5">
        <f t="shared" si="131"/>
        <v>0.10804925476562688</v>
      </c>
      <c r="AT122" s="5">
        <f>AVERAGE(AT$3:AT$35)</f>
        <v>0.13750340674130301</v>
      </c>
      <c r="AU122" s="16">
        <f>AVERAGE(AU$3:AU$35)</f>
        <v>0.15538011747238689</v>
      </c>
      <c r="AY122">
        <f>AVERAGEIF($AT$3:$AT$35,"&lt;="&amp;AY$37,$AW$3:$AW$35)</f>
        <v>8.3333330000000032</v>
      </c>
      <c r="AZ122">
        <f>AVERAGEIF($AT$3:$AT$35,"&lt;="&amp;AZ$37,$AW$3:$AW$35)</f>
        <v>1.9753543157894744</v>
      </c>
      <c r="BA122">
        <f>AVERAGEIF($AT$3:$AT$35,"&lt;="&amp;BA$37,$AW$3:$AW$35)</f>
        <v>2.8266938846153855</v>
      </c>
      <c r="BB122">
        <f>AVERAGEIF($AT$3:$AT$35,"&lt;="&amp;BB$37,$AW$3:$AW$35)</f>
        <v>5.2747257142857142</v>
      </c>
      <c r="BC122">
        <f>AVERAGEIF($AT$3:$AT$35,"&lt;="&amp;BC$37,$AW$3:$AW$35)</f>
        <v>5.4861028999999997</v>
      </c>
      <c r="BE122" s="7">
        <f>AVERAGE(BE$3:BE$35)</f>
        <v>144.68327272727265</v>
      </c>
      <c r="BF122" s="7">
        <f>AVERAGE(BF$3:BF$35)</f>
        <v>20.641515151515151</v>
      </c>
      <c r="BG122" s="7">
        <f>AVERAGE(BG$3:BG$35)</f>
        <v>6.9594848484848484</v>
      </c>
      <c r="BH122" s="5">
        <f>AVERAGE(BH$3:BH$35)</f>
        <v>0.12445197386692994</v>
      </c>
      <c r="BI122" s="5">
        <f>AVERAGE(BI$3:BI$35)</f>
        <v>8.7460604862811819E-2</v>
      </c>
      <c r="BJ122" s="7"/>
      <c r="BK122" s="5">
        <f>AVERAGE(BK$3:BK$35)</f>
        <v>0.15538011747238689</v>
      </c>
      <c r="BL122" s="5">
        <f>AVERAGE(BL$3:BL$35)</f>
        <v>0.13750340674130301</v>
      </c>
      <c r="BN122" s="7">
        <f>AVERAGE(BN$3:BN$35)</f>
        <v>6.1226060606060599</v>
      </c>
      <c r="BO122" s="7">
        <f>AVERAGE(BO$3:BO$35)</f>
        <v>1E-3</v>
      </c>
      <c r="BP122" s="7">
        <f>AVERAGE(BP$3:BP$35)</f>
        <v>0</v>
      </c>
      <c r="BQ122" s="5">
        <f>AVERAGE(BQ$3:BQ$35)</f>
        <v>2.7610233858680784E-5</v>
      </c>
      <c r="BR122" s="5">
        <f>AVERAGE(BR$3:BR$35)</f>
        <v>0</v>
      </c>
      <c r="BS122" s="5"/>
      <c r="BU122" s="7">
        <f t="shared" ref="BU122:BZ122" si="132">AVERAGE(BU$3:BU$35)</f>
        <v>5.1691212121212127</v>
      </c>
      <c r="BV122" s="7">
        <f t="shared" si="132"/>
        <v>144.68327272727265</v>
      </c>
      <c r="BW122" s="7">
        <f t="shared" si="132"/>
        <v>20.641515151515151</v>
      </c>
      <c r="BX122" s="7">
        <f t="shared" si="132"/>
        <v>6.9594848484848484</v>
      </c>
      <c r="BY122" s="7">
        <f t="shared" si="132"/>
        <v>3.4483030303030304</v>
      </c>
      <c r="BZ122" s="7">
        <f t="shared" si="132"/>
        <v>3.7453636363636367</v>
      </c>
      <c r="CB122">
        <f t="shared" ref="CB122:CE122" si="133">AVERAGE(CB$3:CB$35)</f>
        <v>12.445197386692994</v>
      </c>
      <c r="CC122">
        <f t="shared" si="133"/>
        <v>8.7460604862811824</v>
      </c>
      <c r="CD122">
        <f t="shared" si="133"/>
        <v>8.6020699393243891</v>
      </c>
      <c r="CE122">
        <f t="shared" si="133"/>
        <v>8.066173277398784</v>
      </c>
    </row>
    <row r="123" spans="1:89" x14ac:dyDescent="0.2">
      <c r="A123" t="s">
        <v>191</v>
      </c>
      <c r="C123">
        <f>MEDIAN(C$3:C$35)</f>
        <v>9.5894739999999992</v>
      </c>
      <c r="D123">
        <f>MEDIAN(D$3:D$35)</f>
        <v>11.706659999999999</v>
      </c>
      <c r="F123">
        <f t="shared" ref="F123:O123" si="134">MEDIAN(F$3:F$35)</f>
        <v>136</v>
      </c>
      <c r="G123">
        <f t="shared" si="134"/>
        <v>65.599999999999994</v>
      </c>
      <c r="H123">
        <f t="shared" si="134"/>
        <v>67.09574468085107</v>
      </c>
      <c r="I123">
        <f t="shared" si="134"/>
        <v>3.6539999999999999</v>
      </c>
      <c r="J123">
        <f t="shared" si="134"/>
        <v>0</v>
      </c>
      <c r="K123" s="2">
        <f t="shared" si="134"/>
        <v>2.9745042492917848E-2</v>
      </c>
      <c r="L123" s="2">
        <f t="shared" si="134"/>
        <v>3.7313432835820892E-2</v>
      </c>
      <c r="M123" s="2">
        <f t="shared" si="134"/>
        <v>9.1216216216216214E-2</v>
      </c>
      <c r="N123">
        <f t="shared" si="134"/>
        <v>29.582999999999998</v>
      </c>
      <c r="O123">
        <f t="shared" si="134"/>
        <v>29.97227488151659</v>
      </c>
      <c r="Q123">
        <f t="shared" ref="Q123:W123" si="135">MEDIAN(Q$3:Q$35)</f>
        <v>3820</v>
      </c>
      <c r="R123">
        <f t="shared" si="135"/>
        <v>217.4</v>
      </c>
      <c r="S123">
        <f t="shared" si="135"/>
        <v>36</v>
      </c>
      <c r="T123">
        <f t="shared" si="135"/>
        <v>467</v>
      </c>
      <c r="U123">
        <f t="shared" si="135"/>
        <v>1.6924104166666667</v>
      </c>
      <c r="V123">
        <f t="shared" si="135"/>
        <v>0.27491408934707906</v>
      </c>
      <c r="W123">
        <f t="shared" si="135"/>
        <v>6.292553191489362</v>
      </c>
      <c r="Z123">
        <f t="shared" ref="Z123:AE123" si="136">MEDIAN(Z$3:Z$35)</f>
        <v>130.21100000000001</v>
      </c>
      <c r="AA123">
        <f t="shared" si="136"/>
        <v>85</v>
      </c>
      <c r="AB123">
        <f t="shared" si="136"/>
        <v>173</v>
      </c>
      <c r="AC123">
        <f t="shared" si="136"/>
        <v>0.94686324786324783</v>
      </c>
      <c r="AD123">
        <f t="shared" si="136"/>
        <v>0.68085106382978722</v>
      </c>
      <c r="AE123">
        <f t="shared" si="136"/>
        <v>1.1190476190476191</v>
      </c>
      <c r="AG123">
        <f>MEDIAN(AG$3:AG$35)</f>
        <v>354</v>
      </c>
      <c r="AH123">
        <f>MEDIAN(AH$3:AH$35)</f>
        <v>21.587</v>
      </c>
      <c r="AI123">
        <f>MEDIAN(AI$3:AI$35)</f>
        <v>2</v>
      </c>
      <c r="AJ123">
        <f>MEDIAN(AJ$3:AJ$35)</f>
        <v>84</v>
      </c>
      <c r="AL123">
        <f>MEDIAN(AL$3:AL$35)</f>
        <v>0</v>
      </c>
      <c r="AM123">
        <f>MEDIAN(AM$3:AM$35)</f>
        <v>0</v>
      </c>
      <c r="AN123">
        <f>MEDIAN(AN$3:AN$35)</f>
        <v>0</v>
      </c>
      <c r="AO123">
        <f>MEDIAN(AO$3:AO$35)</f>
        <v>0</v>
      </c>
      <c r="AQ123" s="5">
        <f t="shared" ref="AQ123:AR123" si="137">MEDIAN(AQ$3:AQ$35)</f>
        <v>3.7313432835820892E-2</v>
      </c>
      <c r="AR123" s="5">
        <f t="shared" si="137"/>
        <v>6.1813186813186802E-2</v>
      </c>
      <c r="AT123" s="5">
        <f>MEDIAN(AT$3:AT$35)</f>
        <v>9.1216216216216214E-2</v>
      </c>
      <c r="AU123" s="5">
        <f>MEDIAN(AU$3:AU$35)</f>
        <v>0.1295282188722606</v>
      </c>
      <c r="AY123">
        <f>COUNTIF($AT$3:$AT$35,"&gt;="&amp;AY$37)</f>
        <v>33</v>
      </c>
      <c r="AZ123">
        <f>COUNTIF($AT$3:$AT$35,"&gt;="&amp;AZ$37)</f>
        <v>14</v>
      </c>
      <c r="BA123">
        <f>COUNTIF($AT$3:$AT$35,"&gt;="&amp;BA$37)</f>
        <v>7</v>
      </c>
      <c r="BB123">
        <f>COUNTIF($AT$3:$AT$35,"&gt;="&amp;BB$37)</f>
        <v>5</v>
      </c>
      <c r="BC123">
        <f>COUNTIF($AT$3:$AT$35,"&gt;="&amp;BC$37)</f>
        <v>3</v>
      </c>
      <c r="BE123" s="7">
        <f>MEDIAN(BE$3:BE$35)</f>
        <v>21.587</v>
      </c>
      <c r="BF123" s="7">
        <f>MEDIAN(BF$3:BF$35)</f>
        <v>1.4379999999999999</v>
      </c>
      <c r="BG123" s="7">
        <f>MEDIAN(BG$3:BG$35)</f>
        <v>0.877</v>
      </c>
      <c r="BH123" s="5">
        <f>MEDIAN(BH$3:BH$35)</f>
        <v>7.7296391070325599E-2</v>
      </c>
      <c r="BI123" s="5">
        <f>MEDIAN(BI$3:BI$35)</f>
        <v>5.1693759378923058E-2</v>
      </c>
      <c r="BJ123" s="7"/>
      <c r="BK123" s="5">
        <f>MEDIAN(BK$3:BK$35)</f>
        <v>0.1295282188722606</v>
      </c>
      <c r="BL123" s="5">
        <f>MEDIAN(BL$3:BL$35)</f>
        <v>9.1216216216216214E-2</v>
      </c>
      <c r="BN123" s="7">
        <f>MEDIAN(BN$3:BN$35)</f>
        <v>0</v>
      </c>
      <c r="BO123" s="7">
        <f>MEDIAN(BO$3:BO$35)</f>
        <v>0</v>
      </c>
      <c r="BP123" s="7">
        <f>MEDIAN(BP$3:BP$35)</f>
        <v>0</v>
      </c>
      <c r="BQ123" s="5">
        <f>MEDIAN(BQ$3:BQ$35)</f>
        <v>0</v>
      </c>
      <c r="BR123" s="5">
        <f>MEDIAN(BR$3:BR$35)</f>
        <v>0</v>
      </c>
      <c r="BS123" s="5"/>
      <c r="BU123" s="7">
        <f t="shared" ref="BU123:BZ123" si="138">MEDIAN(BU$3:BU$35)</f>
        <v>3.6539999999999999</v>
      </c>
      <c r="BV123" s="7">
        <f t="shared" si="138"/>
        <v>21.587</v>
      </c>
      <c r="BW123" s="7">
        <f t="shared" si="138"/>
        <v>1.4379999999999999</v>
      </c>
      <c r="BX123" s="7">
        <f t="shared" si="138"/>
        <v>0.877</v>
      </c>
      <c r="BY123" s="7">
        <f t="shared" si="138"/>
        <v>0.30399999999999999</v>
      </c>
      <c r="BZ123" s="7">
        <f t="shared" si="138"/>
        <v>0.71899999999999997</v>
      </c>
      <c r="CB123">
        <f t="shared" ref="CB123:CE123" si="139">MEDIAN(CB$3:CB$35)</f>
        <v>7.7296391070325594</v>
      </c>
      <c r="CC123">
        <f t="shared" si="139"/>
        <v>5.1693759378923057</v>
      </c>
      <c r="CD123">
        <f t="shared" si="139"/>
        <v>2.2977676701577949</v>
      </c>
      <c r="CE123">
        <f t="shared" si="139"/>
        <v>3.6040209385278175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AB144-EF7D-B344-8CC1-CA60602D6830}">
  <dimension ref="A1:D43"/>
  <sheetViews>
    <sheetView workbookViewId="0">
      <selection activeCell="R13" sqref="R13"/>
    </sheetView>
  </sheetViews>
  <sheetFormatPr baseColWidth="10" defaultRowHeight="16" x14ac:dyDescent="0.2"/>
  <sheetData>
    <row r="1" spans="1:4" x14ac:dyDescent="0.2">
      <c r="B1" t="s">
        <v>184</v>
      </c>
      <c r="D1" t="s">
        <v>53</v>
      </c>
    </row>
    <row r="2" spans="1:4" x14ac:dyDescent="0.2">
      <c r="D2">
        <f>MATCH(D$1,best!2:2,0)</f>
        <v>52</v>
      </c>
    </row>
    <row r="3" spans="1:4" x14ac:dyDescent="0.2">
      <c r="C3" t="s">
        <v>195</v>
      </c>
      <c r="D3" t="s">
        <v>194</v>
      </c>
    </row>
    <row r="4" spans="1:4" x14ac:dyDescent="0.2">
      <c r="A4" t="s">
        <v>143</v>
      </c>
      <c r="B4">
        <f>MATCH($A4,best!A:A,0)</f>
        <v>3</v>
      </c>
      <c r="C4">
        <v>13.031999999999995</v>
      </c>
      <c r="D4">
        <f>INDEX(best!$A$1:$EZ$43,$B4,D$2)</f>
        <v>119.375</v>
      </c>
    </row>
    <row r="5" spans="1:4" x14ac:dyDescent="0.2">
      <c r="A5" t="s">
        <v>145</v>
      </c>
      <c r="B5">
        <f>MATCH($A5,best!A:A,0)</f>
        <v>4</v>
      </c>
      <c r="C5">
        <v>8.7709999999999972</v>
      </c>
      <c r="D5">
        <f>INDEX(best!$A$1:$EZ$43,$B5,D$2)</f>
        <v>44.371000000000002</v>
      </c>
    </row>
    <row r="6" spans="1:4" x14ac:dyDescent="0.2">
      <c r="A6" t="s">
        <v>146</v>
      </c>
      <c r="B6">
        <f>MATCH($A6,best!A:A,0)</f>
        <v>5</v>
      </c>
      <c r="C6">
        <v>6.3910000000000009</v>
      </c>
      <c r="D6">
        <f>INDEX(best!$A$1:$EZ$43,$B6,D$2)</f>
        <v>103.152</v>
      </c>
    </row>
    <row r="7" spans="1:4" x14ac:dyDescent="0.2">
      <c r="A7" t="s">
        <v>147</v>
      </c>
      <c r="B7">
        <f>MATCH($A7,best!A:A,0)</f>
        <v>6</v>
      </c>
      <c r="C7">
        <v>16.039999999999996</v>
      </c>
      <c r="D7">
        <f>INDEX(best!$A$1:$EZ$43,$B7,D$2)</f>
        <v>89.56</v>
      </c>
    </row>
    <row r="8" spans="1:4" x14ac:dyDescent="0.2">
      <c r="A8" t="s">
        <v>148</v>
      </c>
      <c r="B8">
        <f>MATCH($A8,best!A:A,0)</f>
        <v>7</v>
      </c>
      <c r="C8">
        <v>83.332999999999998</v>
      </c>
      <c r="D8">
        <f>INDEX(best!$A$1:$EZ$43,$B8,D$2)</f>
        <v>3302.3330000000001</v>
      </c>
    </row>
    <row r="9" spans="1:4" x14ac:dyDescent="0.2">
      <c r="A9" t="s">
        <v>149</v>
      </c>
      <c r="B9">
        <f>MATCH($A9,best!A:A,0)</f>
        <v>8</v>
      </c>
      <c r="C9">
        <v>24.332999999999998</v>
      </c>
      <c r="D9">
        <f>INDEX(best!$A$1:$EZ$43,$B9,D$2)</f>
        <v>367.16699999999997</v>
      </c>
    </row>
    <row r="10" spans="1:4" x14ac:dyDescent="0.2">
      <c r="A10" t="s">
        <v>150</v>
      </c>
      <c r="B10">
        <f>MATCH($A10,best!A:A,0)</f>
        <v>9</v>
      </c>
      <c r="C10">
        <v>30.448000000000004</v>
      </c>
      <c r="D10">
        <f>INDEX(best!$A$1:$EZ$43,$B10,D$2)</f>
        <v>13.026</v>
      </c>
    </row>
    <row r="11" spans="1:4" x14ac:dyDescent="0.2">
      <c r="A11" t="s">
        <v>151</v>
      </c>
      <c r="B11">
        <f>MATCH($A11,best!A:A,0)</f>
        <v>10</v>
      </c>
      <c r="C11">
        <v>2.4000000000000004</v>
      </c>
      <c r="D11">
        <f>INDEX(best!$A$1:$EZ$43,$B11,D$2)</f>
        <v>23.1</v>
      </c>
    </row>
    <row r="12" spans="1:4" x14ac:dyDescent="0.2">
      <c r="A12" t="s">
        <v>177</v>
      </c>
      <c r="B12">
        <f>MATCH($A12,best!A:A,0)</f>
        <v>37</v>
      </c>
      <c r="C12">
        <v>51.16599999999999</v>
      </c>
      <c r="D12">
        <f>INDEX(best!$A$1:$EZ$43,$B12,D$2)</f>
        <v>22.542000000000002</v>
      </c>
    </row>
    <row r="13" spans="1:4" x14ac:dyDescent="0.2">
      <c r="A13" t="s">
        <v>152</v>
      </c>
      <c r="B13">
        <f>MATCH($A13,best!A:A,0)</f>
        <v>11</v>
      </c>
      <c r="C13">
        <v>14.363000000000003</v>
      </c>
      <c r="D13">
        <f>INDEX(best!$A$1:$EZ$43,$B13,D$2)</f>
        <v>134.45500000000001</v>
      </c>
    </row>
    <row r="14" spans="1:4" x14ac:dyDescent="0.2">
      <c r="A14" t="s">
        <v>153</v>
      </c>
      <c r="B14">
        <f>MATCH($A14,best!A:A,0)</f>
        <v>12</v>
      </c>
      <c r="C14">
        <v>91.786000000000001</v>
      </c>
      <c r="D14">
        <f>INDEX(best!$A$1:$EZ$43,$B14,D$2)</f>
        <v>812.35699999999997</v>
      </c>
    </row>
    <row r="15" spans="1:4" x14ac:dyDescent="0.2">
      <c r="A15" t="s">
        <v>154</v>
      </c>
      <c r="B15">
        <f>MATCH($A15,best!A:A,0)</f>
        <v>13</v>
      </c>
      <c r="C15">
        <v>29.582999999999998</v>
      </c>
      <c r="D15">
        <f>INDEX(best!$A$1:$EZ$43,$B15,D$2)</f>
        <v>1402</v>
      </c>
    </row>
    <row r="16" spans="1:4" x14ac:dyDescent="0.2">
      <c r="A16" t="s">
        <v>155</v>
      </c>
      <c r="B16">
        <f>MATCH($A16,best!A:A,0)</f>
        <v>14</v>
      </c>
      <c r="C16">
        <v>138.417</v>
      </c>
      <c r="D16">
        <f>INDEX(best!$A$1:$EZ$43,$B16,D$2)</f>
        <v>7681.0829999999996</v>
      </c>
    </row>
    <row r="17" spans="1:4" x14ac:dyDescent="0.2">
      <c r="A17" t="s">
        <v>156</v>
      </c>
      <c r="B17">
        <f>MATCH($A17,best!A:A,0)</f>
        <v>15</v>
      </c>
      <c r="C17">
        <v>137.273</v>
      </c>
      <c r="D17">
        <f>INDEX(best!$A$1:$EZ$43,$B17,D$2)</f>
        <v>6753.5450000000001</v>
      </c>
    </row>
    <row r="18" spans="1:4" x14ac:dyDescent="0.2">
      <c r="A18" t="s">
        <v>157</v>
      </c>
      <c r="B18">
        <f>MATCH($A18,best!A:A,0)</f>
        <v>16</v>
      </c>
      <c r="C18">
        <v>143.85</v>
      </c>
      <c r="D18">
        <f>INDEX(best!$A$1:$EZ$43,$B18,D$2)</f>
        <v>1726.1</v>
      </c>
    </row>
    <row r="19" spans="1:4" x14ac:dyDescent="0.2">
      <c r="A19" t="s">
        <v>178</v>
      </c>
      <c r="B19">
        <f>MATCH($A19,best!A:A,0)</f>
        <v>38</v>
      </c>
      <c r="C19">
        <v>46.084000000000003</v>
      </c>
      <c r="D19">
        <f>INDEX(best!$A$1:$EZ$43,$B19,D$2)</f>
        <v>551.58299999999997</v>
      </c>
    </row>
    <row r="20" spans="1:4" x14ac:dyDescent="0.2">
      <c r="A20" t="s">
        <v>179</v>
      </c>
      <c r="B20">
        <f>MATCH($A20,best!A:A,0)</f>
        <v>39</v>
      </c>
      <c r="C20">
        <v>32.625</v>
      </c>
      <c r="D20">
        <f>INDEX(best!$A$1:$EZ$43,$B20,D$2)</f>
        <v>233</v>
      </c>
    </row>
    <row r="21" spans="1:4" x14ac:dyDescent="0.2">
      <c r="A21" t="s">
        <v>180</v>
      </c>
      <c r="B21">
        <f>MATCH($A21,best!A:A,0)</f>
        <v>40</v>
      </c>
      <c r="C21">
        <v>100.09099999999999</v>
      </c>
      <c r="D21">
        <f>INDEX(best!$A$1:$EZ$43,$B21,D$2)</f>
        <v>1443.682</v>
      </c>
    </row>
    <row r="22" spans="1:4" x14ac:dyDescent="0.2">
      <c r="A22" t="s">
        <v>158</v>
      </c>
      <c r="B22">
        <f>MATCH($A22,best!A:A,0)</f>
        <v>17</v>
      </c>
      <c r="C22">
        <v>37.636000000000003</v>
      </c>
      <c r="D22">
        <f>INDEX(best!$A$1:$EZ$43,$B22,D$2)</f>
        <v>1176.2729999999999</v>
      </c>
    </row>
    <row r="23" spans="1:4" x14ac:dyDescent="0.2">
      <c r="A23" t="s">
        <v>181</v>
      </c>
      <c r="B23">
        <f>MATCH($A23,best!A:A,0)</f>
        <v>41</v>
      </c>
      <c r="C23">
        <v>171.5</v>
      </c>
      <c r="D23">
        <f>INDEX(best!$A$1:$EZ$43,$B23,D$2)</f>
        <v>21672.038</v>
      </c>
    </row>
    <row r="24" spans="1:4" x14ac:dyDescent="0.2">
      <c r="A24" t="s">
        <v>159</v>
      </c>
      <c r="B24">
        <f>MATCH($A24,best!A:A,0)</f>
        <v>18</v>
      </c>
      <c r="C24">
        <v>269</v>
      </c>
      <c r="D24">
        <f>INDEX(best!$A$1:$EZ$43,$B24,D$2)</f>
        <v>36451</v>
      </c>
    </row>
    <row r="25" spans="1:4" x14ac:dyDescent="0.2">
      <c r="A25" t="s">
        <v>160</v>
      </c>
      <c r="B25">
        <f>MATCH($A25,best!A:A,0)</f>
        <v>19</v>
      </c>
      <c r="C25">
        <v>25.599999999999998</v>
      </c>
      <c r="D25">
        <f>INDEX(best!$A$1:$EZ$43,$B25,D$2)</f>
        <v>217.4</v>
      </c>
    </row>
    <row r="26" spans="1:4" x14ac:dyDescent="0.2">
      <c r="A26" t="s">
        <v>161</v>
      </c>
      <c r="B26">
        <f>MATCH($A26,best!A:A,0)</f>
        <v>20</v>
      </c>
      <c r="C26">
        <v>119.13800000000001</v>
      </c>
      <c r="D26">
        <f>INDEX(best!$A$1:$EZ$43,$B26,D$2)</f>
        <v>461.44799999999998</v>
      </c>
    </row>
    <row r="27" spans="1:4" x14ac:dyDescent="0.2">
      <c r="A27" t="s">
        <v>162</v>
      </c>
      <c r="B27">
        <f>MATCH($A27,best!A:A,0)</f>
        <v>21</v>
      </c>
      <c r="C27">
        <v>5.6659999999999986</v>
      </c>
      <c r="D27">
        <f>INDEX(best!$A$1:$EZ$43,$B27,D$2)</f>
        <v>38.832999999999998</v>
      </c>
    </row>
    <row r="28" spans="1:4" x14ac:dyDescent="0.2">
      <c r="A28" t="s">
        <v>163</v>
      </c>
      <c r="B28">
        <f>MATCH($A28,best!A:A,0)</f>
        <v>22</v>
      </c>
      <c r="C28">
        <v>8.5</v>
      </c>
      <c r="D28">
        <f>INDEX(best!$A$1:$EZ$43,$B28,D$2)</f>
        <v>81</v>
      </c>
    </row>
    <row r="29" spans="1:4" x14ac:dyDescent="0.2">
      <c r="A29" t="s">
        <v>182</v>
      </c>
      <c r="B29">
        <f>MATCH($A29,best!A:A,0)</f>
        <v>42</v>
      </c>
      <c r="C29">
        <v>36.874999999999986</v>
      </c>
      <c r="D29">
        <f>INDEX(best!$A$1:$EZ$43,$B29,D$2)</f>
        <v>507.7</v>
      </c>
    </row>
    <row r="30" spans="1:4" x14ac:dyDescent="0.2">
      <c r="A30" t="s">
        <v>164</v>
      </c>
      <c r="B30">
        <f>MATCH($A30,best!A:A,0)</f>
        <v>23</v>
      </c>
      <c r="C30">
        <v>23.153999999999993</v>
      </c>
      <c r="D30">
        <f>INDEX(best!$A$1:$EZ$43,$B30,D$2)</f>
        <v>453.346</v>
      </c>
    </row>
    <row r="31" spans="1:4" x14ac:dyDescent="0.2">
      <c r="A31" t="s">
        <v>165</v>
      </c>
      <c r="B31">
        <f>MATCH($A31,best!A:A,0)</f>
        <v>24</v>
      </c>
      <c r="C31">
        <v>32.100000000000009</v>
      </c>
      <c r="D31">
        <f>INDEX(best!$A$1:$EZ$43,$B31,D$2)</f>
        <v>471.6</v>
      </c>
    </row>
    <row r="32" spans="1:4" x14ac:dyDescent="0.2">
      <c r="A32" t="s">
        <v>166</v>
      </c>
      <c r="B32">
        <f>MATCH($A32,best!A:A,0)</f>
        <v>25</v>
      </c>
      <c r="C32">
        <v>13.999999999999998</v>
      </c>
      <c r="D32">
        <f>INDEX(best!$A$1:$EZ$43,$B32,D$2)</f>
        <v>328.16699999999997</v>
      </c>
    </row>
    <row r="33" spans="1:4" x14ac:dyDescent="0.2">
      <c r="A33" t="s">
        <v>167</v>
      </c>
      <c r="B33">
        <f>MATCH($A33,best!A:A,0)</f>
        <v>26</v>
      </c>
      <c r="C33">
        <v>55.321000000000012</v>
      </c>
      <c r="D33">
        <f>INDEX(best!$A$1:$EZ$43,$B33,D$2)</f>
        <v>67.34</v>
      </c>
    </row>
    <row r="34" spans="1:4" x14ac:dyDescent="0.2">
      <c r="A34" t="s">
        <v>168</v>
      </c>
      <c r="B34">
        <f>MATCH($A34,best!A:A,0)</f>
        <v>27</v>
      </c>
      <c r="C34">
        <v>19.104000000000006</v>
      </c>
      <c r="D34">
        <f>INDEX(best!$A$1:$EZ$43,$B34,D$2)</f>
        <v>112.696</v>
      </c>
    </row>
    <row r="35" spans="1:4" x14ac:dyDescent="0.2">
      <c r="A35" t="s">
        <v>183</v>
      </c>
      <c r="B35">
        <f>MATCH($A35,best!A:A,0)</f>
        <v>43</v>
      </c>
      <c r="C35">
        <v>38.788999999999994</v>
      </c>
      <c r="D35">
        <f>INDEX(best!$A$1:$EZ$43,$B35,D$2)</f>
        <v>204.26300000000001</v>
      </c>
    </row>
    <row r="36" spans="1:4" x14ac:dyDescent="0.2">
      <c r="A36" t="s">
        <v>169</v>
      </c>
      <c r="B36">
        <f>MATCH($A36,best!A:A,0)</f>
        <v>28</v>
      </c>
      <c r="C36">
        <v>26.75</v>
      </c>
      <c r="D36">
        <f>INDEX(best!$A$1:$EZ$43,$B36,D$2)</f>
        <v>130.917</v>
      </c>
    </row>
    <row r="37" spans="1:4" x14ac:dyDescent="0.2">
      <c r="A37" t="s">
        <v>170</v>
      </c>
      <c r="B37">
        <f>MATCH($A37,best!A:A,0)</f>
        <v>29</v>
      </c>
      <c r="C37">
        <v>54.125</v>
      </c>
      <c r="D37">
        <f>INDEX(best!$A$1:$EZ$43,$B37,D$2)</f>
        <v>2247.875</v>
      </c>
    </row>
    <row r="38" spans="1:4" x14ac:dyDescent="0.2">
      <c r="A38" t="s">
        <v>171</v>
      </c>
      <c r="B38">
        <f>MATCH($A38,best!A:A,0)</f>
        <v>30</v>
      </c>
      <c r="C38">
        <v>9.1999999999999993</v>
      </c>
      <c r="D38">
        <f>INDEX(best!$A$1:$EZ$43,$B38,D$2)</f>
        <v>33.6</v>
      </c>
    </row>
    <row r="39" spans="1:4" x14ac:dyDescent="0.2">
      <c r="A39" t="s">
        <v>172</v>
      </c>
      <c r="B39">
        <f>MATCH($A39,best!A:A,0)</f>
        <v>31</v>
      </c>
      <c r="C39">
        <v>17.184999999999999</v>
      </c>
      <c r="D39">
        <f>INDEX(best!$A$1:$EZ$43,$B39,D$2)</f>
        <v>133.55600000000001</v>
      </c>
    </row>
    <row r="40" spans="1:4" x14ac:dyDescent="0.2">
      <c r="A40" t="s">
        <v>173</v>
      </c>
      <c r="B40">
        <f>MATCH($A40,best!A:A,0)</f>
        <v>32</v>
      </c>
      <c r="C40">
        <v>28.378</v>
      </c>
      <c r="D40">
        <f>INDEX(best!$A$1:$EZ$43,$B40,D$2)</f>
        <v>335.97800000000001</v>
      </c>
    </row>
    <row r="41" spans="1:4" x14ac:dyDescent="0.2">
      <c r="A41" t="s">
        <v>174</v>
      </c>
      <c r="B41">
        <f>MATCH($A41,best!A:A,0)</f>
        <v>33</v>
      </c>
      <c r="C41">
        <v>19.72799999999998</v>
      </c>
      <c r="D41">
        <f>INDEX(best!$A$1:$EZ$43,$B41,D$2)</f>
        <v>13.324</v>
      </c>
    </row>
    <row r="42" spans="1:4" x14ac:dyDescent="0.2">
      <c r="A42" t="s">
        <v>175</v>
      </c>
      <c r="B42">
        <f>MATCH($A42,best!A:A,0)</f>
        <v>34</v>
      </c>
      <c r="C42">
        <v>76.666999999999987</v>
      </c>
      <c r="D42">
        <f>INDEX(best!$A$1:$EZ$43,$B42,D$2)</f>
        <v>97.8</v>
      </c>
    </row>
    <row r="43" spans="1:4" x14ac:dyDescent="0.2">
      <c r="A43" t="s">
        <v>176</v>
      </c>
      <c r="B43">
        <f>MATCH($A43,best!A:A,0)</f>
        <v>35</v>
      </c>
      <c r="C43">
        <v>76.129000000000019</v>
      </c>
      <c r="D43">
        <f>INDEX(best!$A$1:$EZ$43,$B43,D$2)</f>
        <v>534.35500000000002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FB26F-5D89-BA49-9D26-484BB16EBC37}">
  <dimension ref="A1:T33"/>
  <sheetViews>
    <sheetView workbookViewId="0">
      <selection activeCell="R29" sqref="R29"/>
    </sheetView>
  </sheetViews>
  <sheetFormatPr baseColWidth="10" defaultRowHeight="16" x14ac:dyDescent="0.2"/>
  <sheetData>
    <row r="1" spans="1:20" x14ac:dyDescent="0.2">
      <c r="B1" t="s">
        <v>198</v>
      </c>
      <c r="C1" t="s">
        <v>199</v>
      </c>
      <c r="D1" t="s">
        <v>200</v>
      </c>
      <c r="E1" t="s">
        <v>201</v>
      </c>
      <c r="F1" t="s">
        <v>202</v>
      </c>
      <c r="G1" t="s">
        <v>203</v>
      </c>
      <c r="H1" t="s">
        <v>204</v>
      </c>
      <c r="I1" t="s">
        <v>205</v>
      </c>
      <c r="J1" t="s">
        <v>206</v>
      </c>
      <c r="K1" t="s">
        <v>207</v>
      </c>
      <c r="L1" t="s">
        <v>208</v>
      </c>
      <c r="M1" t="s">
        <v>209</v>
      </c>
      <c r="N1" t="s">
        <v>210</v>
      </c>
      <c r="O1" t="s">
        <v>211</v>
      </c>
      <c r="P1" t="s">
        <v>212</v>
      </c>
      <c r="Q1" t="s">
        <v>213</v>
      </c>
      <c r="R1" t="s">
        <v>215</v>
      </c>
      <c r="S1" t="s">
        <v>214</v>
      </c>
    </row>
    <row r="2" spans="1:20" x14ac:dyDescent="0.2">
      <c r="A2" t="s">
        <v>143</v>
      </c>
      <c r="B2">
        <v>32</v>
      </c>
      <c r="C2">
        <v>15</v>
      </c>
      <c r="D2">
        <v>72</v>
      </c>
      <c r="E2">
        <v>22</v>
      </c>
      <c r="F2">
        <v>54</v>
      </c>
      <c r="G2">
        <v>17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18</v>
      </c>
      <c r="O2">
        <v>5</v>
      </c>
      <c r="P2" s="2">
        <f>G2/$E2</f>
        <v>0.77272727272727271</v>
      </c>
      <c r="Q2" s="2">
        <f>K2/$E2</f>
        <v>0</v>
      </c>
      <c r="R2" s="2">
        <f>M2/$E2</f>
        <v>0</v>
      </c>
      <c r="S2" s="2">
        <f>O2/$E2</f>
        <v>0.22727272727272727</v>
      </c>
      <c r="T2" s="3">
        <f>SUM(P2:S2)</f>
        <v>1</v>
      </c>
    </row>
    <row r="3" spans="1:20" x14ac:dyDescent="0.2">
      <c r="A3" t="s">
        <v>145</v>
      </c>
      <c r="B3">
        <v>35</v>
      </c>
      <c r="C3">
        <v>22</v>
      </c>
      <c r="D3">
        <v>70</v>
      </c>
      <c r="E3">
        <v>24</v>
      </c>
      <c r="F3">
        <v>70</v>
      </c>
      <c r="G3">
        <v>24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2">
        <f t="shared" ref="P3:P31" si="0">G3/$E3</f>
        <v>1</v>
      </c>
      <c r="Q3" s="2">
        <f t="shared" ref="Q3:Q31" si="1">K3/$E3</f>
        <v>0</v>
      </c>
      <c r="R3" s="2">
        <f t="shared" ref="R3:R31" si="2">M3/$E3</f>
        <v>0</v>
      </c>
      <c r="S3" s="2">
        <f t="shared" ref="S3:S31" si="3">O3/$E3</f>
        <v>0</v>
      </c>
      <c r="T3" s="3">
        <f t="shared" ref="T3:T31" si="4">SUM(P3:S3)</f>
        <v>1</v>
      </c>
    </row>
    <row r="4" spans="1:20" x14ac:dyDescent="0.2">
      <c r="A4" t="s">
        <v>146</v>
      </c>
      <c r="B4">
        <v>46</v>
      </c>
      <c r="C4">
        <v>20</v>
      </c>
      <c r="D4">
        <v>989</v>
      </c>
      <c r="E4">
        <v>21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870</v>
      </c>
      <c r="M4">
        <v>17</v>
      </c>
      <c r="N4">
        <v>119</v>
      </c>
      <c r="O4">
        <v>4</v>
      </c>
      <c r="P4" s="2">
        <f t="shared" si="0"/>
        <v>0</v>
      </c>
      <c r="Q4" s="2">
        <f t="shared" si="1"/>
        <v>0</v>
      </c>
      <c r="R4" s="2">
        <f t="shared" si="2"/>
        <v>0.80952380952380953</v>
      </c>
      <c r="S4" s="2">
        <f t="shared" si="3"/>
        <v>0.19047619047619047</v>
      </c>
      <c r="T4" s="3">
        <f t="shared" si="4"/>
        <v>1</v>
      </c>
    </row>
    <row r="5" spans="1:20" x14ac:dyDescent="0.2">
      <c r="A5" t="s">
        <v>147</v>
      </c>
      <c r="B5">
        <v>25</v>
      </c>
      <c r="C5">
        <v>12</v>
      </c>
      <c r="D5">
        <v>184</v>
      </c>
      <c r="E5">
        <v>29</v>
      </c>
      <c r="F5">
        <v>4</v>
      </c>
      <c r="G5">
        <v>0</v>
      </c>
      <c r="H5">
        <v>0</v>
      </c>
      <c r="I5">
        <v>0</v>
      </c>
      <c r="J5">
        <v>7</v>
      </c>
      <c r="K5">
        <v>3</v>
      </c>
      <c r="L5">
        <v>173</v>
      </c>
      <c r="M5">
        <v>26</v>
      </c>
      <c r="N5">
        <v>0</v>
      </c>
      <c r="O5">
        <v>0</v>
      </c>
      <c r="P5" s="2">
        <f t="shared" si="0"/>
        <v>0</v>
      </c>
      <c r="Q5" s="2">
        <f t="shared" si="1"/>
        <v>0.10344827586206896</v>
      </c>
      <c r="R5" s="2">
        <f t="shared" si="2"/>
        <v>0.89655172413793105</v>
      </c>
      <c r="S5" s="2">
        <f t="shared" si="3"/>
        <v>0</v>
      </c>
      <c r="T5" s="3">
        <f t="shared" si="4"/>
        <v>1</v>
      </c>
    </row>
    <row r="6" spans="1:20" x14ac:dyDescent="0.2">
      <c r="A6" t="s">
        <v>148</v>
      </c>
      <c r="B6">
        <v>6</v>
      </c>
      <c r="C6">
        <v>1</v>
      </c>
      <c r="D6">
        <v>487</v>
      </c>
      <c r="E6">
        <v>8</v>
      </c>
      <c r="F6">
        <v>48</v>
      </c>
      <c r="G6">
        <v>1</v>
      </c>
      <c r="H6">
        <v>0</v>
      </c>
      <c r="I6">
        <v>0</v>
      </c>
      <c r="J6">
        <v>159</v>
      </c>
      <c r="K6">
        <v>1</v>
      </c>
      <c r="L6">
        <v>0</v>
      </c>
      <c r="M6">
        <v>0</v>
      </c>
      <c r="N6">
        <v>280</v>
      </c>
      <c r="O6">
        <v>6</v>
      </c>
      <c r="P6" s="2">
        <f t="shared" si="0"/>
        <v>0.125</v>
      </c>
      <c r="Q6" s="2">
        <f t="shared" si="1"/>
        <v>0.125</v>
      </c>
      <c r="R6" s="2">
        <f t="shared" si="2"/>
        <v>0</v>
      </c>
      <c r="S6" s="2">
        <f t="shared" si="3"/>
        <v>0.75</v>
      </c>
      <c r="T6" s="3">
        <f t="shared" si="4"/>
        <v>1</v>
      </c>
    </row>
    <row r="7" spans="1:20" x14ac:dyDescent="0.2">
      <c r="A7" t="s">
        <v>149</v>
      </c>
      <c r="B7">
        <v>6</v>
      </c>
      <c r="C7">
        <v>0</v>
      </c>
      <c r="D7">
        <v>1000</v>
      </c>
      <c r="E7">
        <v>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591</v>
      </c>
      <c r="M7">
        <v>5</v>
      </c>
      <c r="N7">
        <v>409</v>
      </c>
      <c r="O7">
        <v>4</v>
      </c>
      <c r="P7" s="2">
        <f t="shared" si="0"/>
        <v>0</v>
      </c>
      <c r="Q7" s="2">
        <f t="shared" si="1"/>
        <v>0</v>
      </c>
      <c r="R7" s="2">
        <f t="shared" si="2"/>
        <v>0.55555555555555558</v>
      </c>
      <c r="S7" s="2">
        <f t="shared" si="3"/>
        <v>0.44444444444444442</v>
      </c>
      <c r="T7" s="3">
        <f t="shared" si="4"/>
        <v>1</v>
      </c>
    </row>
    <row r="8" spans="1:20" x14ac:dyDescent="0.2">
      <c r="A8" t="s">
        <v>150</v>
      </c>
      <c r="B8">
        <v>38</v>
      </c>
      <c r="C8">
        <v>36</v>
      </c>
      <c r="D8">
        <v>63</v>
      </c>
      <c r="E8">
        <v>42</v>
      </c>
      <c r="F8">
        <v>8</v>
      </c>
      <c r="G8">
        <v>0</v>
      </c>
      <c r="H8">
        <v>0</v>
      </c>
      <c r="I8">
        <v>0</v>
      </c>
      <c r="J8">
        <v>42</v>
      </c>
      <c r="K8">
        <v>29</v>
      </c>
      <c r="L8">
        <v>0</v>
      </c>
      <c r="M8">
        <v>0</v>
      </c>
      <c r="N8">
        <v>13</v>
      </c>
      <c r="O8">
        <v>13</v>
      </c>
      <c r="P8" s="2">
        <f t="shared" si="0"/>
        <v>0</v>
      </c>
      <c r="Q8" s="2">
        <f t="shared" si="1"/>
        <v>0.69047619047619047</v>
      </c>
      <c r="R8" s="2">
        <f t="shared" si="2"/>
        <v>0</v>
      </c>
      <c r="S8" s="2">
        <f t="shared" si="3"/>
        <v>0.30952380952380953</v>
      </c>
      <c r="T8" s="3">
        <f t="shared" si="4"/>
        <v>1</v>
      </c>
    </row>
    <row r="9" spans="1:20" x14ac:dyDescent="0.2">
      <c r="A9" t="s">
        <v>152</v>
      </c>
      <c r="B9">
        <v>11</v>
      </c>
      <c r="C9">
        <v>11</v>
      </c>
      <c r="D9">
        <v>37</v>
      </c>
      <c r="E9">
        <v>14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37</v>
      </c>
      <c r="M9">
        <v>14</v>
      </c>
      <c r="N9">
        <v>0</v>
      </c>
      <c r="O9">
        <v>0</v>
      </c>
      <c r="P9" s="2">
        <f t="shared" si="0"/>
        <v>0</v>
      </c>
      <c r="Q9" s="2">
        <f t="shared" si="1"/>
        <v>0</v>
      </c>
      <c r="R9" s="2">
        <f t="shared" si="2"/>
        <v>1</v>
      </c>
      <c r="S9" s="2">
        <f t="shared" si="3"/>
        <v>0</v>
      </c>
      <c r="T9" s="3">
        <f t="shared" si="4"/>
        <v>1</v>
      </c>
    </row>
    <row r="10" spans="1:20" x14ac:dyDescent="0.2">
      <c r="A10" t="s">
        <v>153</v>
      </c>
      <c r="B10">
        <v>14</v>
      </c>
      <c r="C10">
        <v>6</v>
      </c>
      <c r="D10">
        <v>31</v>
      </c>
      <c r="E10">
        <v>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31</v>
      </c>
      <c r="O10">
        <v>4</v>
      </c>
      <c r="P10" s="2">
        <f t="shared" si="0"/>
        <v>0</v>
      </c>
      <c r="Q10" s="2">
        <f t="shared" si="1"/>
        <v>0</v>
      </c>
      <c r="R10" s="2">
        <f t="shared" si="2"/>
        <v>0</v>
      </c>
      <c r="S10" s="2">
        <f t="shared" si="3"/>
        <v>1</v>
      </c>
      <c r="T10" s="3">
        <f t="shared" si="4"/>
        <v>1</v>
      </c>
    </row>
    <row r="11" spans="1:20" x14ac:dyDescent="0.2">
      <c r="A11" t="s">
        <v>154</v>
      </c>
      <c r="B11">
        <v>12</v>
      </c>
      <c r="C11">
        <v>6</v>
      </c>
      <c r="D11">
        <v>847</v>
      </c>
      <c r="E11">
        <v>14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548</v>
      </c>
      <c r="M11">
        <v>8</v>
      </c>
      <c r="N11">
        <v>299</v>
      </c>
      <c r="O11">
        <v>6</v>
      </c>
      <c r="P11" s="2">
        <f t="shared" si="0"/>
        <v>0</v>
      </c>
      <c r="Q11" s="2">
        <f t="shared" si="1"/>
        <v>0</v>
      </c>
      <c r="R11" s="2">
        <f t="shared" si="2"/>
        <v>0.5714285714285714</v>
      </c>
      <c r="S11" s="2">
        <f t="shared" si="3"/>
        <v>0.42857142857142855</v>
      </c>
      <c r="T11" s="3">
        <f t="shared" si="4"/>
        <v>1</v>
      </c>
    </row>
    <row r="12" spans="1:20" x14ac:dyDescent="0.2">
      <c r="A12" t="s">
        <v>155</v>
      </c>
      <c r="B12">
        <v>12</v>
      </c>
      <c r="C12">
        <v>1</v>
      </c>
      <c r="D12">
        <v>1002</v>
      </c>
      <c r="E12">
        <v>46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1002</v>
      </c>
      <c r="O12">
        <v>46</v>
      </c>
      <c r="P12" s="2">
        <f t="shared" si="0"/>
        <v>0</v>
      </c>
      <c r="Q12" s="2">
        <f t="shared" si="1"/>
        <v>0</v>
      </c>
      <c r="R12" s="2">
        <f t="shared" si="2"/>
        <v>0</v>
      </c>
      <c r="S12" s="2">
        <f t="shared" si="3"/>
        <v>1</v>
      </c>
      <c r="T12" s="3">
        <f t="shared" si="4"/>
        <v>1</v>
      </c>
    </row>
    <row r="13" spans="1:20" x14ac:dyDescent="0.2">
      <c r="A13" t="s">
        <v>156</v>
      </c>
      <c r="B13">
        <v>11</v>
      </c>
      <c r="C13">
        <v>2</v>
      </c>
      <c r="D13">
        <v>801</v>
      </c>
      <c r="E13">
        <v>25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801</v>
      </c>
      <c r="O13">
        <v>25</v>
      </c>
      <c r="P13" s="2">
        <f t="shared" si="0"/>
        <v>0</v>
      </c>
      <c r="Q13" s="2">
        <f t="shared" si="1"/>
        <v>0</v>
      </c>
      <c r="R13" s="2">
        <f t="shared" si="2"/>
        <v>0</v>
      </c>
      <c r="S13" s="2">
        <f t="shared" si="3"/>
        <v>1</v>
      </c>
      <c r="T13" s="3">
        <f t="shared" si="4"/>
        <v>1</v>
      </c>
    </row>
    <row r="14" spans="1:20" x14ac:dyDescent="0.2">
      <c r="A14" t="s">
        <v>157</v>
      </c>
      <c r="B14">
        <v>20</v>
      </c>
      <c r="C14">
        <v>1</v>
      </c>
      <c r="D14">
        <v>881</v>
      </c>
      <c r="E14">
        <v>3</v>
      </c>
      <c r="F14">
        <v>0</v>
      </c>
      <c r="G14">
        <v>0</v>
      </c>
      <c r="H14">
        <v>0</v>
      </c>
      <c r="I14">
        <v>0</v>
      </c>
      <c r="J14">
        <v>881</v>
      </c>
      <c r="K14">
        <v>3</v>
      </c>
      <c r="L14">
        <v>0</v>
      </c>
      <c r="M14">
        <v>0</v>
      </c>
      <c r="N14">
        <v>0</v>
      </c>
      <c r="O14">
        <v>0</v>
      </c>
      <c r="P14" s="2">
        <f t="shared" si="0"/>
        <v>0</v>
      </c>
      <c r="Q14" s="2">
        <f t="shared" si="1"/>
        <v>1</v>
      </c>
      <c r="R14" s="2">
        <f t="shared" si="2"/>
        <v>0</v>
      </c>
      <c r="S14" s="2">
        <f t="shared" si="3"/>
        <v>0</v>
      </c>
      <c r="T14" s="3">
        <f t="shared" si="4"/>
        <v>1</v>
      </c>
    </row>
    <row r="15" spans="1:20" x14ac:dyDescent="0.2">
      <c r="A15" t="s">
        <v>158</v>
      </c>
      <c r="B15">
        <v>11</v>
      </c>
      <c r="C15">
        <v>3</v>
      </c>
      <c r="D15">
        <v>1000</v>
      </c>
      <c r="E15">
        <v>14</v>
      </c>
      <c r="F15">
        <v>46</v>
      </c>
      <c r="G15">
        <v>2</v>
      </c>
      <c r="H15">
        <v>0</v>
      </c>
      <c r="I15">
        <v>0</v>
      </c>
      <c r="J15">
        <v>0</v>
      </c>
      <c r="K15">
        <v>0</v>
      </c>
      <c r="L15">
        <v>954</v>
      </c>
      <c r="M15">
        <v>12</v>
      </c>
      <c r="N15">
        <v>0</v>
      </c>
      <c r="O15">
        <v>0</v>
      </c>
      <c r="P15" s="2">
        <f t="shared" si="0"/>
        <v>0.14285714285714285</v>
      </c>
      <c r="Q15" s="2">
        <f t="shared" si="1"/>
        <v>0</v>
      </c>
      <c r="R15" s="2">
        <f t="shared" si="2"/>
        <v>0.8571428571428571</v>
      </c>
      <c r="S15" s="2">
        <f t="shared" si="3"/>
        <v>0</v>
      </c>
      <c r="T15" s="3">
        <f t="shared" si="4"/>
        <v>1</v>
      </c>
    </row>
    <row r="16" spans="1:20" x14ac:dyDescent="0.2">
      <c r="A16" t="s">
        <v>159</v>
      </c>
      <c r="B16">
        <v>5</v>
      </c>
      <c r="C16">
        <v>0</v>
      </c>
      <c r="D16">
        <v>48</v>
      </c>
      <c r="E16">
        <v>2</v>
      </c>
      <c r="F16">
        <v>0</v>
      </c>
      <c r="G16">
        <v>0</v>
      </c>
      <c r="H16">
        <v>0</v>
      </c>
      <c r="I16">
        <v>0</v>
      </c>
      <c r="J16">
        <v>48</v>
      </c>
      <c r="K16">
        <v>2</v>
      </c>
      <c r="L16">
        <v>0</v>
      </c>
      <c r="M16">
        <v>0</v>
      </c>
      <c r="N16">
        <v>0</v>
      </c>
      <c r="O16">
        <v>0</v>
      </c>
      <c r="P16" s="2">
        <f t="shared" si="0"/>
        <v>0</v>
      </c>
      <c r="Q16" s="2">
        <f t="shared" si="1"/>
        <v>1</v>
      </c>
      <c r="R16" s="2">
        <f t="shared" si="2"/>
        <v>0</v>
      </c>
      <c r="S16" s="2">
        <f t="shared" si="3"/>
        <v>0</v>
      </c>
      <c r="T16" s="3">
        <f t="shared" si="4"/>
        <v>1</v>
      </c>
    </row>
    <row r="17" spans="1:20" x14ac:dyDescent="0.2">
      <c r="A17" t="s">
        <v>160</v>
      </c>
      <c r="B17">
        <v>5</v>
      </c>
      <c r="C17">
        <v>2</v>
      </c>
      <c r="D17">
        <v>42</v>
      </c>
      <c r="E17">
        <v>4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42</v>
      </c>
      <c r="O17">
        <v>4</v>
      </c>
      <c r="P17" s="2">
        <f t="shared" si="0"/>
        <v>0</v>
      </c>
      <c r="Q17" s="2">
        <f t="shared" si="1"/>
        <v>0</v>
      </c>
      <c r="R17" s="2">
        <f t="shared" si="2"/>
        <v>0</v>
      </c>
      <c r="S17" s="2">
        <f t="shared" si="3"/>
        <v>1</v>
      </c>
      <c r="T17" s="3">
        <f t="shared" si="4"/>
        <v>1</v>
      </c>
    </row>
    <row r="18" spans="1:20" x14ac:dyDescent="0.2">
      <c r="A18" t="s">
        <v>161</v>
      </c>
      <c r="B18">
        <v>29</v>
      </c>
      <c r="C18">
        <v>14</v>
      </c>
      <c r="D18">
        <v>339</v>
      </c>
      <c r="E18">
        <v>71</v>
      </c>
      <c r="F18">
        <v>64</v>
      </c>
      <c r="G18">
        <v>6</v>
      </c>
      <c r="H18">
        <v>0</v>
      </c>
      <c r="I18">
        <v>0</v>
      </c>
      <c r="J18">
        <v>275</v>
      </c>
      <c r="K18">
        <v>65</v>
      </c>
      <c r="L18">
        <v>0</v>
      </c>
      <c r="M18">
        <v>0</v>
      </c>
      <c r="N18">
        <v>0</v>
      </c>
      <c r="O18">
        <v>0</v>
      </c>
      <c r="P18" s="2">
        <f t="shared" si="0"/>
        <v>8.4507042253521125E-2</v>
      </c>
      <c r="Q18" s="2">
        <f t="shared" si="1"/>
        <v>0.91549295774647887</v>
      </c>
      <c r="R18" s="2">
        <f t="shared" si="2"/>
        <v>0</v>
      </c>
      <c r="S18" s="2">
        <f t="shared" si="3"/>
        <v>0</v>
      </c>
      <c r="T18" s="3">
        <f t="shared" si="4"/>
        <v>1</v>
      </c>
    </row>
    <row r="19" spans="1:20" x14ac:dyDescent="0.2">
      <c r="A19" t="s">
        <v>162</v>
      </c>
      <c r="B19">
        <v>6</v>
      </c>
      <c r="C19">
        <v>3</v>
      </c>
      <c r="D19">
        <v>45</v>
      </c>
      <c r="E19">
        <v>4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45</v>
      </c>
      <c r="M19">
        <v>4</v>
      </c>
      <c r="N19">
        <v>0</v>
      </c>
      <c r="O19">
        <v>0</v>
      </c>
      <c r="P19" s="2">
        <f t="shared" si="0"/>
        <v>0</v>
      </c>
      <c r="Q19" s="2">
        <f t="shared" si="1"/>
        <v>0</v>
      </c>
      <c r="R19" s="2">
        <f t="shared" si="2"/>
        <v>1</v>
      </c>
      <c r="S19" s="2">
        <f t="shared" si="3"/>
        <v>0</v>
      </c>
      <c r="T19" s="3">
        <f t="shared" si="4"/>
        <v>1</v>
      </c>
    </row>
    <row r="20" spans="1:20" x14ac:dyDescent="0.2">
      <c r="A20" t="s">
        <v>164</v>
      </c>
      <c r="B20">
        <v>26</v>
      </c>
      <c r="C20">
        <v>4</v>
      </c>
      <c r="D20">
        <v>979</v>
      </c>
      <c r="E20">
        <v>26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694</v>
      </c>
      <c r="M20">
        <v>17</v>
      </c>
      <c r="N20">
        <v>285</v>
      </c>
      <c r="O20">
        <v>9</v>
      </c>
      <c r="P20" s="2">
        <f t="shared" si="0"/>
        <v>0</v>
      </c>
      <c r="Q20" s="2">
        <f t="shared" si="1"/>
        <v>0</v>
      </c>
      <c r="R20" s="2">
        <f t="shared" si="2"/>
        <v>0.65384615384615385</v>
      </c>
      <c r="S20" s="2">
        <f t="shared" si="3"/>
        <v>0.34615384615384615</v>
      </c>
      <c r="T20" s="3">
        <f t="shared" si="4"/>
        <v>1</v>
      </c>
    </row>
    <row r="21" spans="1:20" x14ac:dyDescent="0.2">
      <c r="A21" t="s">
        <v>165</v>
      </c>
      <c r="B21">
        <v>10</v>
      </c>
      <c r="C21">
        <v>2</v>
      </c>
      <c r="D21">
        <v>281</v>
      </c>
      <c r="E21">
        <v>10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176</v>
      </c>
      <c r="M21">
        <v>6</v>
      </c>
      <c r="N21">
        <v>105</v>
      </c>
      <c r="O21">
        <v>4</v>
      </c>
      <c r="P21" s="2">
        <f t="shared" si="0"/>
        <v>0</v>
      </c>
      <c r="Q21" s="2">
        <f t="shared" si="1"/>
        <v>0</v>
      </c>
      <c r="R21" s="2">
        <f t="shared" si="2"/>
        <v>0.6</v>
      </c>
      <c r="S21" s="2">
        <f t="shared" si="3"/>
        <v>0.4</v>
      </c>
      <c r="T21" s="3">
        <f t="shared" si="4"/>
        <v>1</v>
      </c>
    </row>
    <row r="22" spans="1:20" x14ac:dyDescent="0.2">
      <c r="A22" t="s">
        <v>166</v>
      </c>
      <c r="B22">
        <v>6</v>
      </c>
      <c r="C22">
        <v>2</v>
      </c>
      <c r="D22">
        <v>277</v>
      </c>
      <c r="E22">
        <v>15</v>
      </c>
      <c r="F22">
        <v>0</v>
      </c>
      <c r="G22">
        <v>0</v>
      </c>
      <c r="H22">
        <v>0</v>
      </c>
      <c r="I22">
        <v>0</v>
      </c>
      <c r="J22">
        <v>15</v>
      </c>
      <c r="K22">
        <v>0</v>
      </c>
      <c r="L22">
        <v>225</v>
      </c>
      <c r="M22">
        <v>10</v>
      </c>
      <c r="N22">
        <v>37</v>
      </c>
      <c r="O22">
        <v>5</v>
      </c>
      <c r="P22" s="2">
        <f t="shared" si="0"/>
        <v>0</v>
      </c>
      <c r="Q22" s="2">
        <f t="shared" si="1"/>
        <v>0</v>
      </c>
      <c r="R22" s="2">
        <f t="shared" si="2"/>
        <v>0.66666666666666663</v>
      </c>
      <c r="S22" s="2">
        <f t="shared" si="3"/>
        <v>0.33333333333333331</v>
      </c>
      <c r="T22" s="3">
        <f t="shared" si="4"/>
        <v>1</v>
      </c>
    </row>
    <row r="23" spans="1:20" x14ac:dyDescent="0.2">
      <c r="A23" t="s">
        <v>167</v>
      </c>
      <c r="B23">
        <v>53</v>
      </c>
      <c r="C23">
        <v>43</v>
      </c>
      <c r="D23">
        <v>537</v>
      </c>
      <c r="E23">
        <v>78</v>
      </c>
      <c r="F23">
        <v>14</v>
      </c>
      <c r="G23">
        <v>1</v>
      </c>
      <c r="H23">
        <v>0</v>
      </c>
      <c r="I23">
        <v>0</v>
      </c>
      <c r="J23">
        <v>76</v>
      </c>
      <c r="K23">
        <v>16</v>
      </c>
      <c r="L23">
        <v>447</v>
      </c>
      <c r="M23">
        <v>61</v>
      </c>
      <c r="N23">
        <v>0</v>
      </c>
      <c r="O23">
        <v>0</v>
      </c>
      <c r="P23" s="2">
        <f t="shared" si="0"/>
        <v>1.282051282051282E-2</v>
      </c>
      <c r="Q23" s="2">
        <f t="shared" si="1"/>
        <v>0.20512820512820512</v>
      </c>
      <c r="R23" s="2">
        <f t="shared" si="2"/>
        <v>0.78205128205128205</v>
      </c>
      <c r="S23" s="2">
        <f t="shared" si="3"/>
        <v>0</v>
      </c>
      <c r="T23" s="3">
        <f t="shared" si="4"/>
        <v>1</v>
      </c>
    </row>
    <row r="24" spans="1:20" x14ac:dyDescent="0.2">
      <c r="A24" t="s">
        <v>168</v>
      </c>
      <c r="B24">
        <v>125</v>
      </c>
      <c r="C24">
        <v>66</v>
      </c>
      <c r="D24">
        <v>1000</v>
      </c>
      <c r="E24">
        <v>157</v>
      </c>
      <c r="F24">
        <v>0</v>
      </c>
      <c r="G24">
        <v>0</v>
      </c>
      <c r="H24">
        <v>0</v>
      </c>
      <c r="I24">
        <v>0</v>
      </c>
      <c r="J24">
        <v>1000</v>
      </c>
      <c r="K24">
        <v>157</v>
      </c>
      <c r="L24">
        <v>0</v>
      </c>
      <c r="M24">
        <v>0</v>
      </c>
      <c r="N24">
        <v>0</v>
      </c>
      <c r="O24">
        <v>0</v>
      </c>
      <c r="P24" s="2">
        <f t="shared" si="0"/>
        <v>0</v>
      </c>
      <c r="Q24" s="2">
        <f t="shared" si="1"/>
        <v>1</v>
      </c>
      <c r="R24" s="2">
        <f t="shared" si="2"/>
        <v>0</v>
      </c>
      <c r="S24" s="2">
        <f t="shared" si="3"/>
        <v>0</v>
      </c>
      <c r="T24" s="3">
        <f t="shared" si="4"/>
        <v>1</v>
      </c>
    </row>
    <row r="25" spans="1:20" x14ac:dyDescent="0.2">
      <c r="A25" t="s">
        <v>169</v>
      </c>
      <c r="B25">
        <v>12</v>
      </c>
      <c r="C25">
        <v>2</v>
      </c>
      <c r="D25">
        <v>636</v>
      </c>
      <c r="E25">
        <v>18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636</v>
      </c>
      <c r="M25">
        <v>18</v>
      </c>
      <c r="N25">
        <v>0</v>
      </c>
      <c r="O25">
        <v>0</v>
      </c>
      <c r="P25" s="2">
        <f t="shared" si="0"/>
        <v>0</v>
      </c>
      <c r="Q25" s="2">
        <f t="shared" si="1"/>
        <v>0</v>
      </c>
      <c r="R25" s="2">
        <f t="shared" si="2"/>
        <v>1</v>
      </c>
      <c r="S25" s="2">
        <f t="shared" si="3"/>
        <v>0</v>
      </c>
      <c r="T25" s="3">
        <f t="shared" si="4"/>
        <v>1</v>
      </c>
    </row>
    <row r="26" spans="1:20" x14ac:dyDescent="0.2">
      <c r="A26" t="s">
        <v>170</v>
      </c>
      <c r="B26">
        <v>8</v>
      </c>
      <c r="C26">
        <v>0</v>
      </c>
      <c r="D26">
        <v>546</v>
      </c>
      <c r="E26">
        <v>11</v>
      </c>
      <c r="F26">
        <v>298</v>
      </c>
      <c r="G26">
        <v>3</v>
      </c>
      <c r="H26">
        <v>0</v>
      </c>
      <c r="I26">
        <v>0</v>
      </c>
      <c r="J26">
        <v>248</v>
      </c>
      <c r="K26">
        <v>8</v>
      </c>
      <c r="L26">
        <v>0</v>
      </c>
      <c r="M26">
        <v>0</v>
      </c>
      <c r="N26">
        <v>0</v>
      </c>
      <c r="O26">
        <v>0</v>
      </c>
      <c r="P26" s="2">
        <f t="shared" si="0"/>
        <v>0.27272727272727271</v>
      </c>
      <c r="Q26" s="2">
        <f t="shared" si="1"/>
        <v>0.72727272727272729</v>
      </c>
      <c r="R26" s="2">
        <f t="shared" si="2"/>
        <v>0</v>
      </c>
      <c r="S26" s="2">
        <f t="shared" si="3"/>
        <v>0</v>
      </c>
      <c r="T26" s="3">
        <f t="shared" si="4"/>
        <v>1</v>
      </c>
    </row>
    <row r="27" spans="1:20" x14ac:dyDescent="0.2">
      <c r="A27" t="s">
        <v>171</v>
      </c>
      <c r="B27">
        <v>5</v>
      </c>
      <c r="C27">
        <v>2</v>
      </c>
      <c r="D27">
        <v>41</v>
      </c>
      <c r="E27">
        <v>9</v>
      </c>
      <c r="F27">
        <v>0</v>
      </c>
      <c r="G27">
        <v>0</v>
      </c>
      <c r="H27">
        <v>0</v>
      </c>
      <c r="I27">
        <v>0</v>
      </c>
      <c r="J27">
        <v>41</v>
      </c>
      <c r="K27">
        <v>9</v>
      </c>
      <c r="L27">
        <v>0</v>
      </c>
      <c r="M27">
        <v>0</v>
      </c>
      <c r="N27">
        <v>0</v>
      </c>
      <c r="O27">
        <v>0</v>
      </c>
      <c r="P27" s="2">
        <f t="shared" si="0"/>
        <v>0</v>
      </c>
      <c r="Q27" s="2">
        <f t="shared" si="1"/>
        <v>1</v>
      </c>
      <c r="R27" s="2">
        <f t="shared" si="2"/>
        <v>0</v>
      </c>
      <c r="S27" s="2">
        <f t="shared" si="3"/>
        <v>0</v>
      </c>
      <c r="T27" s="3">
        <f t="shared" si="4"/>
        <v>1</v>
      </c>
    </row>
    <row r="28" spans="1:20" x14ac:dyDescent="0.2">
      <c r="A28" t="s">
        <v>172</v>
      </c>
      <c r="B28">
        <v>27</v>
      </c>
      <c r="C28">
        <v>3</v>
      </c>
      <c r="D28">
        <v>1000</v>
      </c>
      <c r="E28">
        <v>5</v>
      </c>
      <c r="F28">
        <v>0</v>
      </c>
      <c r="G28">
        <v>0</v>
      </c>
      <c r="H28">
        <v>0</v>
      </c>
      <c r="I28">
        <v>0</v>
      </c>
      <c r="J28">
        <v>80</v>
      </c>
      <c r="K28">
        <v>1</v>
      </c>
      <c r="L28">
        <v>920</v>
      </c>
      <c r="M28">
        <v>4</v>
      </c>
      <c r="N28">
        <v>0</v>
      </c>
      <c r="O28">
        <v>0</v>
      </c>
      <c r="P28" s="2">
        <f t="shared" si="0"/>
        <v>0</v>
      </c>
      <c r="Q28" s="2">
        <f t="shared" si="1"/>
        <v>0.2</v>
      </c>
      <c r="R28" s="2">
        <f t="shared" si="2"/>
        <v>0.8</v>
      </c>
      <c r="S28" s="2">
        <f t="shared" si="3"/>
        <v>0</v>
      </c>
      <c r="T28" s="3">
        <f t="shared" si="4"/>
        <v>1</v>
      </c>
    </row>
    <row r="29" spans="1:20" x14ac:dyDescent="0.2">
      <c r="A29" t="s">
        <v>173</v>
      </c>
      <c r="B29">
        <v>45</v>
      </c>
      <c r="C29">
        <v>2</v>
      </c>
      <c r="D29">
        <v>1000</v>
      </c>
      <c r="E29">
        <v>6</v>
      </c>
      <c r="F29">
        <v>202</v>
      </c>
      <c r="G29">
        <v>1</v>
      </c>
      <c r="H29">
        <v>0</v>
      </c>
      <c r="I29">
        <v>0</v>
      </c>
      <c r="J29">
        <v>798</v>
      </c>
      <c r="K29">
        <v>5</v>
      </c>
      <c r="L29">
        <v>0</v>
      </c>
      <c r="M29">
        <v>0</v>
      </c>
      <c r="N29">
        <v>0</v>
      </c>
      <c r="O29">
        <v>0</v>
      </c>
      <c r="P29" s="2">
        <f t="shared" si="0"/>
        <v>0.16666666666666666</v>
      </c>
      <c r="Q29" s="2">
        <f t="shared" si="1"/>
        <v>0.83333333333333337</v>
      </c>
      <c r="R29" s="2">
        <f t="shared" si="2"/>
        <v>0</v>
      </c>
      <c r="S29" s="2">
        <f t="shared" si="3"/>
        <v>0</v>
      </c>
      <c r="T29" s="3">
        <f t="shared" si="4"/>
        <v>1</v>
      </c>
    </row>
    <row r="30" spans="1:20" x14ac:dyDescent="0.2">
      <c r="A30" t="s">
        <v>175</v>
      </c>
      <c r="B30">
        <v>15</v>
      </c>
      <c r="C30">
        <v>10</v>
      </c>
      <c r="D30">
        <v>212</v>
      </c>
      <c r="E30">
        <v>58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212</v>
      </c>
      <c r="M30">
        <v>58</v>
      </c>
      <c r="N30">
        <v>0</v>
      </c>
      <c r="O30">
        <v>0</v>
      </c>
      <c r="P30" s="2">
        <f t="shared" si="0"/>
        <v>0</v>
      </c>
      <c r="Q30" s="2">
        <f t="shared" si="1"/>
        <v>0</v>
      </c>
      <c r="R30" s="2">
        <f t="shared" si="2"/>
        <v>1</v>
      </c>
      <c r="S30" s="2">
        <f t="shared" si="3"/>
        <v>0</v>
      </c>
      <c r="T30" s="3">
        <f t="shared" si="4"/>
        <v>1</v>
      </c>
    </row>
    <row r="31" spans="1:20" x14ac:dyDescent="0.2">
      <c r="A31" t="s">
        <v>176</v>
      </c>
      <c r="B31">
        <v>31</v>
      </c>
      <c r="C31">
        <v>12</v>
      </c>
      <c r="D31">
        <v>579</v>
      </c>
      <c r="E31">
        <v>61</v>
      </c>
      <c r="F31">
        <v>86</v>
      </c>
      <c r="G31">
        <v>2</v>
      </c>
      <c r="H31">
        <v>0</v>
      </c>
      <c r="I31">
        <v>0</v>
      </c>
      <c r="J31">
        <v>493</v>
      </c>
      <c r="K31">
        <v>59</v>
      </c>
      <c r="L31">
        <v>0</v>
      </c>
      <c r="M31">
        <v>0</v>
      </c>
      <c r="N31">
        <v>0</v>
      </c>
      <c r="O31">
        <v>0</v>
      </c>
      <c r="P31" s="2">
        <f t="shared" si="0"/>
        <v>3.2786885245901641E-2</v>
      </c>
      <c r="Q31" s="2">
        <f t="shared" si="1"/>
        <v>0.96721311475409832</v>
      </c>
      <c r="R31" s="2">
        <f t="shared" si="2"/>
        <v>0</v>
      </c>
      <c r="S31" s="2">
        <f t="shared" si="3"/>
        <v>0</v>
      </c>
      <c r="T31" s="3">
        <f t="shared" si="4"/>
        <v>1</v>
      </c>
    </row>
    <row r="32" spans="1:20" x14ac:dyDescent="0.2">
      <c r="P32" s="3">
        <f>AVERAGE(P2:P31)</f>
        <v>8.7003093176609675E-2</v>
      </c>
      <c r="Q32" s="3">
        <f>AVERAGE(Q2:Q31)</f>
        <v>0.29224549348577006</v>
      </c>
      <c r="R32" s="3">
        <f>AVERAGE(R2:R31)</f>
        <v>0.37309222067842757</v>
      </c>
      <c r="S32" s="3">
        <f>AVERAGE(S2:S31)</f>
        <v>0.24765919265919265</v>
      </c>
    </row>
    <row r="33" spans="18:18" x14ac:dyDescent="0.2">
      <c r="R33" s="16">
        <f>R32+Q32</f>
        <v>0.66533771416419762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best</vt:lpstr>
      <vt:lpstr>best_rd2</vt:lpstr>
      <vt:lpstr>sic_rd2</vt:lpstr>
      <vt:lpstr>gap</vt:lpstr>
      <vt:lpstr>gap_rd2</vt:lpstr>
      <vt:lpstr>lpc_gap</vt:lpstr>
      <vt:lpstr>points</vt:lpstr>
      <vt:lpstr>NumPointsVsNumRays</vt:lpstr>
      <vt:lpstr>active_cuts</vt:lpstr>
      <vt:lpstr>1round_cutselection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Kazachkov</dc:creator>
  <cp:lastModifiedBy>Aleksandr Kazachkov</cp:lastModifiedBy>
  <dcterms:created xsi:type="dcterms:W3CDTF">2018-10-25T20:45:35Z</dcterms:created>
  <dcterms:modified xsi:type="dcterms:W3CDTF">2018-12-16T17:36:16Z</dcterms:modified>
</cp:coreProperties>
</file>