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kbar\Downloads\"/>
    </mc:Choice>
  </mc:AlternateContent>
  <xr:revisionPtr revIDLastSave="0" documentId="13_ncr:1_{C0ABC97F-EB6B-4D5E-8D32-4B31EAA2DC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mer 1-6" sheetId="1" r:id="rId1"/>
    <sheet name="Add Ins (Nomer 7)" sheetId="2" r:id="rId2"/>
  </sheets>
  <definedNames>
    <definedName name="kodde4">'Nomer 1-6'!$G$21:$J$23</definedName>
    <definedName name="kode1">'Nomer 1-6'!$B$17:$E$18</definedName>
    <definedName name="kode4">'Nomer 1-6'!$G$21:$I$23</definedName>
    <definedName name="local">'Nomer 1-6'!$B$21:$E$24</definedName>
    <definedName name="regi">'Nomer 1-6'!$B$27:$E$30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B2" i="2"/>
  <c r="E8" i="1"/>
  <c r="F4" i="1"/>
  <c r="I4" i="1" s="1"/>
  <c r="F5" i="1"/>
  <c r="I5" i="1" s="1"/>
  <c r="J5" i="1" s="1"/>
  <c r="K5" i="1" s="1"/>
  <c r="C9" i="2" s="1"/>
  <c r="F6" i="1"/>
  <c r="I6" i="1" s="1"/>
  <c r="F7" i="1"/>
  <c r="I7" i="1" s="1"/>
  <c r="J7" i="1" s="1"/>
  <c r="K7" i="1" s="1"/>
  <c r="C13" i="2" s="1"/>
  <c r="F8" i="1"/>
  <c r="F9" i="1"/>
  <c r="I9" i="1" s="1"/>
  <c r="F10" i="1"/>
  <c r="I10" i="1" s="1"/>
  <c r="F11" i="1"/>
  <c r="I11" i="1" s="1"/>
  <c r="J11" i="1" s="1"/>
  <c r="K11" i="1" s="1"/>
  <c r="C6" i="2" s="1"/>
  <c r="F12" i="1"/>
  <c r="I12" i="1" s="1"/>
  <c r="F13" i="1"/>
  <c r="I13" i="1" s="1"/>
  <c r="J13" i="1" s="1"/>
  <c r="K13" i="1" s="1"/>
  <c r="C8" i="2" s="1"/>
  <c r="F3" i="1"/>
  <c r="I3" i="1" s="1"/>
  <c r="J3" i="1" s="1"/>
  <c r="E4" i="1"/>
  <c r="B11" i="2" s="1"/>
  <c r="E5" i="1"/>
  <c r="B9" i="2" s="1"/>
  <c r="E6" i="1"/>
  <c r="B12" i="2" s="1"/>
  <c r="E7" i="1"/>
  <c r="B13" i="2" s="1"/>
  <c r="E9" i="1"/>
  <c r="B4" i="2" s="1"/>
  <c r="E10" i="1"/>
  <c r="B5" i="2" s="1"/>
  <c r="E11" i="1"/>
  <c r="B6" i="2" s="1"/>
  <c r="E12" i="1"/>
  <c r="B7" i="2" s="1"/>
  <c r="E13" i="1"/>
  <c r="B8" i="2" s="1"/>
  <c r="E3" i="1"/>
  <c r="B3" i="2" s="1"/>
  <c r="J9" i="1" l="1"/>
  <c r="K9" i="1"/>
  <c r="C4" i="2" s="1"/>
  <c r="J12" i="1"/>
  <c r="K12" i="1" s="1"/>
  <c r="C7" i="2" s="1"/>
  <c r="J4" i="1"/>
  <c r="K4" i="1" s="1"/>
  <c r="C11" i="2" s="1"/>
  <c r="J10" i="1"/>
  <c r="K10" i="1" s="1"/>
  <c r="C5" i="2" s="1"/>
  <c r="J6" i="1"/>
  <c r="K6" i="1"/>
  <c r="C12" i="2" s="1"/>
  <c r="I8" i="1"/>
  <c r="J8" i="1" s="1"/>
  <c r="K8" i="1" s="1"/>
  <c r="C10" i="2" s="1"/>
  <c r="B10" i="2"/>
  <c r="K3" i="1"/>
  <c r="C3" i="2" s="1"/>
  <c r="E4" i="2" l="1"/>
  <c r="E3" i="2"/>
</calcChain>
</file>

<file path=xl/sharedStrings.xml><?xml version="1.0" encoding="utf-8"?>
<sst xmlns="http://schemas.openxmlformats.org/spreadsheetml/2006/main" count="115" uniqueCount="89">
  <si>
    <t xml:space="preserve"> </t>
  </si>
  <si>
    <t>No.</t>
  </si>
  <si>
    <t>No. Tiket</t>
  </si>
  <si>
    <t>Nama Penumpang</t>
  </si>
  <si>
    <t>Jenis Penumpang</t>
  </si>
  <si>
    <t>Kelas</t>
  </si>
  <si>
    <t>Koper/Ransel</t>
  </si>
  <si>
    <t>Inisial</t>
  </si>
  <si>
    <t>Harga</t>
  </si>
  <si>
    <t>Diskon</t>
  </si>
  <si>
    <t>Total</t>
  </si>
  <si>
    <t>EXA1-1404L</t>
  </si>
  <si>
    <t>ECK2-1204L</t>
  </si>
  <si>
    <t>EXE6-0804R</t>
  </si>
  <si>
    <t>BUK7-1104L</t>
  </si>
  <si>
    <t>EXK2-0404R</t>
  </si>
  <si>
    <t>BUE3-1604R</t>
  </si>
  <si>
    <t>EXA5-0504R</t>
  </si>
  <si>
    <t>ECA2-0804L</t>
  </si>
  <si>
    <t>EXA7-0704R</t>
  </si>
  <si>
    <t>BUA3-1204R</t>
  </si>
  <si>
    <t>ECA4-0504L</t>
  </si>
  <si>
    <t>Jennifer Lawrence</t>
  </si>
  <si>
    <t>Agus Budi</t>
  </si>
  <si>
    <t>Muhammad Hanif</t>
  </si>
  <si>
    <t>Kiki Pelangi</t>
  </si>
  <si>
    <t>Supriyanto Marjan</t>
  </si>
  <si>
    <t>Fenny Berlian</t>
  </si>
  <si>
    <t>Peeta Mellark</t>
  </si>
  <si>
    <t>Wang Li</t>
  </si>
  <si>
    <t>Adi Hidayat</t>
  </si>
  <si>
    <t>Gugun Gunawan</t>
  </si>
  <si>
    <t>Hadi Sutrisno</t>
  </si>
  <si>
    <t>1 Koper</t>
  </si>
  <si>
    <t>2 Koper</t>
  </si>
  <si>
    <t>1 Ransel</t>
  </si>
  <si>
    <t>-</t>
  </si>
  <si>
    <t>2 Ransel</t>
  </si>
  <si>
    <t>KODE-1</t>
  </si>
  <si>
    <t>BU</t>
  </si>
  <si>
    <t>EC</t>
  </si>
  <si>
    <t>EX</t>
  </si>
  <si>
    <t>KELAS</t>
  </si>
  <si>
    <t>BUSINESS</t>
  </si>
  <si>
    <t>ECONOMY</t>
  </si>
  <si>
    <t>EXECUTIVE</t>
  </si>
  <si>
    <t>KODE-3</t>
  </si>
  <si>
    <t>KID</t>
  </si>
  <si>
    <t>ADULT</t>
  </si>
  <si>
    <t>LOCAL</t>
  </si>
  <si>
    <t>ELDER</t>
  </si>
  <si>
    <t>REGIONAL</t>
  </si>
  <si>
    <t>KODE-4</t>
  </si>
  <si>
    <t>Koper</t>
  </si>
  <si>
    <t>Free</t>
  </si>
  <si>
    <t>Ransel</t>
  </si>
  <si>
    <t>rata-rata harga untuk penumpang dewasa</t>
  </si>
  <si>
    <t>rata-rata harga untuk selain penumpang dewasa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</si>
  <si>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</si>
  <si>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</si>
  <si>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</si>
  <si>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</si>
  <si>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</si>
  <si>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</si>
  <si>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</si>
  <si>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</si>
  <si>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</si>
  <si>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</si>
  <si>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Menguji Apakah varians sama atau tidak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</si>
  <si>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</si>
  <si>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</si>
  <si>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</si>
  <si>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</si>
  <si>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</si>
  <si>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</si>
  <si>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</si>
  <si>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</si>
  <si>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Uji Hipotesis</t>
  </si>
  <si>
    <t>JL</t>
  </si>
  <si>
    <t>WL</t>
  </si>
  <si>
    <t>AB</t>
  </si>
  <si>
    <t>KP</t>
  </si>
  <si>
    <t>SM</t>
  </si>
  <si>
    <t>FB</t>
  </si>
  <si>
    <t>PM</t>
  </si>
  <si>
    <t>AH</t>
  </si>
  <si>
    <t>GG</t>
  </si>
  <si>
    <t>HS</t>
  </si>
  <si>
    <t>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</si>
</sst>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314325</xdr:colOff>
      <xdr:row>18</xdr:row>
      <xdr:rowOff>19049</xdr:rowOff>
    </xdr:from>
    <xdr:ext cx="3686175" cy="2675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591925" y="3457574"/>
          <a:ext cx="3686175" cy="26757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H0</a:t>
          </a:r>
          <a:r>
            <a:rPr lang="en-US" sz="1100" baseline="0"/>
            <a:t> : miu1 - miu2 &gt;= 0</a:t>
          </a:r>
        </a:p>
        <a:p>
          <a:r>
            <a:rPr lang="en-US" sz="1100" baseline="0"/>
            <a:t>H1 : miu1 - miu2 &lt; 0</a:t>
          </a:r>
        </a:p>
        <a:p>
          <a:endParaRPr lang="en-US" sz="1100"/>
        </a:p>
        <a:p>
          <a:r>
            <a:rPr lang="en-US" sz="1100"/>
            <a:t>CI = 95%</a:t>
          </a:r>
        </a:p>
        <a:p>
          <a:r>
            <a:rPr lang="en-US" sz="1100"/>
            <a:t>Statistik Uji = t test =&gt;</a:t>
          </a:r>
          <a:r>
            <a:rPr lang="en-US" sz="1100" baseline="0"/>
            <a:t> 1.4546999801469</a:t>
          </a:r>
          <a:endParaRPr lang="en-US" sz="1100"/>
        </a:p>
        <a:p>
          <a:r>
            <a:rPr lang="en-US" sz="1100"/>
            <a:t>Daerah</a:t>
          </a:r>
          <a:r>
            <a:rPr lang="en-US" sz="1100" baseline="0"/>
            <a:t> Penolakan H0 : t(alpha,df) &gt; 1.83311293265624</a:t>
          </a:r>
        </a:p>
        <a:p>
          <a:r>
            <a:rPr lang="en-US" sz="1100" baseline="0"/>
            <a:t>Kesimpulan :</a:t>
          </a:r>
        </a:p>
        <a:p>
          <a:r>
            <a:rPr lang="en-US" sz="1100" baseline="0"/>
            <a:t>- Dilihat dari nilai t uji yakni 1.45 yang lebih kecil dari batas daerah penolakan yaitu 1.83, maka dapat disimpulkan bahwa gagal tolak H0, artinya Penumpang dewasa (</a:t>
          </a:r>
          <a:r>
            <a:rPr lang="en-US" sz="1100" i="1" baseline="0"/>
            <a:t>Adult</a:t>
          </a:r>
          <a:r>
            <a:rPr lang="en-US" sz="1100" i="0" baseline="0"/>
            <a:t>) membayar paling tinggi dari jenis penumpang lainnya.</a:t>
          </a:r>
        </a:p>
        <a:p>
          <a:endParaRPr lang="en-US" sz="1100" i="0" baseline="0"/>
        </a:p>
        <a:p>
          <a:r>
            <a:rPr lang="en-US" sz="1100" i="0" baseline="0"/>
            <a:t>- Kesimpulan yang sama juga dapat diperoleh dari hasil p-value yang didapatkan yaitu 0.089 yang lebih besar dari nilai alpha yaitu 0.05, sehingga H0 gagal ditolak.</a:t>
          </a:r>
          <a:endParaRPr lang="en-US" sz="1100"/>
        </a:p>
      </xdr:txBody>
    </xdr:sp>
    <xdr:clientData/>
  </xdr:oneCellAnchor>
  <xdr:twoCellAnchor>
    <xdr:from>
      <xdr:col>1</xdr:col>
      <xdr:colOff>47625</xdr:colOff>
      <xdr:row>28</xdr:row>
      <xdr:rowOff>28574</xdr:rowOff>
    </xdr:from>
    <xdr:to>
      <xdr:col>4</xdr:col>
      <xdr:colOff>304800</xdr:colOff>
      <xdr:row>32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57225" y="5381624"/>
          <a:ext cx="2771775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Dengan</a:t>
          </a:r>
          <a:r>
            <a:rPr lang="en-US" sz="1100" baseline="0"/>
            <a:t> Hipotesis awal bahwa varians keduanya adalah sama. Dari nilai p-value yaitu 0.288 yang lebih besar dari alpha yaitu 0.05, maka hipotesis 0 gagal ditolak, artinya variansinya sama.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0"/>
  <sheetViews>
    <sheetView tabSelected="1" workbookViewId="0">
      <selection activeCell="H3" sqref="H3"/>
    </sheetView>
  </sheetViews>
  <sheetFormatPr defaultRowHeight="15" x14ac:dyDescent="0.25"/>
  <cols>
    <col min="2" max="2" width="10.140625" bestFit="1" customWidth="1"/>
    <col min="3" max="3" width="18.85546875" customWidth="1"/>
    <col min="4" max="4" width="17.42578125" bestFit="1" customWidth="1"/>
    <col min="5" max="5" width="16.5703125" bestFit="1" customWidth="1"/>
    <col min="6" max="6" width="10.42578125" bestFit="1" customWidth="1"/>
    <col min="7" max="7" width="13.140625" bestFit="1" customWidth="1"/>
    <col min="9" max="9" width="12" customWidth="1"/>
    <col min="10" max="10" width="12.85546875" customWidth="1"/>
  </cols>
  <sheetData>
    <row r="2" spans="2:14" ht="32.25" customHeight="1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2:14" x14ac:dyDescent="0.25">
      <c r="B3" s="1">
        <v>1</v>
      </c>
      <c r="C3" s="1" t="s">
        <v>11</v>
      </c>
      <c r="D3" s="1" t="s">
        <v>22</v>
      </c>
      <c r="E3" s="2" t="str">
        <f>IF(MID(C3,3,1)="A","Adult",IF(MID(C3,3,1)="K","Kid","Elder"))</f>
        <v>Adult</v>
      </c>
      <c r="F3" s="2" t="str">
        <f t="shared" ref="F3:F13" si="0">HLOOKUP(LEFT(C3,2),kode1,2,FALSE)</f>
        <v>EXECUTIVE</v>
      </c>
      <c r="G3" s="1" t="s">
        <v>33</v>
      </c>
      <c r="H3" s="2" t="s">
        <v>78</v>
      </c>
      <c r="I3" s="2">
        <f t="shared" ref="I3:I13" si="1">IF(RIGHT(C3,1)="L",VLOOKUP(F3,local,IF(LEFT(E3,1)="K",2,IF(LEFT(E3,1)="A",3,4)),FALSE),VLOOKUP(F3,regi,IF(LEFT(E3,1)="K",2,IF(LEFT(E3,1)="A",3,4)),FALSE))</f>
        <v>150000</v>
      </c>
      <c r="J3" s="2">
        <f>(IF(OR(MID(C3,4,1)="7",MID(C3,6,1)="7",MID(C3,7,1)="7",MID(C3,8,1)="7",MID(C3,9,1)="7"),0.07,0)+IF(OR(MID(C3,4,1)="1",MID(C3,4,1)="3",MID(C3,4,1)="5",MID(C3,4,1)="7",MID(C3,4,1)="9"),0.03,0)+IF(MID(C3,6,2)-4&lt;=3,0.05,0))*I3</f>
        <v>4500</v>
      </c>
      <c r="K3" s="2">
        <f t="shared" ref="K3:K13" si="2">I3-J3+(IF(E3="Elder",0,IF(MID(G3,3,5)="koper",HLOOKUP(E3,kodde4,2,FALSE)*LEFT(G3,1),IF(MID(G3,3,6)="Ransel",HLOOKUP(E3,kodde4,3,FALSE)*LEFT(G3,1),0))))</f>
        <v>165500</v>
      </c>
    </row>
    <row r="4" spans="2:14" x14ac:dyDescent="0.25">
      <c r="B4" s="1">
        <v>2</v>
      </c>
      <c r="C4" s="1" t="s">
        <v>12</v>
      </c>
      <c r="D4" s="1" t="s">
        <v>23</v>
      </c>
      <c r="E4" s="2" t="str">
        <f t="shared" ref="E4:E13" si="3">IF(MID(C4,3,1)="A","Adult",IF(MID(C4,3,1)="K","Kid","Elder"))</f>
        <v>Kid</v>
      </c>
      <c r="F4" s="2" t="str">
        <f t="shared" si="0"/>
        <v>ECONOMY</v>
      </c>
      <c r="G4" s="1" t="s">
        <v>35</v>
      </c>
      <c r="H4" s="2" t="s">
        <v>80</v>
      </c>
      <c r="I4" s="2">
        <f t="shared" si="1"/>
        <v>20000</v>
      </c>
      <c r="J4" s="2">
        <f t="shared" ref="J4:J13" si="4">(IF(OR(MID(C4,4,1)="7",MID(C4,6,1)="7",MID(C4,7,1)="7",MID(C4,8,1)="7",MID(C4,9,1)="7"),0.07,0)+IF(OR(MID(C4,4,1)="1",MID(C4,4,1)="3",MID(C4,4,1)="5",MID(C4,4,1)="7",MID(C4,4,1)="9"),0.03,0)+IF(MID(C4,6,2)-4&lt;=3,0.05,0))*I4</f>
        <v>0</v>
      </c>
      <c r="K4" s="2">
        <f t="shared" si="2"/>
        <v>25000</v>
      </c>
    </row>
    <row r="5" spans="2:14" x14ac:dyDescent="0.25">
      <c r="B5" s="1">
        <v>3</v>
      </c>
      <c r="C5" s="1" t="s">
        <v>13</v>
      </c>
      <c r="D5" s="1" t="s">
        <v>24</v>
      </c>
      <c r="E5" s="2" t="str">
        <f t="shared" si="3"/>
        <v>Elder</v>
      </c>
      <c r="F5" s="2" t="str">
        <f t="shared" si="0"/>
        <v>EXECUTIVE</v>
      </c>
      <c r="G5" s="1" t="s">
        <v>36</v>
      </c>
      <c r="H5" s="2" t="s">
        <v>88</v>
      </c>
      <c r="I5" s="2">
        <f t="shared" si="1"/>
        <v>175000</v>
      </c>
      <c r="J5" s="2">
        <f t="shared" si="4"/>
        <v>0</v>
      </c>
      <c r="K5" s="2">
        <f t="shared" si="2"/>
        <v>175000</v>
      </c>
    </row>
    <row r="6" spans="2:14" x14ac:dyDescent="0.25">
      <c r="B6" s="1">
        <v>4</v>
      </c>
      <c r="C6" s="1" t="s">
        <v>14</v>
      </c>
      <c r="D6" s="1" t="s">
        <v>25</v>
      </c>
      <c r="E6" s="2" t="str">
        <f t="shared" si="3"/>
        <v>Kid</v>
      </c>
      <c r="F6" s="2" t="str">
        <f t="shared" si="0"/>
        <v>BUSINESS</v>
      </c>
      <c r="G6" s="1" t="s">
        <v>33</v>
      </c>
      <c r="H6" s="2" t="s">
        <v>81</v>
      </c>
      <c r="I6" s="2">
        <f t="shared" si="1"/>
        <v>50000</v>
      </c>
      <c r="J6" s="2">
        <f t="shared" si="4"/>
        <v>5000</v>
      </c>
      <c r="K6" s="2">
        <f t="shared" si="2"/>
        <v>55000</v>
      </c>
    </row>
    <row r="7" spans="2:14" x14ac:dyDescent="0.25">
      <c r="B7" s="1">
        <v>5</v>
      </c>
      <c r="C7" s="1" t="s">
        <v>15</v>
      </c>
      <c r="D7" s="1" t="s">
        <v>26</v>
      </c>
      <c r="E7" s="2" t="str">
        <f t="shared" si="3"/>
        <v>Kid</v>
      </c>
      <c r="F7" s="2" t="str">
        <f t="shared" si="0"/>
        <v>EXECUTIVE</v>
      </c>
      <c r="G7" s="1" t="s">
        <v>36</v>
      </c>
      <c r="H7" s="2" t="s">
        <v>82</v>
      </c>
      <c r="I7" s="2">
        <f t="shared" si="1"/>
        <v>125000</v>
      </c>
      <c r="J7" s="2">
        <f t="shared" si="4"/>
        <v>6250</v>
      </c>
      <c r="K7" s="2">
        <f t="shared" si="2"/>
        <v>118750</v>
      </c>
    </row>
    <row r="8" spans="2:14" x14ac:dyDescent="0.25">
      <c r="B8" s="1">
        <v>6</v>
      </c>
      <c r="C8" s="1" t="s">
        <v>16</v>
      </c>
      <c r="D8" s="1" t="s">
        <v>27</v>
      </c>
      <c r="E8" s="2" t="str">
        <f>IF(MID(C8,3,1)="A","Adult",IF(MID(C8,3,1)="K","Kid","Elder"))</f>
        <v>Elder</v>
      </c>
      <c r="F8" s="2" t="str">
        <f t="shared" si="0"/>
        <v>BUSINESS</v>
      </c>
      <c r="G8" s="1" t="s">
        <v>33</v>
      </c>
      <c r="H8" s="2" t="s">
        <v>83</v>
      </c>
      <c r="I8" s="2">
        <f t="shared" si="1"/>
        <v>100000</v>
      </c>
      <c r="J8" s="2">
        <f t="shared" si="4"/>
        <v>3000</v>
      </c>
      <c r="K8" s="2">
        <f t="shared" si="2"/>
        <v>97000</v>
      </c>
    </row>
    <row r="9" spans="2:14" x14ac:dyDescent="0.25">
      <c r="B9" s="1">
        <v>7</v>
      </c>
      <c r="C9" s="1" t="s">
        <v>17</v>
      </c>
      <c r="D9" s="1" t="s">
        <v>28</v>
      </c>
      <c r="E9" s="2" t="str">
        <f t="shared" si="3"/>
        <v>Adult</v>
      </c>
      <c r="F9" s="2" t="str">
        <f t="shared" si="0"/>
        <v>EXECUTIVE</v>
      </c>
      <c r="G9" s="1" t="s">
        <v>34</v>
      </c>
      <c r="H9" s="2" t="s">
        <v>84</v>
      </c>
      <c r="I9" s="2">
        <f t="shared" si="1"/>
        <v>250000</v>
      </c>
      <c r="J9" s="2">
        <f t="shared" si="4"/>
        <v>20000</v>
      </c>
      <c r="K9" s="2">
        <f t="shared" si="2"/>
        <v>270000</v>
      </c>
    </row>
    <row r="10" spans="2:14" x14ac:dyDescent="0.25">
      <c r="B10" s="1">
        <v>8</v>
      </c>
      <c r="C10" s="1" t="s">
        <v>18</v>
      </c>
      <c r="D10" s="1" t="s">
        <v>29</v>
      </c>
      <c r="E10" s="2" t="str">
        <f t="shared" si="3"/>
        <v>Adult</v>
      </c>
      <c r="F10" s="2" t="str">
        <f t="shared" si="0"/>
        <v>ECONOMY</v>
      </c>
      <c r="G10" s="1" t="s">
        <v>37</v>
      </c>
      <c r="H10" s="2" t="s">
        <v>79</v>
      </c>
      <c r="I10" s="2">
        <f t="shared" si="1"/>
        <v>50000</v>
      </c>
      <c r="J10" s="2">
        <f t="shared" si="4"/>
        <v>0</v>
      </c>
      <c r="K10" s="2">
        <f t="shared" si="2"/>
        <v>80000</v>
      </c>
      <c r="N10" t="s">
        <v>0</v>
      </c>
    </row>
    <row r="11" spans="2:14" x14ac:dyDescent="0.25">
      <c r="B11" s="1">
        <v>9</v>
      </c>
      <c r="C11" s="1" t="s">
        <v>19</v>
      </c>
      <c r="D11" s="1" t="s">
        <v>30</v>
      </c>
      <c r="E11" s="2" t="str">
        <f t="shared" si="3"/>
        <v>Adult</v>
      </c>
      <c r="F11" s="2" t="str">
        <f t="shared" si="0"/>
        <v>EXECUTIVE</v>
      </c>
      <c r="G11" s="1" t="s">
        <v>36</v>
      </c>
      <c r="H11" s="2" t="s">
        <v>85</v>
      </c>
      <c r="I11" s="2">
        <f t="shared" si="1"/>
        <v>250000</v>
      </c>
      <c r="J11" s="2">
        <f t="shared" si="4"/>
        <v>37500.000000000007</v>
      </c>
      <c r="K11" s="2">
        <f t="shared" si="2"/>
        <v>212500</v>
      </c>
    </row>
    <row r="12" spans="2:14" x14ac:dyDescent="0.25">
      <c r="B12" s="1">
        <v>10</v>
      </c>
      <c r="C12" s="1" t="s">
        <v>20</v>
      </c>
      <c r="D12" s="1" t="s">
        <v>31</v>
      </c>
      <c r="E12" s="2" t="str">
        <f t="shared" si="3"/>
        <v>Adult</v>
      </c>
      <c r="F12" s="2" t="str">
        <f t="shared" si="0"/>
        <v>BUSINESS</v>
      </c>
      <c r="G12" s="1" t="s">
        <v>36</v>
      </c>
      <c r="H12" s="2" t="s">
        <v>86</v>
      </c>
      <c r="I12" s="2">
        <f t="shared" si="1"/>
        <v>150000</v>
      </c>
      <c r="J12" s="2">
        <f t="shared" si="4"/>
        <v>4500</v>
      </c>
      <c r="K12" s="2">
        <f t="shared" si="2"/>
        <v>145500</v>
      </c>
    </row>
    <row r="13" spans="2:14" x14ac:dyDescent="0.25">
      <c r="B13" s="1">
        <v>11</v>
      </c>
      <c r="C13" s="1" t="s">
        <v>21</v>
      </c>
      <c r="D13" s="1" t="s">
        <v>32</v>
      </c>
      <c r="E13" s="2" t="str">
        <f t="shared" si="3"/>
        <v>Adult</v>
      </c>
      <c r="F13" s="2" t="str">
        <f t="shared" si="0"/>
        <v>ECONOMY</v>
      </c>
      <c r="G13" s="1" t="s">
        <v>35</v>
      </c>
      <c r="H13" s="2" t="s">
        <v>87</v>
      </c>
      <c r="I13" s="2">
        <f t="shared" si="1"/>
        <v>50000</v>
      </c>
      <c r="J13" s="2">
        <f t="shared" si="4"/>
        <v>2500</v>
      </c>
      <c r="K13" s="2">
        <f t="shared" si="2"/>
        <v>62500</v>
      </c>
    </row>
    <row r="17" spans="2:10" x14ac:dyDescent="0.25">
      <c r="B17" t="s">
        <v>38</v>
      </c>
      <c r="C17" t="s">
        <v>39</v>
      </c>
      <c r="D17" t="s">
        <v>40</v>
      </c>
      <c r="E17" t="s">
        <v>41</v>
      </c>
    </row>
    <row r="18" spans="2:10" x14ac:dyDescent="0.25">
      <c r="B18" t="s">
        <v>42</v>
      </c>
      <c r="C18" t="s">
        <v>43</v>
      </c>
      <c r="D18" t="s">
        <v>44</v>
      </c>
      <c r="E18" t="s">
        <v>45</v>
      </c>
    </row>
    <row r="20" spans="2:10" x14ac:dyDescent="0.25">
      <c r="B20" t="s">
        <v>49</v>
      </c>
    </row>
    <row r="21" spans="2:10" x14ac:dyDescent="0.25">
      <c r="B21" t="s">
        <v>46</v>
      </c>
      <c r="C21" t="s">
        <v>47</v>
      </c>
      <c r="D21" t="s">
        <v>48</v>
      </c>
      <c r="E21" t="s">
        <v>50</v>
      </c>
      <c r="G21" t="s">
        <v>52</v>
      </c>
      <c r="H21" t="s">
        <v>47</v>
      </c>
      <c r="I21" t="s">
        <v>48</v>
      </c>
      <c r="J21" t="s">
        <v>50</v>
      </c>
    </row>
    <row r="22" spans="2:10" x14ac:dyDescent="0.25">
      <c r="B22" t="s">
        <v>43</v>
      </c>
      <c r="C22">
        <v>50000</v>
      </c>
      <c r="D22">
        <v>100000</v>
      </c>
      <c r="E22">
        <v>75000</v>
      </c>
      <c r="G22" t="s">
        <v>53</v>
      </c>
      <c r="H22">
        <v>10000</v>
      </c>
      <c r="I22">
        <v>20000</v>
      </c>
      <c r="J22" t="s">
        <v>54</v>
      </c>
    </row>
    <row r="23" spans="2:10" x14ac:dyDescent="0.25">
      <c r="B23" t="s">
        <v>44</v>
      </c>
      <c r="C23">
        <v>20000</v>
      </c>
      <c r="D23">
        <v>50000</v>
      </c>
      <c r="E23">
        <v>35000</v>
      </c>
      <c r="G23" t="s">
        <v>55</v>
      </c>
      <c r="H23">
        <v>5000</v>
      </c>
      <c r="I23">
        <v>15000</v>
      </c>
      <c r="J23" t="s">
        <v>54</v>
      </c>
    </row>
    <row r="24" spans="2:10" x14ac:dyDescent="0.25">
      <c r="B24" t="s">
        <v>45</v>
      </c>
      <c r="C24">
        <v>75000</v>
      </c>
      <c r="D24">
        <v>150000</v>
      </c>
      <c r="E24">
        <v>100000</v>
      </c>
    </row>
    <row r="26" spans="2:10" x14ac:dyDescent="0.25">
      <c r="B26" t="s">
        <v>51</v>
      </c>
    </row>
    <row r="27" spans="2:10" x14ac:dyDescent="0.25">
      <c r="B27" t="s">
        <v>46</v>
      </c>
      <c r="C27" t="s">
        <v>47</v>
      </c>
      <c r="D27" t="s">
        <v>48</v>
      </c>
      <c r="E27" t="s">
        <v>50</v>
      </c>
    </row>
    <row r="28" spans="2:10" x14ac:dyDescent="0.25">
      <c r="B28" t="s">
        <v>43</v>
      </c>
      <c r="C28">
        <v>75000</v>
      </c>
      <c r="D28">
        <v>150000</v>
      </c>
      <c r="E28">
        <v>100000</v>
      </c>
    </row>
    <row r="29" spans="2:10" x14ac:dyDescent="0.25">
      <c r="B29" t="s">
        <v>44</v>
      </c>
      <c r="C29">
        <v>40000</v>
      </c>
      <c r="D29">
        <v>80000</v>
      </c>
      <c r="E29">
        <v>50000</v>
      </c>
    </row>
    <row r="30" spans="2:10" x14ac:dyDescent="0.25">
      <c r="B30" t="s">
        <v>45</v>
      </c>
      <c r="C30">
        <v>125000</v>
      </c>
      <c r="D30">
        <v>250000</v>
      </c>
      <c r="E30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0"/>
  <sheetViews>
    <sheetView workbookViewId="0">
      <selection activeCell="O7" sqref="O7"/>
    </sheetView>
  </sheetViews>
  <sheetFormatPr defaultRowHeight="15" x14ac:dyDescent="0.25"/>
  <cols>
    <col min="2" max="2" width="16.5703125" bestFit="1" customWidth="1"/>
    <col min="3" max="3" width="12" bestFit="1" customWidth="1"/>
    <col min="4" max="4" width="11" bestFit="1" customWidth="1"/>
    <col min="11" max="11" width="42.5703125" bestFit="1" customWidth="1"/>
    <col min="12" max="12" width="12" bestFit="1" customWidth="1"/>
    <col min="13" max="13" width="11" bestFit="1" customWidth="1"/>
  </cols>
  <sheetData>
    <row r="2" spans="2:11" x14ac:dyDescent="0.25">
      <c r="B2" t="str">
        <f>'Nomer 1-6'!E2</f>
        <v>Jenis Penumpang</v>
      </c>
      <c r="C2" t="str">
        <f>'Nomer 1-6'!K2</f>
        <v>Total</v>
      </c>
    </row>
    <row r="3" spans="2:11" x14ac:dyDescent="0.25">
      <c r="B3" t="str">
        <f>'Nomer 1-6'!E3</f>
        <v>Adult</v>
      </c>
      <c r="C3">
        <f>'Nomer 1-6'!K3</f>
        <v>165500</v>
      </c>
      <c r="E3">
        <f>AVERAGE(C3:C8)</f>
        <v>156000</v>
      </c>
      <c r="F3" t="s">
        <v>56</v>
      </c>
    </row>
    <row r="4" spans="2:11" x14ac:dyDescent="0.25">
      <c r="B4" t="str">
        <f>'Nomer 1-6'!E9</f>
        <v>Adult</v>
      </c>
      <c r="C4">
        <f>'Nomer 1-6'!K9</f>
        <v>270000</v>
      </c>
      <c r="E4">
        <f>AVERAGE(C9:C13)</f>
        <v>94150</v>
      </c>
      <c r="F4" t="s">
        <v>57</v>
      </c>
    </row>
    <row r="5" spans="2:11" x14ac:dyDescent="0.25">
      <c r="B5" t="str">
        <f>'Nomer 1-6'!E10</f>
        <v>Adult</v>
      </c>
      <c r="C5">
        <f>'Nomer 1-6'!K10</f>
        <v>80000</v>
      </c>
    </row>
    <row r="6" spans="2:11" x14ac:dyDescent="0.25">
      <c r="B6" t="str">
        <f>'Nomer 1-6'!E11</f>
        <v>Adult</v>
      </c>
      <c r="C6">
        <f>'Nomer 1-6'!K11</f>
        <v>212500</v>
      </c>
    </row>
    <row r="7" spans="2:11" x14ac:dyDescent="0.25">
      <c r="B7" t="str">
        <f>'Nomer 1-6'!E12</f>
        <v>Adult</v>
      </c>
      <c r="C7">
        <f>'Nomer 1-6'!K12</f>
        <v>145500</v>
      </c>
    </row>
    <row r="8" spans="2:11" x14ac:dyDescent="0.25">
      <c r="B8" t="str">
        <f>'Nomer 1-6'!E13</f>
        <v>Adult</v>
      </c>
      <c r="C8">
        <f>'Nomer 1-6'!K13</f>
        <v>62500</v>
      </c>
    </row>
    <row r="9" spans="2:11" x14ac:dyDescent="0.25">
      <c r="B9" t="str">
        <f>'Nomer 1-6'!E5</f>
        <v>Elder</v>
      </c>
      <c r="C9">
        <f>'Nomer 1-6'!K5</f>
        <v>175000</v>
      </c>
    </row>
    <row r="10" spans="2:11" x14ac:dyDescent="0.25">
      <c r="B10" t="str">
        <f>'Nomer 1-6'!E8</f>
        <v>Elder</v>
      </c>
      <c r="C10">
        <f>'Nomer 1-6'!K8</f>
        <v>97000</v>
      </c>
    </row>
    <row r="11" spans="2:11" x14ac:dyDescent="0.25">
      <c r="B11" t="str">
        <f>'Nomer 1-6'!E4</f>
        <v>Kid</v>
      </c>
      <c r="C11">
        <f>'Nomer 1-6'!K4</f>
        <v>25000</v>
      </c>
    </row>
    <row r="12" spans="2:11" x14ac:dyDescent="0.25">
      <c r="B12" t="str">
        <f>'Nomer 1-6'!E6</f>
        <v>Kid</v>
      </c>
      <c r="C12">
        <f>'Nomer 1-6'!K6</f>
        <v>55000</v>
      </c>
    </row>
    <row r="13" spans="2:11" x14ac:dyDescent="0.25">
      <c r="B13" t="str">
        <f>'Nomer 1-6'!E7</f>
        <v>Kid</v>
      </c>
      <c r="C13">
        <f>'Nomer 1-6'!K7</f>
        <v>118750</v>
      </c>
    </row>
    <row r="16" spans="2:11" x14ac:dyDescent="0.25">
      <c r="K16" s="7" t="s">
        <v>77</v>
      </c>
    </row>
    <row r="17" spans="2:13" x14ac:dyDescent="0.25">
      <c r="B17" s="8" t="s">
        <v>68</v>
      </c>
      <c r="C17" s="8"/>
      <c r="D17" s="8"/>
      <c r="K17" t="s">
        <v>69</v>
      </c>
    </row>
    <row r="18" spans="2:13" ht="15.75" thickBot="1" x14ac:dyDescent="0.3">
      <c r="B18" t="s">
        <v>58</v>
      </c>
    </row>
    <row r="19" spans="2:13" ht="15.75" thickBot="1" x14ac:dyDescent="0.3">
      <c r="K19" s="6"/>
      <c r="L19" s="6" t="s">
        <v>59</v>
      </c>
      <c r="M19" s="6" t="s">
        <v>60</v>
      </c>
    </row>
    <row r="20" spans="2:13" x14ac:dyDescent="0.25">
      <c r="B20" s="6"/>
      <c r="C20" s="6" t="s">
        <v>59</v>
      </c>
      <c r="D20" s="6" t="s">
        <v>60</v>
      </c>
      <c r="K20" s="4" t="s">
        <v>61</v>
      </c>
      <c r="L20" s="4">
        <v>156000</v>
      </c>
      <c r="M20" s="4">
        <v>94150</v>
      </c>
    </row>
    <row r="21" spans="2:13" x14ac:dyDescent="0.25">
      <c r="B21" s="4" t="s">
        <v>61</v>
      </c>
      <c r="C21" s="4">
        <v>156000</v>
      </c>
      <c r="D21" s="4">
        <v>94150</v>
      </c>
      <c r="K21" s="4" t="s">
        <v>62</v>
      </c>
      <c r="L21" s="4">
        <v>6181400000</v>
      </c>
      <c r="M21" s="4">
        <v>3366112500</v>
      </c>
    </row>
    <row r="22" spans="2:13" x14ac:dyDescent="0.25">
      <c r="B22" s="4" t="s">
        <v>62</v>
      </c>
      <c r="C22" s="4">
        <v>6181400000</v>
      </c>
      <c r="D22" s="4">
        <v>3366112500</v>
      </c>
      <c r="K22" s="4" t="s">
        <v>63</v>
      </c>
      <c r="L22" s="4">
        <v>6</v>
      </c>
      <c r="M22" s="4">
        <v>5</v>
      </c>
    </row>
    <row r="23" spans="2:13" x14ac:dyDescent="0.25">
      <c r="B23" s="4" t="s">
        <v>63</v>
      </c>
      <c r="C23" s="4">
        <v>6</v>
      </c>
      <c r="D23" s="4">
        <v>5</v>
      </c>
      <c r="K23" s="4" t="s">
        <v>70</v>
      </c>
      <c r="L23" s="4">
        <v>4930161111.1111107</v>
      </c>
      <c r="M23" s="4"/>
    </row>
    <row r="24" spans="2:13" x14ac:dyDescent="0.25">
      <c r="B24" s="4" t="s">
        <v>64</v>
      </c>
      <c r="C24" s="4">
        <v>5</v>
      </c>
      <c r="D24" s="4">
        <v>4</v>
      </c>
      <c r="K24" s="4" t="s">
        <v>71</v>
      </c>
      <c r="L24" s="4">
        <v>0</v>
      </c>
      <c r="M24" s="4"/>
    </row>
    <row r="25" spans="2:13" x14ac:dyDescent="0.25">
      <c r="B25" s="4" t="s">
        <v>65</v>
      </c>
      <c r="C25" s="4">
        <v>1.8363616783455692</v>
      </c>
      <c r="D25" s="4"/>
      <c r="K25" s="4" t="s">
        <v>64</v>
      </c>
      <c r="L25" s="4">
        <v>9</v>
      </c>
      <c r="M25" s="4"/>
    </row>
    <row r="26" spans="2:13" x14ac:dyDescent="0.25">
      <c r="B26" s="4" t="s">
        <v>66</v>
      </c>
      <c r="C26" s="4">
        <v>0.28787637335160826</v>
      </c>
      <c r="D26" s="4"/>
      <c r="K26" s="4" t="s">
        <v>72</v>
      </c>
      <c r="L26" s="4">
        <v>1.4546999801469001</v>
      </c>
      <c r="M26" s="4"/>
    </row>
    <row r="27" spans="2:13" ht="15.75" thickBot="1" x14ac:dyDescent="0.3">
      <c r="B27" s="5" t="s">
        <v>67</v>
      </c>
      <c r="C27" s="5">
        <v>6.2560565021608845</v>
      </c>
      <c r="D27" s="5"/>
      <c r="K27" s="4" t="s">
        <v>73</v>
      </c>
      <c r="L27" s="4">
        <v>8.9861678478311599E-2</v>
      </c>
      <c r="M27" s="4"/>
    </row>
    <row r="28" spans="2:13" x14ac:dyDescent="0.25">
      <c r="K28" s="4" t="s">
        <v>74</v>
      </c>
      <c r="L28" s="4">
        <v>1.8331129326562401</v>
      </c>
      <c r="M28" s="4"/>
    </row>
    <row r="29" spans="2:13" x14ac:dyDescent="0.25">
      <c r="K29" s="4" t="s">
        <v>75</v>
      </c>
      <c r="L29" s="4">
        <v>0.1797233569566232</v>
      </c>
      <c r="M29" s="4"/>
    </row>
    <row r="30" spans="2:13" ht="15.75" thickBot="1" x14ac:dyDescent="0.3">
      <c r="K30" s="5" t="s">
        <v>76</v>
      </c>
      <c r="L30" s="5">
        <v>2.2621571627982053</v>
      </c>
      <c r="M30" s="5"/>
    </row>
  </sheetData>
  <sortState xmlns:xlrd2="http://schemas.microsoft.com/office/spreadsheetml/2017/richdata2" ref="B3:C13">
    <sortCondition ref="B2"/>
  </sortState>
  <mergeCells count="1">
    <mergeCell ref="B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Nomer 1-6</vt:lpstr>
      <vt:lpstr>Add Ins (Nomer 7)</vt:lpstr>
      <vt:lpstr>kodde4</vt:lpstr>
      <vt:lpstr>kode1</vt:lpstr>
      <vt:lpstr>kode4</vt:lpstr>
      <vt:lpstr>local</vt:lpstr>
      <vt:lpstr>regi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Mahasiswa</dc:creator>
  <cp:lastModifiedBy>akbar</cp:lastModifiedBy>
  <dcterms:created xsi:type="dcterms:W3CDTF">2022-04-05T03:24:30Z</dcterms:created>
  <dcterms:modified xsi:type="dcterms:W3CDTF">2022-04-13T14:58:57Z</dcterms:modified>
</cp:coreProperties>
</file>