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erkuliahan\Perkuliahan\Semester 6\DATA MINING\TUGAS BESAR DATA MINING\TB_DataMIning_Beasiswa Fuzzy C-Means\EXCEL\"/>
    </mc:Choice>
  </mc:AlternateContent>
  <bookViews>
    <workbookView xWindow="0" yWindow="0" windowWidth="20490" windowHeight="7755" activeTab="1"/>
  </bookViews>
  <sheets>
    <sheet name="Form Responses 1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5" i="3"/>
  <c r="W37" i="3" l="1"/>
  <c r="X37" i="3"/>
  <c r="O27" i="2" l="1"/>
  <c r="S27" i="2" s="1"/>
  <c r="T27" i="2"/>
  <c r="I36" i="3"/>
  <c r="L36" i="3" s="1"/>
  <c r="B36" i="3"/>
  <c r="F36" i="3" s="1"/>
  <c r="L27" i="2"/>
  <c r="K27" i="2"/>
  <c r="B37" i="3"/>
  <c r="E37" i="3" s="1"/>
  <c r="B38" i="3"/>
  <c r="D38" i="3" s="1"/>
  <c r="B39" i="3"/>
  <c r="C39" i="3" s="1"/>
  <c r="B40" i="3"/>
  <c r="D40" i="3" s="1"/>
  <c r="B41" i="3"/>
  <c r="E41" i="3" s="1"/>
  <c r="B42" i="3"/>
  <c r="D42" i="3" s="1"/>
  <c r="B43" i="3"/>
  <c r="C43" i="3" s="1"/>
  <c r="B44" i="3"/>
  <c r="C44" i="3" s="1"/>
  <c r="B45" i="3"/>
  <c r="E45" i="3" s="1"/>
  <c r="B46" i="3"/>
  <c r="D46" i="3" s="1"/>
  <c r="B47" i="3"/>
  <c r="C47" i="3" s="1"/>
  <c r="B48" i="3"/>
  <c r="D48" i="3" s="1"/>
  <c r="B49" i="3"/>
  <c r="E49" i="3" s="1"/>
  <c r="B50" i="3"/>
  <c r="E50" i="3" s="1"/>
  <c r="B51" i="3"/>
  <c r="C51" i="3" s="1"/>
  <c r="B52" i="3"/>
  <c r="D52" i="3" s="1"/>
  <c r="B53" i="3"/>
  <c r="E53" i="3" s="1"/>
  <c r="B54" i="3"/>
  <c r="D54" i="3" s="1"/>
  <c r="B55" i="3"/>
  <c r="C55" i="3" s="1"/>
  <c r="B56" i="3"/>
  <c r="D56" i="3" s="1"/>
  <c r="B57" i="3"/>
  <c r="E57" i="3" s="1"/>
  <c r="B58" i="3"/>
  <c r="D58" i="3" s="1"/>
  <c r="B59" i="3"/>
  <c r="C59" i="3" s="1"/>
  <c r="B60" i="3"/>
  <c r="D60" i="3" s="1"/>
  <c r="I27" i="2"/>
  <c r="G27" i="2"/>
  <c r="E27" i="2"/>
  <c r="B27" i="2"/>
  <c r="N20" i="2"/>
  <c r="O20" i="2"/>
  <c r="P36" i="2"/>
  <c r="I40" i="3"/>
  <c r="L40" i="3" s="1"/>
  <c r="I37" i="3"/>
  <c r="M37" i="3" s="1"/>
  <c r="I38" i="3"/>
  <c r="M38" i="3" s="1"/>
  <c r="I39" i="3"/>
  <c r="M39" i="3" s="1"/>
  <c r="I41" i="3"/>
  <c r="M41" i="3" s="1"/>
  <c r="I42" i="3"/>
  <c r="M42" i="3" s="1"/>
  <c r="I43" i="3"/>
  <c r="M43" i="3" s="1"/>
  <c r="I44" i="3"/>
  <c r="L44" i="3" s="1"/>
  <c r="I45" i="3"/>
  <c r="M45" i="3" s="1"/>
  <c r="I46" i="3"/>
  <c r="M46" i="3" s="1"/>
  <c r="I47" i="3"/>
  <c r="M47" i="3" s="1"/>
  <c r="I48" i="3"/>
  <c r="K48" i="3" s="1"/>
  <c r="I49" i="3"/>
  <c r="M49" i="3" s="1"/>
  <c r="I50" i="3"/>
  <c r="M50" i="3" s="1"/>
  <c r="I51" i="3"/>
  <c r="K51" i="3" s="1"/>
  <c r="I52" i="3"/>
  <c r="L52" i="3" s="1"/>
  <c r="I53" i="3"/>
  <c r="K53" i="3" s="1"/>
  <c r="I54" i="3"/>
  <c r="J54" i="3" s="1"/>
  <c r="I55" i="3"/>
  <c r="K55" i="3" s="1"/>
  <c r="I56" i="3"/>
  <c r="L56" i="3" s="1"/>
  <c r="I57" i="3"/>
  <c r="K57" i="3" s="1"/>
  <c r="I58" i="3"/>
  <c r="J58" i="3" s="1"/>
  <c r="I59" i="3"/>
  <c r="K59" i="3" s="1"/>
  <c r="I60" i="3"/>
  <c r="L60" i="3" s="1"/>
  <c r="U3" i="2"/>
  <c r="O3" i="2"/>
  <c r="N3" i="2"/>
  <c r="X16" i="2"/>
  <c r="T16" i="2"/>
  <c r="O16" i="2"/>
  <c r="N16" i="2"/>
  <c r="R16" i="2" s="1"/>
  <c r="L16" i="2"/>
  <c r="W15" i="2"/>
  <c r="T15" i="2"/>
  <c r="V15" i="2" s="1"/>
  <c r="N15" i="2"/>
  <c r="R15" i="2" s="1"/>
  <c r="L15" i="2"/>
  <c r="W14" i="2"/>
  <c r="V14" i="2"/>
  <c r="U14" i="2"/>
  <c r="T14" i="2"/>
  <c r="X14" i="2" s="1"/>
  <c r="N14" i="2"/>
  <c r="L14" i="2"/>
  <c r="V13" i="2"/>
  <c r="U13" i="2"/>
  <c r="T13" i="2"/>
  <c r="X13" i="2" s="1"/>
  <c r="Q13" i="2"/>
  <c r="P13" i="2"/>
  <c r="O13" i="2"/>
  <c r="N13" i="2"/>
  <c r="R13" i="2" s="1"/>
  <c r="L13" i="2"/>
  <c r="T12" i="2"/>
  <c r="X12" i="2" s="1"/>
  <c r="P12" i="2"/>
  <c r="O12" i="2"/>
  <c r="N12" i="2"/>
  <c r="R12" i="2" s="1"/>
  <c r="L12" i="2"/>
  <c r="T11" i="2"/>
  <c r="W11" i="2" s="1"/>
  <c r="R11" i="2"/>
  <c r="N11" i="2"/>
  <c r="L11" i="2"/>
  <c r="W10" i="2"/>
  <c r="V10" i="2"/>
  <c r="U10" i="2"/>
  <c r="T10" i="2"/>
  <c r="X10" i="2" s="1"/>
  <c r="R10" i="2"/>
  <c r="N10" i="2"/>
  <c r="L10" i="2"/>
  <c r="V9" i="2"/>
  <c r="U9" i="2"/>
  <c r="T9" i="2"/>
  <c r="X9" i="2" s="1"/>
  <c r="Q9" i="2"/>
  <c r="P9" i="2"/>
  <c r="O9" i="2"/>
  <c r="N9" i="2"/>
  <c r="R9" i="2" s="1"/>
  <c r="L9" i="2"/>
  <c r="X8" i="2"/>
  <c r="T8" i="2"/>
  <c r="R8" i="2"/>
  <c r="P8" i="2"/>
  <c r="N8" i="2"/>
  <c r="Q8" i="2" s="1"/>
  <c r="L8" i="2"/>
  <c r="X7" i="2"/>
  <c r="T7" i="2"/>
  <c r="U7" i="2" s="1"/>
  <c r="R7" i="2"/>
  <c r="N7" i="2"/>
  <c r="P7" i="2" s="1"/>
  <c r="L7" i="2"/>
  <c r="W6" i="2"/>
  <c r="V6" i="2"/>
  <c r="U6" i="2"/>
  <c r="T6" i="2"/>
  <c r="X6" i="2" s="1"/>
  <c r="N6" i="2"/>
  <c r="O6" i="2" s="1"/>
  <c r="L6" i="2"/>
  <c r="X5" i="2"/>
  <c r="V5" i="2"/>
  <c r="U5" i="2"/>
  <c r="T5" i="2"/>
  <c r="W5" i="2" s="1"/>
  <c r="Q5" i="2"/>
  <c r="P5" i="2"/>
  <c r="O5" i="2"/>
  <c r="N5" i="2"/>
  <c r="R5" i="2" s="1"/>
  <c r="L5" i="2"/>
  <c r="X4" i="2"/>
  <c r="W4" i="2"/>
  <c r="T4" i="2"/>
  <c r="V4" i="2" s="1"/>
  <c r="R4" i="2"/>
  <c r="P4" i="2"/>
  <c r="N4" i="2"/>
  <c r="Q4" i="2" s="1"/>
  <c r="L4" i="2"/>
  <c r="X3" i="2"/>
  <c r="T3" i="2"/>
  <c r="V3" i="2" s="1"/>
  <c r="N17" i="2"/>
  <c r="L3" i="2"/>
  <c r="C36" i="3" l="1"/>
  <c r="F58" i="3"/>
  <c r="C58" i="3"/>
  <c r="C40" i="3"/>
  <c r="E36" i="3"/>
  <c r="F46" i="3"/>
  <c r="K43" i="3"/>
  <c r="E58" i="3"/>
  <c r="F52" i="3"/>
  <c r="D44" i="3"/>
  <c r="F38" i="3"/>
  <c r="K56" i="3"/>
  <c r="F45" i="3"/>
  <c r="K47" i="3"/>
  <c r="D45" i="3"/>
  <c r="D36" i="3"/>
  <c r="K60" i="3"/>
  <c r="K52" i="3"/>
  <c r="K44" i="3"/>
  <c r="K39" i="3"/>
  <c r="E52" i="3"/>
  <c r="E46" i="3"/>
  <c r="K36" i="3"/>
  <c r="K58" i="3"/>
  <c r="K54" i="3"/>
  <c r="K50" i="3"/>
  <c r="K46" i="3"/>
  <c r="K42" i="3"/>
  <c r="K38" i="3"/>
  <c r="K40" i="3"/>
  <c r="M36" i="3"/>
  <c r="J36" i="3"/>
  <c r="F57" i="3"/>
  <c r="E44" i="3"/>
  <c r="K49" i="3"/>
  <c r="K45" i="3"/>
  <c r="K41" i="3"/>
  <c r="K37" i="3"/>
  <c r="E56" i="3"/>
  <c r="C56" i="3"/>
  <c r="F53" i="3"/>
  <c r="F44" i="3"/>
  <c r="F37" i="3"/>
  <c r="L49" i="3"/>
  <c r="F59" i="3"/>
  <c r="D57" i="3"/>
  <c r="D53" i="3"/>
  <c r="C52" i="3"/>
  <c r="F50" i="3"/>
  <c r="D49" i="3"/>
  <c r="F47" i="3"/>
  <c r="C46" i="3"/>
  <c r="C42" i="3"/>
  <c r="E38" i="3"/>
  <c r="D37" i="3"/>
  <c r="J47" i="3"/>
  <c r="M53" i="3"/>
  <c r="D50" i="3"/>
  <c r="F39" i="3"/>
  <c r="C38" i="3"/>
  <c r="F51" i="3"/>
  <c r="C50" i="3"/>
  <c r="C48" i="3"/>
  <c r="F43" i="3"/>
  <c r="L45" i="3"/>
  <c r="F60" i="3"/>
  <c r="F54" i="3"/>
  <c r="L57" i="3"/>
  <c r="E60" i="3"/>
  <c r="E54" i="3"/>
  <c r="F48" i="3"/>
  <c r="F42" i="3"/>
  <c r="E40" i="3"/>
  <c r="J53" i="3"/>
  <c r="F40" i="3"/>
  <c r="L41" i="3"/>
  <c r="F41" i="3"/>
  <c r="L53" i="3"/>
  <c r="M57" i="3"/>
  <c r="C60" i="3"/>
  <c r="F56" i="3"/>
  <c r="F55" i="3"/>
  <c r="C54" i="3"/>
  <c r="F49" i="3"/>
  <c r="E48" i="3"/>
  <c r="E42" i="3"/>
  <c r="D41" i="3"/>
  <c r="J57" i="3"/>
  <c r="L59" i="3"/>
  <c r="L51" i="3"/>
  <c r="L43" i="3"/>
  <c r="M60" i="3"/>
  <c r="M52" i="3"/>
  <c r="M44" i="3"/>
  <c r="E59" i="3"/>
  <c r="C57" i="3"/>
  <c r="E55" i="3"/>
  <c r="C53" i="3"/>
  <c r="E51" i="3"/>
  <c r="C49" i="3"/>
  <c r="E47" i="3"/>
  <c r="C45" i="3"/>
  <c r="E43" i="3"/>
  <c r="C41" i="3"/>
  <c r="E39" i="3"/>
  <c r="C37" i="3"/>
  <c r="B61" i="3"/>
  <c r="D59" i="3"/>
  <c r="D55" i="3"/>
  <c r="D51" i="3"/>
  <c r="D47" i="3"/>
  <c r="D43" i="3"/>
  <c r="D39" i="3"/>
  <c r="J40" i="3"/>
  <c r="L55" i="3"/>
  <c r="L47" i="3"/>
  <c r="L39" i="3"/>
  <c r="M56" i="3"/>
  <c r="M48" i="3"/>
  <c r="M40" i="3"/>
  <c r="I61" i="3"/>
  <c r="J39" i="3"/>
  <c r="J60" i="3"/>
  <c r="J56" i="3"/>
  <c r="J52" i="3"/>
  <c r="J51" i="3"/>
  <c r="L58" i="3"/>
  <c r="L54" i="3"/>
  <c r="L50" i="3"/>
  <c r="L46" i="3"/>
  <c r="L42" i="3"/>
  <c r="L38" i="3"/>
  <c r="M59" i="3"/>
  <c r="M55" i="3"/>
  <c r="M51" i="3"/>
  <c r="J59" i="3"/>
  <c r="J55" i="3"/>
  <c r="L37" i="3"/>
  <c r="M58" i="3"/>
  <c r="M54" i="3"/>
  <c r="L48" i="3"/>
  <c r="J43" i="3"/>
  <c r="J38" i="3"/>
  <c r="J42" i="3"/>
  <c r="J50" i="3"/>
  <c r="J46" i="3"/>
  <c r="J45" i="3"/>
  <c r="J37" i="3"/>
  <c r="J49" i="3"/>
  <c r="J41" i="3"/>
  <c r="J48" i="3"/>
  <c r="J44" i="3"/>
  <c r="P14" i="2"/>
  <c r="O14" i="2"/>
  <c r="P6" i="2"/>
  <c r="P3" i="2"/>
  <c r="Q6" i="2"/>
  <c r="O7" i="2"/>
  <c r="V7" i="2"/>
  <c r="V17" i="2" s="1"/>
  <c r="O21" i="2" s="1"/>
  <c r="W8" i="2"/>
  <c r="V8" i="2"/>
  <c r="P10" i="2"/>
  <c r="O10" i="2"/>
  <c r="Q11" i="2"/>
  <c r="P11" i="2"/>
  <c r="R14" i="2"/>
  <c r="R3" i="2"/>
  <c r="W12" i="2"/>
  <c r="V12" i="2"/>
  <c r="Q15" i="2"/>
  <c r="P15" i="2"/>
  <c r="O15" i="2"/>
  <c r="T17" i="2"/>
  <c r="V11" i="2"/>
  <c r="U11" i="2"/>
  <c r="U12" i="2"/>
  <c r="Q14" i="2"/>
  <c r="Q3" i="2"/>
  <c r="W3" i="2"/>
  <c r="O4" i="2"/>
  <c r="U4" i="2"/>
  <c r="R6" i="2"/>
  <c r="Q7" i="2"/>
  <c r="W7" i="2"/>
  <c r="O8" i="2"/>
  <c r="U8" i="2"/>
  <c r="Q10" i="2"/>
  <c r="O11" i="2"/>
  <c r="X11" i="2"/>
  <c r="X17" i="2" s="1"/>
  <c r="Q21" i="2" s="1"/>
  <c r="W16" i="2"/>
  <c r="V16" i="2"/>
  <c r="U16" i="2"/>
  <c r="X15" i="2"/>
  <c r="P16" i="2"/>
  <c r="W9" i="2"/>
  <c r="Q12" i="2"/>
  <c r="W13" i="2"/>
  <c r="U15" i="2"/>
  <c r="Q16" i="2"/>
  <c r="F61" i="3" l="1"/>
  <c r="S36" i="3" s="1"/>
  <c r="E61" i="3"/>
  <c r="R36" i="3" s="1"/>
  <c r="D61" i="3"/>
  <c r="Q36" i="3" s="1"/>
  <c r="C61" i="3"/>
  <c r="P36" i="3" s="1"/>
  <c r="M61" i="3"/>
  <c r="S37" i="3" s="1"/>
  <c r="L61" i="3"/>
  <c r="R37" i="3" s="1"/>
  <c r="J61" i="3"/>
  <c r="P37" i="3" s="1"/>
  <c r="K61" i="3"/>
  <c r="Q37" i="3" s="1"/>
  <c r="P17" i="2"/>
  <c r="Q17" i="2"/>
  <c r="P20" i="2" s="1"/>
  <c r="R17" i="2"/>
  <c r="Q20" i="2" s="1"/>
  <c r="W17" i="2"/>
  <c r="P21" i="2" s="1"/>
  <c r="U17" i="2"/>
  <c r="N21" i="2" s="1"/>
  <c r="O17" i="2"/>
  <c r="W47" i="3" l="1"/>
  <c r="O79" i="3" s="1"/>
  <c r="W61" i="3"/>
  <c r="W42" i="3"/>
  <c r="O74" i="3" s="1"/>
  <c r="O69" i="3"/>
  <c r="W41" i="3"/>
  <c r="W51" i="3"/>
  <c r="W39" i="3"/>
  <c r="W59" i="3"/>
  <c r="W60" i="3"/>
  <c r="W56" i="3"/>
  <c r="W54" i="3"/>
  <c r="W58" i="3"/>
  <c r="W46" i="3"/>
  <c r="W40" i="3"/>
  <c r="W55" i="3"/>
  <c r="W53" i="3"/>
  <c r="W57" i="3"/>
  <c r="W49" i="3"/>
  <c r="W38" i="3"/>
  <c r="W44" i="3"/>
  <c r="W52" i="3"/>
  <c r="W45" i="3"/>
  <c r="W43" i="3"/>
  <c r="W48" i="3"/>
  <c r="W50" i="3"/>
  <c r="X38" i="3"/>
  <c r="X42" i="3"/>
  <c r="X46" i="3"/>
  <c r="X50" i="3"/>
  <c r="X54" i="3"/>
  <c r="X58" i="3"/>
  <c r="X45" i="3"/>
  <c r="X39" i="3"/>
  <c r="X43" i="3"/>
  <c r="X47" i="3"/>
  <c r="X51" i="3"/>
  <c r="X55" i="3"/>
  <c r="X59" i="3"/>
  <c r="X49" i="3"/>
  <c r="X40" i="3"/>
  <c r="X44" i="3"/>
  <c r="X48" i="3"/>
  <c r="X52" i="3"/>
  <c r="X56" i="3"/>
  <c r="X60" i="3"/>
  <c r="X41" i="3"/>
  <c r="X53" i="3"/>
  <c r="X57" i="3"/>
  <c r="X61" i="3"/>
  <c r="B39" i="2"/>
  <c r="B35" i="2"/>
  <c r="B31" i="2"/>
  <c r="B40" i="2"/>
  <c r="B36" i="2"/>
  <c r="B32" i="2"/>
  <c r="B28" i="2"/>
  <c r="B37" i="2"/>
  <c r="B33" i="2"/>
  <c r="B29" i="2"/>
  <c r="B34" i="2"/>
  <c r="B38" i="2"/>
  <c r="B30" i="2"/>
  <c r="C39" i="2"/>
  <c r="C40" i="2"/>
  <c r="C36" i="2"/>
  <c r="C32" i="2"/>
  <c r="C28" i="2"/>
  <c r="C37" i="2"/>
  <c r="C33" i="2"/>
  <c r="C29" i="2"/>
  <c r="C38" i="2"/>
  <c r="C34" i="2"/>
  <c r="C30" i="2"/>
  <c r="C35" i="2"/>
  <c r="C27" i="2"/>
  <c r="C31" i="2"/>
  <c r="B74" i="3" l="1"/>
  <c r="D74" i="3" s="1"/>
  <c r="B79" i="3"/>
  <c r="D79" i="3" s="1"/>
  <c r="B69" i="3"/>
  <c r="D69" i="3" s="1"/>
  <c r="C76" i="3"/>
  <c r="E76" i="3" s="1"/>
  <c r="P76" i="3"/>
  <c r="C86" i="3"/>
  <c r="E86" i="3" s="1"/>
  <c r="P86" i="3"/>
  <c r="B87" i="3"/>
  <c r="D87" i="3" s="1"/>
  <c r="O87" i="3"/>
  <c r="C88" i="3"/>
  <c r="E88" i="3" s="1"/>
  <c r="P88" i="3"/>
  <c r="C72" i="3"/>
  <c r="E72" i="3" s="1"/>
  <c r="P72" i="3"/>
  <c r="C83" i="3"/>
  <c r="E83" i="3" s="1"/>
  <c r="P83" i="3"/>
  <c r="C77" i="3"/>
  <c r="E77" i="3" s="1"/>
  <c r="P77" i="3"/>
  <c r="C82" i="3"/>
  <c r="E82" i="3" s="1"/>
  <c r="P82" i="3"/>
  <c r="B82" i="3"/>
  <c r="D82" i="3" s="1"/>
  <c r="O82" i="3"/>
  <c r="B84" i="3"/>
  <c r="D84" i="3" s="1"/>
  <c r="O84" i="3"/>
  <c r="B81" i="3"/>
  <c r="D81" i="3" s="1"/>
  <c r="O81" i="3"/>
  <c r="B72" i="3"/>
  <c r="D72" i="3" s="1"/>
  <c r="O72" i="3"/>
  <c r="B88" i="3"/>
  <c r="D88" i="3" s="1"/>
  <c r="O88" i="3"/>
  <c r="B91" i="3"/>
  <c r="D91" i="3" s="1"/>
  <c r="O91" i="3"/>
  <c r="C93" i="3"/>
  <c r="E93" i="3" s="1"/>
  <c r="P93" i="3"/>
  <c r="C87" i="3"/>
  <c r="E87" i="3" s="1"/>
  <c r="P87" i="3"/>
  <c r="C70" i="3"/>
  <c r="E70" i="3" s="1"/>
  <c r="P70" i="3"/>
  <c r="B73" i="3"/>
  <c r="D73" i="3" s="1"/>
  <c r="O73" i="3"/>
  <c r="C85" i="3"/>
  <c r="E85" i="3" s="1"/>
  <c r="P85" i="3"/>
  <c r="C84" i="3"/>
  <c r="E84" i="3" s="1"/>
  <c r="P84" i="3"/>
  <c r="C81" i="3"/>
  <c r="E81" i="3" s="1"/>
  <c r="P81" i="3"/>
  <c r="C79" i="3"/>
  <c r="E79" i="3" s="1"/>
  <c r="F79" i="3" s="1"/>
  <c r="I79" i="3" s="1"/>
  <c r="M79" i="3" s="1"/>
  <c r="Q79" i="3" s="1"/>
  <c r="P79" i="3"/>
  <c r="C69" i="3"/>
  <c r="E69" i="3" s="1"/>
  <c r="P69" i="3"/>
  <c r="C78" i="3"/>
  <c r="E78" i="3" s="1"/>
  <c r="P78" i="3"/>
  <c r="B80" i="3"/>
  <c r="D80" i="3" s="1"/>
  <c r="O80" i="3"/>
  <c r="B76" i="3"/>
  <c r="D76" i="3" s="1"/>
  <c r="O76" i="3"/>
  <c r="B89" i="3"/>
  <c r="D89" i="3" s="1"/>
  <c r="O89" i="3"/>
  <c r="B78" i="3"/>
  <c r="D78" i="3" s="1"/>
  <c r="O78" i="3"/>
  <c r="B71" i="3"/>
  <c r="D71" i="3" s="1"/>
  <c r="O71" i="3"/>
  <c r="C92" i="3"/>
  <c r="E92" i="3" s="1"/>
  <c r="P92" i="3"/>
  <c r="C71" i="3"/>
  <c r="E71" i="3" s="1"/>
  <c r="P71" i="3"/>
  <c r="B77" i="3"/>
  <c r="D77" i="3" s="1"/>
  <c r="O77" i="3"/>
  <c r="B86" i="3"/>
  <c r="D86" i="3" s="1"/>
  <c r="O86" i="3"/>
  <c r="C89" i="3"/>
  <c r="E89" i="3" s="1"/>
  <c r="P89" i="3"/>
  <c r="C73" i="3"/>
  <c r="E73" i="3" s="1"/>
  <c r="P73" i="3"/>
  <c r="C80" i="3"/>
  <c r="E80" i="3" s="1"/>
  <c r="P80" i="3"/>
  <c r="C91" i="3"/>
  <c r="E91" i="3" s="1"/>
  <c r="P91" i="3"/>
  <c r="C75" i="3"/>
  <c r="E75" i="3" s="1"/>
  <c r="P75" i="3"/>
  <c r="C90" i="3"/>
  <c r="E90" i="3" s="1"/>
  <c r="P90" i="3"/>
  <c r="C74" i="3"/>
  <c r="E74" i="3" s="1"/>
  <c r="P74" i="3"/>
  <c r="B75" i="3"/>
  <c r="D75" i="3" s="1"/>
  <c r="O75" i="3"/>
  <c r="B70" i="3"/>
  <c r="D70" i="3" s="1"/>
  <c r="O70" i="3"/>
  <c r="B85" i="3"/>
  <c r="D85" i="3" s="1"/>
  <c r="O85" i="3"/>
  <c r="B90" i="3"/>
  <c r="D90" i="3" s="1"/>
  <c r="O90" i="3"/>
  <c r="B92" i="3"/>
  <c r="D92" i="3" s="1"/>
  <c r="O92" i="3"/>
  <c r="B83" i="3"/>
  <c r="D83" i="3" s="1"/>
  <c r="F83" i="3" s="1"/>
  <c r="I83" i="3" s="1"/>
  <c r="M83" i="3" s="1"/>
  <c r="O83" i="3"/>
  <c r="B93" i="3"/>
  <c r="D93" i="3" s="1"/>
  <c r="O93" i="3"/>
  <c r="R31" i="2"/>
  <c r="F31" i="2"/>
  <c r="H31" i="2" s="1"/>
  <c r="R37" i="2"/>
  <c r="F37" i="2"/>
  <c r="H37" i="2" s="1"/>
  <c r="Q34" i="2"/>
  <c r="E34" i="2"/>
  <c r="G34" i="2" s="1"/>
  <c r="Q28" i="2"/>
  <c r="E28" i="2"/>
  <c r="G28" i="2" s="1"/>
  <c r="R27" i="2"/>
  <c r="F27" i="2"/>
  <c r="H27" i="2" s="1"/>
  <c r="R28" i="2"/>
  <c r="F28" i="2"/>
  <c r="H28" i="2" s="1"/>
  <c r="E29" i="2"/>
  <c r="G29" i="2" s="1"/>
  <c r="Q29" i="2"/>
  <c r="Q32" i="2"/>
  <c r="E32" i="2"/>
  <c r="G32" i="2" s="1"/>
  <c r="R35" i="2"/>
  <c r="F35" i="2"/>
  <c r="H35" i="2" s="1"/>
  <c r="R29" i="2"/>
  <c r="F29" i="2"/>
  <c r="H29" i="2" s="1"/>
  <c r="R32" i="2"/>
  <c r="F32" i="2"/>
  <c r="H32" i="2" s="1"/>
  <c r="Q30" i="2"/>
  <c r="E30" i="2"/>
  <c r="G30" i="2" s="1"/>
  <c r="E33" i="2"/>
  <c r="G33" i="2" s="1"/>
  <c r="Q33" i="2"/>
  <c r="Q36" i="2"/>
  <c r="E36" i="2"/>
  <c r="G36" i="2" s="1"/>
  <c r="Q35" i="2"/>
  <c r="E35" i="2"/>
  <c r="G35" i="2" s="1"/>
  <c r="F34" i="2"/>
  <c r="H34" i="2" s="1"/>
  <c r="R34" i="2"/>
  <c r="R40" i="2"/>
  <c r="F40" i="2"/>
  <c r="H40" i="2" s="1"/>
  <c r="Q27" i="2"/>
  <c r="R38" i="2"/>
  <c r="F38" i="2"/>
  <c r="H38" i="2" s="1"/>
  <c r="R39" i="2"/>
  <c r="F39" i="2"/>
  <c r="H39" i="2" s="1"/>
  <c r="Q31" i="2"/>
  <c r="E31" i="2"/>
  <c r="G31" i="2" s="1"/>
  <c r="F30" i="2"/>
  <c r="H30" i="2" s="1"/>
  <c r="R30" i="2"/>
  <c r="R33" i="2"/>
  <c r="F33" i="2"/>
  <c r="H33" i="2" s="1"/>
  <c r="R36" i="2"/>
  <c r="F36" i="2"/>
  <c r="H36" i="2" s="1"/>
  <c r="Q38" i="2"/>
  <c r="E38" i="2"/>
  <c r="G38" i="2" s="1"/>
  <c r="E37" i="2"/>
  <c r="G37" i="2" s="1"/>
  <c r="Q37" i="2"/>
  <c r="E40" i="2"/>
  <c r="G40" i="2" s="1"/>
  <c r="Q40" i="2"/>
  <c r="Q39" i="2"/>
  <c r="E39" i="2"/>
  <c r="G39" i="2" s="1"/>
  <c r="F85" i="3" l="1"/>
  <c r="I85" i="3" s="1"/>
  <c r="M85" i="3" s="1"/>
  <c r="F93" i="3"/>
  <c r="I93" i="3" s="1"/>
  <c r="M93" i="3" s="1"/>
  <c r="Q93" i="3" s="1"/>
  <c r="F74" i="3"/>
  <c r="I74" i="3" s="1"/>
  <c r="M74" i="3" s="1"/>
  <c r="Q74" i="3" s="1"/>
  <c r="F81" i="3"/>
  <c r="I81" i="3" s="1"/>
  <c r="M81" i="3" s="1"/>
  <c r="Q81" i="3" s="1"/>
  <c r="F90" i="3"/>
  <c r="I90" i="3" s="1"/>
  <c r="M90" i="3" s="1"/>
  <c r="Q90" i="3" s="1"/>
  <c r="F70" i="3"/>
  <c r="I70" i="3" s="1"/>
  <c r="M70" i="3" s="1"/>
  <c r="Q70" i="3" s="1"/>
  <c r="F75" i="3"/>
  <c r="I75" i="3" s="1"/>
  <c r="M75" i="3" s="1"/>
  <c r="Q75" i="3" s="1"/>
  <c r="F89" i="3"/>
  <c r="I89" i="3" s="1"/>
  <c r="M89" i="3" s="1"/>
  <c r="Q89" i="3" s="1"/>
  <c r="F77" i="3"/>
  <c r="I77" i="3" s="1"/>
  <c r="M77" i="3" s="1"/>
  <c r="Q77" i="3" s="1"/>
  <c r="F76" i="3"/>
  <c r="I76" i="3" s="1"/>
  <c r="M76" i="3" s="1"/>
  <c r="Q76" i="3" s="1"/>
  <c r="F87" i="3"/>
  <c r="I87" i="3" s="1"/>
  <c r="M87" i="3" s="1"/>
  <c r="Q87" i="3" s="1"/>
  <c r="F72" i="3"/>
  <c r="I72" i="3" s="1"/>
  <c r="M72" i="3" s="1"/>
  <c r="Q72" i="3" s="1"/>
  <c r="F69" i="3"/>
  <c r="I69" i="3" s="1"/>
  <c r="M69" i="3" s="1"/>
  <c r="Q69" i="3" s="1"/>
  <c r="F71" i="3"/>
  <c r="I71" i="3" s="1"/>
  <c r="M71" i="3" s="1"/>
  <c r="Q71" i="3" s="1"/>
  <c r="F82" i="3"/>
  <c r="I82" i="3" s="1"/>
  <c r="M82" i="3" s="1"/>
  <c r="Q82" i="3" s="1"/>
  <c r="F92" i="3"/>
  <c r="I92" i="3" s="1"/>
  <c r="M92" i="3" s="1"/>
  <c r="Q92" i="3" s="1"/>
  <c r="F73" i="3"/>
  <c r="I73" i="3" s="1"/>
  <c r="M73" i="3" s="1"/>
  <c r="Q73" i="3" s="1"/>
  <c r="F91" i="3"/>
  <c r="I91" i="3" s="1"/>
  <c r="M91" i="3" s="1"/>
  <c r="Q91" i="3" s="1"/>
  <c r="F88" i="3"/>
  <c r="I88" i="3" s="1"/>
  <c r="M88" i="3" s="1"/>
  <c r="Q88" i="3" s="1"/>
  <c r="F86" i="3"/>
  <c r="I86" i="3" s="1"/>
  <c r="M86" i="3" s="1"/>
  <c r="Q86" i="3" s="1"/>
  <c r="F78" i="3"/>
  <c r="I78" i="3" s="1"/>
  <c r="M78" i="3" s="1"/>
  <c r="Q78" i="3" s="1"/>
  <c r="F80" i="3"/>
  <c r="I80" i="3" s="1"/>
  <c r="M80" i="3" s="1"/>
  <c r="Q80" i="3" s="1"/>
  <c r="Q85" i="3"/>
  <c r="F84" i="3"/>
  <c r="I84" i="3" s="1"/>
  <c r="M84" i="3" s="1"/>
  <c r="Q84" i="3" s="1"/>
  <c r="Q83" i="3"/>
  <c r="J83" i="3"/>
  <c r="N83" i="3" s="1"/>
  <c r="R83" i="3" s="1"/>
  <c r="J85" i="3"/>
  <c r="N85" i="3" s="1"/>
  <c r="R85" i="3" s="1"/>
  <c r="J79" i="3"/>
  <c r="N79" i="3" s="1"/>
  <c r="R79" i="3" s="1"/>
  <c r="I36" i="2"/>
  <c r="L36" i="2" s="1"/>
  <c r="T36" i="2" s="1"/>
  <c r="I30" i="2"/>
  <c r="K30" i="2" s="1"/>
  <c r="O30" i="2" s="1"/>
  <c r="S30" i="2" s="1"/>
  <c r="L28" i="2"/>
  <c r="P28" i="2" s="1"/>
  <c r="T28" i="2" s="1"/>
  <c r="I28" i="2"/>
  <c r="K28" i="2" s="1"/>
  <c r="O28" i="2" s="1"/>
  <c r="S28" i="2" s="1"/>
  <c r="L30" i="2"/>
  <c r="P30" i="2" s="1"/>
  <c r="T30" i="2" s="1"/>
  <c r="L34" i="2"/>
  <c r="P34" i="2" s="1"/>
  <c r="T34" i="2" s="1"/>
  <c r="I38" i="2"/>
  <c r="K38" i="2" s="1"/>
  <c r="O38" i="2" s="1"/>
  <c r="S38" i="2" s="1"/>
  <c r="I31" i="2"/>
  <c r="K31" i="2" s="1"/>
  <c r="O31" i="2" s="1"/>
  <c r="S31" i="2" s="1"/>
  <c r="I34" i="2"/>
  <c r="K34" i="2" s="1"/>
  <c r="O34" i="2" s="1"/>
  <c r="S34" i="2" s="1"/>
  <c r="K39" i="2"/>
  <c r="O39" i="2" s="1"/>
  <c r="S39" i="2" s="1"/>
  <c r="I39" i="2"/>
  <c r="L39" i="2"/>
  <c r="P39" i="2" s="1"/>
  <c r="T39" i="2" s="1"/>
  <c r="L29" i="2"/>
  <c r="P29" i="2" s="1"/>
  <c r="T29" i="2" s="1"/>
  <c r="K32" i="2"/>
  <c r="O32" i="2" s="1"/>
  <c r="S32" i="2" s="1"/>
  <c r="I32" i="2"/>
  <c r="L32" i="2" s="1"/>
  <c r="P32" i="2" s="1"/>
  <c r="T32" i="2" s="1"/>
  <c r="I37" i="2"/>
  <c r="L37" i="2" s="1"/>
  <c r="P37" i="2" s="1"/>
  <c r="T37" i="2" s="1"/>
  <c r="K37" i="2"/>
  <c r="O37" i="2" s="1"/>
  <c r="S37" i="2" s="1"/>
  <c r="L38" i="2"/>
  <c r="P38" i="2" s="1"/>
  <c r="T38" i="2" s="1"/>
  <c r="I35" i="2"/>
  <c r="L35" i="2" s="1"/>
  <c r="P35" i="2" s="1"/>
  <c r="T35" i="2" s="1"/>
  <c r="I40" i="2"/>
  <c r="L40" i="2" s="1"/>
  <c r="P40" i="2" s="1"/>
  <c r="T40" i="2" s="1"/>
  <c r="K40" i="2"/>
  <c r="O40" i="2" s="1"/>
  <c r="S40" i="2" s="1"/>
  <c r="I33" i="2"/>
  <c r="L33" i="2" s="1"/>
  <c r="P33" i="2" s="1"/>
  <c r="T33" i="2" s="1"/>
  <c r="K33" i="2"/>
  <c r="O33" i="2" s="1"/>
  <c r="S33" i="2" s="1"/>
  <c r="I29" i="2"/>
  <c r="K29" i="2"/>
  <c r="O29" i="2" s="1"/>
  <c r="S29" i="2" s="1"/>
  <c r="J93" i="3" l="1"/>
  <c r="N93" i="3" s="1"/>
  <c r="R93" i="3" s="1"/>
  <c r="J74" i="3"/>
  <c r="N74" i="3" s="1"/>
  <c r="R74" i="3" s="1"/>
  <c r="J71" i="3"/>
  <c r="N71" i="3" s="1"/>
  <c r="R71" i="3" s="1"/>
  <c r="J89" i="3"/>
  <c r="N89" i="3" s="1"/>
  <c r="R89" i="3" s="1"/>
  <c r="J81" i="3"/>
  <c r="N81" i="3" s="1"/>
  <c r="R81" i="3" s="1"/>
  <c r="J87" i="3"/>
  <c r="N87" i="3" s="1"/>
  <c r="R87" i="3" s="1"/>
  <c r="J69" i="3"/>
  <c r="N69" i="3" s="1"/>
  <c r="R69" i="3" s="1"/>
  <c r="J73" i="3"/>
  <c r="N73" i="3" s="1"/>
  <c r="R73" i="3" s="1"/>
  <c r="J75" i="3"/>
  <c r="N75" i="3" s="1"/>
  <c r="R75" i="3" s="1"/>
  <c r="J70" i="3"/>
  <c r="N70" i="3" s="1"/>
  <c r="R70" i="3" s="1"/>
  <c r="J76" i="3"/>
  <c r="N76" i="3" s="1"/>
  <c r="R76" i="3" s="1"/>
  <c r="J90" i="3"/>
  <c r="N90" i="3" s="1"/>
  <c r="R90" i="3" s="1"/>
  <c r="J72" i="3"/>
  <c r="N72" i="3" s="1"/>
  <c r="R72" i="3" s="1"/>
  <c r="J77" i="3"/>
  <c r="N77" i="3" s="1"/>
  <c r="R77" i="3" s="1"/>
  <c r="J92" i="3"/>
  <c r="N92" i="3" s="1"/>
  <c r="R92" i="3" s="1"/>
  <c r="J86" i="3"/>
  <c r="N86" i="3" s="1"/>
  <c r="R86" i="3" s="1"/>
  <c r="J80" i="3"/>
  <c r="N80" i="3" s="1"/>
  <c r="R80" i="3" s="1"/>
  <c r="J88" i="3"/>
  <c r="N88" i="3" s="1"/>
  <c r="R88" i="3" s="1"/>
  <c r="J82" i="3"/>
  <c r="N82" i="3" s="1"/>
  <c r="R82" i="3" s="1"/>
  <c r="J91" i="3"/>
  <c r="N91" i="3" s="1"/>
  <c r="R91" i="3" s="1"/>
  <c r="J78" i="3"/>
  <c r="N78" i="3" s="1"/>
  <c r="R78" i="3" s="1"/>
  <c r="J84" i="3"/>
  <c r="N84" i="3" s="1"/>
  <c r="R84" i="3" s="1"/>
  <c r="Q94" i="3"/>
  <c r="P27" i="2"/>
  <c r="T41" i="2" s="1"/>
  <c r="K35" i="2"/>
  <c r="O35" i="2" s="1"/>
  <c r="S35" i="2" s="1"/>
  <c r="L31" i="2"/>
  <c r="P31" i="2" s="1"/>
  <c r="T31" i="2" s="1"/>
  <c r="K36" i="2"/>
  <c r="O36" i="2" s="1"/>
  <c r="S36" i="2" s="1"/>
  <c r="S41" i="2" s="1"/>
  <c r="R94" i="3" l="1"/>
  <c r="Q95" i="3" s="1"/>
  <c r="Q96" i="3" s="1"/>
  <c r="S42" i="2"/>
  <c r="S43" i="2" s="1"/>
</calcChain>
</file>

<file path=xl/sharedStrings.xml><?xml version="1.0" encoding="utf-8"?>
<sst xmlns="http://schemas.openxmlformats.org/spreadsheetml/2006/main" count="373" uniqueCount="166">
  <si>
    <t>Timestamp</t>
  </si>
  <si>
    <t>Email Address</t>
  </si>
  <si>
    <t>NPM</t>
  </si>
  <si>
    <t>Nama Lengkap</t>
  </si>
  <si>
    <t>IPK Terakhir</t>
  </si>
  <si>
    <t>Penghasilan Orang Tua (2 Ortu)</t>
  </si>
  <si>
    <t>Jumlah Tanggungan (Saudara Kandung)</t>
  </si>
  <si>
    <t>Prestasi (Jenjang Univ)</t>
  </si>
  <si>
    <t>26tiara@gmail.com</t>
  </si>
  <si>
    <t>Tiara Rizki Wulansari</t>
  </si>
  <si>
    <t>3 jt - 4 jt</t>
  </si>
  <si>
    <t>Tidak Ada</t>
  </si>
  <si>
    <t>mathovanidimas@gmail.com</t>
  </si>
  <si>
    <t>dimas mathovani</t>
  </si>
  <si>
    <t>3.1</t>
  </si>
  <si>
    <t>mariani.rs30@gmail.com</t>
  </si>
  <si>
    <t>Mariani Rospilinda Siki</t>
  </si>
  <si>
    <t>3.00</t>
  </si>
  <si>
    <t>adhikadwicahya61@gmail.com</t>
  </si>
  <si>
    <t>Adhika DwiCahya Putra</t>
  </si>
  <si>
    <t>2.93</t>
  </si>
  <si>
    <t>4 jt - 5 jt</t>
  </si>
  <si>
    <t>rifafauzi6@gmail.com</t>
  </si>
  <si>
    <t>R Rifa Fauzi Komara</t>
  </si>
  <si>
    <t>3.25</t>
  </si>
  <si>
    <t>Ada</t>
  </si>
  <si>
    <t>akbarpambudi31@gmail.com</t>
  </si>
  <si>
    <t>Akbar Pambudi Utomo</t>
  </si>
  <si>
    <t>3.45</t>
  </si>
  <si>
    <t>julhamramadhana7@gmail.com</t>
  </si>
  <si>
    <t>Julham Ramadhana</t>
  </si>
  <si>
    <t>3.24</t>
  </si>
  <si>
    <t>pebridayantihasibuan@gmail.com</t>
  </si>
  <si>
    <t>Pebridayanti hasibuan</t>
  </si>
  <si>
    <t>3.13</t>
  </si>
  <si>
    <t>restiyana.dwi@gmail.com</t>
  </si>
  <si>
    <t>Restiyana Dwi Astuti</t>
  </si>
  <si>
    <t>5 jt Keatas</t>
  </si>
  <si>
    <t>ari.cooles@gmail.com</t>
  </si>
  <si>
    <t>Ariana setiawan</t>
  </si>
  <si>
    <t>3.2</t>
  </si>
  <si>
    <t>anditenriwali86@gmail.com</t>
  </si>
  <si>
    <t>Andi Tenri Wali</t>
  </si>
  <si>
    <t>mawardi.idang@gmail.com</t>
  </si>
  <si>
    <t>Idang mawardi</t>
  </si>
  <si>
    <t>2.7</t>
  </si>
  <si>
    <t>2 jt - 3jt</t>
  </si>
  <si>
    <t>aryaniken07@gmail.com</t>
  </si>
  <si>
    <t>Arya Niken Manalu</t>
  </si>
  <si>
    <t>3.3</t>
  </si>
  <si>
    <t>kezianaramessakh@gmail.com</t>
  </si>
  <si>
    <t>Kezia Tirza Naramessakh</t>
  </si>
  <si>
    <t>hannaatasya@gmail.com</t>
  </si>
  <si>
    <t>hanna tasya</t>
  </si>
  <si>
    <t>3.41</t>
  </si>
  <si>
    <t>andinurfadillahali20@gmail.com</t>
  </si>
  <si>
    <t>Andi Nurfadillah Ali</t>
  </si>
  <si>
    <t>3.52</t>
  </si>
  <si>
    <t>arya.mohammad00@gmail.com</t>
  </si>
  <si>
    <t>Mohammad Arya Rosyd Sikumbang</t>
  </si>
  <si>
    <t>3.09</t>
  </si>
  <si>
    <t>titoaryonn@gmail.com</t>
  </si>
  <si>
    <t>Tito Aryo Nugroho</t>
  </si>
  <si>
    <t>tomyprawoto@gmail.com</t>
  </si>
  <si>
    <t>Tomy prawoto</t>
  </si>
  <si>
    <t>hannatheresia6@gmail.com</t>
  </si>
  <si>
    <t>Hanna Theresia Siregar</t>
  </si>
  <si>
    <t>3.34</t>
  </si>
  <si>
    <t>wadiandi909@gmail.com</t>
  </si>
  <si>
    <t>Andi wadi afriandyka</t>
  </si>
  <si>
    <t>dolijonviter17@gmail.com</t>
  </si>
  <si>
    <t>Doli jonviter nt simbolon</t>
  </si>
  <si>
    <t>simatupangbenedictus@gmail.com</t>
  </si>
  <si>
    <t>Benedictus Simatupang</t>
  </si>
  <si>
    <t>addam.zoldyck@gmail.com</t>
  </si>
  <si>
    <t>Muhammad Adam Nahdlotul Halimi</t>
  </si>
  <si>
    <t>3.7</t>
  </si>
  <si>
    <t>3.07</t>
  </si>
  <si>
    <t>2.74</t>
  </si>
  <si>
    <t>2.75</t>
  </si>
  <si>
    <t>2.94</t>
  </si>
  <si>
    <t>2.3</t>
  </si>
  <si>
    <t>2.6</t>
  </si>
  <si>
    <t>Tabel Data</t>
  </si>
  <si>
    <t>Tabel initialisasi</t>
  </si>
  <si>
    <t>IPK</t>
  </si>
  <si>
    <t>Penghasilan Ortu</t>
  </si>
  <si>
    <t>Tanggungan Ortu</t>
  </si>
  <si>
    <t>Prestasi</t>
  </si>
  <si>
    <t>Data ke i</t>
  </si>
  <si>
    <t>u1</t>
  </si>
  <si>
    <t>u2</t>
  </si>
  <si>
    <t>u1^w</t>
  </si>
  <si>
    <t>u1^w*i1</t>
  </si>
  <si>
    <t>u1^w*i2</t>
  </si>
  <si>
    <t>u1^w*i3</t>
  </si>
  <si>
    <t>u1^w*i4</t>
  </si>
  <si>
    <t>u2^w</t>
  </si>
  <si>
    <t>u2^w*i1</t>
  </si>
  <si>
    <t>u2^w*i2</t>
  </si>
  <si>
    <t>u2^w*i3</t>
  </si>
  <si>
    <t>u2^w*i4</t>
  </si>
  <si>
    <t>1143001</t>
  </si>
  <si>
    <t>1143002</t>
  </si>
  <si>
    <t>1143003</t>
  </si>
  <si>
    <t>1143004</t>
  </si>
  <si>
    <t>1143005</t>
  </si>
  <si>
    <t>1143006</t>
  </si>
  <si>
    <t>1143007</t>
  </si>
  <si>
    <t>1143008</t>
  </si>
  <si>
    <t>1143009</t>
  </si>
  <si>
    <t>1143010</t>
  </si>
  <si>
    <t>1143011</t>
  </si>
  <si>
    <t>1143012</t>
  </si>
  <si>
    <t>1143013</t>
  </si>
  <si>
    <t>1143014</t>
  </si>
  <si>
    <t>Ket IPK</t>
  </si>
  <si>
    <t>Jumlah:</t>
  </si>
  <si>
    <t>0-1</t>
  </si>
  <si>
    <t>1,1-2,4</t>
  </si>
  <si>
    <t>Centroid</t>
  </si>
  <si>
    <t>i1</t>
  </si>
  <si>
    <t>i2</t>
  </si>
  <si>
    <t>i3</t>
  </si>
  <si>
    <t>i4</t>
  </si>
  <si>
    <t>2,5-3</t>
  </si>
  <si>
    <t>3,1-3,5</t>
  </si>
  <si>
    <t>3,6-4</t>
  </si>
  <si>
    <t>nilai derajat keanggotaan</t>
  </si>
  <si>
    <t>menghitung</t>
  </si>
  <si>
    <t>matriks</t>
  </si>
  <si>
    <t>data ke-i</t>
  </si>
  <si>
    <t>Jarak Ke Centroid</t>
  </si>
  <si>
    <t>1^2</t>
  </si>
  <si>
    <t>2^2</t>
  </si>
  <si>
    <t>1/(1^2)</t>
  </si>
  <si>
    <t>1/(2^2)</t>
  </si>
  <si>
    <t>jumlah</t>
  </si>
  <si>
    <t>terbesar</t>
  </si>
  <si>
    <t>U1^2</t>
  </si>
  <si>
    <t>U2^2</t>
  </si>
  <si>
    <t>Cluster 1</t>
  </si>
  <si>
    <t>cluster2</t>
  </si>
  <si>
    <t>Jumlah</t>
  </si>
  <si>
    <t>Perubahan Fungsi Objektif</t>
  </si>
  <si>
    <t>tabel data</t>
  </si>
  <si>
    <t>no</t>
  </si>
  <si>
    <t>npm</t>
  </si>
  <si>
    <t>Tanggungan</t>
  </si>
  <si>
    <t>normalisasi tabel data</t>
  </si>
  <si>
    <t xml:space="preserve">keterangan </t>
  </si>
  <si>
    <t>Penghasilan ortu :</t>
  </si>
  <si>
    <t>Prestasi :</t>
  </si>
  <si>
    <t>1 = tidak ada</t>
  </si>
  <si>
    <t>2 = ada</t>
  </si>
  <si>
    <t>centroid 1</t>
  </si>
  <si>
    <t>centroid 2</t>
  </si>
  <si>
    <t>Matlab</t>
  </si>
  <si>
    <t>Mendapat Beasiswa</t>
  </si>
  <si>
    <t>Tidak Mendapat Beasiswa</t>
  </si>
  <si>
    <t>5 jt keatas</t>
  </si>
  <si>
    <t>2 jt - 3 jt</t>
  </si>
  <si>
    <t>1 jt - 2 jt</t>
  </si>
  <si>
    <t>Keterangan</t>
  </si>
  <si>
    <t>Perubahan Fungsi Objektivitas</t>
  </si>
  <si>
    <t>Jumlah Cluster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</si>
</sst>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m/d/yyyy\ h:mm:ss"/>
    <numFmt numFmtId="165" formatCode="0.000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20" fontId="1" fillId="0" borderId="0" xfId="0" quotePrefix="1" applyNumberFormat="1" applyFont="1" applyAlignment="1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" xfId="0" quotePrefix="1" applyNumberFormat="1" applyBorder="1"/>
    <xf numFmtId="0" fontId="0" fillId="0" borderId="2" xfId="0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3" xfId="0" quotePrefix="1" applyNumberFormat="1" applyBorder="1"/>
    <xf numFmtId="0" fontId="0" fillId="0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/>
    <xf numFmtId="0" fontId="1" fillId="0" borderId="2" xfId="0" applyFont="1" applyBorder="1" applyAlignment="1"/>
    <xf numFmtId="20" fontId="1" fillId="0" borderId="2" xfId="0" quotePrefix="1" applyNumberFormat="1" applyFont="1" applyBorder="1" applyAlignment="1"/>
    <xf numFmtId="0" fontId="1" fillId="0" borderId="2" xfId="0" quotePrefix="1" applyFont="1" applyBorder="1" applyAlignment="1"/>
    <xf numFmtId="165" fontId="0" fillId="0" borderId="2" xfId="0" applyNumberFormat="1" applyBorder="1"/>
    <xf numFmtId="165" fontId="0" fillId="0" borderId="2" xfId="0" applyNumberFormat="1" applyFont="1" applyBorder="1" applyAlignment="1"/>
    <xf numFmtId="0" fontId="0" fillId="0" borderId="0" xfId="0" applyFont="1" applyBorder="1" applyAlignment="1"/>
    <xf numFmtId="165" fontId="0" fillId="0" borderId="0" xfId="0" applyNumberFormat="1" applyFont="1" applyBorder="1" applyAlignment="1"/>
    <xf numFmtId="165" fontId="0" fillId="0" borderId="0" xfId="0" applyNumberFormat="1" applyBorder="1"/>
    <xf numFmtId="165" fontId="3" fillId="0" borderId="0" xfId="0" applyNumberFormat="1" applyFont="1" applyBorder="1"/>
    <xf numFmtId="165" fontId="0" fillId="0" borderId="2" xfId="0" applyNumberFormat="1" applyFont="1" applyFill="1" applyBorder="1" applyAlignment="1"/>
    <xf numFmtId="0" fontId="3" fillId="0" borderId="0" xfId="0" applyFont="1" applyAlignment="1"/>
    <xf numFmtId="0" fontId="0" fillId="0" borderId="0" xfId="0" applyNumberFormat="1" applyBorder="1"/>
    <xf numFmtId="0" fontId="0" fillId="0" borderId="0" xfId="0" applyFont="1" applyFill="1" applyAlignment="1"/>
    <xf numFmtId="0" fontId="0" fillId="2" borderId="2" xfId="0" applyFill="1" applyBorder="1"/>
    <xf numFmtId="0" fontId="0" fillId="3" borderId="2" xfId="0" applyFill="1" applyBorder="1"/>
    <xf numFmtId="0" fontId="3" fillId="2" borderId="2" xfId="0" applyFont="1" applyFill="1" applyBorder="1"/>
    <xf numFmtId="0" fontId="0" fillId="2" borderId="2" xfId="0" applyFont="1" applyFill="1" applyBorder="1" applyAlignment="1"/>
    <xf numFmtId="0" fontId="0" fillId="3" borderId="2" xfId="0" applyFont="1" applyFill="1" applyBorder="1" applyAlignment="1"/>
    <xf numFmtId="0" fontId="0" fillId="4" borderId="2" xfId="0" applyFont="1" applyFill="1" applyBorder="1" applyAlignment="1"/>
    <xf numFmtId="0" fontId="0" fillId="4" borderId="2" xfId="0" applyFill="1" applyBorder="1"/>
    <xf numFmtId="0" fontId="4" fillId="0" borderId="2" xfId="0" applyFont="1" applyFill="1" applyBorder="1" applyAlignment="1"/>
    <xf numFmtId="0" fontId="3" fillId="0" borderId="2" xfId="0" applyFont="1" applyBorder="1" applyAlignment="1"/>
    <xf numFmtId="0" fontId="4" fillId="2" borderId="2" xfId="0" applyFont="1" applyFill="1" applyBorder="1" applyAlignment="1"/>
    <xf numFmtId="0" fontId="4" fillId="3" borderId="2" xfId="0" applyFont="1" applyFill="1" applyBorder="1" applyAlignment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zoomScale="70" zoomScaleNormal="70" workbookViewId="0">
      <pane ySplit="1" topLeftCell="A2" activePane="bottomLeft" state="frozen"/>
      <selection pane="bottomLeft" activeCell="H2" sqref="H2:H26"/>
    </sheetView>
  </sheetViews>
  <sheetFormatPr defaultColWidth="14.42578125" defaultRowHeight="15.75" customHeight="1" x14ac:dyDescent="0.2"/>
  <cols>
    <col min="1" max="14" width="21.5703125" customWidth="1"/>
  </cols>
  <sheetData>
    <row r="1" spans="1:8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 x14ac:dyDescent="0.2">
      <c r="A2" s="1">
        <v>43299.062605891202</v>
      </c>
      <c r="B2" s="2" t="s">
        <v>8</v>
      </c>
      <c r="C2" s="2">
        <v>1154026</v>
      </c>
      <c r="D2" s="2" t="s">
        <v>9</v>
      </c>
      <c r="E2" s="4" t="s">
        <v>54</v>
      </c>
      <c r="F2" s="2" t="s">
        <v>10</v>
      </c>
      <c r="G2" s="2">
        <v>2</v>
      </c>
      <c r="H2" s="2" t="s">
        <v>11</v>
      </c>
    </row>
    <row r="3" spans="1:8" ht="15.75" customHeight="1" x14ac:dyDescent="0.2">
      <c r="A3" s="1">
        <v>43299.064357013893</v>
      </c>
      <c r="B3" s="2" t="s">
        <v>12</v>
      </c>
      <c r="C3" s="2">
        <v>1154101</v>
      </c>
      <c r="D3" s="2" t="s">
        <v>13</v>
      </c>
      <c r="E3" s="3" t="s">
        <v>14</v>
      </c>
      <c r="F3" s="2" t="s">
        <v>10</v>
      </c>
      <c r="G3" s="2">
        <v>4</v>
      </c>
      <c r="H3" s="2" t="s">
        <v>11</v>
      </c>
    </row>
    <row r="4" spans="1:8" ht="15.75" customHeight="1" x14ac:dyDescent="0.2">
      <c r="A4" s="1">
        <v>43299.065474305557</v>
      </c>
      <c r="B4" s="2" t="s">
        <v>15</v>
      </c>
      <c r="C4" s="2">
        <v>1154107</v>
      </c>
      <c r="D4" s="2" t="s">
        <v>16</v>
      </c>
      <c r="E4" s="2" t="s">
        <v>17</v>
      </c>
      <c r="F4" s="2" t="s">
        <v>10</v>
      </c>
      <c r="G4" s="2">
        <v>3</v>
      </c>
      <c r="H4" s="2" t="s">
        <v>11</v>
      </c>
    </row>
    <row r="5" spans="1:8" ht="15.75" customHeight="1" x14ac:dyDescent="0.2">
      <c r="A5" s="1">
        <v>43299.066920069439</v>
      </c>
      <c r="B5" s="2" t="s">
        <v>18</v>
      </c>
      <c r="C5" s="2">
        <v>1154017</v>
      </c>
      <c r="D5" s="2" t="s">
        <v>19</v>
      </c>
      <c r="E5" s="2" t="s">
        <v>20</v>
      </c>
      <c r="F5" s="2" t="s">
        <v>21</v>
      </c>
      <c r="G5" s="2">
        <v>0</v>
      </c>
      <c r="H5" s="2" t="s">
        <v>11</v>
      </c>
    </row>
    <row r="6" spans="1:8" ht="15.75" customHeight="1" x14ac:dyDescent="0.2">
      <c r="A6" s="1">
        <v>43299.067506041669</v>
      </c>
      <c r="B6" s="2" t="s">
        <v>22</v>
      </c>
      <c r="C6" s="2">
        <v>1154089</v>
      </c>
      <c r="D6" s="2" t="s">
        <v>23</v>
      </c>
      <c r="E6" s="2" t="s">
        <v>24</v>
      </c>
      <c r="F6" s="2" t="s">
        <v>21</v>
      </c>
      <c r="G6" s="2">
        <v>2</v>
      </c>
      <c r="H6" s="2" t="s">
        <v>25</v>
      </c>
    </row>
    <row r="7" spans="1:8" ht="15.75" customHeight="1" x14ac:dyDescent="0.2">
      <c r="A7" s="1">
        <v>43299.085877210644</v>
      </c>
      <c r="B7" s="2" t="s">
        <v>26</v>
      </c>
      <c r="C7" s="2">
        <v>1154094</v>
      </c>
      <c r="D7" s="2" t="s">
        <v>27</v>
      </c>
      <c r="E7" s="2" t="s">
        <v>28</v>
      </c>
      <c r="F7" s="2" t="s">
        <v>10</v>
      </c>
      <c r="G7" s="2">
        <v>2</v>
      </c>
      <c r="H7" s="2" t="s">
        <v>11</v>
      </c>
    </row>
    <row r="8" spans="1:8" ht="15.75" customHeight="1" x14ac:dyDescent="0.2">
      <c r="A8" s="1">
        <v>43299.088744074077</v>
      </c>
      <c r="B8" s="2" t="s">
        <v>29</v>
      </c>
      <c r="C8" s="2">
        <v>1154069</v>
      </c>
      <c r="D8" s="2" t="s">
        <v>30</v>
      </c>
      <c r="E8" s="2" t="s">
        <v>31</v>
      </c>
      <c r="F8" s="2" t="s">
        <v>10</v>
      </c>
      <c r="G8" s="2">
        <v>4</v>
      </c>
      <c r="H8" s="2" t="s">
        <v>25</v>
      </c>
    </row>
    <row r="9" spans="1:8" ht="15.75" customHeight="1" x14ac:dyDescent="0.2">
      <c r="A9" s="1">
        <v>43299.184185810183</v>
      </c>
      <c r="B9" s="2" t="s">
        <v>32</v>
      </c>
      <c r="C9" s="2">
        <v>1154118</v>
      </c>
      <c r="D9" s="2" t="s">
        <v>33</v>
      </c>
      <c r="E9" s="2" t="s">
        <v>34</v>
      </c>
      <c r="F9" s="2" t="s">
        <v>10</v>
      </c>
      <c r="G9" s="2">
        <v>1</v>
      </c>
      <c r="H9" s="2" t="s">
        <v>11</v>
      </c>
    </row>
    <row r="10" spans="1:8" ht="15.75" customHeight="1" x14ac:dyDescent="0.2">
      <c r="A10" s="1">
        <v>43299.247071412035</v>
      </c>
      <c r="B10" s="2" t="s">
        <v>35</v>
      </c>
      <c r="C10" s="2">
        <v>1155077</v>
      </c>
      <c r="D10" s="2" t="s">
        <v>36</v>
      </c>
      <c r="E10" s="3" t="s">
        <v>49</v>
      </c>
      <c r="F10" s="2" t="s">
        <v>37</v>
      </c>
      <c r="G10" s="2">
        <v>0</v>
      </c>
      <c r="H10" s="2" t="s">
        <v>25</v>
      </c>
    </row>
    <row r="11" spans="1:8" ht="15.75" customHeight="1" x14ac:dyDescent="0.2">
      <c r="A11" s="1">
        <v>43299.272817708334</v>
      </c>
      <c r="B11" s="2" t="s">
        <v>38</v>
      </c>
      <c r="C11" s="2">
        <v>1154042</v>
      </c>
      <c r="D11" s="2" t="s">
        <v>39</v>
      </c>
      <c r="E11" s="3" t="s">
        <v>40</v>
      </c>
      <c r="F11" s="2" t="s">
        <v>10</v>
      </c>
      <c r="G11" s="2">
        <v>4</v>
      </c>
      <c r="H11" s="2" t="s">
        <v>11</v>
      </c>
    </row>
    <row r="12" spans="1:8" ht="15.75" customHeight="1" x14ac:dyDescent="0.2">
      <c r="A12" s="1">
        <v>43299.309106412038</v>
      </c>
      <c r="B12" s="2" t="s">
        <v>41</v>
      </c>
      <c r="C12" s="2">
        <v>1154013</v>
      </c>
      <c r="D12" s="2" t="s">
        <v>42</v>
      </c>
      <c r="E12" s="3" t="s">
        <v>40</v>
      </c>
      <c r="F12" s="2" t="s">
        <v>37</v>
      </c>
      <c r="G12" s="2">
        <v>7</v>
      </c>
      <c r="H12" s="2" t="s">
        <v>11</v>
      </c>
    </row>
    <row r="13" spans="1:8" ht="15.75" customHeight="1" x14ac:dyDescent="0.2">
      <c r="A13" s="1">
        <v>43299.32098704861</v>
      </c>
      <c r="B13" s="2" t="s">
        <v>43</v>
      </c>
      <c r="C13" s="2">
        <v>1154084</v>
      </c>
      <c r="D13" s="2" t="s">
        <v>44</v>
      </c>
      <c r="E13" s="3" t="s">
        <v>45</v>
      </c>
      <c r="F13" s="2" t="s">
        <v>46</v>
      </c>
      <c r="G13" s="2">
        <v>1</v>
      </c>
      <c r="H13" s="2" t="s">
        <v>25</v>
      </c>
    </row>
    <row r="14" spans="1:8" ht="15.75" customHeight="1" x14ac:dyDescent="0.2">
      <c r="A14" s="1">
        <v>43299.321922418982</v>
      </c>
      <c r="B14" s="2" t="s">
        <v>47</v>
      </c>
      <c r="C14" s="2">
        <v>1154080</v>
      </c>
      <c r="D14" s="2" t="s">
        <v>48</v>
      </c>
      <c r="E14" s="3" t="s">
        <v>49</v>
      </c>
      <c r="F14" s="2" t="s">
        <v>46</v>
      </c>
      <c r="G14" s="2">
        <v>1</v>
      </c>
      <c r="H14" s="2" t="s">
        <v>11</v>
      </c>
    </row>
    <row r="15" spans="1:8" ht="15.75" customHeight="1" x14ac:dyDescent="0.2">
      <c r="A15" s="1">
        <v>43299.324489062499</v>
      </c>
      <c r="B15" s="2" t="s">
        <v>50</v>
      </c>
      <c r="C15" s="2">
        <v>1154093</v>
      </c>
      <c r="D15" s="2" t="s">
        <v>51</v>
      </c>
      <c r="E15" s="3" t="s">
        <v>77</v>
      </c>
      <c r="F15" s="2" t="s">
        <v>10</v>
      </c>
      <c r="G15" s="2">
        <v>2</v>
      </c>
      <c r="H15" s="2" t="s">
        <v>11</v>
      </c>
    </row>
    <row r="16" spans="1:8" ht="15.75" customHeight="1" x14ac:dyDescent="0.2">
      <c r="A16" s="1">
        <v>43299.333293414355</v>
      </c>
      <c r="B16" s="2" t="s">
        <v>52</v>
      </c>
      <c r="C16" s="2">
        <v>1154091</v>
      </c>
      <c r="D16" s="2" t="s">
        <v>53</v>
      </c>
      <c r="E16" s="2" t="s">
        <v>54</v>
      </c>
      <c r="F16" s="2" t="s">
        <v>10</v>
      </c>
      <c r="G16" s="2">
        <v>1</v>
      </c>
      <c r="H16" s="2" t="s">
        <v>11</v>
      </c>
    </row>
    <row r="17" spans="1:8" ht="15.75" customHeight="1" x14ac:dyDescent="0.2">
      <c r="A17" s="1">
        <v>43299.369489629629</v>
      </c>
      <c r="B17" s="2" t="s">
        <v>55</v>
      </c>
      <c r="C17" s="2">
        <v>1154041</v>
      </c>
      <c r="D17" s="2" t="s">
        <v>56</v>
      </c>
      <c r="E17" s="2" t="s">
        <v>57</v>
      </c>
      <c r="F17" s="2" t="s">
        <v>37</v>
      </c>
      <c r="G17" s="2">
        <v>5</v>
      </c>
      <c r="H17" s="2" t="s">
        <v>11</v>
      </c>
    </row>
    <row r="18" spans="1:8" ht="15.75" customHeight="1" x14ac:dyDescent="0.2">
      <c r="A18" s="1">
        <v>43299.372093483791</v>
      </c>
      <c r="B18" s="2" t="s">
        <v>58</v>
      </c>
      <c r="C18" s="2">
        <v>1154075</v>
      </c>
      <c r="D18" s="2" t="s">
        <v>59</v>
      </c>
      <c r="E18" s="3" t="s">
        <v>60</v>
      </c>
      <c r="F18" s="2" t="s">
        <v>10</v>
      </c>
      <c r="G18" s="2">
        <v>1</v>
      </c>
      <c r="H18" s="2" t="s">
        <v>25</v>
      </c>
    </row>
    <row r="19" spans="1:8" ht="15.75" customHeight="1" x14ac:dyDescent="0.2">
      <c r="A19" s="1">
        <v>43299.530065196755</v>
      </c>
      <c r="B19" s="2" t="s">
        <v>61</v>
      </c>
      <c r="C19" s="2">
        <v>1154074</v>
      </c>
      <c r="D19" s="2" t="s">
        <v>62</v>
      </c>
      <c r="E19" s="3" t="s">
        <v>78</v>
      </c>
      <c r="F19" s="2" t="s">
        <v>10</v>
      </c>
      <c r="G19" s="2">
        <v>2</v>
      </c>
      <c r="H19" s="2" t="s">
        <v>25</v>
      </c>
    </row>
    <row r="20" spans="1:8" ht="15.75" customHeight="1" x14ac:dyDescent="0.2">
      <c r="A20" s="1">
        <v>43299.532868854163</v>
      </c>
      <c r="B20" s="2" t="s">
        <v>63</v>
      </c>
      <c r="C20" s="2">
        <v>1154121</v>
      </c>
      <c r="D20" s="2" t="s">
        <v>64</v>
      </c>
      <c r="E20" s="3" t="s">
        <v>79</v>
      </c>
      <c r="F20" s="2" t="s">
        <v>46</v>
      </c>
      <c r="G20" s="2">
        <v>3</v>
      </c>
      <c r="H20" s="2" t="s">
        <v>11</v>
      </c>
    </row>
    <row r="21" spans="1:8" ht="15.75" customHeight="1" x14ac:dyDescent="0.2">
      <c r="A21" s="1">
        <v>43299.533575590278</v>
      </c>
      <c r="B21" s="2" t="s">
        <v>65</v>
      </c>
      <c r="C21" s="2">
        <v>1154009</v>
      </c>
      <c r="D21" s="2" t="s">
        <v>66</v>
      </c>
      <c r="E21" s="2" t="s">
        <v>67</v>
      </c>
      <c r="F21" s="2" t="s">
        <v>10</v>
      </c>
      <c r="G21" s="2">
        <v>4</v>
      </c>
      <c r="H21" s="2" t="s">
        <v>25</v>
      </c>
    </row>
    <row r="22" spans="1:8" ht="15.75" customHeight="1" x14ac:dyDescent="0.2">
      <c r="A22" s="1">
        <v>43299.536183715274</v>
      </c>
      <c r="B22" s="2" t="s">
        <v>68</v>
      </c>
      <c r="C22" s="2">
        <v>1154113</v>
      </c>
      <c r="D22" s="2" t="s">
        <v>69</v>
      </c>
      <c r="E22" s="3" t="s">
        <v>80</v>
      </c>
      <c r="F22" s="2" t="s">
        <v>21</v>
      </c>
      <c r="G22" s="2">
        <v>2</v>
      </c>
      <c r="H22" s="2" t="s">
        <v>11</v>
      </c>
    </row>
    <row r="23" spans="1:8" ht="15.75" customHeight="1" x14ac:dyDescent="0.2">
      <c r="A23" s="1">
        <v>43299.537897847222</v>
      </c>
      <c r="B23" s="2" t="s">
        <v>70</v>
      </c>
      <c r="C23" s="2">
        <v>1154016</v>
      </c>
      <c r="D23" s="2" t="s">
        <v>71</v>
      </c>
      <c r="E23" s="3" t="s">
        <v>81</v>
      </c>
      <c r="F23" s="2" t="s">
        <v>10</v>
      </c>
      <c r="G23" s="2">
        <v>4</v>
      </c>
      <c r="H23" s="2" t="s">
        <v>11</v>
      </c>
    </row>
    <row r="24" spans="1:8" ht="15.75" customHeight="1" x14ac:dyDescent="0.2">
      <c r="A24" s="1">
        <v>43299.542124699074</v>
      </c>
      <c r="B24" s="2" t="s">
        <v>72</v>
      </c>
      <c r="C24" s="2">
        <v>1154116</v>
      </c>
      <c r="D24" s="2" t="s">
        <v>73</v>
      </c>
      <c r="E24" s="3" t="s">
        <v>82</v>
      </c>
      <c r="F24" s="2" t="s">
        <v>37</v>
      </c>
      <c r="G24" s="2">
        <v>2</v>
      </c>
      <c r="H24" s="2" t="s">
        <v>25</v>
      </c>
    </row>
    <row r="25" spans="1:8" ht="15.75" customHeight="1" x14ac:dyDescent="0.2">
      <c r="A25" s="1">
        <v>43299.547501238427</v>
      </c>
      <c r="B25" s="2" t="s">
        <v>58</v>
      </c>
      <c r="C25" s="2">
        <v>1154075</v>
      </c>
      <c r="D25" s="2" t="s">
        <v>59</v>
      </c>
      <c r="E25" s="3" t="s">
        <v>60</v>
      </c>
      <c r="F25" s="2" t="s">
        <v>10</v>
      </c>
      <c r="G25" s="2">
        <v>1</v>
      </c>
      <c r="H25" s="2" t="s">
        <v>25</v>
      </c>
    </row>
    <row r="26" spans="1:8" ht="12.75" x14ac:dyDescent="0.2">
      <c r="A26" s="1">
        <v>43299.68889237268</v>
      </c>
      <c r="B26" s="2" t="s">
        <v>74</v>
      </c>
      <c r="C26" s="2">
        <v>1154024</v>
      </c>
      <c r="D26" s="2" t="s">
        <v>75</v>
      </c>
      <c r="E26" s="3" t="s">
        <v>76</v>
      </c>
      <c r="F26" s="2" t="s">
        <v>46</v>
      </c>
      <c r="G26" s="2">
        <v>3</v>
      </c>
      <c r="H26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tabSelected="1" topLeftCell="G55" zoomScale="98" zoomScaleNormal="98" workbookViewId="0">
      <selection activeCell="O68" sqref="O68"/>
    </sheetView>
  </sheetViews>
  <sheetFormatPr defaultRowHeight="12.75" x14ac:dyDescent="0.2"/>
  <cols>
    <col min="1" max="1" width="7.28515625" customWidth="1"/>
    <col min="3" max="3" width="8.85546875" customWidth="1"/>
    <col min="4" max="4" width="13.85546875" customWidth="1"/>
    <col min="5" max="5" width="8.42578125" customWidth="1"/>
    <col min="10" max="10" width="12.42578125" customWidth="1"/>
    <col min="11" max="11" width="10.5703125" customWidth="1"/>
    <col min="12" max="12" width="11.42578125" customWidth="1"/>
    <col min="14" max="14" width="16.140625" customWidth="1"/>
    <col min="15" max="15" width="16.42578125" customWidth="1"/>
    <col min="17" max="17" width="13.85546875" customWidth="1"/>
  </cols>
  <sheetData>
    <row r="2" spans="1:21" x14ac:dyDescent="0.2">
      <c r="A2">
        <v>1</v>
      </c>
      <c r="B2" s="50" t="s">
        <v>145</v>
      </c>
      <c r="C2" s="50"/>
      <c r="D2" s="50"/>
      <c r="E2" s="50"/>
      <c r="F2" s="50"/>
      <c r="H2">
        <v>2</v>
      </c>
      <c r="I2" s="50" t="s">
        <v>149</v>
      </c>
      <c r="J2" s="50"/>
      <c r="K2" s="50"/>
      <c r="L2" s="50"/>
      <c r="M2" s="50"/>
      <c r="Q2">
        <v>3</v>
      </c>
      <c r="R2" s="51" t="s">
        <v>84</v>
      </c>
      <c r="S2" s="51"/>
      <c r="T2" s="51"/>
      <c r="U2" s="51"/>
    </row>
    <row r="4" spans="1:21" x14ac:dyDescent="0.2">
      <c r="A4" s="33" t="s">
        <v>146</v>
      </c>
      <c r="B4" s="33" t="s">
        <v>147</v>
      </c>
      <c r="C4" s="34" t="s">
        <v>85</v>
      </c>
      <c r="D4" s="34" t="s">
        <v>86</v>
      </c>
      <c r="E4" s="34" t="s">
        <v>148</v>
      </c>
      <c r="F4" s="33" t="s">
        <v>88</v>
      </c>
      <c r="H4" s="33" t="s">
        <v>146</v>
      </c>
      <c r="I4" s="33" t="s">
        <v>147</v>
      </c>
      <c r="J4" s="34" t="s">
        <v>85</v>
      </c>
      <c r="K4" s="34" t="s">
        <v>86</v>
      </c>
      <c r="L4" s="34" t="s">
        <v>148</v>
      </c>
      <c r="M4" s="33" t="s">
        <v>88</v>
      </c>
      <c r="N4" s="49" t="s">
        <v>150</v>
      </c>
      <c r="O4" s="49"/>
      <c r="Q4" s="6" t="s">
        <v>89</v>
      </c>
      <c r="R4" s="6" t="s">
        <v>90</v>
      </c>
      <c r="S4" s="6" t="s">
        <v>91</v>
      </c>
    </row>
    <row r="5" spans="1:21" x14ac:dyDescent="0.2">
      <c r="A5" s="14">
        <v>1</v>
      </c>
      <c r="B5" s="15">
        <v>1154026</v>
      </c>
      <c r="C5" s="16" t="s">
        <v>54</v>
      </c>
      <c r="D5" s="15" t="s">
        <v>10</v>
      </c>
      <c r="E5" s="15">
        <v>2</v>
      </c>
      <c r="F5" s="15" t="s">
        <v>11</v>
      </c>
      <c r="H5" s="14">
        <v>1</v>
      </c>
      <c r="I5" s="15">
        <v>1154026</v>
      </c>
      <c r="J5" s="16" t="s">
        <v>54</v>
      </c>
      <c r="K5" s="15">
        <v>60</v>
      </c>
      <c r="L5" s="15">
        <v>2</v>
      </c>
      <c r="M5" s="15">
        <v>1</v>
      </c>
      <c r="N5" s="14" t="s">
        <v>151</v>
      </c>
      <c r="O5" s="35"/>
      <c r="Q5" s="6">
        <v>1</v>
      </c>
      <c r="R5" s="19">
        <v>0.71360987931081588</v>
      </c>
      <c r="S5" s="19">
        <v>0.31804476282328453</v>
      </c>
      <c r="U5">
        <f ca="1">RAND()</f>
        <v>0.97964010226835918</v>
      </c>
    </row>
    <row r="6" spans="1:21" x14ac:dyDescent="0.2">
      <c r="A6" s="14">
        <v>2</v>
      </c>
      <c r="B6" s="15">
        <v>1154101</v>
      </c>
      <c r="C6" s="17" t="s">
        <v>14</v>
      </c>
      <c r="D6" s="15" t="s">
        <v>10</v>
      </c>
      <c r="E6" s="15">
        <v>4</v>
      </c>
      <c r="F6" s="15" t="s">
        <v>11</v>
      </c>
      <c r="H6" s="14">
        <v>2</v>
      </c>
      <c r="I6" s="15">
        <v>1154101</v>
      </c>
      <c r="J6" s="17" t="s">
        <v>14</v>
      </c>
      <c r="K6" s="15">
        <v>60</v>
      </c>
      <c r="L6" s="15">
        <v>4</v>
      </c>
      <c r="M6" s="15">
        <v>1</v>
      </c>
      <c r="N6" s="36" t="s">
        <v>160</v>
      </c>
      <c r="O6" s="35">
        <v>20</v>
      </c>
      <c r="Q6" s="6">
        <v>2</v>
      </c>
      <c r="R6" s="19">
        <v>0.69861247786768399</v>
      </c>
      <c r="S6" s="19">
        <v>0.42143954023836117</v>
      </c>
      <c r="U6">
        <f t="shared" ref="U6:U29" ca="1" si="0">RAND()</f>
        <v>0.64472321981131886</v>
      </c>
    </row>
    <row r="7" spans="1:21" x14ac:dyDescent="0.2">
      <c r="A7" s="14">
        <v>3</v>
      </c>
      <c r="B7" s="15">
        <v>1154107</v>
      </c>
      <c r="C7" s="15" t="s">
        <v>17</v>
      </c>
      <c r="D7" s="15" t="s">
        <v>10</v>
      </c>
      <c r="E7" s="15">
        <v>3</v>
      </c>
      <c r="F7" s="15" t="s">
        <v>11</v>
      </c>
      <c r="H7" s="14">
        <v>3</v>
      </c>
      <c r="I7" s="15">
        <v>1154107</v>
      </c>
      <c r="J7" s="15" t="s">
        <v>17</v>
      </c>
      <c r="K7" s="15">
        <v>60</v>
      </c>
      <c r="L7" s="15">
        <v>3</v>
      </c>
      <c r="M7" s="15">
        <v>1</v>
      </c>
      <c r="N7" s="36" t="s">
        <v>21</v>
      </c>
      <c r="O7" s="35">
        <v>40</v>
      </c>
      <c r="Q7" s="6">
        <v>3</v>
      </c>
      <c r="R7" s="19">
        <v>0.13449130565306189</v>
      </c>
      <c r="S7" s="19">
        <v>0.23755043653003127</v>
      </c>
      <c r="U7">
        <f t="shared" ca="1" si="0"/>
        <v>1.1335728585249449E-2</v>
      </c>
    </row>
    <row r="8" spans="1:21" x14ac:dyDescent="0.2">
      <c r="A8" s="14">
        <v>4</v>
      </c>
      <c r="B8" s="15">
        <v>1154017</v>
      </c>
      <c r="C8" s="15" t="s">
        <v>20</v>
      </c>
      <c r="D8" s="15" t="s">
        <v>21</v>
      </c>
      <c r="E8" s="15">
        <v>0</v>
      </c>
      <c r="F8" s="15" t="s">
        <v>11</v>
      </c>
      <c r="H8" s="14">
        <v>4</v>
      </c>
      <c r="I8" s="15">
        <v>1154017</v>
      </c>
      <c r="J8" s="15" t="s">
        <v>20</v>
      </c>
      <c r="K8" s="15">
        <v>40</v>
      </c>
      <c r="L8" s="15">
        <v>1</v>
      </c>
      <c r="M8" s="15">
        <v>1</v>
      </c>
      <c r="N8" s="36" t="s">
        <v>10</v>
      </c>
      <c r="O8" s="35">
        <v>60</v>
      </c>
      <c r="Q8" s="6">
        <v>4</v>
      </c>
      <c r="R8" s="19">
        <v>0.45608756469770306</v>
      </c>
      <c r="S8" s="19">
        <v>0.20850916842879919</v>
      </c>
      <c r="U8">
        <f t="shared" ca="1" si="0"/>
        <v>0.83799411558132519</v>
      </c>
    </row>
    <row r="9" spans="1:21" x14ac:dyDescent="0.2">
      <c r="A9" s="14">
        <v>5</v>
      </c>
      <c r="B9" s="15">
        <v>1154089</v>
      </c>
      <c r="C9" s="15" t="s">
        <v>24</v>
      </c>
      <c r="D9" s="15" t="s">
        <v>21</v>
      </c>
      <c r="E9" s="15">
        <v>2</v>
      </c>
      <c r="F9" s="15" t="s">
        <v>25</v>
      </c>
      <c r="H9" s="14">
        <v>5</v>
      </c>
      <c r="I9" s="15">
        <v>1154089</v>
      </c>
      <c r="J9" s="15" t="s">
        <v>24</v>
      </c>
      <c r="K9" s="15">
        <v>40</v>
      </c>
      <c r="L9" s="15">
        <v>2</v>
      </c>
      <c r="M9" s="15">
        <v>2</v>
      </c>
      <c r="N9" s="36" t="s">
        <v>161</v>
      </c>
      <c r="O9" s="35">
        <v>80</v>
      </c>
      <c r="Q9" s="6">
        <v>5</v>
      </c>
      <c r="R9" s="19">
        <v>0.8100006948112296</v>
      </c>
      <c r="S9" s="19">
        <v>0.54272505922853798</v>
      </c>
      <c r="U9">
        <f t="shared" ca="1" si="0"/>
        <v>0.77907599359204593</v>
      </c>
    </row>
    <row r="10" spans="1:21" x14ac:dyDescent="0.2">
      <c r="A10" s="14">
        <v>6</v>
      </c>
      <c r="B10" s="15">
        <v>1154094</v>
      </c>
      <c r="C10" s="15" t="s">
        <v>28</v>
      </c>
      <c r="D10" s="15" t="s">
        <v>10</v>
      </c>
      <c r="E10" s="15">
        <v>2</v>
      </c>
      <c r="F10" s="15" t="s">
        <v>11</v>
      </c>
      <c r="H10" s="14">
        <v>6</v>
      </c>
      <c r="I10" s="15">
        <v>1154094</v>
      </c>
      <c r="J10" s="15" t="s">
        <v>28</v>
      </c>
      <c r="K10" s="15">
        <v>60</v>
      </c>
      <c r="L10" s="15">
        <v>2</v>
      </c>
      <c r="M10" s="15">
        <v>1</v>
      </c>
      <c r="N10" s="36" t="s">
        <v>162</v>
      </c>
      <c r="O10" s="35">
        <v>100</v>
      </c>
      <c r="Q10" s="6">
        <v>6</v>
      </c>
      <c r="R10" s="19">
        <v>0.47999679648081017</v>
      </c>
      <c r="S10" s="19">
        <v>0.74130985638521973</v>
      </c>
      <c r="U10">
        <f t="shared" ca="1" si="0"/>
        <v>0.30417755737807994</v>
      </c>
    </row>
    <row r="11" spans="1:21" x14ac:dyDescent="0.2">
      <c r="A11" s="14">
        <v>7</v>
      </c>
      <c r="B11" s="15">
        <v>1154069</v>
      </c>
      <c r="C11" s="15" t="s">
        <v>31</v>
      </c>
      <c r="D11" s="15" t="s">
        <v>10</v>
      </c>
      <c r="E11" s="15">
        <v>4</v>
      </c>
      <c r="F11" s="15" t="s">
        <v>25</v>
      </c>
      <c r="H11" s="14">
        <v>7</v>
      </c>
      <c r="I11" s="15">
        <v>1154069</v>
      </c>
      <c r="J11" s="15" t="s">
        <v>31</v>
      </c>
      <c r="K11" s="15">
        <v>60</v>
      </c>
      <c r="L11" s="15">
        <v>4</v>
      </c>
      <c r="M11" s="15">
        <v>2</v>
      </c>
      <c r="N11" s="14"/>
      <c r="O11" s="14"/>
      <c r="Q11" s="6">
        <v>7</v>
      </c>
      <c r="R11" s="19">
        <v>0.67648435336787283</v>
      </c>
      <c r="S11" s="19">
        <v>0.48964123996928099</v>
      </c>
      <c r="U11">
        <f t="shared" ca="1" si="0"/>
        <v>0.48332490167643161</v>
      </c>
    </row>
    <row r="12" spans="1:21" x14ac:dyDescent="0.2">
      <c r="A12" s="14">
        <v>8</v>
      </c>
      <c r="B12" s="15">
        <v>1154118</v>
      </c>
      <c r="C12" s="15" t="s">
        <v>34</v>
      </c>
      <c r="D12" s="15" t="s">
        <v>10</v>
      </c>
      <c r="E12" s="15">
        <v>1</v>
      </c>
      <c r="F12" s="15" t="s">
        <v>11</v>
      </c>
      <c r="H12" s="14">
        <v>8</v>
      </c>
      <c r="I12" s="15">
        <v>1154118</v>
      </c>
      <c r="J12" s="15" t="s">
        <v>34</v>
      </c>
      <c r="K12" s="15">
        <v>60</v>
      </c>
      <c r="L12" s="15">
        <v>1</v>
      </c>
      <c r="M12" s="15">
        <v>1</v>
      </c>
      <c r="N12" s="14" t="s">
        <v>152</v>
      </c>
      <c r="O12" s="14"/>
      <c r="Q12" s="6">
        <v>8</v>
      </c>
      <c r="R12" s="19">
        <v>0.98030817010383686</v>
      </c>
      <c r="S12" s="19">
        <v>0.70412997599679006</v>
      </c>
      <c r="U12">
        <f t="shared" ca="1" si="0"/>
        <v>0.43029028683392745</v>
      </c>
    </row>
    <row r="13" spans="1:21" x14ac:dyDescent="0.2">
      <c r="A13" s="14">
        <v>9</v>
      </c>
      <c r="B13" s="15">
        <v>1155077</v>
      </c>
      <c r="C13" s="17" t="s">
        <v>49</v>
      </c>
      <c r="D13" s="15" t="s">
        <v>37</v>
      </c>
      <c r="E13" s="15">
        <v>1</v>
      </c>
      <c r="F13" s="15" t="s">
        <v>25</v>
      </c>
      <c r="H13" s="14">
        <v>9</v>
      </c>
      <c r="I13" s="15">
        <v>1155077</v>
      </c>
      <c r="J13" s="17" t="s">
        <v>49</v>
      </c>
      <c r="K13" s="15">
        <v>20</v>
      </c>
      <c r="L13" s="15">
        <v>1</v>
      </c>
      <c r="M13" s="15">
        <v>2</v>
      </c>
      <c r="N13" s="14" t="s">
        <v>153</v>
      </c>
      <c r="O13" s="14"/>
      <c r="Q13" s="6">
        <v>9</v>
      </c>
      <c r="R13" s="19">
        <v>0.4979339253490197</v>
      </c>
      <c r="S13" s="19">
        <v>0.90284245420507447</v>
      </c>
      <c r="U13">
        <f t="shared" ca="1" si="0"/>
        <v>0.30825052328224789</v>
      </c>
    </row>
    <row r="14" spans="1:21" x14ac:dyDescent="0.2">
      <c r="A14" s="14">
        <v>10</v>
      </c>
      <c r="B14" s="15">
        <v>1154042</v>
      </c>
      <c r="C14" s="17" t="s">
        <v>40</v>
      </c>
      <c r="D14" s="15" t="s">
        <v>10</v>
      </c>
      <c r="E14" s="15">
        <v>4</v>
      </c>
      <c r="F14" s="15" t="s">
        <v>11</v>
      </c>
      <c r="H14" s="14">
        <v>10</v>
      </c>
      <c r="I14" s="15">
        <v>1154042</v>
      </c>
      <c r="J14" s="17" t="s">
        <v>40</v>
      </c>
      <c r="K14" s="15">
        <v>60</v>
      </c>
      <c r="L14" s="15">
        <v>4</v>
      </c>
      <c r="M14" s="15">
        <v>1</v>
      </c>
      <c r="N14" s="14" t="s">
        <v>154</v>
      </c>
      <c r="O14" s="14"/>
      <c r="Q14" s="6">
        <v>10</v>
      </c>
      <c r="R14" s="19">
        <v>0.39561930448843463</v>
      </c>
      <c r="S14" s="19">
        <v>0.42375030753671572</v>
      </c>
      <c r="U14">
        <f t="shared" ca="1" si="0"/>
        <v>0.76491762376908123</v>
      </c>
    </row>
    <row r="15" spans="1:21" x14ac:dyDescent="0.2">
      <c r="A15" s="14">
        <v>11</v>
      </c>
      <c r="B15" s="15">
        <v>1154013</v>
      </c>
      <c r="C15" s="17" t="s">
        <v>40</v>
      </c>
      <c r="D15" s="15" t="s">
        <v>37</v>
      </c>
      <c r="E15" s="15">
        <v>7</v>
      </c>
      <c r="F15" s="15" t="s">
        <v>11</v>
      </c>
      <c r="H15" s="14">
        <v>11</v>
      </c>
      <c r="I15" s="15">
        <v>1154013</v>
      </c>
      <c r="J15" s="17" t="s">
        <v>40</v>
      </c>
      <c r="K15" s="15">
        <v>20</v>
      </c>
      <c r="L15" s="15">
        <v>7</v>
      </c>
      <c r="M15" s="15">
        <v>1</v>
      </c>
      <c r="Q15" s="6">
        <v>11</v>
      </c>
      <c r="R15" s="19">
        <v>0.33298049192401935</v>
      </c>
      <c r="S15" s="19">
        <v>0.40279871152806324</v>
      </c>
      <c r="U15">
        <f t="shared" ca="1" si="0"/>
        <v>0.66304967481949417</v>
      </c>
    </row>
    <row r="16" spans="1:21" x14ac:dyDescent="0.2">
      <c r="A16" s="14">
        <v>12</v>
      </c>
      <c r="B16" s="15">
        <v>1154084</v>
      </c>
      <c r="C16" s="17" t="s">
        <v>45</v>
      </c>
      <c r="D16" s="15" t="s">
        <v>46</v>
      </c>
      <c r="E16" s="15">
        <v>1</v>
      </c>
      <c r="F16" s="15" t="s">
        <v>25</v>
      </c>
      <c r="H16" s="14">
        <v>12</v>
      </c>
      <c r="I16" s="15">
        <v>1154084</v>
      </c>
      <c r="J16" s="17" t="s">
        <v>45</v>
      </c>
      <c r="K16" s="15">
        <v>80</v>
      </c>
      <c r="L16" s="15">
        <v>1</v>
      </c>
      <c r="M16" s="15">
        <v>2</v>
      </c>
      <c r="Q16" s="6">
        <v>12</v>
      </c>
      <c r="R16" s="19">
        <v>0.96308237834032417</v>
      </c>
      <c r="S16" s="19">
        <v>0.40736756768162596</v>
      </c>
      <c r="U16">
        <f t="shared" ca="1" si="0"/>
        <v>0.10950207138038892</v>
      </c>
    </row>
    <row r="17" spans="1:22" x14ac:dyDescent="0.2">
      <c r="A17" s="14">
        <v>13</v>
      </c>
      <c r="B17" s="15">
        <v>1154080</v>
      </c>
      <c r="C17" s="17" t="s">
        <v>49</v>
      </c>
      <c r="D17" s="15" t="s">
        <v>46</v>
      </c>
      <c r="E17" s="15">
        <v>1</v>
      </c>
      <c r="F17" s="15" t="s">
        <v>11</v>
      </c>
      <c r="H17" s="14">
        <v>13</v>
      </c>
      <c r="I17" s="15">
        <v>1154080</v>
      </c>
      <c r="J17" s="17" t="s">
        <v>49</v>
      </c>
      <c r="K17" s="15">
        <v>80</v>
      </c>
      <c r="L17" s="15">
        <v>1</v>
      </c>
      <c r="M17" s="15">
        <v>1</v>
      </c>
      <c r="Q17" s="6">
        <v>13</v>
      </c>
      <c r="R17" s="19">
        <v>0.44679882198792675</v>
      </c>
      <c r="S17" s="19">
        <v>0.19079755423011024</v>
      </c>
      <c r="U17">
        <f t="shared" ca="1" si="0"/>
        <v>0.73474521842267737</v>
      </c>
    </row>
    <row r="18" spans="1:22" x14ac:dyDescent="0.2">
      <c r="A18" s="14">
        <v>14</v>
      </c>
      <c r="B18" s="15">
        <v>1154093</v>
      </c>
      <c r="C18" s="17" t="s">
        <v>77</v>
      </c>
      <c r="D18" s="15" t="s">
        <v>10</v>
      </c>
      <c r="E18" s="15">
        <v>2</v>
      </c>
      <c r="F18" s="15" t="s">
        <v>11</v>
      </c>
      <c r="H18" s="14">
        <v>14</v>
      </c>
      <c r="I18" s="15">
        <v>1154093</v>
      </c>
      <c r="J18" s="17" t="s">
        <v>77</v>
      </c>
      <c r="K18" s="15">
        <v>60</v>
      </c>
      <c r="L18" s="15">
        <v>2</v>
      </c>
      <c r="M18" s="15">
        <v>1</v>
      </c>
      <c r="Q18" s="6">
        <v>14</v>
      </c>
      <c r="R18" s="19">
        <v>0.67801810382846073</v>
      </c>
      <c r="S18" s="19">
        <v>0.8360639468568889</v>
      </c>
      <c r="U18">
        <f t="shared" ca="1" si="0"/>
        <v>0.81000242153902346</v>
      </c>
    </row>
    <row r="19" spans="1:22" x14ac:dyDescent="0.2">
      <c r="A19" s="14">
        <v>15</v>
      </c>
      <c r="B19" s="15">
        <v>1154091</v>
      </c>
      <c r="C19" s="15" t="s">
        <v>54</v>
      </c>
      <c r="D19" s="15" t="s">
        <v>10</v>
      </c>
      <c r="E19" s="15">
        <v>1</v>
      </c>
      <c r="F19" s="15" t="s">
        <v>11</v>
      </c>
      <c r="H19" s="14">
        <v>15</v>
      </c>
      <c r="I19" s="15">
        <v>1154091</v>
      </c>
      <c r="J19" s="15" t="s">
        <v>54</v>
      </c>
      <c r="K19" s="15">
        <v>60</v>
      </c>
      <c r="L19" s="15">
        <v>1</v>
      </c>
      <c r="M19" s="15">
        <v>1</v>
      </c>
      <c r="Q19" s="6">
        <v>15</v>
      </c>
      <c r="R19" s="19">
        <v>0.75576583612325898</v>
      </c>
      <c r="S19" s="19">
        <v>0.47389923976043902</v>
      </c>
      <c r="U19">
        <f t="shared" ca="1" si="0"/>
        <v>0.30323844291431656</v>
      </c>
    </row>
    <row r="20" spans="1:22" x14ac:dyDescent="0.2">
      <c r="A20" s="14">
        <v>16</v>
      </c>
      <c r="B20" s="15">
        <v>1154041</v>
      </c>
      <c r="C20" s="15" t="s">
        <v>57</v>
      </c>
      <c r="D20" s="15" t="s">
        <v>37</v>
      </c>
      <c r="E20" s="15">
        <v>5</v>
      </c>
      <c r="F20" s="15" t="s">
        <v>11</v>
      </c>
      <c r="H20" s="14">
        <v>16</v>
      </c>
      <c r="I20" s="15">
        <v>1154041</v>
      </c>
      <c r="J20" s="15" t="s">
        <v>57</v>
      </c>
      <c r="K20" s="15">
        <v>20</v>
      </c>
      <c r="L20" s="15">
        <v>5</v>
      </c>
      <c r="M20" s="15">
        <v>1</v>
      </c>
      <c r="Q20" s="6">
        <v>16</v>
      </c>
      <c r="R20" s="19">
        <v>0.96335206172565158</v>
      </c>
      <c r="S20" s="19">
        <v>0.77116794614918927</v>
      </c>
      <c r="U20">
        <f t="shared" ca="1" si="0"/>
        <v>5.4591542413471306E-3</v>
      </c>
    </row>
    <row r="21" spans="1:22" x14ac:dyDescent="0.2">
      <c r="A21" s="14">
        <v>17</v>
      </c>
      <c r="B21" s="15">
        <v>1154075</v>
      </c>
      <c r="C21" s="17" t="s">
        <v>60</v>
      </c>
      <c r="D21" s="15" t="s">
        <v>10</v>
      </c>
      <c r="E21" s="15">
        <v>1</v>
      </c>
      <c r="F21" s="15" t="s">
        <v>25</v>
      </c>
      <c r="H21" s="14">
        <v>17</v>
      </c>
      <c r="I21" s="15">
        <v>1154075</v>
      </c>
      <c r="J21" s="17" t="s">
        <v>60</v>
      </c>
      <c r="K21" s="15">
        <v>60</v>
      </c>
      <c r="L21" s="15">
        <v>1</v>
      </c>
      <c r="M21" s="15">
        <v>2</v>
      </c>
      <c r="Q21" s="6">
        <v>17</v>
      </c>
      <c r="R21" s="19">
        <v>0.3232056647824455</v>
      </c>
      <c r="S21" s="19">
        <v>0.90609177666512619</v>
      </c>
      <c r="U21">
        <f t="shared" ca="1" si="0"/>
        <v>0.77491666777312274</v>
      </c>
    </row>
    <row r="22" spans="1:22" x14ac:dyDescent="0.2">
      <c r="A22" s="14">
        <v>18</v>
      </c>
      <c r="B22" s="15">
        <v>1154074</v>
      </c>
      <c r="C22" s="17" t="s">
        <v>78</v>
      </c>
      <c r="D22" s="15" t="s">
        <v>10</v>
      </c>
      <c r="E22" s="15">
        <v>2</v>
      </c>
      <c r="F22" s="15" t="s">
        <v>25</v>
      </c>
      <c r="H22" s="14">
        <v>18</v>
      </c>
      <c r="I22" s="15">
        <v>1154074</v>
      </c>
      <c r="J22" s="17" t="s">
        <v>78</v>
      </c>
      <c r="K22" s="15">
        <v>60</v>
      </c>
      <c r="L22" s="15">
        <v>2</v>
      </c>
      <c r="M22" s="15">
        <v>2</v>
      </c>
      <c r="Q22" s="6">
        <v>18</v>
      </c>
      <c r="R22" s="19">
        <v>2.1351269436691855E-2</v>
      </c>
      <c r="S22" s="19">
        <v>0.14674980279615524</v>
      </c>
      <c r="U22">
        <f t="shared" ca="1" si="0"/>
        <v>0.47294522702288699</v>
      </c>
    </row>
    <row r="23" spans="1:22" x14ac:dyDescent="0.2">
      <c r="A23" s="14">
        <v>19</v>
      </c>
      <c r="B23" s="15">
        <v>1154121</v>
      </c>
      <c r="C23" s="17" t="s">
        <v>79</v>
      </c>
      <c r="D23" s="15" t="s">
        <v>46</v>
      </c>
      <c r="E23" s="15">
        <v>3</v>
      </c>
      <c r="F23" s="15" t="s">
        <v>11</v>
      </c>
      <c r="H23" s="14">
        <v>19</v>
      </c>
      <c r="I23" s="15">
        <v>1154121</v>
      </c>
      <c r="J23" s="17" t="s">
        <v>79</v>
      </c>
      <c r="K23" s="15">
        <v>80</v>
      </c>
      <c r="L23" s="15">
        <v>3</v>
      </c>
      <c r="M23" s="15">
        <v>1</v>
      </c>
      <c r="Q23" s="6">
        <v>19</v>
      </c>
      <c r="R23" s="19">
        <v>0.12506386477810716</v>
      </c>
      <c r="S23" s="19">
        <v>0.50273926514350176</v>
      </c>
      <c r="U23">
        <f t="shared" ca="1" si="0"/>
        <v>0.51117306699491882</v>
      </c>
    </row>
    <row r="24" spans="1:22" x14ac:dyDescent="0.2">
      <c r="A24" s="14">
        <v>20</v>
      </c>
      <c r="B24" s="15">
        <v>1154009</v>
      </c>
      <c r="C24" s="15" t="s">
        <v>67</v>
      </c>
      <c r="D24" s="15" t="s">
        <v>10</v>
      </c>
      <c r="E24" s="15">
        <v>4</v>
      </c>
      <c r="F24" s="15" t="s">
        <v>25</v>
      </c>
      <c r="H24" s="14">
        <v>20</v>
      </c>
      <c r="I24" s="15">
        <v>1154009</v>
      </c>
      <c r="J24" s="15" t="s">
        <v>67</v>
      </c>
      <c r="K24" s="15">
        <v>60</v>
      </c>
      <c r="L24" s="15">
        <v>4</v>
      </c>
      <c r="M24" s="15">
        <v>2</v>
      </c>
      <c r="Q24" s="6">
        <v>20</v>
      </c>
      <c r="R24" s="19">
        <v>0.69373410383826606</v>
      </c>
      <c r="S24" s="19">
        <v>0.3178527851680939</v>
      </c>
      <c r="U24">
        <f t="shared" ca="1" si="0"/>
        <v>0.34362518098160388</v>
      </c>
    </row>
    <row r="25" spans="1:22" x14ac:dyDescent="0.2">
      <c r="A25" s="14">
        <v>21</v>
      </c>
      <c r="B25" s="15">
        <v>1154113</v>
      </c>
      <c r="C25" s="17" t="s">
        <v>80</v>
      </c>
      <c r="D25" s="15" t="s">
        <v>21</v>
      </c>
      <c r="E25" s="15">
        <v>2</v>
      </c>
      <c r="F25" s="15" t="s">
        <v>11</v>
      </c>
      <c r="H25" s="14">
        <v>21</v>
      </c>
      <c r="I25" s="15">
        <v>1154113</v>
      </c>
      <c r="J25" s="17" t="s">
        <v>80</v>
      </c>
      <c r="K25" s="15">
        <v>40</v>
      </c>
      <c r="L25" s="15">
        <v>2</v>
      </c>
      <c r="M25" s="15">
        <v>1</v>
      </c>
      <c r="Q25" s="6">
        <v>21</v>
      </c>
      <c r="R25" s="19">
        <v>0.26226749258970006</v>
      </c>
      <c r="S25" s="19">
        <v>7.3274858244144592E-2</v>
      </c>
      <c r="U25">
        <f t="shared" ca="1" si="0"/>
        <v>0.53732582247288763</v>
      </c>
    </row>
    <row r="26" spans="1:22" x14ac:dyDescent="0.2">
      <c r="A26" s="14">
        <v>22</v>
      </c>
      <c r="B26" s="15">
        <v>1154016</v>
      </c>
      <c r="C26" s="17" t="s">
        <v>81</v>
      </c>
      <c r="D26" s="15" t="s">
        <v>10</v>
      </c>
      <c r="E26" s="15">
        <v>4</v>
      </c>
      <c r="F26" s="15" t="s">
        <v>11</v>
      </c>
      <c r="H26" s="14">
        <v>22</v>
      </c>
      <c r="I26" s="15">
        <v>1154016</v>
      </c>
      <c r="J26" s="17" t="s">
        <v>81</v>
      </c>
      <c r="K26" s="15">
        <v>60</v>
      </c>
      <c r="L26" s="15">
        <v>4</v>
      </c>
      <c r="M26" s="15">
        <v>1</v>
      </c>
      <c r="Q26" s="6">
        <v>22</v>
      </c>
      <c r="R26" s="19">
        <v>0.74765249144160295</v>
      </c>
      <c r="S26" s="19">
        <v>0.1843596350151665</v>
      </c>
      <c r="U26">
        <f t="shared" ca="1" si="0"/>
        <v>0.12635092633537137</v>
      </c>
    </row>
    <row r="27" spans="1:22" x14ac:dyDescent="0.2">
      <c r="A27" s="14">
        <v>23</v>
      </c>
      <c r="B27" s="15">
        <v>1154116</v>
      </c>
      <c r="C27" s="17" t="s">
        <v>82</v>
      </c>
      <c r="D27" s="15" t="s">
        <v>37</v>
      </c>
      <c r="E27" s="15">
        <v>2</v>
      </c>
      <c r="F27" s="15" t="s">
        <v>25</v>
      </c>
      <c r="H27" s="14">
        <v>23</v>
      </c>
      <c r="I27" s="15">
        <v>1154116</v>
      </c>
      <c r="J27" s="17" t="s">
        <v>82</v>
      </c>
      <c r="K27" s="15">
        <v>20</v>
      </c>
      <c r="L27" s="15">
        <v>2</v>
      </c>
      <c r="M27" s="15">
        <v>2</v>
      </c>
      <c r="Q27" s="6">
        <v>23</v>
      </c>
      <c r="R27" s="19">
        <v>0.80118343991686258</v>
      </c>
      <c r="S27" s="19">
        <v>0.68441340245272597</v>
      </c>
      <c r="U27">
        <f t="shared" ca="1" si="0"/>
        <v>0.45811420636357481</v>
      </c>
    </row>
    <row r="28" spans="1:22" x14ac:dyDescent="0.2">
      <c r="A28" s="14">
        <v>24</v>
      </c>
      <c r="B28" s="15">
        <v>1154075</v>
      </c>
      <c r="C28" s="17" t="s">
        <v>60</v>
      </c>
      <c r="D28" s="15" t="s">
        <v>10</v>
      </c>
      <c r="E28" s="15">
        <v>1</v>
      </c>
      <c r="F28" s="15" t="s">
        <v>25</v>
      </c>
      <c r="H28" s="14">
        <v>24</v>
      </c>
      <c r="I28" s="15">
        <v>1154075</v>
      </c>
      <c r="J28" s="17" t="s">
        <v>60</v>
      </c>
      <c r="K28" s="15">
        <v>60</v>
      </c>
      <c r="L28" s="15">
        <v>1</v>
      </c>
      <c r="M28" s="15">
        <v>2</v>
      </c>
      <c r="Q28" s="6">
        <v>24</v>
      </c>
      <c r="R28" s="19">
        <v>0.18185574390457382</v>
      </c>
      <c r="S28" s="19">
        <v>0.58360369787375044</v>
      </c>
      <c r="U28">
        <f t="shared" ca="1" si="0"/>
        <v>0.34856506667425668</v>
      </c>
    </row>
    <row r="29" spans="1:22" x14ac:dyDescent="0.2">
      <c r="A29" s="14">
        <v>25</v>
      </c>
      <c r="B29" s="15">
        <v>1154024</v>
      </c>
      <c r="C29" s="17" t="s">
        <v>76</v>
      </c>
      <c r="D29" s="15" t="s">
        <v>46</v>
      </c>
      <c r="E29" s="15">
        <v>3</v>
      </c>
      <c r="F29" s="15" t="s">
        <v>11</v>
      </c>
      <c r="H29" s="14">
        <v>25</v>
      </c>
      <c r="I29" s="15">
        <v>1154024</v>
      </c>
      <c r="J29" s="17" t="s">
        <v>76</v>
      </c>
      <c r="K29" s="15">
        <v>80</v>
      </c>
      <c r="L29" s="15">
        <v>3</v>
      </c>
      <c r="M29" s="15">
        <v>1</v>
      </c>
      <c r="Q29" s="6">
        <v>25</v>
      </c>
      <c r="R29" s="19">
        <v>2.4112304611294211E-2</v>
      </c>
      <c r="S29" s="19">
        <v>0.84845796528738981</v>
      </c>
      <c r="U29">
        <f t="shared" ca="1" si="0"/>
        <v>0.51983794141720352</v>
      </c>
    </row>
    <row r="30" spans="1:22" x14ac:dyDescent="0.2">
      <c r="Q30" s="20"/>
      <c r="R30" s="21"/>
      <c r="S30" s="21"/>
      <c r="T30" s="20"/>
      <c r="U30" s="20"/>
      <c r="V30" s="20"/>
    </row>
    <row r="31" spans="1:22" x14ac:dyDescent="0.2">
      <c r="Q31" s="20"/>
      <c r="R31" s="20"/>
      <c r="S31" s="20"/>
      <c r="T31" s="20"/>
      <c r="U31" s="20"/>
      <c r="V31" s="20"/>
    </row>
    <row r="33" spans="1:24" x14ac:dyDescent="0.2">
      <c r="A33">
        <v>4</v>
      </c>
      <c r="B33" s="25" t="s">
        <v>155</v>
      </c>
      <c r="H33">
        <v>5</v>
      </c>
      <c r="I33" s="25" t="s">
        <v>156</v>
      </c>
      <c r="O33">
        <v>6</v>
      </c>
      <c r="U33">
        <v>7</v>
      </c>
      <c r="V33" s="25" t="s">
        <v>128</v>
      </c>
    </row>
    <row r="35" spans="1:24" x14ac:dyDescent="0.2">
      <c r="B35" s="34" t="s">
        <v>92</v>
      </c>
      <c r="C35" s="34" t="s">
        <v>93</v>
      </c>
      <c r="D35" s="34" t="s">
        <v>94</v>
      </c>
      <c r="E35" s="34" t="s">
        <v>95</v>
      </c>
      <c r="F35" s="34" t="s">
        <v>96</v>
      </c>
      <c r="I35" s="34" t="s">
        <v>97</v>
      </c>
      <c r="J35" s="34" t="s">
        <v>98</v>
      </c>
      <c r="K35" s="34" t="s">
        <v>99</v>
      </c>
      <c r="L35" s="34" t="s">
        <v>100</v>
      </c>
      <c r="M35" s="34" t="s">
        <v>101</v>
      </c>
      <c r="O35" s="34" t="s">
        <v>120</v>
      </c>
      <c r="P35" s="34" t="s">
        <v>121</v>
      </c>
      <c r="Q35" s="34" t="s">
        <v>122</v>
      </c>
      <c r="R35" s="34" t="s">
        <v>123</v>
      </c>
      <c r="S35" s="34" t="s">
        <v>124</v>
      </c>
      <c r="V35" s="52" t="s">
        <v>131</v>
      </c>
      <c r="W35" s="54" t="s">
        <v>132</v>
      </c>
      <c r="X35" s="55"/>
    </row>
    <row r="36" spans="1:24" x14ac:dyDescent="0.2">
      <c r="B36" s="18">
        <f t="shared" ref="B36:B60" si="1">R5^2</f>
        <v>0.50923905984999718</v>
      </c>
      <c r="C36" s="18">
        <f t="shared" ref="C36:C60" si="2">B36*J5</f>
        <v>7.8154050157534294E-2</v>
      </c>
      <c r="D36" s="18">
        <f t="shared" ref="D36:D60" si="3">B36*K5</f>
        <v>30.554343590999832</v>
      </c>
      <c r="E36" s="18">
        <f t="shared" ref="E36:E60" si="4">B36*L5</f>
        <v>1.0184781196999944</v>
      </c>
      <c r="F36" s="18">
        <f t="shared" ref="F36:F60" si="5">B36*M5</f>
        <v>0.50923905984999718</v>
      </c>
      <c r="I36" s="18">
        <f t="shared" ref="I36:I60" si="6">S5^2</f>
        <v>0.10115247115931932</v>
      </c>
      <c r="J36" s="18">
        <f t="shared" ref="J36:J60" si="7">I36*J5</f>
        <v>1.5524094532089978E-2</v>
      </c>
      <c r="K36" s="18">
        <f t="shared" ref="K36:K60" si="8">I36*K5</f>
        <v>6.0691482695591592</v>
      </c>
      <c r="L36" s="18">
        <f t="shared" ref="L36:L60" si="9">I36*L5</f>
        <v>0.20230494231863863</v>
      </c>
      <c r="M36" s="18">
        <f t="shared" ref="M36:M60" si="10">I36*M5</f>
        <v>0.10115247115931932</v>
      </c>
      <c r="O36" s="6">
        <v>1</v>
      </c>
      <c r="P36" s="18">
        <f>C61/B61</f>
        <v>0.12959254761760558</v>
      </c>
      <c r="Q36" s="18">
        <f>D61/B61</f>
        <v>51.92696436238927</v>
      </c>
      <c r="R36" s="18">
        <f>E61/B61</f>
        <v>2.4875334782515033</v>
      </c>
      <c r="S36" s="18">
        <f>F61/B61</f>
        <v>1.3929507021927703</v>
      </c>
      <c r="V36" s="53"/>
      <c r="W36" s="34">
        <v>1</v>
      </c>
      <c r="X36" s="34">
        <v>2</v>
      </c>
    </row>
    <row r="37" spans="1:24" x14ac:dyDescent="0.2">
      <c r="B37" s="18">
        <f t="shared" si="1"/>
        <v>0.48805939423242523</v>
      </c>
      <c r="C37" s="18">
        <f t="shared" si="2"/>
        <v>6.1346354413936779E-2</v>
      </c>
      <c r="D37" s="18">
        <f t="shared" si="3"/>
        <v>29.283563653945514</v>
      </c>
      <c r="E37" s="18">
        <f t="shared" si="4"/>
        <v>1.9522375769297009</v>
      </c>
      <c r="F37" s="18">
        <f t="shared" si="5"/>
        <v>0.48805939423242523</v>
      </c>
      <c r="I37" s="18">
        <f t="shared" si="6"/>
        <v>0.17761128607632123</v>
      </c>
      <c r="J37" s="18">
        <f t="shared" si="7"/>
        <v>2.232475193042649E-2</v>
      </c>
      <c r="K37" s="18">
        <f t="shared" si="8"/>
        <v>10.656677164579275</v>
      </c>
      <c r="L37" s="18">
        <f t="shared" si="9"/>
        <v>0.71044514430528494</v>
      </c>
      <c r="M37" s="18">
        <f t="shared" si="10"/>
        <v>0.17761128607632123</v>
      </c>
      <c r="O37" s="6">
        <v>2</v>
      </c>
      <c r="P37" s="18">
        <f>J61/I61</f>
        <v>0.1328112960343065</v>
      </c>
      <c r="Q37" s="18">
        <f>K61/I61</f>
        <v>51.449446043189141</v>
      </c>
      <c r="R37" s="18">
        <f>L61/I61</f>
        <v>2.2822662868327632</v>
      </c>
      <c r="S37" s="18">
        <f>M61/I61</f>
        <v>1.4299687385462663</v>
      </c>
      <c r="V37" s="14">
        <v>1</v>
      </c>
      <c r="W37" s="19">
        <f t="shared" ref="W37:W61" si="11">SQRT((((J5-P$36)^2)+((K5-Q$36)^2)+((L5-R$36)^2)+((M5-S$36)^2)))</f>
        <v>8.0973189261484499</v>
      </c>
      <c r="X37" s="19">
        <f t="shared" ref="X37:X61" si="12">SQRT((((J5-P$37)^2)+((K5-Q$37)^2)+((L5-R$37)^2)+((M5-S$37)^2)))</f>
        <v>8.566034509328933</v>
      </c>
    </row>
    <row r="38" spans="1:24" x14ac:dyDescent="0.2">
      <c r="B38" s="18">
        <f t="shared" si="1"/>
        <v>1.8087911296265316E-2</v>
      </c>
      <c r="C38" s="18">
        <f t="shared" si="2"/>
        <v>2.2609889120331645E-3</v>
      </c>
      <c r="D38" s="18">
        <f t="shared" si="3"/>
        <v>1.085274677775919</v>
      </c>
      <c r="E38" s="18">
        <f t="shared" si="4"/>
        <v>5.4263733888795948E-2</v>
      </c>
      <c r="F38" s="18">
        <f t="shared" si="5"/>
        <v>1.8087911296265316E-2</v>
      </c>
      <c r="I38" s="18">
        <f t="shared" si="6"/>
        <v>5.6430209895608416E-2</v>
      </c>
      <c r="J38" s="18">
        <f t="shared" si="7"/>
        <v>7.053776236951052E-3</v>
      </c>
      <c r="K38" s="18">
        <f t="shared" si="8"/>
        <v>3.3858125937365049</v>
      </c>
      <c r="L38" s="18">
        <f t="shared" si="9"/>
        <v>0.16929062968682523</v>
      </c>
      <c r="M38" s="18">
        <f t="shared" si="10"/>
        <v>5.6430209895608416E-2</v>
      </c>
      <c r="V38" s="14">
        <v>2</v>
      </c>
      <c r="W38" s="19">
        <f t="shared" si="11"/>
        <v>8.2228878646802066</v>
      </c>
      <c r="X38" s="19">
        <f t="shared" si="12"/>
        <v>8.7319817821264802</v>
      </c>
    </row>
    <row r="39" spans="1:24" x14ac:dyDescent="0.2">
      <c r="B39" s="18">
        <f t="shared" si="1"/>
        <v>0.20801586667188149</v>
      </c>
      <c r="C39" s="18">
        <f t="shared" si="2"/>
        <v>3.076901361188247E-2</v>
      </c>
      <c r="D39" s="18">
        <f t="shared" si="3"/>
        <v>8.3206346668752591</v>
      </c>
      <c r="E39" s="18">
        <f t="shared" si="4"/>
        <v>0.20801586667188149</v>
      </c>
      <c r="F39" s="18">
        <f t="shared" si="5"/>
        <v>0.20801586667188149</v>
      </c>
      <c r="I39" s="18">
        <f t="shared" si="6"/>
        <v>4.3476073318869345E-2</v>
      </c>
      <c r="J39" s="18">
        <f t="shared" si="7"/>
        <v>6.4308358450827574E-3</v>
      </c>
      <c r="K39" s="18">
        <f t="shared" si="8"/>
        <v>1.7390429327547738</v>
      </c>
      <c r="L39" s="18">
        <f t="shared" si="9"/>
        <v>4.3476073318869345E-2</v>
      </c>
      <c r="M39" s="18">
        <f t="shared" si="10"/>
        <v>4.3476073318869345E-2</v>
      </c>
      <c r="V39" s="14">
        <v>3</v>
      </c>
      <c r="W39" s="19">
        <f t="shared" si="11"/>
        <v>8.0988244633337558</v>
      </c>
      <c r="X39" s="19">
        <f t="shared" si="12"/>
        <v>8.5913938789828208</v>
      </c>
    </row>
    <row r="40" spans="1:24" x14ac:dyDescent="0.2">
      <c r="B40" s="18">
        <f t="shared" si="1"/>
        <v>0.65610112559467471</v>
      </c>
      <c r="C40" s="18">
        <f t="shared" si="2"/>
        <v>9.3403285240908546E-2</v>
      </c>
      <c r="D40" s="18">
        <f t="shared" si="3"/>
        <v>26.244045023786988</v>
      </c>
      <c r="E40" s="18">
        <f t="shared" si="4"/>
        <v>1.3122022511893494</v>
      </c>
      <c r="F40" s="18">
        <f t="shared" si="5"/>
        <v>1.3122022511893494</v>
      </c>
      <c r="I40" s="18">
        <f t="shared" si="6"/>
        <v>0.29455048991462007</v>
      </c>
      <c r="J40" s="18">
        <f t="shared" si="7"/>
        <v>4.1932535022567441E-2</v>
      </c>
      <c r="K40" s="18">
        <f t="shared" si="8"/>
        <v>11.782019596584803</v>
      </c>
      <c r="L40" s="18">
        <f t="shared" si="9"/>
        <v>0.58910097982924015</v>
      </c>
      <c r="M40" s="18">
        <f t="shared" si="10"/>
        <v>0.58910097982924015</v>
      </c>
      <c r="V40" s="14">
        <v>4</v>
      </c>
      <c r="W40" s="19">
        <f t="shared" si="11"/>
        <v>12.025804787136511</v>
      </c>
      <c r="X40" s="19">
        <f t="shared" si="12"/>
        <v>11.529055590749678</v>
      </c>
    </row>
    <row r="41" spans="1:24" x14ac:dyDescent="0.2">
      <c r="B41" s="18">
        <f t="shared" si="1"/>
        <v>0.23039692463184031</v>
      </c>
      <c r="C41" s="18">
        <f t="shared" si="2"/>
        <v>3.5999519473725046E-2</v>
      </c>
      <c r="D41" s="18">
        <f t="shared" si="3"/>
        <v>13.823815477910419</v>
      </c>
      <c r="E41" s="18">
        <f t="shared" si="4"/>
        <v>0.46079384926368061</v>
      </c>
      <c r="F41" s="18">
        <f t="shared" si="5"/>
        <v>0.23039692463184031</v>
      </c>
      <c r="I41" s="18">
        <f t="shared" si="6"/>
        <v>0.54954030317387514</v>
      </c>
      <c r="J41" s="18">
        <f t="shared" si="7"/>
        <v>8.5865672370917995E-2</v>
      </c>
      <c r="K41" s="18">
        <f t="shared" si="8"/>
        <v>32.972418190432506</v>
      </c>
      <c r="L41" s="18">
        <f t="shared" si="9"/>
        <v>1.0990806063477503</v>
      </c>
      <c r="M41" s="18">
        <f t="shared" si="10"/>
        <v>0.54954030317387514</v>
      </c>
      <c r="V41" s="14">
        <v>5</v>
      </c>
      <c r="W41" s="19">
        <f t="shared" si="11"/>
        <v>11.952357076338609</v>
      </c>
      <c r="X41" s="19">
        <f t="shared" si="12"/>
        <v>11.467105815792594</v>
      </c>
    </row>
    <row r="42" spans="1:24" x14ac:dyDescent="0.2">
      <c r="B42" s="18">
        <f t="shared" si="1"/>
        <v>0.45763108035154904</v>
      </c>
      <c r="C42" s="18">
        <f t="shared" si="2"/>
        <v>6.4831069716469444E-2</v>
      </c>
      <c r="D42" s="18">
        <f t="shared" si="3"/>
        <v>27.457864821092944</v>
      </c>
      <c r="E42" s="18">
        <f t="shared" si="4"/>
        <v>1.8305243214061961</v>
      </c>
      <c r="F42" s="18">
        <f t="shared" si="5"/>
        <v>0.91526216070309807</v>
      </c>
      <c r="I42" s="18">
        <f t="shared" si="6"/>
        <v>0.23974854387865502</v>
      </c>
      <c r="J42" s="18">
        <f t="shared" si="7"/>
        <v>3.3964377049476129E-2</v>
      </c>
      <c r="K42" s="18">
        <f t="shared" si="8"/>
        <v>14.384912632719301</v>
      </c>
      <c r="L42" s="18">
        <f t="shared" si="9"/>
        <v>0.95899417551462007</v>
      </c>
      <c r="M42" s="18">
        <f t="shared" si="10"/>
        <v>0.47949708775731004</v>
      </c>
      <c r="V42" s="14">
        <v>6</v>
      </c>
      <c r="W42" s="19">
        <f t="shared" si="11"/>
        <v>8.0973275945011753</v>
      </c>
      <c r="X42" s="19">
        <f t="shared" si="12"/>
        <v>8.5660416595990725</v>
      </c>
    </row>
    <row r="43" spans="1:24" x14ac:dyDescent="0.2">
      <c r="B43" s="18">
        <f t="shared" si="1"/>
        <v>0.96100410837233319</v>
      </c>
      <c r="C43" s="18">
        <f t="shared" si="2"/>
        <v>0.12880124508045854</v>
      </c>
      <c r="D43" s="18">
        <f t="shared" si="3"/>
        <v>57.660246502339994</v>
      </c>
      <c r="E43" s="18">
        <f t="shared" si="4"/>
        <v>0.96100410837233319</v>
      </c>
      <c r="F43" s="18">
        <f t="shared" si="5"/>
        <v>0.96100410837233319</v>
      </c>
      <c r="I43" s="18">
        <f t="shared" si="6"/>
        <v>0.49579902309724017</v>
      </c>
      <c r="J43" s="18">
        <f t="shared" si="7"/>
        <v>6.6450841290116219E-2</v>
      </c>
      <c r="K43" s="18">
        <f t="shared" si="8"/>
        <v>29.747941385834409</v>
      </c>
      <c r="L43" s="18">
        <f t="shared" si="9"/>
        <v>0.49579902309724017</v>
      </c>
      <c r="M43" s="18">
        <f t="shared" si="10"/>
        <v>0.49579902309724017</v>
      </c>
      <c r="V43" s="14">
        <v>7</v>
      </c>
      <c r="W43" s="19">
        <f t="shared" si="11"/>
        <v>8.2359039588779765</v>
      </c>
      <c r="X43" s="19">
        <f t="shared" si="12"/>
        <v>8.7399997788506099</v>
      </c>
    </row>
    <row r="44" spans="1:24" x14ac:dyDescent="0.2">
      <c r="B44" s="18">
        <f t="shared" si="1"/>
        <v>0.24793819401348313</v>
      </c>
      <c r="C44" s="18">
        <f t="shared" si="2"/>
        <v>3.1508812155880146E-2</v>
      </c>
      <c r="D44" s="18">
        <f t="shared" si="3"/>
        <v>4.9587638802696627</v>
      </c>
      <c r="E44" s="18">
        <f t="shared" si="4"/>
        <v>0.24793819401348313</v>
      </c>
      <c r="F44" s="18">
        <f t="shared" si="5"/>
        <v>0.49587638802696626</v>
      </c>
      <c r="I44" s="18">
        <f t="shared" si="6"/>
        <v>0.81512449711504198</v>
      </c>
      <c r="J44" s="18">
        <f t="shared" si="7"/>
        <v>0.10358873817503658</v>
      </c>
      <c r="K44" s="18">
        <f t="shared" si="8"/>
        <v>16.302489942300838</v>
      </c>
      <c r="L44" s="18">
        <f t="shared" si="9"/>
        <v>0.81512449711504198</v>
      </c>
      <c r="M44" s="18">
        <f t="shared" si="10"/>
        <v>1.630248994230084</v>
      </c>
      <c r="V44" s="14">
        <v>8</v>
      </c>
      <c r="W44" s="19">
        <f t="shared" si="11"/>
        <v>8.2183386508875529</v>
      </c>
      <c r="X44" s="19">
        <f t="shared" si="12"/>
        <v>8.6568501427849966</v>
      </c>
    </row>
    <row r="45" spans="1:24" x14ac:dyDescent="0.2">
      <c r="B45" s="18">
        <f t="shared" si="1"/>
        <v>0.15651463408391275</v>
      </c>
      <c r="C45" s="18">
        <f t="shared" si="2"/>
        <v>1.9781710696716751E-2</v>
      </c>
      <c r="D45" s="18">
        <f t="shared" si="3"/>
        <v>9.3908780450347642</v>
      </c>
      <c r="E45" s="18">
        <f t="shared" si="4"/>
        <v>0.62605853633565101</v>
      </c>
      <c r="F45" s="18">
        <f t="shared" si="5"/>
        <v>0.15651463408391275</v>
      </c>
      <c r="I45" s="18">
        <f t="shared" si="6"/>
        <v>0.17956432313746115</v>
      </c>
      <c r="J45" s="18">
        <f t="shared" si="7"/>
        <v>2.2694935285429117E-2</v>
      </c>
      <c r="K45" s="18">
        <f t="shared" si="8"/>
        <v>10.773859388247669</v>
      </c>
      <c r="L45" s="18">
        <f t="shared" si="9"/>
        <v>0.71825729254984461</v>
      </c>
      <c r="M45" s="18">
        <f t="shared" si="10"/>
        <v>0.17956432313746115</v>
      </c>
      <c r="V45" s="14">
        <v>9</v>
      </c>
      <c r="W45" s="19">
        <f t="shared" si="11"/>
        <v>31.967363425724027</v>
      </c>
      <c r="X45" s="19">
        <f t="shared" si="12"/>
        <v>31.480737470751922</v>
      </c>
    </row>
    <row r="46" spans="1:24" x14ac:dyDescent="0.2">
      <c r="B46" s="18">
        <f t="shared" si="1"/>
        <v>0.11087600800196191</v>
      </c>
      <c r="C46" s="18">
        <f t="shared" si="2"/>
        <v>1.4013495455803519E-2</v>
      </c>
      <c r="D46" s="18">
        <f t="shared" si="3"/>
        <v>2.2175201600392382</v>
      </c>
      <c r="E46" s="18">
        <f t="shared" si="4"/>
        <v>0.77613205601373336</v>
      </c>
      <c r="F46" s="18">
        <f t="shared" si="5"/>
        <v>0.11087600800196191</v>
      </c>
      <c r="I46" s="18">
        <f t="shared" si="6"/>
        <v>0.1622468020086679</v>
      </c>
      <c r="J46" s="18">
        <f t="shared" si="7"/>
        <v>2.050619303165108E-2</v>
      </c>
      <c r="K46" s="18">
        <f t="shared" si="8"/>
        <v>3.244936040173358</v>
      </c>
      <c r="L46" s="18">
        <f t="shared" si="9"/>
        <v>1.1357276140606754</v>
      </c>
      <c r="M46" s="18">
        <f t="shared" si="10"/>
        <v>0.1622468020086679</v>
      </c>
      <c r="V46" s="14">
        <v>10</v>
      </c>
      <c r="W46" s="19">
        <f t="shared" si="11"/>
        <v>8.2228875647989916</v>
      </c>
      <c r="X46" s="19">
        <f t="shared" si="12"/>
        <v>8.7319812437456452</v>
      </c>
    </row>
    <row r="47" spans="1:24" x14ac:dyDescent="0.2">
      <c r="B47" s="18">
        <f t="shared" si="1"/>
        <v>0.92752766746965531</v>
      </c>
      <c r="C47" s="18">
        <f t="shared" si="2"/>
        <v>8.1802787339337657E-2</v>
      </c>
      <c r="D47" s="18">
        <f t="shared" si="3"/>
        <v>74.202213397572422</v>
      </c>
      <c r="E47" s="18">
        <f t="shared" si="4"/>
        <v>0.92752766746965531</v>
      </c>
      <c r="F47" s="18">
        <f t="shared" si="5"/>
        <v>1.8550553349393106</v>
      </c>
      <c r="I47" s="18">
        <f t="shared" si="6"/>
        <v>0.16594833519884411</v>
      </c>
      <c r="J47" s="18">
        <f t="shared" si="7"/>
        <v>1.4635721229342502E-2</v>
      </c>
      <c r="K47" s="18">
        <f t="shared" si="8"/>
        <v>13.275866815907529</v>
      </c>
      <c r="L47" s="18">
        <f t="shared" si="9"/>
        <v>0.16594833519884411</v>
      </c>
      <c r="M47" s="18">
        <f t="shared" si="10"/>
        <v>0.33189667039768822</v>
      </c>
      <c r="V47" s="14">
        <v>11</v>
      </c>
      <c r="W47" s="19">
        <f t="shared" si="11"/>
        <v>32.246671580567174</v>
      </c>
      <c r="X47" s="19">
        <f t="shared" si="12"/>
        <v>31.804238430989987</v>
      </c>
    </row>
    <row r="48" spans="1:24" x14ac:dyDescent="0.2">
      <c r="B48" s="18">
        <f t="shared" si="1"/>
        <v>0.19962918732979906</v>
      </c>
      <c r="C48" s="18">
        <f t="shared" si="2"/>
        <v>2.5369542556495296E-2</v>
      </c>
      <c r="D48" s="18">
        <f t="shared" si="3"/>
        <v>15.970334986383925</v>
      </c>
      <c r="E48" s="18">
        <f t="shared" si="4"/>
        <v>0.19962918732979906</v>
      </c>
      <c r="F48" s="18">
        <f t="shared" si="5"/>
        <v>0.19962918732979906</v>
      </c>
      <c r="I48" s="18">
        <f t="shared" si="6"/>
        <v>3.6403706700191857E-2</v>
      </c>
      <c r="J48" s="18">
        <f t="shared" si="7"/>
        <v>4.6263043931493815E-3</v>
      </c>
      <c r="K48" s="18">
        <f t="shared" si="8"/>
        <v>2.9122965360153485</v>
      </c>
      <c r="L48" s="18">
        <f t="shared" si="9"/>
        <v>3.6403706700191857E-2</v>
      </c>
      <c r="M48" s="18">
        <f t="shared" si="10"/>
        <v>3.6403706700191857E-2</v>
      </c>
      <c r="V48" s="14">
        <v>12</v>
      </c>
      <c r="W48" s="19">
        <f t="shared" si="11"/>
        <v>28.119002621223885</v>
      </c>
      <c r="X48" s="19">
        <f t="shared" si="12"/>
        <v>28.585053163735701</v>
      </c>
    </row>
    <row r="49" spans="1:24" x14ac:dyDescent="0.2">
      <c r="B49" s="18">
        <f t="shared" si="1"/>
        <v>0.45970854911914133</v>
      </c>
      <c r="C49" s="18">
        <f t="shared" si="2"/>
        <v>5.9698262975888497E-2</v>
      </c>
      <c r="D49" s="18">
        <f t="shared" si="3"/>
        <v>27.58251294714848</v>
      </c>
      <c r="E49" s="18">
        <f t="shared" si="4"/>
        <v>0.91941709823828266</v>
      </c>
      <c r="F49" s="18">
        <f t="shared" si="5"/>
        <v>0.45970854911914133</v>
      </c>
      <c r="I49" s="18">
        <f t="shared" si="6"/>
        <v>0.69900292323391877</v>
      </c>
      <c r="J49" s="18">
        <f t="shared" si="7"/>
        <v>9.0773296281071406E-2</v>
      </c>
      <c r="K49" s="18">
        <f t="shared" si="8"/>
        <v>41.940175394035123</v>
      </c>
      <c r="L49" s="18">
        <f t="shared" si="9"/>
        <v>1.3980058464678375</v>
      </c>
      <c r="M49" s="18">
        <f t="shared" si="10"/>
        <v>0.69900292323391877</v>
      </c>
      <c r="V49" s="14">
        <v>13</v>
      </c>
      <c r="W49" s="19">
        <f t="shared" si="11"/>
        <v>28.115164988133916</v>
      </c>
      <c r="X49" s="19">
        <f t="shared" si="12"/>
        <v>28.582568883793492</v>
      </c>
    </row>
    <row r="50" spans="1:24" x14ac:dyDescent="0.2">
      <c r="B50" s="18">
        <f t="shared" si="1"/>
        <v>0.5711819990510888</v>
      </c>
      <c r="C50" s="18">
        <f t="shared" si="2"/>
        <v>8.7660570687701833E-2</v>
      </c>
      <c r="D50" s="18">
        <f t="shared" si="3"/>
        <v>34.27091994306533</v>
      </c>
      <c r="E50" s="18">
        <f t="shared" si="4"/>
        <v>0.5711819990510888</v>
      </c>
      <c r="F50" s="18">
        <f t="shared" si="5"/>
        <v>0.5711819990510888</v>
      </c>
      <c r="I50" s="18">
        <f t="shared" si="6"/>
        <v>0.22458048944552206</v>
      </c>
      <c r="J50" s="18">
        <f t="shared" si="7"/>
        <v>3.4466866782958593E-2</v>
      </c>
      <c r="K50" s="18">
        <f t="shared" si="8"/>
        <v>13.474829366731324</v>
      </c>
      <c r="L50" s="18">
        <f t="shared" si="9"/>
        <v>0.22458048944552206</v>
      </c>
      <c r="M50" s="18">
        <f t="shared" si="10"/>
        <v>0.22458048944552206</v>
      </c>
      <c r="V50" s="14">
        <v>14</v>
      </c>
      <c r="W50" s="19">
        <f t="shared" si="11"/>
        <v>8.0972837189411262</v>
      </c>
      <c r="X50" s="19">
        <f t="shared" si="12"/>
        <v>8.5660101006673077</v>
      </c>
    </row>
    <row r="51" spans="1:24" x14ac:dyDescent="0.2">
      <c r="B51" s="18">
        <f t="shared" si="1"/>
        <v>0.92804719483106357</v>
      </c>
      <c r="C51" s="18">
        <f t="shared" si="2"/>
        <v>0.14951871472278247</v>
      </c>
      <c r="D51" s="18">
        <f t="shared" si="3"/>
        <v>18.560943896621271</v>
      </c>
      <c r="E51" s="18">
        <f t="shared" si="4"/>
        <v>4.6402359741553179</v>
      </c>
      <c r="F51" s="18">
        <f t="shared" si="5"/>
        <v>0.92804719483106357</v>
      </c>
      <c r="I51" s="18">
        <f t="shared" si="6"/>
        <v>0.59470000116795885</v>
      </c>
      <c r="J51" s="18">
        <f t="shared" si="7"/>
        <v>9.5812777965948934E-2</v>
      </c>
      <c r="K51" s="18">
        <f t="shared" si="8"/>
        <v>11.894000023359176</v>
      </c>
      <c r="L51" s="18">
        <f t="shared" si="9"/>
        <v>2.973500005839794</v>
      </c>
      <c r="M51" s="18">
        <f t="shared" si="10"/>
        <v>0.59470000116795885</v>
      </c>
      <c r="V51" s="14">
        <v>15</v>
      </c>
      <c r="W51" s="19">
        <f t="shared" si="11"/>
        <v>8.2183721471021816</v>
      </c>
      <c r="X51" s="19">
        <f t="shared" si="12"/>
        <v>8.6568747125437664</v>
      </c>
    </row>
    <row r="52" spans="1:24" x14ac:dyDescent="0.2">
      <c r="B52" s="18">
        <f t="shared" si="1"/>
        <v>0.10446190174746253</v>
      </c>
      <c r="C52" s="18">
        <f t="shared" si="2"/>
        <v>1.3710624604354458E-2</v>
      </c>
      <c r="D52" s="18">
        <f t="shared" si="3"/>
        <v>6.2677141048477516</v>
      </c>
      <c r="E52" s="18">
        <f t="shared" si="4"/>
        <v>0.10446190174746253</v>
      </c>
      <c r="F52" s="18">
        <f t="shared" si="5"/>
        <v>0.20892380349492506</v>
      </c>
      <c r="I52" s="18">
        <f t="shared" si="6"/>
        <v>0.82100230774016492</v>
      </c>
      <c r="J52" s="18">
        <f t="shared" si="7"/>
        <v>0.10775655289089665</v>
      </c>
      <c r="K52" s="18">
        <f t="shared" si="8"/>
        <v>49.260138464409891</v>
      </c>
      <c r="L52" s="18">
        <f t="shared" si="9"/>
        <v>0.82100230774016492</v>
      </c>
      <c r="M52" s="18">
        <f t="shared" si="10"/>
        <v>1.6420046154803298</v>
      </c>
      <c r="V52" s="14">
        <v>16</v>
      </c>
      <c r="W52" s="19">
        <f t="shared" si="11"/>
        <v>32.028096182795188</v>
      </c>
      <c r="X52" s="19">
        <f t="shared" si="12"/>
        <v>31.569596243138925</v>
      </c>
    </row>
    <row r="53" spans="1:24" x14ac:dyDescent="0.2">
      <c r="B53" s="18">
        <f t="shared" si="1"/>
        <v>4.5587670655821176E-4</v>
      </c>
      <c r="C53" s="18">
        <f t="shared" si="2"/>
        <v>6.1416722966870191E-5</v>
      </c>
      <c r="D53" s="18">
        <f t="shared" si="3"/>
        <v>2.7352602393492704E-2</v>
      </c>
      <c r="E53" s="18">
        <f t="shared" si="4"/>
        <v>9.1175341311642351E-4</v>
      </c>
      <c r="F53" s="18">
        <f t="shared" si="5"/>
        <v>9.1175341311642351E-4</v>
      </c>
      <c r="I53" s="18">
        <f t="shared" si="6"/>
        <v>2.1535504620710452E-2</v>
      </c>
      <c r="J53" s="18">
        <f t="shared" si="7"/>
        <v>2.9013110391790469E-3</v>
      </c>
      <c r="K53" s="18">
        <f t="shared" si="8"/>
        <v>1.2921302772426271</v>
      </c>
      <c r="L53" s="18">
        <f t="shared" si="9"/>
        <v>4.3071009241420904E-2</v>
      </c>
      <c r="M53" s="18">
        <f t="shared" si="10"/>
        <v>4.3071009241420904E-2</v>
      </c>
      <c r="V53" s="14">
        <v>17</v>
      </c>
      <c r="W53" s="19">
        <f t="shared" si="11"/>
        <v>8.2313529782271235</v>
      </c>
      <c r="X53" s="19">
        <f t="shared" si="12"/>
        <v>8.6649361149036501</v>
      </c>
    </row>
    <row r="54" spans="1:24" x14ac:dyDescent="0.2">
      <c r="B54" s="18">
        <f t="shared" si="1"/>
        <v>1.5640970273236673E-2</v>
      </c>
      <c r="C54" s="18">
        <f t="shared" si="2"/>
        <v>2.1180480578341329E-3</v>
      </c>
      <c r="D54" s="18">
        <f t="shared" si="3"/>
        <v>1.2512776218589339</v>
      </c>
      <c r="E54" s="18">
        <f t="shared" si="4"/>
        <v>4.692291081971002E-2</v>
      </c>
      <c r="F54" s="18">
        <f t="shared" si="5"/>
        <v>1.5640970273236673E-2</v>
      </c>
      <c r="I54" s="18">
        <f t="shared" si="6"/>
        <v>0.25274676871702817</v>
      </c>
      <c r="J54" s="18">
        <f t="shared" si="7"/>
        <v>3.4226124930430896E-2</v>
      </c>
      <c r="K54" s="18">
        <f t="shared" si="8"/>
        <v>20.219741497362254</v>
      </c>
      <c r="L54" s="18">
        <f t="shared" si="9"/>
        <v>0.75824030615108451</v>
      </c>
      <c r="M54" s="18">
        <f t="shared" si="10"/>
        <v>0.25274676871702817</v>
      </c>
      <c r="V54" s="14">
        <v>18</v>
      </c>
      <c r="W54" s="19">
        <f t="shared" si="11"/>
        <v>8.1104949578973713</v>
      </c>
      <c r="X54" s="19">
        <f t="shared" si="12"/>
        <v>8.5741813904121251</v>
      </c>
    </row>
    <row r="55" spans="1:24" x14ac:dyDescent="0.2">
      <c r="B55" s="18">
        <f t="shared" si="1"/>
        <v>0.48126700682828211</v>
      </c>
      <c r="C55" s="18">
        <f t="shared" si="2"/>
        <v>7.1521624625869695E-2</v>
      </c>
      <c r="D55" s="18">
        <f t="shared" si="3"/>
        <v>28.876020409696928</v>
      </c>
      <c r="E55" s="18">
        <f t="shared" si="4"/>
        <v>1.9250680273131284</v>
      </c>
      <c r="F55" s="18">
        <f t="shared" si="5"/>
        <v>0.96253401365656421</v>
      </c>
      <c r="I55" s="18">
        <f t="shared" si="6"/>
        <v>0.10103039303911446</v>
      </c>
      <c r="J55" s="18">
        <f t="shared" si="7"/>
        <v>1.5014238965535066E-2</v>
      </c>
      <c r="K55" s="18">
        <f t="shared" si="8"/>
        <v>6.0618235823468671</v>
      </c>
      <c r="L55" s="18">
        <f t="shared" si="9"/>
        <v>0.40412157215645783</v>
      </c>
      <c r="M55" s="18">
        <f t="shared" si="10"/>
        <v>0.20206078607822892</v>
      </c>
      <c r="V55" s="14">
        <v>19</v>
      </c>
      <c r="W55" s="19">
        <f t="shared" si="11"/>
        <v>28.080462888299966</v>
      </c>
      <c r="X55" s="19">
        <f t="shared" si="12"/>
        <v>28.562810660505178</v>
      </c>
    </row>
    <row r="56" spans="1:24" x14ac:dyDescent="0.2">
      <c r="B56" s="18">
        <f t="shared" si="1"/>
        <v>6.8784237669288373E-2</v>
      </c>
      <c r="C56" s="18">
        <f t="shared" si="2"/>
        <v>1.0222101986963689E-2</v>
      </c>
      <c r="D56" s="18">
        <f t="shared" si="3"/>
        <v>2.7513695067715349</v>
      </c>
      <c r="E56" s="18">
        <f t="shared" si="4"/>
        <v>0.13756847533857675</v>
      </c>
      <c r="F56" s="18">
        <f t="shared" si="5"/>
        <v>6.8784237669288373E-2</v>
      </c>
      <c r="I56" s="18">
        <f t="shared" si="6"/>
        <v>5.3692048506994846E-3</v>
      </c>
      <c r="J56" s="18">
        <f t="shared" si="7"/>
        <v>7.9792349864561782E-4</v>
      </c>
      <c r="K56" s="18">
        <f t="shared" si="8"/>
        <v>0.21476819402797939</v>
      </c>
      <c r="L56" s="18">
        <f t="shared" si="9"/>
        <v>1.0738409701398969E-2</v>
      </c>
      <c r="M56" s="18">
        <f t="shared" si="10"/>
        <v>5.3692048506994846E-3</v>
      </c>
      <c r="V56" s="14">
        <v>20</v>
      </c>
      <c r="W56" s="19">
        <f t="shared" si="11"/>
        <v>8.2359170674107975</v>
      </c>
      <c r="X56" s="19">
        <f t="shared" si="12"/>
        <v>8.7400095738435049</v>
      </c>
    </row>
    <row r="57" spans="1:24" x14ac:dyDescent="0.2">
      <c r="B57" s="18">
        <f t="shared" si="1"/>
        <v>0.55898424795883617</v>
      </c>
      <c r="C57" s="18">
        <f t="shared" si="2"/>
        <v>4.7746571179817246E-2</v>
      </c>
      <c r="D57" s="18">
        <f t="shared" si="3"/>
        <v>33.53905487753017</v>
      </c>
      <c r="E57" s="18">
        <f t="shared" si="4"/>
        <v>2.2359369918353447</v>
      </c>
      <c r="F57" s="18">
        <f t="shared" si="5"/>
        <v>0.55898424795883617</v>
      </c>
      <c r="I57" s="18">
        <f t="shared" si="6"/>
        <v>3.3988475022925409E-2</v>
      </c>
      <c r="J57" s="18">
        <f t="shared" si="7"/>
        <v>2.9031822415415448E-3</v>
      </c>
      <c r="K57" s="18">
        <f t="shared" si="8"/>
        <v>2.0393085013755243</v>
      </c>
      <c r="L57" s="18">
        <f t="shared" si="9"/>
        <v>0.13595390009170163</v>
      </c>
      <c r="M57" s="18">
        <f t="shared" si="10"/>
        <v>3.3988475022925409E-2</v>
      </c>
      <c r="V57" s="14">
        <v>21</v>
      </c>
      <c r="W57" s="19">
        <f t="shared" si="11"/>
        <v>11.943405701651052</v>
      </c>
      <c r="X57" s="19">
        <f t="shared" si="12"/>
        <v>11.461003957021626</v>
      </c>
    </row>
    <row r="58" spans="1:24" x14ac:dyDescent="0.2">
      <c r="B58" s="18">
        <f t="shared" si="1"/>
        <v>0.64189490439701691</v>
      </c>
      <c r="C58" s="18">
        <f t="shared" si="2"/>
        <v>5.6165804134738984E-2</v>
      </c>
      <c r="D58" s="18">
        <f t="shared" si="3"/>
        <v>12.837898087940339</v>
      </c>
      <c r="E58" s="18">
        <f t="shared" si="4"/>
        <v>1.2837898087940338</v>
      </c>
      <c r="F58" s="18">
        <f t="shared" si="5"/>
        <v>1.2837898087940338</v>
      </c>
      <c r="I58" s="18">
        <f t="shared" si="6"/>
        <v>0.46842170545691703</v>
      </c>
      <c r="J58" s="18">
        <f t="shared" si="7"/>
        <v>4.0986899227480243E-2</v>
      </c>
      <c r="K58" s="18">
        <f t="shared" si="8"/>
        <v>9.3684341091383398</v>
      </c>
      <c r="L58" s="18">
        <f t="shared" si="9"/>
        <v>0.93684341091383405</v>
      </c>
      <c r="M58" s="18">
        <f t="shared" si="10"/>
        <v>0.93684341091383405</v>
      </c>
      <c r="V58" s="14">
        <v>22</v>
      </c>
      <c r="W58" s="19">
        <f t="shared" si="11"/>
        <v>8.2230056030842178</v>
      </c>
      <c r="X58" s="19">
        <f t="shared" si="12"/>
        <v>8.7321075030433004</v>
      </c>
    </row>
    <row r="59" spans="1:24" x14ac:dyDescent="0.2">
      <c r="B59" s="18">
        <f t="shared" si="1"/>
        <v>3.3071511591085935E-2</v>
      </c>
      <c r="C59" s="18">
        <f t="shared" si="2"/>
        <v>4.3406358963300291E-3</v>
      </c>
      <c r="D59" s="18">
        <f t="shared" si="3"/>
        <v>1.984290695465156</v>
      </c>
      <c r="E59" s="18">
        <f t="shared" si="4"/>
        <v>3.3071511591085935E-2</v>
      </c>
      <c r="F59" s="18">
        <f t="shared" si="5"/>
        <v>6.614302318217187E-2</v>
      </c>
      <c r="I59" s="18">
        <f t="shared" si="6"/>
        <v>0.34059327617191576</v>
      </c>
      <c r="J59" s="18">
        <f t="shared" si="7"/>
        <v>4.4702867497563949E-2</v>
      </c>
      <c r="K59" s="18">
        <f t="shared" si="8"/>
        <v>20.435596570314946</v>
      </c>
      <c r="L59" s="18">
        <f t="shared" si="9"/>
        <v>0.34059327617191576</v>
      </c>
      <c r="M59" s="18">
        <f t="shared" si="10"/>
        <v>0.68118655234383152</v>
      </c>
      <c r="V59" s="14">
        <v>23</v>
      </c>
      <c r="W59" s="19">
        <f t="shared" si="11"/>
        <v>31.936484197892288</v>
      </c>
      <c r="X59" s="19">
        <f t="shared" si="12"/>
        <v>31.455910723308111</v>
      </c>
    </row>
    <row r="60" spans="1:24" x14ac:dyDescent="0.2">
      <c r="B60" s="18">
        <f t="shared" si="1"/>
        <v>5.8140323366784004E-4</v>
      </c>
      <c r="C60" s="18">
        <f t="shared" si="2"/>
        <v>7.5501669927698678E-5</v>
      </c>
      <c r="D60" s="18">
        <f t="shared" si="3"/>
        <v>4.6512258693427205E-2</v>
      </c>
      <c r="E60" s="18">
        <f t="shared" si="4"/>
        <v>1.74420970100352E-3</v>
      </c>
      <c r="F60" s="18">
        <f t="shared" si="5"/>
        <v>5.8140323366784004E-4</v>
      </c>
      <c r="I60" s="18">
        <f t="shared" si="6"/>
        <v>0.71988091885961758</v>
      </c>
      <c r="J60" s="18">
        <f t="shared" si="7"/>
        <v>9.3484535990797563E-2</v>
      </c>
      <c r="K60" s="18">
        <f t="shared" si="8"/>
        <v>57.590473508769406</v>
      </c>
      <c r="L60" s="18">
        <f t="shared" si="9"/>
        <v>2.1596427565788527</v>
      </c>
      <c r="M60" s="18">
        <f t="shared" si="10"/>
        <v>0.71988091885961758</v>
      </c>
      <c r="V60" s="14">
        <v>24</v>
      </c>
      <c r="W60" s="19">
        <f t="shared" si="11"/>
        <v>8.2313529782271235</v>
      </c>
      <c r="X60" s="19">
        <f t="shared" si="12"/>
        <v>8.6649361149036501</v>
      </c>
    </row>
    <row r="61" spans="1:24" x14ac:dyDescent="0.2">
      <c r="A61" s="23" t="s">
        <v>143</v>
      </c>
      <c r="B61" s="24">
        <f>SUM(B36:B60)</f>
        <v>9.0351009653065049</v>
      </c>
      <c r="C61" s="19">
        <f>SUM(C36:C60)</f>
        <v>1.1708817520763575</v>
      </c>
      <c r="D61" s="19">
        <f t="shared" ref="D61:F61" si="13">SUM(D36:D60)</f>
        <v>469.16536583605978</v>
      </c>
      <c r="E61" s="19">
        <f t="shared" si="13"/>
        <v>22.475116130582403</v>
      </c>
      <c r="F61" s="19">
        <f t="shared" si="13"/>
        <v>12.585450234006272</v>
      </c>
      <c r="H61" s="25" t="s">
        <v>143</v>
      </c>
      <c r="I61" s="19">
        <f>SUM(I36:I60)</f>
        <v>7.6004480330012099</v>
      </c>
      <c r="J61" s="19">
        <f t="shared" ref="J61:M61" si="14">SUM(J36:J60)</f>
        <v>1.0094253537042861</v>
      </c>
      <c r="K61" s="19">
        <f t="shared" si="14"/>
        <v>391.03884097795878</v>
      </c>
      <c r="L61" s="19">
        <f t="shared" si="14"/>
        <v>17.346246310543052</v>
      </c>
      <c r="M61" s="19">
        <f t="shared" si="14"/>
        <v>10.868403086137191</v>
      </c>
      <c r="V61" s="14">
        <v>25</v>
      </c>
      <c r="W61" s="19">
        <f t="shared" si="11"/>
        <v>28.080462285599133</v>
      </c>
      <c r="X61" s="19">
        <f t="shared" si="12"/>
        <v>28.562810694038905</v>
      </c>
    </row>
    <row r="62" spans="1:24" x14ac:dyDescent="0.2">
      <c r="A62" s="22"/>
    </row>
    <row r="63" spans="1:24" x14ac:dyDescent="0.2">
      <c r="A63" s="22"/>
    </row>
    <row r="64" spans="1:24" x14ac:dyDescent="0.2">
      <c r="A64" s="22"/>
    </row>
    <row r="65" spans="1:18" x14ac:dyDescent="0.2">
      <c r="A65" s="26">
        <v>8</v>
      </c>
      <c r="H65">
        <v>9</v>
      </c>
      <c r="M65">
        <v>10</v>
      </c>
    </row>
    <row r="66" spans="1:18" x14ac:dyDescent="0.2">
      <c r="A66" s="22"/>
    </row>
    <row r="67" spans="1:18" x14ac:dyDescent="0.2">
      <c r="A67" s="22"/>
      <c r="B67" s="5" t="s">
        <v>129</v>
      </c>
      <c r="C67" s="5"/>
      <c r="D67" s="5"/>
      <c r="E67" s="5"/>
      <c r="F67" s="5"/>
      <c r="I67" s="5" t="s">
        <v>130</v>
      </c>
    </row>
    <row r="68" spans="1:18" x14ac:dyDescent="0.2">
      <c r="B68" s="34" t="s">
        <v>133</v>
      </c>
      <c r="C68" s="34" t="s">
        <v>134</v>
      </c>
      <c r="D68" s="34" t="s">
        <v>135</v>
      </c>
      <c r="E68" s="34" t="s">
        <v>136</v>
      </c>
      <c r="F68" s="34" t="s">
        <v>137</v>
      </c>
      <c r="I68" s="34" t="s">
        <v>90</v>
      </c>
      <c r="J68" s="34" t="s">
        <v>91</v>
      </c>
      <c r="K68" s="34" t="s">
        <v>138</v>
      </c>
      <c r="L68" s="33" t="s">
        <v>157</v>
      </c>
      <c r="M68" s="34" t="s">
        <v>139</v>
      </c>
      <c r="N68" s="34" t="s">
        <v>140</v>
      </c>
      <c r="O68" s="34" t="s">
        <v>133</v>
      </c>
      <c r="P68" s="34" t="s">
        <v>134</v>
      </c>
      <c r="Q68" s="34" t="s">
        <v>141</v>
      </c>
      <c r="R68" s="34" t="s">
        <v>142</v>
      </c>
    </row>
    <row r="69" spans="1:18" x14ac:dyDescent="0.2">
      <c r="A69">
        <v>1</v>
      </c>
      <c r="B69" s="18">
        <f>W37^2</f>
        <v>65.566573791761883</v>
      </c>
      <c r="C69" s="18">
        <f>X37^2</f>
        <v>73.37694721501417</v>
      </c>
      <c r="D69" s="18">
        <f>1/B69</f>
        <v>1.5251673866259656E-2</v>
      </c>
      <c r="E69" s="18">
        <f>1/C69</f>
        <v>1.3628258437486249E-2</v>
      </c>
      <c r="F69" s="18">
        <f>SUM(D69:E69)</f>
        <v>2.8879932303745907E-2</v>
      </c>
      <c r="I69" s="18">
        <f>D69/F69</f>
        <v>0.52810628867995713</v>
      </c>
      <c r="J69" s="18">
        <f>E69/F69</f>
        <v>0.47189371132004276</v>
      </c>
      <c r="K69" s="28">
        <v>1</v>
      </c>
      <c r="L69" s="31">
        <v>1</v>
      </c>
      <c r="M69" s="18">
        <f>I69^2</f>
        <v>0.2788962521433182</v>
      </c>
      <c r="N69" s="18">
        <f>J69^2</f>
        <v>0.22268367478340387</v>
      </c>
      <c r="O69" s="18">
        <f>W37^2</f>
        <v>65.566573791761883</v>
      </c>
      <c r="P69" s="18">
        <f>X37^2</f>
        <v>73.37694721501417</v>
      </c>
      <c r="Q69" s="18">
        <f>M69*O69</f>
        <v>18.2862716964007</v>
      </c>
      <c r="R69" s="18">
        <f>N69*P69</f>
        <v>16.339848250227206</v>
      </c>
    </row>
    <row r="70" spans="1:18" x14ac:dyDescent="0.2">
      <c r="A70">
        <v>2</v>
      </c>
      <c r="B70" s="18">
        <f t="shared" ref="B70:B93" si="15">W38^2</f>
        <v>67.615884835105007</v>
      </c>
      <c r="C70" s="18">
        <f t="shared" ref="C70:C93" si="16">X38^2</f>
        <v>76.247505843388737</v>
      </c>
      <c r="D70" s="18">
        <f t="shared" ref="D70:D93" si="17">1/B70</f>
        <v>1.4789424148463072E-2</v>
      </c>
      <c r="E70" s="18">
        <f t="shared" ref="E70:E93" si="18">1/C70</f>
        <v>1.3115183099287017E-2</v>
      </c>
      <c r="F70" s="18">
        <f t="shared" ref="F70:F93" si="19">SUM(D70:E70)</f>
        <v>2.7904607247750089E-2</v>
      </c>
      <c r="I70" s="18">
        <f t="shared" ref="I70:I93" si="20">D70/F70</f>
        <v>0.52999936595257124</v>
      </c>
      <c r="J70" s="18">
        <f t="shared" ref="J70:J93" si="21">E70/F70</f>
        <v>0.4700006340474287</v>
      </c>
      <c r="K70" s="28">
        <v>1</v>
      </c>
      <c r="L70" s="31">
        <v>1</v>
      </c>
      <c r="M70" s="18">
        <f t="shared" ref="M70:M93" si="22">I70^2</f>
        <v>0.28089932791012756</v>
      </c>
      <c r="N70" s="18">
        <f t="shared" ref="N70:N93" si="23">J70^2</f>
        <v>0.22090059600498499</v>
      </c>
      <c r="O70" s="18">
        <f t="shared" ref="O70:O93" si="24">W38^2</f>
        <v>67.615884835105007</v>
      </c>
      <c r="P70" s="18">
        <f t="shared" ref="P70:P93" si="25">X38^2</f>
        <v>76.247505843388737</v>
      </c>
      <c r="Q70" s="18">
        <f t="shared" ref="Q70:Q93" si="26">M70*O70</f>
        <v>18.993256606229583</v>
      </c>
      <c r="R70" s="18">
        <f t="shared" ref="R70:R93" si="27">N70*P70</f>
        <v>16.843119484698146</v>
      </c>
    </row>
    <row r="71" spans="1:18" x14ac:dyDescent="0.2">
      <c r="A71">
        <v>3</v>
      </c>
      <c r="B71" s="18">
        <f t="shared" si="15"/>
        <v>65.590957687893294</v>
      </c>
      <c r="C71" s="18">
        <f t="shared" si="16"/>
        <v>73.812048783823485</v>
      </c>
      <c r="D71" s="18">
        <f t="shared" si="17"/>
        <v>1.5246003950092939E-2</v>
      </c>
      <c r="E71" s="18">
        <f t="shared" si="18"/>
        <v>1.3547923631394421E-2</v>
      </c>
      <c r="F71" s="18">
        <f t="shared" si="19"/>
        <v>2.8793927581487362E-2</v>
      </c>
      <c r="I71" s="18">
        <f t="shared" si="20"/>
        <v>0.52948677831276958</v>
      </c>
      <c r="J71" s="18">
        <f t="shared" si="21"/>
        <v>0.47051322168723042</v>
      </c>
      <c r="K71" s="28">
        <v>1</v>
      </c>
      <c r="L71" s="31">
        <v>1</v>
      </c>
      <c r="M71" s="18">
        <f t="shared" si="22"/>
        <v>0.28035624840803602</v>
      </c>
      <c r="N71" s="18">
        <f t="shared" si="23"/>
        <v>0.22138269178249684</v>
      </c>
      <c r="O71" s="18">
        <f t="shared" si="24"/>
        <v>65.590957687893294</v>
      </c>
      <c r="P71" s="18">
        <f t="shared" si="25"/>
        <v>73.812048783823485</v>
      </c>
      <c r="Q71" s="18">
        <f t="shared" si="26"/>
        <v>18.388834826867992</v>
      </c>
      <c r="R71" s="18">
        <f t="shared" si="27"/>
        <v>16.340710045743815</v>
      </c>
    </row>
    <row r="72" spans="1:18" x14ac:dyDescent="0.2">
      <c r="A72">
        <v>4</v>
      </c>
      <c r="B72" s="18">
        <f t="shared" si="15"/>
        <v>144.61998077831544</v>
      </c>
      <c r="C72" s="18">
        <f t="shared" si="16"/>
        <v>132.91912281459642</v>
      </c>
      <c r="D72" s="18">
        <f t="shared" si="17"/>
        <v>6.9146738550109228E-3</v>
      </c>
      <c r="E72" s="18">
        <f t="shared" si="18"/>
        <v>7.5233719484807324E-3</v>
      </c>
      <c r="F72" s="18">
        <f t="shared" si="19"/>
        <v>1.4438045803491655E-2</v>
      </c>
      <c r="I72" s="18">
        <f t="shared" si="20"/>
        <v>0.47892034345386952</v>
      </c>
      <c r="J72" s="18">
        <f t="shared" si="21"/>
        <v>0.52107965654613053</v>
      </c>
      <c r="K72" s="29">
        <v>2</v>
      </c>
      <c r="L72" s="32">
        <v>2</v>
      </c>
      <c r="M72" s="18">
        <f t="shared" si="22"/>
        <v>0.22936469537397233</v>
      </c>
      <c r="N72" s="18">
        <f t="shared" si="23"/>
        <v>0.27152400846623337</v>
      </c>
      <c r="O72" s="18">
        <f t="shared" si="24"/>
        <v>144.61998077831544</v>
      </c>
      <c r="P72" s="18">
        <f t="shared" si="25"/>
        <v>132.91912281459642</v>
      </c>
      <c r="Q72" s="18">
        <f t="shared" si="26"/>
        <v>33.170717836208055</v>
      </c>
      <c r="R72" s="18">
        <f t="shared" si="27"/>
        <v>36.090733028434791</v>
      </c>
    </row>
    <row r="73" spans="1:18" x14ac:dyDescent="0.2">
      <c r="A73">
        <v>5</v>
      </c>
      <c r="B73" s="18">
        <f t="shared" si="15"/>
        <v>142.85883968030163</v>
      </c>
      <c r="C73" s="18">
        <f t="shared" si="16"/>
        <v>131.49451579058433</v>
      </c>
      <c r="D73" s="18">
        <f t="shared" si="17"/>
        <v>6.9999168566527775E-3</v>
      </c>
      <c r="E73" s="18">
        <f t="shared" si="18"/>
        <v>7.6048798992695713E-3</v>
      </c>
      <c r="F73" s="18">
        <f t="shared" si="19"/>
        <v>1.4604796755922349E-2</v>
      </c>
      <c r="I73" s="18">
        <f t="shared" si="20"/>
        <v>0.47928889211102932</v>
      </c>
      <c r="J73" s="18">
        <f t="shared" si="21"/>
        <v>0.52071110788897068</v>
      </c>
      <c r="K73" s="29">
        <v>2</v>
      </c>
      <c r="L73" s="32">
        <v>2</v>
      </c>
      <c r="M73" s="18">
        <f t="shared" si="22"/>
        <v>0.22971784210101789</v>
      </c>
      <c r="N73" s="18">
        <f t="shared" si="23"/>
        <v>0.27114005787895928</v>
      </c>
      <c r="O73" s="18">
        <f t="shared" si="24"/>
        <v>142.85883968030163</v>
      </c>
      <c r="P73" s="18">
        <f t="shared" si="25"/>
        <v>131.49451579058433</v>
      </c>
      <c r="Q73" s="18">
        <f t="shared" si="26"/>
        <v>32.81722437641416</v>
      </c>
      <c r="R73" s="18">
        <f t="shared" si="27"/>
        <v>35.653430622224761</v>
      </c>
    </row>
    <row r="74" spans="1:18" x14ac:dyDescent="0.2">
      <c r="A74">
        <v>6</v>
      </c>
      <c r="B74" s="18">
        <f t="shared" si="15"/>
        <v>65.566714172670189</v>
      </c>
      <c r="C74" s="18">
        <f t="shared" si="16"/>
        <v>73.377069713986828</v>
      </c>
      <c r="D74" s="18">
        <f t="shared" si="17"/>
        <v>1.5251641211827335E-2</v>
      </c>
      <c r="E74" s="18">
        <f t="shared" si="18"/>
        <v>1.3628235685860106E-2</v>
      </c>
      <c r="F74" s="18">
        <f t="shared" si="19"/>
        <v>2.8879876897687441E-2</v>
      </c>
      <c r="I74" s="18">
        <f t="shared" si="20"/>
        <v>0.52810617115368008</v>
      </c>
      <c r="J74" s="18">
        <f t="shared" si="21"/>
        <v>0.47189382884631992</v>
      </c>
      <c r="K74" s="28">
        <v>1</v>
      </c>
      <c r="L74" s="31">
        <v>1</v>
      </c>
      <c r="M74" s="18">
        <f t="shared" si="22"/>
        <v>0.27889612801060004</v>
      </c>
      <c r="N74" s="18">
        <f t="shared" si="23"/>
        <v>0.22268378570323988</v>
      </c>
      <c r="O74" s="18">
        <f t="shared" si="24"/>
        <v>65.566714172670189</v>
      </c>
      <c r="P74" s="18">
        <f t="shared" si="25"/>
        <v>73.377069713986828</v>
      </c>
      <c r="Q74" s="18">
        <f t="shared" si="26"/>
        <v>18.286302709135448</v>
      </c>
      <c r="R74" s="18">
        <f t="shared" si="27"/>
        <v>16.339883667721136</v>
      </c>
    </row>
    <row r="75" spans="1:18" x14ac:dyDescent="0.2">
      <c r="A75">
        <v>7</v>
      </c>
      <c r="B75" s="18">
        <f t="shared" si="15"/>
        <v>67.830114019861924</v>
      </c>
      <c r="C75" s="18">
        <f t="shared" si="16"/>
        <v>76.387596134308708</v>
      </c>
      <c r="D75" s="18">
        <f t="shared" si="17"/>
        <v>1.4742714418955293E-2</v>
      </c>
      <c r="E75" s="18">
        <f t="shared" si="18"/>
        <v>1.3091130636468088E-2</v>
      </c>
      <c r="F75" s="18">
        <f t="shared" si="19"/>
        <v>2.7833845055423381E-2</v>
      </c>
      <c r="I75" s="18">
        <f t="shared" si="20"/>
        <v>0.5296686242809524</v>
      </c>
      <c r="J75" s="18">
        <f t="shared" si="21"/>
        <v>0.47033137571904754</v>
      </c>
      <c r="K75" s="28">
        <v>1</v>
      </c>
      <c r="L75" s="31">
        <v>1</v>
      </c>
      <c r="M75" s="18">
        <f t="shared" si="22"/>
        <v>0.28054885154767673</v>
      </c>
      <c r="N75" s="18">
        <f t="shared" si="23"/>
        <v>0.22121160298577186</v>
      </c>
      <c r="O75" s="18">
        <f t="shared" si="24"/>
        <v>67.830114019861924</v>
      </c>
      <c r="P75" s="18">
        <f t="shared" si="25"/>
        <v>76.387596134308708</v>
      </c>
      <c r="Q75" s="18">
        <f t="shared" si="26"/>
        <v>19.029660588620228</v>
      </c>
      <c r="R75" s="18">
        <f t="shared" si="27"/>
        <v>16.89782258910018</v>
      </c>
    </row>
    <row r="76" spans="1:18" x14ac:dyDescent="0.2">
      <c r="A76">
        <v>8</v>
      </c>
      <c r="B76" s="18">
        <f t="shared" si="15"/>
        <v>67.541090180672242</v>
      </c>
      <c r="C76" s="18">
        <f t="shared" si="16"/>
        <v>74.941054394636623</v>
      </c>
      <c r="D76" s="18">
        <f t="shared" si="17"/>
        <v>1.4805801880381299E-2</v>
      </c>
      <c r="E76" s="18">
        <f t="shared" si="18"/>
        <v>1.3343820794594638E-2</v>
      </c>
      <c r="F76" s="18">
        <f t="shared" si="19"/>
        <v>2.8149622674975935E-2</v>
      </c>
      <c r="I76" s="18">
        <f t="shared" si="20"/>
        <v>0.52596804054297885</v>
      </c>
      <c r="J76" s="18">
        <f t="shared" si="21"/>
        <v>0.4740319594570212</v>
      </c>
      <c r="K76" s="28">
        <v>1</v>
      </c>
      <c r="L76" s="31">
        <v>1</v>
      </c>
      <c r="M76" s="18">
        <f t="shared" si="22"/>
        <v>0.27664237967262068</v>
      </c>
      <c r="N76" s="18">
        <f t="shared" si="23"/>
        <v>0.22470629858666299</v>
      </c>
      <c r="O76" s="18">
        <f t="shared" si="24"/>
        <v>67.541090180672242</v>
      </c>
      <c r="P76" s="18">
        <f t="shared" si="25"/>
        <v>74.941054394636623</v>
      </c>
      <c r="Q76" s="18">
        <f t="shared" si="26"/>
        <v>18.684727913264243</v>
      </c>
      <c r="R76" s="18">
        <f t="shared" si="27"/>
        <v>16.839726945200571</v>
      </c>
    </row>
    <row r="77" spans="1:18" x14ac:dyDescent="0.2">
      <c r="A77">
        <v>9</v>
      </c>
      <c r="B77" s="18">
        <f t="shared" si="15"/>
        <v>1021.9123243923182</v>
      </c>
      <c r="C77" s="18">
        <f t="shared" si="16"/>
        <v>991.03683170240413</v>
      </c>
      <c r="D77" s="18">
        <f t="shared" si="17"/>
        <v>9.7855752996682142E-4</v>
      </c>
      <c r="E77" s="18">
        <f t="shared" si="18"/>
        <v>1.0090442332826308E-3</v>
      </c>
      <c r="F77" s="18">
        <f t="shared" si="19"/>
        <v>1.9876017632494522E-3</v>
      </c>
      <c r="I77" s="18">
        <f t="shared" si="20"/>
        <v>0.49233078177945266</v>
      </c>
      <c r="J77" s="18">
        <f t="shared" si="21"/>
        <v>0.50766921822054734</v>
      </c>
      <c r="K77" s="29">
        <v>2</v>
      </c>
      <c r="L77" s="32">
        <v>2</v>
      </c>
      <c r="M77" s="18">
        <f t="shared" si="22"/>
        <v>0.24238959868756704</v>
      </c>
      <c r="N77" s="18">
        <f t="shared" si="23"/>
        <v>0.25772803512866171</v>
      </c>
      <c r="O77" s="18">
        <f t="shared" si="24"/>
        <v>1021.9123243923182</v>
      </c>
      <c r="P77" s="18">
        <f t="shared" si="25"/>
        <v>991.03683170240413</v>
      </c>
      <c r="Q77" s="18">
        <f t="shared" si="26"/>
        <v>247.70091820333283</v>
      </c>
      <c r="R77" s="18">
        <f t="shared" si="27"/>
        <v>255.41797537479482</v>
      </c>
    </row>
    <row r="78" spans="1:18" x14ac:dyDescent="0.2">
      <c r="A78">
        <v>10</v>
      </c>
      <c r="B78" s="18">
        <f t="shared" si="15"/>
        <v>67.61587990332589</v>
      </c>
      <c r="C78" s="18">
        <f t="shared" si="16"/>
        <v>76.247496441125747</v>
      </c>
      <c r="D78" s="18">
        <f t="shared" si="17"/>
        <v>1.4789425227176731E-2</v>
      </c>
      <c r="E78" s="18">
        <f t="shared" si="18"/>
        <v>1.3115184716551929E-2</v>
      </c>
      <c r="F78" s="18">
        <f t="shared" si="19"/>
        <v>2.7904609943728662E-2</v>
      </c>
      <c r="I78" s="18">
        <f t="shared" si="20"/>
        <v>0.52999935340434801</v>
      </c>
      <c r="J78" s="18">
        <f t="shared" si="21"/>
        <v>0.47000064659565194</v>
      </c>
      <c r="K78" s="28">
        <v>1</v>
      </c>
      <c r="L78" s="31">
        <v>1</v>
      </c>
      <c r="M78" s="18">
        <f t="shared" si="22"/>
        <v>0.28089931460902695</v>
      </c>
      <c r="N78" s="18">
        <f t="shared" si="23"/>
        <v>0.22090060780033091</v>
      </c>
      <c r="O78" s="18">
        <f t="shared" si="24"/>
        <v>67.61587990332589</v>
      </c>
      <c r="P78" s="18">
        <f t="shared" si="25"/>
        <v>76.247496441125747</v>
      </c>
      <c r="Q78" s="18">
        <f t="shared" si="26"/>
        <v>18.993254321530522</v>
      </c>
      <c r="R78" s="18">
        <f t="shared" si="27"/>
        <v>16.843118307098244</v>
      </c>
    </row>
    <row r="79" spans="1:18" x14ac:dyDescent="0.2">
      <c r="A79">
        <v>11</v>
      </c>
      <c r="B79" s="18">
        <f t="shared" si="15"/>
        <v>1039.8478280249587</v>
      </c>
      <c r="C79" s="18">
        <f t="shared" si="16"/>
        <v>1011.5095821752604</v>
      </c>
      <c r="D79" s="18">
        <f t="shared" si="17"/>
        <v>9.6167917367232089E-4</v>
      </c>
      <c r="E79" s="18">
        <f t="shared" si="18"/>
        <v>9.8862138097544376E-4</v>
      </c>
      <c r="F79" s="18">
        <f t="shared" si="19"/>
        <v>1.9503005546477646E-3</v>
      </c>
      <c r="I79" s="18">
        <f t="shared" si="20"/>
        <v>0.49309280632697439</v>
      </c>
      <c r="J79" s="18">
        <f t="shared" si="21"/>
        <v>0.50690719367302561</v>
      </c>
      <c r="K79" s="29">
        <v>2</v>
      </c>
      <c r="L79" s="32">
        <v>2</v>
      </c>
      <c r="M79" s="18">
        <f t="shared" si="22"/>
        <v>0.24314051565141107</v>
      </c>
      <c r="N79" s="18">
        <f t="shared" si="23"/>
        <v>0.25695490299746232</v>
      </c>
      <c r="O79" s="18">
        <f>W47^2</f>
        <v>1039.8478280249587</v>
      </c>
      <c r="P79" s="18">
        <f t="shared" si="25"/>
        <v>1011.5095821752604</v>
      </c>
      <c r="Q79" s="18">
        <f t="shared" si="26"/>
        <v>252.82913710498829</v>
      </c>
      <c r="R79" s="18">
        <f t="shared" si="27"/>
        <v>259.91234656884768</v>
      </c>
    </row>
    <row r="80" spans="1:18" x14ac:dyDescent="0.2">
      <c r="A80">
        <v>12</v>
      </c>
      <c r="B80" s="18">
        <f t="shared" si="15"/>
        <v>790.67830841239572</v>
      </c>
      <c r="C80" s="18">
        <f t="shared" si="16"/>
        <v>817.10526437359636</v>
      </c>
      <c r="D80" s="18">
        <f t="shared" si="17"/>
        <v>1.2647368586699965E-3</v>
      </c>
      <c r="E80" s="18">
        <f t="shared" si="18"/>
        <v>1.2238325263595176E-3</v>
      </c>
      <c r="F80" s="18">
        <f t="shared" si="19"/>
        <v>2.4885693850295139E-3</v>
      </c>
      <c r="I80" s="18">
        <f t="shared" si="20"/>
        <v>0.50821844320607401</v>
      </c>
      <c r="J80" s="18">
        <f t="shared" si="21"/>
        <v>0.4917815567939261</v>
      </c>
      <c r="K80" s="28">
        <v>1</v>
      </c>
      <c r="L80" s="31">
        <v>1</v>
      </c>
      <c r="M80" s="18">
        <f t="shared" si="22"/>
        <v>0.25828598601480546</v>
      </c>
      <c r="N80" s="18">
        <f t="shared" si="23"/>
        <v>0.24184909960265757</v>
      </c>
      <c r="O80" s="18">
        <f t="shared" si="24"/>
        <v>790.67830841239572</v>
      </c>
      <c r="P80" s="18">
        <f t="shared" si="25"/>
        <v>817.10526437359636</v>
      </c>
      <c r="Q80" s="18">
        <f t="shared" si="26"/>
        <v>204.22112650881408</v>
      </c>
      <c r="R80" s="18">
        <f t="shared" si="27"/>
        <v>197.61617246934574</v>
      </c>
    </row>
    <row r="81" spans="1:18" x14ac:dyDescent="0.2">
      <c r="A81">
        <v>13</v>
      </c>
      <c r="B81" s="18">
        <f t="shared" si="15"/>
        <v>790.46250230999124</v>
      </c>
      <c r="C81" s="18">
        <f t="shared" si="16"/>
        <v>816.96324399679997</v>
      </c>
      <c r="D81" s="18">
        <f t="shared" si="17"/>
        <v>1.2650821475752123E-3</v>
      </c>
      <c r="E81" s="18">
        <f t="shared" si="18"/>
        <v>1.2240452766366034E-3</v>
      </c>
      <c r="F81" s="18">
        <f t="shared" si="19"/>
        <v>2.4891274242118157E-3</v>
      </c>
      <c r="I81" s="18">
        <f t="shared" si="20"/>
        <v>0.5082432242197491</v>
      </c>
      <c r="J81" s="18">
        <f t="shared" si="21"/>
        <v>0.49175677578025095</v>
      </c>
      <c r="K81" s="28">
        <v>1</v>
      </c>
      <c r="L81" s="31">
        <v>1</v>
      </c>
      <c r="M81" s="18">
        <f t="shared" si="22"/>
        <v>0.25831117496528616</v>
      </c>
      <c r="N81" s="18">
        <f t="shared" si="23"/>
        <v>0.24182472652578801</v>
      </c>
      <c r="O81" s="18">
        <f t="shared" si="24"/>
        <v>790.46250230999124</v>
      </c>
      <c r="P81" s="18">
        <f t="shared" si="25"/>
        <v>816.96324399679997</v>
      </c>
      <c r="Q81" s="18">
        <f t="shared" si="26"/>
        <v>204.18529773769407</v>
      </c>
      <c r="R81" s="18">
        <f t="shared" si="27"/>
        <v>197.56191306114678</v>
      </c>
    </row>
    <row r="82" spans="1:18" x14ac:dyDescent="0.2">
      <c r="A82">
        <v>14</v>
      </c>
      <c r="B82" s="18">
        <f t="shared" si="15"/>
        <v>65.56600362502904</v>
      </c>
      <c r="C82" s="18">
        <f t="shared" si="16"/>
        <v>73.37652904473434</v>
      </c>
      <c r="D82" s="18">
        <f t="shared" si="17"/>
        <v>1.5251806495924084E-2</v>
      </c>
      <c r="E82" s="18">
        <f t="shared" si="18"/>
        <v>1.3628336104455763E-2</v>
      </c>
      <c r="F82" s="18">
        <f t="shared" si="19"/>
        <v>2.8880142600379848E-2</v>
      </c>
      <c r="I82" s="18">
        <f t="shared" si="20"/>
        <v>0.52810703558380234</v>
      </c>
      <c r="J82" s="18">
        <f t="shared" si="21"/>
        <v>0.47189296441619771</v>
      </c>
      <c r="K82" s="28">
        <v>1</v>
      </c>
      <c r="L82" s="31">
        <v>1</v>
      </c>
      <c r="M82" s="18">
        <f t="shared" si="22"/>
        <v>0.27889704103311147</v>
      </c>
      <c r="N82" s="18">
        <f t="shared" si="23"/>
        <v>0.22268296986550684</v>
      </c>
      <c r="O82" s="18">
        <f t="shared" si="24"/>
        <v>65.56600362502904</v>
      </c>
      <c r="P82" s="18">
        <f t="shared" si="25"/>
        <v>73.37652904473434</v>
      </c>
      <c r="Q82" s="18">
        <f t="shared" si="26"/>
        <v>18.286164403386859</v>
      </c>
      <c r="R82" s="18">
        <f t="shared" si="27"/>
        <v>16.339703406104064</v>
      </c>
    </row>
    <row r="83" spans="1:18" x14ac:dyDescent="0.2">
      <c r="A83">
        <v>15</v>
      </c>
      <c r="B83" s="18">
        <f t="shared" si="15"/>
        <v>67.541640748264925</v>
      </c>
      <c r="C83" s="18">
        <f t="shared" si="16"/>
        <v>74.941479788679715</v>
      </c>
      <c r="D83" s="18">
        <f t="shared" si="17"/>
        <v>1.4805681190468992E-2</v>
      </c>
      <c r="E83" s="18">
        <f t="shared" si="18"/>
        <v>1.3343745050402048E-2</v>
      </c>
      <c r="F83" s="18">
        <f t="shared" si="19"/>
        <v>2.814942624087104E-2</v>
      </c>
      <c r="I83" s="18">
        <f t="shared" si="20"/>
        <v>0.52596742341313363</v>
      </c>
      <c r="J83" s="18">
        <f t="shared" si="21"/>
        <v>0.47403257658686637</v>
      </c>
      <c r="K83" s="28">
        <v>1</v>
      </c>
      <c r="L83" s="31">
        <v>1</v>
      </c>
      <c r="M83" s="18">
        <f t="shared" si="22"/>
        <v>0.27664173049185059</v>
      </c>
      <c r="N83" s="18">
        <f t="shared" si="23"/>
        <v>0.22470688366558333</v>
      </c>
      <c r="O83" s="18">
        <f t="shared" si="24"/>
        <v>67.541640748264925</v>
      </c>
      <c r="P83" s="18">
        <f t="shared" si="25"/>
        <v>74.941479788679715</v>
      </c>
      <c r="Q83" s="18">
        <f t="shared" si="26"/>
        <v>18.6848363768589</v>
      </c>
      <c r="R83" s="18">
        <f t="shared" si="27"/>
        <v>16.839866380601517</v>
      </c>
    </row>
    <row r="84" spans="1:18" x14ac:dyDescent="0.2">
      <c r="A84">
        <v>16</v>
      </c>
      <c r="B84" s="18">
        <f t="shared" si="15"/>
        <v>1025.7989450943796</v>
      </c>
      <c r="C84" s="18">
        <f t="shared" si="16"/>
        <v>996.63940695481131</v>
      </c>
      <c r="D84" s="18">
        <f t="shared" si="17"/>
        <v>9.7484990093062932E-4</v>
      </c>
      <c r="E84" s="18">
        <f t="shared" si="18"/>
        <v>1.0033719247119245E-3</v>
      </c>
      <c r="F84" s="18">
        <f t="shared" si="19"/>
        <v>1.978221825642554E-3</v>
      </c>
      <c r="I84" s="18">
        <f t="shared" si="20"/>
        <v>0.49279099456603381</v>
      </c>
      <c r="J84" s="18">
        <f t="shared" si="21"/>
        <v>0.50720900543396608</v>
      </c>
      <c r="K84" s="29">
        <v>2</v>
      </c>
      <c r="L84" s="32">
        <v>2</v>
      </c>
      <c r="M84" s="18">
        <f t="shared" si="22"/>
        <v>0.24284296432538077</v>
      </c>
      <c r="N84" s="18">
        <f t="shared" si="23"/>
        <v>0.25726097519331304</v>
      </c>
      <c r="O84" s="18">
        <f t="shared" si="24"/>
        <v>1025.7989450943796</v>
      </c>
      <c r="P84" s="18">
        <f t="shared" si="25"/>
        <v>996.63940695481131</v>
      </c>
      <c r="Q84" s="18">
        <f t="shared" si="26"/>
        <v>249.10805662856765</v>
      </c>
      <c r="R84" s="18">
        <f t="shared" si="27"/>
        <v>256.3964257492799</v>
      </c>
    </row>
    <row r="85" spans="1:18" x14ac:dyDescent="0.2">
      <c r="A85">
        <v>17</v>
      </c>
      <c r="B85" s="18">
        <f t="shared" si="15"/>
        <v>67.75517185216853</v>
      </c>
      <c r="C85" s="18">
        <f t="shared" si="16"/>
        <v>75.081117875361556</v>
      </c>
      <c r="D85" s="18">
        <f t="shared" si="17"/>
        <v>1.4759020937646616E-2</v>
      </c>
      <c r="E85" s="18">
        <f t="shared" si="18"/>
        <v>1.3318927958159206E-2</v>
      </c>
      <c r="F85" s="18">
        <f t="shared" si="19"/>
        <v>2.8077948895805824E-2</v>
      </c>
      <c r="I85" s="18">
        <f t="shared" si="20"/>
        <v>0.52564455446570246</v>
      </c>
      <c r="J85" s="18">
        <f t="shared" si="21"/>
        <v>0.47435544553429743</v>
      </c>
      <c r="K85" s="28">
        <v>1</v>
      </c>
      <c r="L85" s="31">
        <v>1</v>
      </c>
      <c r="M85" s="18">
        <f t="shared" si="22"/>
        <v>0.27630219763944686</v>
      </c>
      <c r="N85" s="18">
        <f t="shared" si="23"/>
        <v>0.22501308870804182</v>
      </c>
      <c r="O85" s="18">
        <f t="shared" si="24"/>
        <v>67.75517185216853</v>
      </c>
      <c r="P85" s="18">
        <f t="shared" si="25"/>
        <v>75.081117875361556</v>
      </c>
      <c r="Q85" s="18">
        <f t="shared" si="26"/>
        <v>18.720902884192554</v>
      </c>
      <c r="R85" s="18">
        <f t="shared" si="27"/>
        <v>16.894234236787675</v>
      </c>
    </row>
    <row r="86" spans="1:18" x14ac:dyDescent="0.2">
      <c r="A86">
        <v>18</v>
      </c>
      <c r="B86" s="18">
        <f t="shared" si="15"/>
        <v>65.780128462078679</v>
      </c>
      <c r="C86" s="18">
        <f t="shared" si="16"/>
        <v>73.51658651568961</v>
      </c>
      <c r="D86" s="18">
        <f t="shared" si="17"/>
        <v>1.5202159426862262E-2</v>
      </c>
      <c r="E86" s="18">
        <f t="shared" si="18"/>
        <v>1.3602372571890073E-2</v>
      </c>
      <c r="F86" s="18">
        <f t="shared" si="19"/>
        <v>2.8804531998752336E-2</v>
      </c>
      <c r="I86" s="18">
        <f t="shared" si="20"/>
        <v>0.52776970747244711</v>
      </c>
      <c r="J86" s="18">
        <f t="shared" si="21"/>
        <v>0.47223029252755289</v>
      </c>
      <c r="K86" s="28">
        <v>1</v>
      </c>
      <c r="L86" s="31">
        <v>1</v>
      </c>
      <c r="M86" s="18">
        <f t="shared" si="22"/>
        <v>0.2785408641255524</v>
      </c>
      <c r="N86" s="18">
        <f t="shared" si="23"/>
        <v>0.22300144918065817</v>
      </c>
      <c r="O86" s="18">
        <f t="shared" si="24"/>
        <v>65.780128462078679</v>
      </c>
      <c r="P86" s="18">
        <f t="shared" si="25"/>
        <v>73.51658651568961</v>
      </c>
      <c r="Q86" s="18">
        <f t="shared" si="26"/>
        <v>18.32245382411724</v>
      </c>
      <c r="R86" s="18">
        <f t="shared" si="27"/>
        <v>16.394305331814017</v>
      </c>
    </row>
    <row r="87" spans="1:18" x14ac:dyDescent="0.2">
      <c r="A87">
        <v>19</v>
      </c>
      <c r="B87" s="18">
        <f t="shared" si="15"/>
        <v>788.51239602119165</v>
      </c>
      <c r="C87" s="18">
        <f t="shared" si="16"/>
        <v>815.83415282786825</v>
      </c>
      <c r="D87" s="18">
        <f t="shared" si="17"/>
        <v>1.2682108804452131E-3</v>
      </c>
      <c r="E87" s="18">
        <f t="shared" si="18"/>
        <v>1.2257393203431981E-3</v>
      </c>
      <c r="F87" s="18">
        <f t="shared" si="19"/>
        <v>2.4939502007884111E-3</v>
      </c>
      <c r="I87" s="18">
        <f t="shared" si="20"/>
        <v>0.50851491743672117</v>
      </c>
      <c r="J87" s="18">
        <f t="shared" si="21"/>
        <v>0.49148508256327889</v>
      </c>
      <c r="K87" s="28">
        <v>1</v>
      </c>
      <c r="L87" s="31">
        <v>1</v>
      </c>
      <c r="M87" s="18">
        <f t="shared" si="22"/>
        <v>0.25858742125567535</v>
      </c>
      <c r="N87" s="18">
        <f t="shared" si="23"/>
        <v>0.24155758638223307</v>
      </c>
      <c r="O87" s="18">
        <f t="shared" si="24"/>
        <v>788.51239602119165</v>
      </c>
      <c r="P87" s="18">
        <f t="shared" si="25"/>
        <v>815.83415282786825</v>
      </c>
      <c r="Q87" s="18">
        <f t="shared" si="26"/>
        <v>203.8993871152538</v>
      </c>
      <c r="R87" s="18">
        <f t="shared" si="27"/>
        <v>197.07092884529371</v>
      </c>
    </row>
    <row r="88" spans="1:18" x14ac:dyDescent="0.2">
      <c r="A88">
        <v>20</v>
      </c>
      <c r="B88" s="18">
        <f t="shared" si="15"/>
        <v>67.830329941268474</v>
      </c>
      <c r="C88" s="18">
        <f t="shared" si="16"/>
        <v>76.387767350876118</v>
      </c>
      <c r="D88" s="18">
        <f t="shared" si="17"/>
        <v>1.4742667489099042E-2</v>
      </c>
      <c r="E88" s="18">
        <f t="shared" si="18"/>
        <v>1.3091101293832104E-2</v>
      </c>
      <c r="F88" s="18">
        <f t="shared" si="19"/>
        <v>2.7833768782931145E-2</v>
      </c>
      <c r="I88" s="18">
        <f t="shared" si="20"/>
        <v>0.52966838964832796</v>
      </c>
      <c r="J88" s="18">
        <f t="shared" si="21"/>
        <v>0.47033161035167204</v>
      </c>
      <c r="K88" s="28">
        <v>1</v>
      </c>
      <c r="L88" s="31">
        <v>1</v>
      </c>
      <c r="M88" s="18">
        <f t="shared" si="22"/>
        <v>0.280548602992653</v>
      </c>
      <c r="N88" s="18">
        <f t="shared" si="23"/>
        <v>0.22121182369599704</v>
      </c>
      <c r="O88" s="18">
        <f t="shared" si="24"/>
        <v>67.830329941268474</v>
      </c>
      <c r="P88" s="18">
        <f t="shared" si="25"/>
        <v>76.387767350876118</v>
      </c>
      <c r="Q88" s="18">
        <f t="shared" si="26"/>
        <v>19.029704305553594</v>
      </c>
      <c r="R88" s="18">
        <f t="shared" si="27"/>
        <v>16.897877323752848</v>
      </c>
    </row>
    <row r="89" spans="1:18" x14ac:dyDescent="0.2">
      <c r="A89">
        <v>21</v>
      </c>
      <c r="B89" s="18">
        <f t="shared" si="15"/>
        <v>142.64493975423088</v>
      </c>
      <c r="C89" s="18">
        <f t="shared" si="16"/>
        <v>131.35461170286538</v>
      </c>
      <c r="D89" s="18">
        <f t="shared" si="17"/>
        <v>7.0104134203634785E-3</v>
      </c>
      <c r="E89" s="18">
        <f t="shared" si="18"/>
        <v>7.6129797578944527E-3</v>
      </c>
      <c r="F89" s="18">
        <f t="shared" si="19"/>
        <v>1.4623393178257931E-2</v>
      </c>
      <c r="I89" s="18">
        <f t="shared" si="20"/>
        <v>0.47939717785791092</v>
      </c>
      <c r="J89" s="18">
        <f t="shared" si="21"/>
        <v>0.52060282214208908</v>
      </c>
      <c r="K89" s="29">
        <v>2</v>
      </c>
      <c r="L89" s="32">
        <v>2</v>
      </c>
      <c r="M89" s="18">
        <f t="shared" si="22"/>
        <v>0.22982165413812947</v>
      </c>
      <c r="N89" s="18">
        <f t="shared" si="23"/>
        <v>0.27102729842230766</v>
      </c>
      <c r="O89" s="18">
        <f t="shared" si="24"/>
        <v>142.64493975423088</v>
      </c>
      <c r="P89" s="18">
        <f t="shared" si="25"/>
        <v>131.35461170286538</v>
      </c>
      <c r="Q89" s="18">
        <f t="shared" si="26"/>
        <v>32.782896008751166</v>
      </c>
      <c r="R89" s="18">
        <f t="shared" si="27"/>
        <v>35.600685545138845</v>
      </c>
    </row>
    <row r="90" spans="1:18" x14ac:dyDescent="0.2">
      <c r="A90">
        <v>22</v>
      </c>
      <c r="B90" s="18">
        <f t="shared" si="15"/>
        <v>67.617821148354437</v>
      </c>
      <c r="C90" s="18">
        <f t="shared" si="16"/>
        <v>76.249701444705096</v>
      </c>
      <c r="D90" s="18">
        <f t="shared" si="17"/>
        <v>1.4789000636474016E-2</v>
      </c>
      <c r="E90" s="18">
        <f t="shared" si="18"/>
        <v>1.3114805449109619E-2</v>
      </c>
      <c r="F90" s="18">
        <f t="shared" si="19"/>
        <v>2.7903806085583634E-2</v>
      </c>
      <c r="I90" s="18">
        <f t="shared" si="20"/>
        <v>0.52999940549739843</v>
      </c>
      <c r="J90" s="18">
        <f t="shared" si="21"/>
        <v>0.47000059450260157</v>
      </c>
      <c r="K90" s="28">
        <v>1</v>
      </c>
      <c r="L90" s="31">
        <v>1</v>
      </c>
      <c r="M90" s="18">
        <f t="shared" si="22"/>
        <v>0.28089936982759578</v>
      </c>
      <c r="N90" s="18">
        <f t="shared" si="23"/>
        <v>0.22090055883279891</v>
      </c>
      <c r="O90" s="18">
        <f t="shared" si="24"/>
        <v>67.617821148354437</v>
      </c>
      <c r="P90" s="18">
        <f t="shared" si="25"/>
        <v>76.249701444705096</v>
      </c>
      <c r="Q90" s="18">
        <f t="shared" si="26"/>
        <v>18.993803349687841</v>
      </c>
      <c r="R90" s="18">
        <f t="shared" si="27"/>
        <v>16.84360165996943</v>
      </c>
    </row>
    <row r="91" spans="1:18" x14ac:dyDescent="0.2">
      <c r="A91">
        <v>23</v>
      </c>
      <c r="B91" s="18">
        <f t="shared" si="15"/>
        <v>1019.9390229222238</v>
      </c>
      <c r="C91" s="18">
        <f t="shared" si="16"/>
        <v>989.47431943273023</v>
      </c>
      <c r="D91" s="18">
        <f t="shared" si="17"/>
        <v>9.8045076963023097E-4</v>
      </c>
      <c r="E91" s="18">
        <f t="shared" si="18"/>
        <v>1.0106376490632968E-3</v>
      </c>
      <c r="F91" s="18">
        <f t="shared" si="19"/>
        <v>1.991088418693528E-3</v>
      </c>
      <c r="I91" s="18">
        <f t="shared" si="20"/>
        <v>0.4924195030342064</v>
      </c>
      <c r="J91" s="18">
        <f t="shared" si="21"/>
        <v>0.50758049696579344</v>
      </c>
      <c r="K91" s="29">
        <v>2</v>
      </c>
      <c r="L91" s="32">
        <v>2</v>
      </c>
      <c r="M91" s="18">
        <f t="shared" si="22"/>
        <v>0.2424769669684548</v>
      </c>
      <c r="N91" s="18">
        <f t="shared" si="23"/>
        <v>0.25763796090004182</v>
      </c>
      <c r="O91" s="18">
        <f t="shared" si="24"/>
        <v>1019.9390229222238</v>
      </c>
      <c r="P91" s="18">
        <f t="shared" si="25"/>
        <v>989.47431943273023</v>
      </c>
      <c r="Q91" s="18">
        <f t="shared" si="26"/>
        <v>247.31172077095013</v>
      </c>
      <c r="R91" s="18">
        <f t="shared" si="27"/>
        <v>254.92614602160523</v>
      </c>
    </row>
    <row r="92" spans="1:18" x14ac:dyDescent="0.2">
      <c r="A92">
        <v>24</v>
      </c>
      <c r="B92" s="18">
        <f t="shared" si="15"/>
        <v>67.75517185216853</v>
      </c>
      <c r="C92" s="18">
        <f t="shared" si="16"/>
        <v>75.081117875361556</v>
      </c>
      <c r="D92" s="18">
        <f t="shared" si="17"/>
        <v>1.4759020937646616E-2</v>
      </c>
      <c r="E92" s="18">
        <f t="shared" si="18"/>
        <v>1.3318927958159206E-2</v>
      </c>
      <c r="F92" s="18">
        <f t="shared" si="19"/>
        <v>2.8077948895805824E-2</v>
      </c>
      <c r="I92" s="18">
        <f t="shared" si="20"/>
        <v>0.52564455446570246</v>
      </c>
      <c r="J92" s="18">
        <f t="shared" si="21"/>
        <v>0.47435544553429743</v>
      </c>
      <c r="K92" s="28">
        <v>1</v>
      </c>
      <c r="L92" s="31">
        <v>1</v>
      </c>
      <c r="M92" s="18">
        <f t="shared" si="22"/>
        <v>0.27630219763944686</v>
      </c>
      <c r="N92" s="18">
        <f t="shared" si="23"/>
        <v>0.22501308870804182</v>
      </c>
      <c r="O92" s="18">
        <f t="shared" si="24"/>
        <v>67.75517185216853</v>
      </c>
      <c r="P92" s="18">
        <f t="shared" si="25"/>
        <v>75.081117875361556</v>
      </c>
      <c r="Q92" s="18">
        <f t="shared" si="26"/>
        <v>18.720902884192554</v>
      </c>
      <c r="R92" s="18">
        <f t="shared" si="27"/>
        <v>16.894234236787675</v>
      </c>
    </row>
    <row r="93" spans="1:18" x14ac:dyDescent="0.2">
      <c r="A93">
        <v>25</v>
      </c>
      <c r="B93" s="18">
        <f t="shared" si="15"/>
        <v>788.51236217295525</v>
      </c>
      <c r="C93" s="18">
        <f t="shared" si="16"/>
        <v>815.83415474350329</v>
      </c>
      <c r="D93" s="18">
        <f t="shared" si="17"/>
        <v>1.2682109348853255E-3</v>
      </c>
      <c r="E93" s="18">
        <f t="shared" si="18"/>
        <v>1.2257393174650772E-3</v>
      </c>
      <c r="F93" s="18">
        <f t="shared" si="19"/>
        <v>2.4939502523504027E-3</v>
      </c>
      <c r="I93" s="18">
        <f t="shared" si="20"/>
        <v>0.50851492875213156</v>
      </c>
      <c r="J93" s="18">
        <f t="shared" si="21"/>
        <v>0.49148507124786844</v>
      </c>
      <c r="K93" s="30">
        <v>1</v>
      </c>
      <c r="L93" s="31">
        <v>1</v>
      </c>
      <c r="M93" s="18">
        <f t="shared" si="22"/>
        <v>0.25858743276378543</v>
      </c>
      <c r="N93" s="18">
        <f t="shared" si="23"/>
        <v>0.24155757525952232</v>
      </c>
      <c r="O93" s="18">
        <f t="shared" si="24"/>
        <v>788.51236217295525</v>
      </c>
      <c r="P93" s="18">
        <f t="shared" si="25"/>
        <v>815.83415474350329</v>
      </c>
      <c r="Q93" s="18">
        <f t="shared" si="26"/>
        <v>203.8993874368127</v>
      </c>
      <c r="R93" s="18">
        <f t="shared" si="27"/>
        <v>197.07092023374258</v>
      </c>
    </row>
    <row r="94" spans="1:18" x14ac:dyDescent="0.2">
      <c r="B94" s="20"/>
      <c r="C94" s="20"/>
      <c r="D94" s="7"/>
      <c r="E94" s="20"/>
      <c r="K94" s="27"/>
      <c r="M94" s="46" t="s">
        <v>143</v>
      </c>
      <c r="N94" s="46"/>
      <c r="O94" s="46"/>
      <c r="P94" s="46"/>
      <c r="Q94" s="18">
        <f>SUM(Q69:Q93)</f>
        <v>2173.3469464178252</v>
      </c>
      <c r="R94" s="18">
        <f>SUM(R69:R93)</f>
        <v>2156.8657293854612</v>
      </c>
    </row>
    <row r="95" spans="1:18" x14ac:dyDescent="0.2">
      <c r="H95" s="43" t="s">
        <v>163</v>
      </c>
      <c r="I95" s="44"/>
      <c r="J95" s="44"/>
      <c r="K95" s="45"/>
      <c r="M95" s="43" t="s">
        <v>165</v>
      </c>
      <c r="N95" s="44"/>
      <c r="O95" s="44"/>
      <c r="P95" s="45"/>
      <c r="Q95" s="39">
        <f>SUM(Q94:R94)</f>
        <v>4330.2126758032864</v>
      </c>
      <c r="R95" s="40"/>
    </row>
    <row r="96" spans="1:18" x14ac:dyDescent="0.2">
      <c r="H96" s="37">
        <v>1</v>
      </c>
      <c r="I96" s="47" t="s">
        <v>158</v>
      </c>
      <c r="J96" s="47"/>
      <c r="K96" s="47"/>
      <c r="M96" s="43" t="s">
        <v>164</v>
      </c>
      <c r="N96" s="44"/>
      <c r="O96" s="44"/>
      <c r="P96" s="45"/>
      <c r="Q96" s="41">
        <f>1000-Q95</f>
        <v>-3330.2126758032864</v>
      </c>
      <c r="R96" s="42"/>
    </row>
    <row r="97" spans="8:11" x14ac:dyDescent="0.2">
      <c r="H97" s="38">
        <v>2</v>
      </c>
      <c r="I97" s="48" t="s">
        <v>159</v>
      </c>
      <c r="J97" s="48"/>
      <c r="K97" s="48"/>
    </row>
    <row r="98" spans="8:11" x14ac:dyDescent="0.2">
      <c r="J98" s="20"/>
    </row>
    <row r="99" spans="8:11" x14ac:dyDescent="0.2">
      <c r="J99" s="20"/>
    </row>
  </sheetData>
  <mergeCells count="14">
    <mergeCell ref="V35:V36"/>
    <mergeCell ref="W35:X35"/>
    <mergeCell ref="I97:K97"/>
    <mergeCell ref="N4:O4"/>
    <mergeCell ref="B2:F2"/>
    <mergeCell ref="I2:M2"/>
    <mergeCell ref="R2:U2"/>
    <mergeCell ref="Q95:R95"/>
    <mergeCell ref="Q96:R96"/>
    <mergeCell ref="H95:K95"/>
    <mergeCell ref="M95:P95"/>
    <mergeCell ref="M94:P94"/>
    <mergeCell ref="M96:P96"/>
    <mergeCell ref="I96:K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70" zoomScaleNormal="70" workbookViewId="0">
      <selection activeCell="O25" sqref="O25"/>
    </sheetView>
  </sheetViews>
  <sheetFormatPr defaultRowHeight="12.75" x14ac:dyDescent="0.2"/>
  <cols>
    <col min="1" max="1" width="9.140625" style="5"/>
    <col min="2" max="2" width="16.7109375" style="5" customWidth="1"/>
    <col min="3" max="3" width="19.5703125" style="5" customWidth="1"/>
    <col min="4" max="4" width="22.28515625" style="5" customWidth="1"/>
    <col min="5" max="5" width="15.85546875" style="5" customWidth="1"/>
    <col min="6" max="6" width="14.5703125" style="5" customWidth="1"/>
    <col min="7" max="7" width="9.140625" style="5" customWidth="1"/>
    <col min="8" max="16" width="9.140625" style="5"/>
    <col min="17" max="17" width="13.28515625" style="5" customWidth="1"/>
    <col min="18" max="18" width="14.140625" style="5" customWidth="1"/>
    <col min="19" max="16384" width="9.140625" style="5"/>
  </cols>
  <sheetData>
    <row r="1" spans="1:30" x14ac:dyDescent="0.2">
      <c r="A1" s="56" t="s">
        <v>83</v>
      </c>
      <c r="B1" s="56"/>
      <c r="C1" s="56"/>
      <c r="D1" s="56"/>
      <c r="E1" s="56"/>
      <c r="H1" s="51" t="s">
        <v>84</v>
      </c>
      <c r="I1" s="51"/>
      <c r="J1" s="51"/>
      <c r="K1" s="51"/>
    </row>
    <row r="2" spans="1:30" x14ac:dyDescent="0.2">
      <c r="A2" s="6" t="s">
        <v>2</v>
      </c>
      <c r="B2" s="6" t="s">
        <v>85</v>
      </c>
      <c r="C2" s="6" t="s">
        <v>86</v>
      </c>
      <c r="D2" s="6" t="s">
        <v>87</v>
      </c>
      <c r="E2" s="6" t="s">
        <v>88</v>
      </c>
      <c r="H2" s="6" t="s">
        <v>89</v>
      </c>
      <c r="I2" s="6" t="s">
        <v>90</v>
      </c>
      <c r="J2" s="6" t="s">
        <v>91</v>
      </c>
      <c r="N2" s="6" t="s">
        <v>92</v>
      </c>
      <c r="O2" s="6" t="s">
        <v>93</v>
      </c>
      <c r="P2" s="6" t="s">
        <v>94</v>
      </c>
      <c r="Q2" s="6" t="s">
        <v>95</v>
      </c>
      <c r="R2" s="6" t="s">
        <v>96</v>
      </c>
      <c r="T2" s="6" t="s">
        <v>97</v>
      </c>
      <c r="U2" s="6" t="s">
        <v>98</v>
      </c>
      <c r="V2" s="6" t="s">
        <v>99</v>
      </c>
      <c r="W2" s="6" t="s">
        <v>100</v>
      </c>
      <c r="X2" s="6" t="s">
        <v>101</v>
      </c>
      <c r="Z2" s="7"/>
      <c r="AA2" s="7"/>
      <c r="AB2" s="7"/>
      <c r="AC2" s="7"/>
      <c r="AD2" s="7"/>
    </row>
    <row r="3" spans="1:30" x14ac:dyDescent="0.2">
      <c r="A3" s="8" t="s">
        <v>102</v>
      </c>
      <c r="B3" s="8">
        <v>40</v>
      </c>
      <c r="C3" s="6">
        <v>1.5</v>
      </c>
      <c r="D3" s="6">
        <v>2</v>
      </c>
      <c r="E3" s="6">
        <v>0</v>
      </c>
      <c r="H3" s="6">
        <v>1</v>
      </c>
      <c r="I3" s="9">
        <v>0.3</v>
      </c>
      <c r="J3" s="9">
        <v>0.7</v>
      </c>
      <c r="L3" s="5">
        <f t="shared" ref="L3:L16" si="0">SUM(I3:J3)</f>
        <v>1</v>
      </c>
      <c r="N3" s="6">
        <f>I3^2</f>
        <v>0.09</v>
      </c>
      <c r="O3" s="6">
        <f>N3*B3</f>
        <v>3.5999999999999996</v>
      </c>
      <c r="P3" s="6">
        <f>N3*C3</f>
        <v>0.13500000000000001</v>
      </c>
      <c r="Q3" s="6">
        <f>N3*D3</f>
        <v>0.18</v>
      </c>
      <c r="R3" s="6">
        <f>N3*E3</f>
        <v>0</v>
      </c>
      <c r="T3" s="6">
        <f>J3^2</f>
        <v>0.48999999999999994</v>
      </c>
      <c r="U3" s="6">
        <f>T3*B3</f>
        <v>19.599999999999998</v>
      </c>
      <c r="V3" s="6">
        <f>T3*C3</f>
        <v>0.73499999999999988</v>
      </c>
      <c r="W3" s="6">
        <f>T3*D3</f>
        <v>0.97999999999999987</v>
      </c>
      <c r="X3" s="6">
        <f>T3*E3</f>
        <v>0</v>
      </c>
      <c r="Z3" s="7"/>
      <c r="AA3" s="7"/>
      <c r="AB3" s="7"/>
      <c r="AC3" s="7"/>
      <c r="AD3" s="7"/>
    </row>
    <row r="4" spans="1:30" x14ac:dyDescent="0.2">
      <c r="A4" s="8" t="s">
        <v>103</v>
      </c>
      <c r="B4" s="8">
        <v>80</v>
      </c>
      <c r="C4" s="6">
        <v>2</v>
      </c>
      <c r="D4" s="6">
        <v>3</v>
      </c>
      <c r="E4" s="6">
        <v>1</v>
      </c>
      <c r="H4" s="6">
        <v>2</v>
      </c>
      <c r="I4" s="9">
        <v>0.8</v>
      </c>
      <c r="J4" s="9">
        <v>0.2</v>
      </c>
      <c r="L4" s="5">
        <f t="shared" si="0"/>
        <v>1</v>
      </c>
      <c r="N4" s="6">
        <f t="shared" ref="N4:N16" si="1">I4^2</f>
        <v>0.64000000000000012</v>
      </c>
      <c r="O4" s="6">
        <f t="shared" ref="O4:O16" si="2">N4*B4</f>
        <v>51.20000000000001</v>
      </c>
      <c r="P4" s="6">
        <f t="shared" ref="P4:P16" si="3">N4*C4</f>
        <v>1.2800000000000002</v>
      </c>
      <c r="Q4" s="6">
        <f t="shared" ref="Q4:Q16" si="4">N4*D4</f>
        <v>1.9200000000000004</v>
      </c>
      <c r="R4" s="6">
        <f t="shared" ref="R4:R16" si="5">N4*E4</f>
        <v>0.64000000000000012</v>
      </c>
      <c r="T4" s="6">
        <f t="shared" ref="T4:T16" si="6">J4^2</f>
        <v>4.0000000000000008E-2</v>
      </c>
      <c r="U4" s="6">
        <f t="shared" ref="U4:U16" si="7">T4*B4</f>
        <v>3.2000000000000006</v>
      </c>
      <c r="V4" s="6">
        <f t="shared" ref="V4:V16" si="8">T4*C4</f>
        <v>8.0000000000000016E-2</v>
      </c>
      <c r="W4" s="6">
        <f t="shared" ref="W4:W16" si="9">T4*D4</f>
        <v>0.12000000000000002</v>
      </c>
      <c r="X4" s="6">
        <f t="shared" ref="X4:X16" si="10">T4*E4</f>
        <v>4.0000000000000008E-2</v>
      </c>
      <c r="Z4" s="7"/>
      <c r="AA4" s="7"/>
      <c r="AB4" s="7"/>
      <c r="AC4" s="7"/>
      <c r="AD4" s="7"/>
    </row>
    <row r="5" spans="1:30" x14ac:dyDescent="0.2">
      <c r="A5" s="8" t="s">
        <v>104</v>
      </c>
      <c r="B5" s="8">
        <v>80</v>
      </c>
      <c r="C5" s="6">
        <v>3</v>
      </c>
      <c r="D5" s="6">
        <v>4</v>
      </c>
      <c r="E5" s="6">
        <v>3</v>
      </c>
      <c r="H5" s="6">
        <v>3</v>
      </c>
      <c r="I5" s="10">
        <v>0.5</v>
      </c>
      <c r="J5" s="9">
        <v>0.5</v>
      </c>
      <c r="L5" s="5">
        <f t="shared" si="0"/>
        <v>1</v>
      </c>
      <c r="N5" s="6">
        <f t="shared" si="1"/>
        <v>0.25</v>
      </c>
      <c r="O5" s="6">
        <f t="shared" si="2"/>
        <v>20</v>
      </c>
      <c r="P5" s="6">
        <f t="shared" si="3"/>
        <v>0.75</v>
      </c>
      <c r="Q5" s="6">
        <f t="shared" si="4"/>
        <v>1</v>
      </c>
      <c r="R5" s="6">
        <f t="shared" si="5"/>
        <v>0.75</v>
      </c>
      <c r="T5" s="6">
        <f t="shared" si="6"/>
        <v>0.25</v>
      </c>
      <c r="U5" s="6">
        <f t="shared" si="7"/>
        <v>20</v>
      </c>
      <c r="V5" s="6">
        <f t="shared" si="8"/>
        <v>0.75</v>
      </c>
      <c r="W5" s="6">
        <f t="shared" si="9"/>
        <v>1</v>
      </c>
      <c r="X5" s="6">
        <f t="shared" si="10"/>
        <v>0.75</v>
      </c>
      <c r="Z5" s="7"/>
      <c r="AA5" s="7"/>
      <c r="AB5" s="7"/>
      <c r="AC5" s="7"/>
      <c r="AD5" s="7"/>
    </row>
    <row r="6" spans="1:30" x14ac:dyDescent="0.2">
      <c r="A6" s="8" t="s">
        <v>105</v>
      </c>
      <c r="B6" s="8">
        <v>80</v>
      </c>
      <c r="C6" s="6">
        <v>5</v>
      </c>
      <c r="D6" s="6">
        <v>5</v>
      </c>
      <c r="E6" s="6">
        <v>2</v>
      </c>
      <c r="H6" s="6">
        <v>4</v>
      </c>
      <c r="I6" s="9">
        <v>0.4</v>
      </c>
      <c r="J6" s="9">
        <v>0.6</v>
      </c>
      <c r="L6" s="5">
        <f t="shared" si="0"/>
        <v>1</v>
      </c>
      <c r="N6" s="6">
        <f t="shared" si="1"/>
        <v>0.16000000000000003</v>
      </c>
      <c r="O6" s="6">
        <f t="shared" si="2"/>
        <v>12.800000000000002</v>
      </c>
      <c r="P6" s="6">
        <f t="shared" si="3"/>
        <v>0.80000000000000016</v>
      </c>
      <c r="Q6" s="6">
        <f t="shared" si="4"/>
        <v>0.80000000000000016</v>
      </c>
      <c r="R6" s="6">
        <f t="shared" si="5"/>
        <v>0.32000000000000006</v>
      </c>
      <c r="T6" s="6">
        <f t="shared" si="6"/>
        <v>0.36</v>
      </c>
      <c r="U6" s="6">
        <f t="shared" si="7"/>
        <v>28.799999999999997</v>
      </c>
      <c r="V6" s="6">
        <f t="shared" si="8"/>
        <v>1.7999999999999998</v>
      </c>
      <c r="W6" s="6">
        <f t="shared" si="9"/>
        <v>1.7999999999999998</v>
      </c>
      <c r="X6" s="6">
        <f t="shared" si="10"/>
        <v>0.72</v>
      </c>
      <c r="Z6" s="7"/>
      <c r="AA6" s="7"/>
      <c r="AB6" s="7"/>
      <c r="AC6" s="7"/>
      <c r="AD6" s="7"/>
    </row>
    <row r="7" spans="1:30" x14ac:dyDescent="0.2">
      <c r="A7" s="8" t="s">
        <v>106</v>
      </c>
      <c r="B7" s="8">
        <v>60</v>
      </c>
      <c r="C7" s="6">
        <v>9</v>
      </c>
      <c r="D7" s="6">
        <v>1</v>
      </c>
      <c r="E7" s="6">
        <v>1</v>
      </c>
      <c r="H7" s="6">
        <v>5</v>
      </c>
      <c r="I7" s="9">
        <v>0.3</v>
      </c>
      <c r="J7" s="9">
        <v>0.7</v>
      </c>
      <c r="L7" s="5">
        <f t="shared" si="0"/>
        <v>1</v>
      </c>
      <c r="N7" s="6">
        <f t="shared" si="1"/>
        <v>0.09</v>
      </c>
      <c r="O7" s="6">
        <f t="shared" si="2"/>
        <v>5.3999999999999995</v>
      </c>
      <c r="P7" s="6">
        <f t="shared" si="3"/>
        <v>0.80999999999999994</v>
      </c>
      <c r="Q7" s="6">
        <f t="shared" si="4"/>
        <v>0.09</v>
      </c>
      <c r="R7" s="6">
        <f t="shared" si="5"/>
        <v>0.09</v>
      </c>
      <c r="T7" s="6">
        <f t="shared" si="6"/>
        <v>0.48999999999999994</v>
      </c>
      <c r="U7" s="6">
        <f t="shared" si="7"/>
        <v>29.399999999999995</v>
      </c>
      <c r="V7" s="6">
        <f t="shared" si="8"/>
        <v>4.4099999999999993</v>
      </c>
      <c r="W7" s="6">
        <f t="shared" si="9"/>
        <v>0.48999999999999994</v>
      </c>
      <c r="X7" s="6">
        <f t="shared" si="10"/>
        <v>0.48999999999999994</v>
      </c>
      <c r="Z7" s="7"/>
      <c r="AA7" s="7"/>
      <c r="AB7" s="7"/>
      <c r="AC7" s="7"/>
      <c r="AD7" s="7"/>
    </row>
    <row r="8" spans="1:30" x14ac:dyDescent="0.2">
      <c r="A8" s="8" t="s">
        <v>107</v>
      </c>
      <c r="B8" s="8">
        <v>60</v>
      </c>
      <c r="C8" s="6">
        <v>4.5</v>
      </c>
      <c r="D8" s="6">
        <v>6</v>
      </c>
      <c r="E8" s="6">
        <v>0</v>
      </c>
      <c r="H8" s="6">
        <v>6</v>
      </c>
      <c r="I8" s="9">
        <v>0.1</v>
      </c>
      <c r="J8" s="9">
        <v>0.9</v>
      </c>
      <c r="L8" s="5">
        <f t="shared" si="0"/>
        <v>1</v>
      </c>
      <c r="N8" s="6">
        <f t="shared" si="1"/>
        <v>1.0000000000000002E-2</v>
      </c>
      <c r="O8" s="6">
        <f t="shared" si="2"/>
        <v>0.60000000000000009</v>
      </c>
      <c r="P8" s="6">
        <f t="shared" si="3"/>
        <v>4.5000000000000012E-2</v>
      </c>
      <c r="Q8" s="6">
        <f t="shared" si="4"/>
        <v>6.0000000000000012E-2</v>
      </c>
      <c r="R8" s="6">
        <f t="shared" si="5"/>
        <v>0</v>
      </c>
      <c r="T8" s="6">
        <f t="shared" si="6"/>
        <v>0.81</v>
      </c>
      <c r="U8" s="6">
        <f t="shared" si="7"/>
        <v>48.6</v>
      </c>
      <c r="V8" s="6">
        <f t="shared" si="8"/>
        <v>3.6450000000000005</v>
      </c>
      <c r="W8" s="6">
        <f t="shared" si="9"/>
        <v>4.8600000000000003</v>
      </c>
      <c r="X8" s="6">
        <f t="shared" si="10"/>
        <v>0</v>
      </c>
      <c r="Z8" s="7"/>
      <c r="AA8" s="7"/>
      <c r="AB8" s="7"/>
      <c r="AC8" s="7"/>
      <c r="AD8" s="7"/>
    </row>
    <row r="9" spans="1:30" x14ac:dyDescent="0.2">
      <c r="A9" s="8" t="s">
        <v>108</v>
      </c>
      <c r="B9" s="8">
        <v>60</v>
      </c>
      <c r="C9" s="6">
        <v>1.3</v>
      </c>
      <c r="D9" s="6">
        <v>2</v>
      </c>
      <c r="E9" s="6">
        <v>3</v>
      </c>
      <c r="H9" s="6">
        <v>7</v>
      </c>
      <c r="I9" s="9">
        <v>0.6</v>
      </c>
      <c r="J9" s="9">
        <v>0.4</v>
      </c>
      <c r="L9" s="5">
        <f t="shared" si="0"/>
        <v>1</v>
      </c>
      <c r="N9" s="6">
        <f t="shared" si="1"/>
        <v>0.36</v>
      </c>
      <c r="O9" s="6">
        <f t="shared" si="2"/>
        <v>21.599999999999998</v>
      </c>
      <c r="P9" s="6">
        <f t="shared" si="3"/>
        <v>0.46799999999999997</v>
      </c>
      <c r="Q9" s="6">
        <f t="shared" si="4"/>
        <v>0.72</v>
      </c>
      <c r="R9" s="6">
        <f t="shared" si="5"/>
        <v>1.08</v>
      </c>
      <c r="T9" s="6">
        <f t="shared" si="6"/>
        <v>0.16000000000000003</v>
      </c>
      <c r="U9" s="6">
        <f t="shared" si="7"/>
        <v>9.6000000000000014</v>
      </c>
      <c r="V9" s="6">
        <f t="shared" si="8"/>
        <v>0.20800000000000005</v>
      </c>
      <c r="W9" s="6">
        <f t="shared" si="9"/>
        <v>0.32000000000000006</v>
      </c>
      <c r="X9" s="6">
        <f t="shared" si="10"/>
        <v>0.48000000000000009</v>
      </c>
      <c r="Z9" s="7"/>
      <c r="AA9" s="7"/>
      <c r="AB9" s="7"/>
      <c r="AC9" s="7"/>
      <c r="AD9" s="7"/>
    </row>
    <row r="10" spans="1:30" x14ac:dyDescent="0.2">
      <c r="A10" s="8" t="s">
        <v>109</v>
      </c>
      <c r="B10" s="8">
        <v>20</v>
      </c>
      <c r="C10" s="6">
        <v>2.5</v>
      </c>
      <c r="D10" s="6">
        <v>4</v>
      </c>
      <c r="E10" s="6">
        <v>1</v>
      </c>
      <c r="H10" s="6">
        <v>8</v>
      </c>
      <c r="I10" s="9">
        <v>0.8</v>
      </c>
      <c r="J10" s="9">
        <v>0.2</v>
      </c>
      <c r="L10" s="5">
        <f t="shared" si="0"/>
        <v>1</v>
      </c>
      <c r="N10" s="6">
        <f t="shared" si="1"/>
        <v>0.64000000000000012</v>
      </c>
      <c r="O10" s="6">
        <f t="shared" si="2"/>
        <v>12.800000000000002</v>
      </c>
      <c r="P10" s="6">
        <f t="shared" si="3"/>
        <v>1.6000000000000003</v>
      </c>
      <c r="Q10" s="6">
        <f t="shared" si="4"/>
        <v>2.5600000000000005</v>
      </c>
      <c r="R10" s="6">
        <f t="shared" si="5"/>
        <v>0.64000000000000012</v>
      </c>
      <c r="T10" s="6">
        <f t="shared" si="6"/>
        <v>4.0000000000000008E-2</v>
      </c>
      <c r="U10" s="6">
        <f t="shared" si="7"/>
        <v>0.80000000000000016</v>
      </c>
      <c r="V10" s="6">
        <f t="shared" si="8"/>
        <v>0.10000000000000002</v>
      </c>
      <c r="W10" s="6">
        <f t="shared" si="9"/>
        <v>0.16000000000000003</v>
      </c>
      <c r="X10" s="6">
        <f t="shared" si="10"/>
        <v>4.0000000000000008E-2</v>
      </c>
      <c r="Z10" s="7"/>
      <c r="AA10" s="7"/>
      <c r="AB10" s="7"/>
      <c r="AC10" s="7"/>
      <c r="AD10" s="7"/>
    </row>
    <row r="11" spans="1:30" x14ac:dyDescent="0.2">
      <c r="A11" s="8" t="s">
        <v>110</v>
      </c>
      <c r="B11" s="8">
        <v>80</v>
      </c>
      <c r="C11" s="6">
        <v>5</v>
      </c>
      <c r="D11" s="6">
        <v>1</v>
      </c>
      <c r="E11" s="6">
        <v>2</v>
      </c>
      <c r="H11" s="6">
        <v>9</v>
      </c>
      <c r="I11" s="9">
        <v>0.7</v>
      </c>
      <c r="J11" s="9">
        <v>0.3</v>
      </c>
      <c r="L11" s="5">
        <f t="shared" si="0"/>
        <v>1</v>
      </c>
      <c r="N11" s="6">
        <f t="shared" si="1"/>
        <v>0.48999999999999994</v>
      </c>
      <c r="O11" s="6">
        <f t="shared" si="2"/>
        <v>39.199999999999996</v>
      </c>
      <c r="P11" s="6">
        <f t="shared" si="3"/>
        <v>2.4499999999999997</v>
      </c>
      <c r="Q11" s="6">
        <f t="shared" si="4"/>
        <v>0.48999999999999994</v>
      </c>
      <c r="R11" s="6">
        <f t="shared" si="5"/>
        <v>0.97999999999999987</v>
      </c>
      <c r="T11" s="6">
        <f t="shared" si="6"/>
        <v>0.09</v>
      </c>
      <c r="U11" s="6">
        <f t="shared" si="7"/>
        <v>7.1999999999999993</v>
      </c>
      <c r="V11" s="6">
        <f t="shared" si="8"/>
        <v>0.44999999999999996</v>
      </c>
      <c r="W11" s="6">
        <f t="shared" si="9"/>
        <v>0.09</v>
      </c>
      <c r="X11" s="6">
        <f t="shared" si="10"/>
        <v>0.18</v>
      </c>
      <c r="Z11" s="7"/>
      <c r="AA11" s="7"/>
      <c r="AB11" s="7"/>
      <c r="AC11" s="7"/>
      <c r="AD11" s="7"/>
    </row>
    <row r="12" spans="1:30" x14ac:dyDescent="0.2">
      <c r="A12" s="8" t="s">
        <v>111</v>
      </c>
      <c r="B12" s="8">
        <v>80</v>
      </c>
      <c r="C12" s="6">
        <v>4</v>
      </c>
      <c r="D12" s="6">
        <v>2</v>
      </c>
      <c r="E12" s="6">
        <v>3</v>
      </c>
      <c r="H12" s="6">
        <v>10</v>
      </c>
      <c r="I12" s="9">
        <v>0.2</v>
      </c>
      <c r="J12" s="9">
        <v>0.8</v>
      </c>
      <c r="L12" s="5">
        <f t="shared" si="0"/>
        <v>1</v>
      </c>
      <c r="N12" s="6">
        <f t="shared" si="1"/>
        <v>4.0000000000000008E-2</v>
      </c>
      <c r="O12" s="6">
        <f t="shared" si="2"/>
        <v>3.2000000000000006</v>
      </c>
      <c r="P12" s="6">
        <f t="shared" si="3"/>
        <v>0.16000000000000003</v>
      </c>
      <c r="Q12" s="6">
        <f t="shared" si="4"/>
        <v>8.0000000000000016E-2</v>
      </c>
      <c r="R12" s="6">
        <f t="shared" si="5"/>
        <v>0.12000000000000002</v>
      </c>
      <c r="T12" s="6">
        <f t="shared" si="6"/>
        <v>0.64000000000000012</v>
      </c>
      <c r="U12" s="6">
        <f t="shared" si="7"/>
        <v>51.20000000000001</v>
      </c>
      <c r="V12" s="6">
        <f t="shared" si="8"/>
        <v>2.5600000000000005</v>
      </c>
      <c r="W12" s="6">
        <f t="shared" si="9"/>
        <v>1.2800000000000002</v>
      </c>
      <c r="X12" s="6">
        <f t="shared" si="10"/>
        <v>1.9200000000000004</v>
      </c>
      <c r="Z12" s="7"/>
      <c r="AA12" s="7"/>
      <c r="AB12" s="7"/>
      <c r="AC12" s="7"/>
      <c r="AD12" s="7"/>
    </row>
    <row r="13" spans="1:30" x14ac:dyDescent="0.2">
      <c r="A13" s="8" t="s">
        <v>112</v>
      </c>
      <c r="B13" s="8">
        <v>60</v>
      </c>
      <c r="C13" s="6">
        <v>3</v>
      </c>
      <c r="D13" s="6">
        <v>5</v>
      </c>
      <c r="E13" s="6">
        <v>0</v>
      </c>
      <c r="H13" s="6">
        <v>11</v>
      </c>
      <c r="I13" s="9">
        <v>0.4</v>
      </c>
      <c r="J13" s="9">
        <v>0.6</v>
      </c>
      <c r="L13" s="5">
        <f t="shared" si="0"/>
        <v>1</v>
      </c>
      <c r="N13" s="6">
        <f t="shared" si="1"/>
        <v>0.16000000000000003</v>
      </c>
      <c r="O13" s="6">
        <f t="shared" si="2"/>
        <v>9.6000000000000014</v>
      </c>
      <c r="P13" s="6">
        <f t="shared" si="3"/>
        <v>0.48000000000000009</v>
      </c>
      <c r="Q13" s="6">
        <f t="shared" si="4"/>
        <v>0.80000000000000016</v>
      </c>
      <c r="R13" s="6">
        <f t="shared" si="5"/>
        <v>0</v>
      </c>
      <c r="T13" s="6">
        <f t="shared" si="6"/>
        <v>0.36</v>
      </c>
      <c r="U13" s="6">
        <f t="shared" si="7"/>
        <v>21.599999999999998</v>
      </c>
      <c r="V13" s="6">
        <f t="shared" si="8"/>
        <v>1.08</v>
      </c>
      <c r="W13" s="6">
        <f t="shared" si="9"/>
        <v>1.7999999999999998</v>
      </c>
      <c r="X13" s="6">
        <f t="shared" si="10"/>
        <v>0</v>
      </c>
      <c r="Z13" s="7"/>
      <c r="AA13" s="7"/>
      <c r="AB13" s="7"/>
      <c r="AC13" s="7"/>
      <c r="AD13" s="7"/>
    </row>
    <row r="14" spans="1:30" x14ac:dyDescent="0.2">
      <c r="A14" s="8" t="s">
        <v>113</v>
      </c>
      <c r="B14" s="8">
        <v>100</v>
      </c>
      <c r="C14" s="6">
        <v>3.5</v>
      </c>
      <c r="D14" s="6">
        <v>2</v>
      </c>
      <c r="E14" s="6">
        <v>2</v>
      </c>
      <c r="H14" s="6">
        <v>12</v>
      </c>
      <c r="I14" s="9">
        <v>0.9</v>
      </c>
      <c r="J14" s="9">
        <v>0.1</v>
      </c>
      <c r="L14" s="5">
        <f t="shared" si="0"/>
        <v>1</v>
      </c>
      <c r="N14" s="6">
        <f t="shared" si="1"/>
        <v>0.81</v>
      </c>
      <c r="O14" s="6">
        <f t="shared" si="2"/>
        <v>81</v>
      </c>
      <c r="P14" s="6">
        <f t="shared" si="3"/>
        <v>2.835</v>
      </c>
      <c r="Q14" s="6">
        <f t="shared" si="4"/>
        <v>1.62</v>
      </c>
      <c r="R14" s="6">
        <f t="shared" si="5"/>
        <v>1.62</v>
      </c>
      <c r="T14" s="6">
        <f t="shared" si="6"/>
        <v>1.0000000000000002E-2</v>
      </c>
      <c r="U14" s="6">
        <f t="shared" si="7"/>
        <v>1.0000000000000002</v>
      </c>
      <c r="V14" s="6">
        <f t="shared" si="8"/>
        <v>3.5000000000000003E-2</v>
      </c>
      <c r="W14" s="6">
        <f t="shared" si="9"/>
        <v>2.0000000000000004E-2</v>
      </c>
      <c r="X14" s="6">
        <f t="shared" si="10"/>
        <v>2.0000000000000004E-2</v>
      </c>
      <c r="Z14" s="7"/>
      <c r="AA14" s="7"/>
      <c r="AB14" s="7"/>
      <c r="AC14" s="7"/>
      <c r="AD14" s="7"/>
    </row>
    <row r="15" spans="1:30" x14ac:dyDescent="0.2">
      <c r="A15" s="8" t="s">
        <v>114</v>
      </c>
      <c r="B15" s="8">
        <v>80</v>
      </c>
      <c r="C15" s="6">
        <v>3.4</v>
      </c>
      <c r="D15" s="6">
        <v>6</v>
      </c>
      <c r="E15" s="6">
        <v>1</v>
      </c>
      <c r="H15" s="6">
        <v>13</v>
      </c>
      <c r="I15" s="9">
        <v>0.3</v>
      </c>
      <c r="J15" s="9">
        <v>0.7</v>
      </c>
      <c r="L15" s="5">
        <f t="shared" si="0"/>
        <v>1</v>
      </c>
      <c r="N15" s="6">
        <f t="shared" si="1"/>
        <v>0.09</v>
      </c>
      <c r="O15" s="6">
        <f t="shared" si="2"/>
        <v>7.1999999999999993</v>
      </c>
      <c r="P15" s="6">
        <f t="shared" si="3"/>
        <v>0.30599999999999999</v>
      </c>
      <c r="Q15" s="6">
        <f t="shared" si="4"/>
        <v>0.54</v>
      </c>
      <c r="R15" s="6">
        <f t="shared" si="5"/>
        <v>0.09</v>
      </c>
      <c r="T15" s="6">
        <f t="shared" si="6"/>
        <v>0.48999999999999994</v>
      </c>
      <c r="U15" s="6">
        <f t="shared" si="7"/>
        <v>39.199999999999996</v>
      </c>
      <c r="V15" s="6">
        <f t="shared" si="8"/>
        <v>1.6659999999999997</v>
      </c>
      <c r="W15" s="6">
        <f t="shared" si="9"/>
        <v>2.9399999999999995</v>
      </c>
      <c r="X15" s="6">
        <f t="shared" si="10"/>
        <v>0.48999999999999994</v>
      </c>
      <c r="Z15" s="7"/>
      <c r="AA15" s="7"/>
      <c r="AB15" s="7"/>
      <c r="AC15" s="7"/>
      <c r="AD15" s="7"/>
    </row>
    <row r="16" spans="1:30" x14ac:dyDescent="0.2">
      <c r="A16" s="11" t="s">
        <v>115</v>
      </c>
      <c r="B16" s="11">
        <v>100</v>
      </c>
      <c r="C16" s="6">
        <v>2.1</v>
      </c>
      <c r="D16" s="6">
        <v>3</v>
      </c>
      <c r="E16" s="6">
        <v>0</v>
      </c>
      <c r="H16" s="6">
        <v>14</v>
      </c>
      <c r="I16" s="9">
        <v>0.9</v>
      </c>
      <c r="J16" s="9">
        <v>0.1</v>
      </c>
      <c r="L16" s="5">
        <f t="shared" si="0"/>
        <v>1</v>
      </c>
      <c r="N16" s="6">
        <f t="shared" si="1"/>
        <v>0.81</v>
      </c>
      <c r="O16" s="6">
        <f t="shared" si="2"/>
        <v>81</v>
      </c>
      <c r="P16" s="6">
        <f t="shared" si="3"/>
        <v>1.7010000000000003</v>
      </c>
      <c r="Q16" s="6">
        <f t="shared" si="4"/>
        <v>2.4300000000000002</v>
      </c>
      <c r="R16" s="6">
        <f t="shared" si="5"/>
        <v>0</v>
      </c>
      <c r="T16" s="6">
        <f t="shared" si="6"/>
        <v>1.0000000000000002E-2</v>
      </c>
      <c r="U16" s="6">
        <f t="shared" si="7"/>
        <v>1.0000000000000002</v>
      </c>
      <c r="V16" s="6">
        <f t="shared" si="8"/>
        <v>2.1000000000000005E-2</v>
      </c>
      <c r="W16" s="6">
        <f t="shared" si="9"/>
        <v>3.0000000000000006E-2</v>
      </c>
      <c r="X16" s="6">
        <f t="shared" si="10"/>
        <v>0</v>
      </c>
      <c r="Z16" s="7"/>
      <c r="AA16" s="7"/>
      <c r="AB16" s="7"/>
      <c r="AC16" s="7"/>
      <c r="AD16" s="7"/>
    </row>
    <row r="17" spans="1:30" x14ac:dyDescent="0.2">
      <c r="A17" s="57" t="s">
        <v>116</v>
      </c>
      <c r="B17" s="58"/>
      <c r="M17" s="5" t="s">
        <v>117</v>
      </c>
      <c r="N17" s="6">
        <f>SUM(N3:N16)</f>
        <v>4.6400000000000006</v>
      </c>
      <c r="O17" s="6">
        <f>SUM(O3:O16)</f>
        <v>349.2</v>
      </c>
      <c r="P17" s="6">
        <f>SUM(P3:P16)</f>
        <v>13.820000000000002</v>
      </c>
      <c r="Q17" s="6">
        <f>SUM(Q3:Q16)</f>
        <v>13.29</v>
      </c>
      <c r="R17" s="6">
        <f>SUM(R3:R16)</f>
        <v>6.33</v>
      </c>
      <c r="T17" s="6">
        <f>SUM(T3:T16)</f>
        <v>4.2399999999999993</v>
      </c>
      <c r="U17" s="6">
        <f>SUM(U3:U16)</f>
        <v>281.2</v>
      </c>
      <c r="V17" s="6">
        <f>SUM(V3:V16)</f>
        <v>17.54</v>
      </c>
      <c r="W17" s="6">
        <f>SUM(W3:W16)</f>
        <v>15.89</v>
      </c>
      <c r="X17" s="6">
        <f>SUM(X3:X16)</f>
        <v>5.1300000000000008</v>
      </c>
      <c r="Z17" s="7"/>
      <c r="AA17" s="7"/>
      <c r="AB17" s="7"/>
      <c r="AC17" s="7"/>
      <c r="AD17" s="7"/>
    </row>
    <row r="18" spans="1:30" x14ac:dyDescent="0.2">
      <c r="A18" s="12" t="s">
        <v>118</v>
      </c>
      <c r="B18" s="12">
        <v>20</v>
      </c>
    </row>
    <row r="19" spans="1:30" x14ac:dyDescent="0.2">
      <c r="A19" s="12" t="s">
        <v>119</v>
      </c>
      <c r="B19" s="12">
        <v>40</v>
      </c>
      <c r="M19" s="6" t="s">
        <v>120</v>
      </c>
      <c r="N19" s="6" t="s">
        <v>121</v>
      </c>
      <c r="O19" s="6" t="s">
        <v>122</v>
      </c>
      <c r="P19" s="6" t="s">
        <v>123</v>
      </c>
      <c r="Q19" s="6" t="s">
        <v>124</v>
      </c>
    </row>
    <row r="20" spans="1:30" x14ac:dyDescent="0.2">
      <c r="A20" s="12" t="s">
        <v>125</v>
      </c>
      <c r="B20" s="12">
        <v>60</v>
      </c>
      <c r="M20" s="6">
        <v>1</v>
      </c>
      <c r="N20" s="6">
        <f>O17/N17</f>
        <v>75.25862068965516</v>
      </c>
      <c r="O20" s="6">
        <f>P17/N17</f>
        <v>2.978448275862069</v>
      </c>
      <c r="P20" s="6">
        <f>Q17/N17</f>
        <v>2.8642241379310338</v>
      </c>
      <c r="Q20" s="6">
        <f>R17/N17</f>
        <v>1.3642241379310343</v>
      </c>
    </row>
    <row r="21" spans="1:30" x14ac:dyDescent="0.2">
      <c r="A21" s="12" t="s">
        <v>126</v>
      </c>
      <c r="B21" s="12">
        <v>80</v>
      </c>
      <c r="M21" s="6">
        <v>2</v>
      </c>
      <c r="N21" s="6">
        <f>U17/T17</f>
        <v>66.320754716981142</v>
      </c>
      <c r="O21" s="6">
        <f>V17/T17</f>
        <v>4.1367924528301891</v>
      </c>
      <c r="P21" s="6">
        <f>W17/T17</f>
        <v>3.7476415094339628</v>
      </c>
      <c r="Q21" s="6">
        <f>X17/T17</f>
        <v>1.2099056603773588</v>
      </c>
    </row>
    <row r="22" spans="1:30" x14ac:dyDescent="0.2">
      <c r="A22" s="12" t="s">
        <v>127</v>
      </c>
      <c r="B22" s="12">
        <v>100</v>
      </c>
      <c r="M22" s="6"/>
      <c r="N22" s="6"/>
      <c r="O22" s="6"/>
      <c r="P22" s="6"/>
      <c r="Q22" s="6"/>
    </row>
    <row r="24" spans="1:30" x14ac:dyDescent="0.2">
      <c r="A24" s="5" t="s">
        <v>128</v>
      </c>
      <c r="E24" s="5" t="s">
        <v>129</v>
      </c>
      <c r="K24" s="5" t="s">
        <v>130</v>
      </c>
    </row>
    <row r="25" spans="1:30" x14ac:dyDescent="0.2">
      <c r="A25" s="59" t="s">
        <v>131</v>
      </c>
      <c r="B25" s="60" t="s">
        <v>132</v>
      </c>
      <c r="C25" s="60"/>
      <c r="E25" s="6" t="s">
        <v>133</v>
      </c>
      <c r="F25" s="6" t="s">
        <v>134</v>
      </c>
      <c r="G25" s="6" t="s">
        <v>135</v>
      </c>
      <c r="H25" s="6" t="s">
        <v>136</v>
      </c>
      <c r="I25" s="6" t="s">
        <v>137</v>
      </c>
      <c r="K25" s="6" t="s">
        <v>90</v>
      </c>
      <c r="L25" s="6" t="s">
        <v>91</v>
      </c>
      <c r="M25" s="6" t="s">
        <v>138</v>
      </c>
      <c r="O25" s="6" t="s">
        <v>139</v>
      </c>
      <c r="P25" s="6" t="s">
        <v>140</v>
      </c>
      <c r="Q25" s="6" t="s">
        <v>133</v>
      </c>
      <c r="R25" s="6" t="s">
        <v>134</v>
      </c>
      <c r="S25" s="6" t="s">
        <v>141</v>
      </c>
      <c r="T25" s="6" t="s">
        <v>142</v>
      </c>
    </row>
    <row r="26" spans="1:30" x14ac:dyDescent="0.2">
      <c r="A26" s="59"/>
      <c r="B26" s="6">
        <v>1</v>
      </c>
      <c r="C26" s="6">
        <v>2</v>
      </c>
      <c r="E26" s="6"/>
      <c r="F26" s="6"/>
      <c r="G26" s="6"/>
      <c r="H26" s="6"/>
      <c r="I26" s="6"/>
      <c r="K26" s="6"/>
      <c r="L26" s="6"/>
      <c r="M26" s="6"/>
      <c r="O26" s="6"/>
      <c r="P26" s="6"/>
      <c r="Q26" s="6"/>
      <c r="R26" s="6"/>
      <c r="S26" s="6"/>
      <c r="T26" s="6"/>
    </row>
    <row r="27" spans="1:30" x14ac:dyDescent="0.2">
      <c r="A27" s="13">
        <v>1</v>
      </c>
      <c r="B27" s="6">
        <f>SQRT((((B3-N$20)^2)+((C3-O$20)^2)+((D3-P$20)^2)+((E3-Q$20)^2)))</f>
        <v>35.326535820831268</v>
      </c>
      <c r="C27" s="6">
        <f>SQRT((((B3-N$21)^2)+((C3-O$21)^2)+((D3-P$21)^2)+((E3-Q$21)^2)))</f>
        <v>26.537764145897768</v>
      </c>
      <c r="E27" s="6">
        <f>B27^2</f>
        <v>1247.9641331004748</v>
      </c>
      <c r="F27" s="6">
        <f>C27^2</f>
        <v>704.25292586329704</v>
      </c>
      <c r="G27" s="6">
        <f>1/E27</f>
        <v>8.0130508039167269E-4</v>
      </c>
      <c r="H27" s="6">
        <f>1/F27</f>
        <v>1.419944402466154E-3</v>
      </c>
      <c r="I27" s="6">
        <f>SUM(G27:H27)</f>
        <v>2.2212494828578264E-3</v>
      </c>
      <c r="K27" s="6">
        <f>G27/I27</f>
        <v>0.36074519615001804</v>
      </c>
      <c r="L27" s="6">
        <f>H27/I27</f>
        <v>0.63925480384998212</v>
      </c>
      <c r="M27" s="6">
        <v>2</v>
      </c>
      <c r="O27" s="6">
        <f>K27^2</f>
        <v>0.130137096545315</v>
      </c>
      <c r="P27" s="6">
        <f>L27^2</f>
        <v>0.4086467042452791</v>
      </c>
      <c r="Q27" s="6">
        <f>B27^2</f>
        <v>1247.9641331004748</v>
      </c>
      <c r="R27" s="6">
        <f>C27^2</f>
        <v>704.25292586329704</v>
      </c>
      <c r="S27" s="6">
        <f>O27*Q27</f>
        <v>162.40642887438682</v>
      </c>
      <c r="T27" s="6">
        <f>P27*R27</f>
        <v>287.79063710913124</v>
      </c>
    </row>
    <row r="28" spans="1:30" x14ac:dyDescent="0.2">
      <c r="A28" s="13">
        <v>2</v>
      </c>
      <c r="B28" s="6">
        <f t="shared" ref="B28:B40" si="11">SQRT((((B4-N$20)^2)+((C4-O$20)^2)+((D4-P$20)^2)+((E4-Q$20)^2)))</f>
        <v>4.8568645338814775</v>
      </c>
      <c r="C28" s="6">
        <f t="shared" ref="C28:C40" si="12">SQRT((((B4-N$21)^2)+((C4-O$21)^2)+((D4-P$21)^2)+((E4-Q$21)^2)))</f>
        <v>13.866890845187788</v>
      </c>
      <c r="E28" s="6">
        <f t="shared" ref="E28:F40" si="13">B28^2</f>
        <v>23.589133100475742</v>
      </c>
      <c r="F28" s="6">
        <f t="shared" si="13"/>
        <v>192.29066171235289</v>
      </c>
      <c r="G28" s="6">
        <f t="shared" ref="G28:H40" si="14">1/E28</f>
        <v>4.2392401439281045E-2</v>
      </c>
      <c r="H28" s="6">
        <f t="shared" si="14"/>
        <v>5.2004605480836996E-3</v>
      </c>
      <c r="I28" s="6">
        <f t="shared" ref="I28:I40" si="15">SUM(G28:H28)</f>
        <v>4.7592861987364746E-2</v>
      </c>
      <c r="K28" s="6">
        <f t="shared" ref="K28:K40" si="16">G28/I28</f>
        <v>0.89073024123944566</v>
      </c>
      <c r="L28" s="6">
        <f t="shared" ref="L28:L40" si="17">H28/I28</f>
        <v>0.10926975876055428</v>
      </c>
      <c r="M28" s="6">
        <v>1</v>
      </c>
      <c r="O28" s="6">
        <f t="shared" ref="O28:P40" si="18">K28^2</f>
        <v>0.79340036265848102</v>
      </c>
      <c r="P28" s="6">
        <f t="shared" si="18"/>
        <v>1.1939880179589728E-2</v>
      </c>
      <c r="Q28" s="6">
        <f t="shared" ref="Q28:R40" si="19">B28^2</f>
        <v>23.589133100475742</v>
      </c>
      <c r="R28" s="6">
        <f t="shared" si="19"/>
        <v>192.29066171235289</v>
      </c>
      <c r="S28" s="6">
        <f t="shared" ref="S28:T40" si="20">O28*Q28</f>
        <v>18.715626756716631</v>
      </c>
      <c r="T28" s="6">
        <f t="shared" si="20"/>
        <v>2.2959274604995157</v>
      </c>
    </row>
    <row r="29" spans="1:30" x14ac:dyDescent="0.2">
      <c r="A29" s="13">
        <v>3</v>
      </c>
      <c r="B29" s="6">
        <f t="shared" si="11"/>
        <v>5.1426541514246704</v>
      </c>
      <c r="C29" s="6">
        <f t="shared" si="12"/>
        <v>13.844933049542535</v>
      </c>
      <c r="E29" s="6">
        <f t="shared" si="13"/>
        <v>26.446891721165397</v>
      </c>
      <c r="F29" s="6">
        <f t="shared" si="13"/>
        <v>191.68217114631514</v>
      </c>
      <c r="G29" s="6">
        <f t="shared" si="14"/>
        <v>3.7811626808291497E-2</v>
      </c>
      <c r="H29" s="6">
        <f t="shared" si="14"/>
        <v>5.216969288378304E-3</v>
      </c>
      <c r="I29" s="6">
        <f t="shared" si="15"/>
        <v>4.3028596096669799E-2</v>
      </c>
      <c r="K29" s="6">
        <f t="shared" si="16"/>
        <v>0.87875576333799865</v>
      </c>
      <c r="L29" s="6">
        <f t="shared" si="17"/>
        <v>0.12124423666200143</v>
      </c>
      <c r="M29" s="6">
        <v>1</v>
      </c>
      <c r="O29" s="6">
        <f t="shared" si="18"/>
        <v>0.77221169159974867</v>
      </c>
      <c r="P29" s="6">
        <f t="shared" si="18"/>
        <v>1.4700164923751412E-2</v>
      </c>
      <c r="Q29" s="6">
        <f t="shared" si="19"/>
        <v>26.446891721165397</v>
      </c>
      <c r="R29" s="6">
        <f t="shared" si="19"/>
        <v>191.68217114631514</v>
      </c>
      <c r="S29" s="6">
        <f t="shared" si="20"/>
        <v>20.42259899355652</v>
      </c>
      <c r="T29" s="6">
        <f t="shared" si="20"/>
        <v>2.8177595287935771</v>
      </c>
    </row>
    <row r="30" spans="1:30" x14ac:dyDescent="0.2">
      <c r="A30" s="13">
        <v>4</v>
      </c>
      <c r="B30" s="6">
        <f t="shared" si="11"/>
        <v>5.6154339652173926</v>
      </c>
      <c r="C30" s="6">
        <f t="shared" si="12"/>
        <v>13.786207949863559</v>
      </c>
      <c r="E30" s="6">
        <f t="shared" si="13"/>
        <v>31.53309861771713</v>
      </c>
      <c r="F30" s="6">
        <f t="shared" si="13"/>
        <v>190.05952963688119</v>
      </c>
      <c r="G30" s="6">
        <f t="shared" si="14"/>
        <v>3.1712709623726666E-2</v>
      </c>
      <c r="H30" s="6">
        <f t="shared" si="14"/>
        <v>5.2615093908237754E-3</v>
      </c>
      <c r="I30" s="6">
        <f t="shared" si="15"/>
        <v>3.697421901455044E-2</v>
      </c>
      <c r="K30" s="6">
        <f t="shared" si="16"/>
        <v>0.8576978897443861</v>
      </c>
      <c r="L30" s="6">
        <f t="shared" si="17"/>
        <v>0.14230211025561398</v>
      </c>
      <c r="M30" s="6">
        <v>1</v>
      </c>
      <c r="O30" s="6">
        <f t="shared" si="18"/>
        <v>0.73564567007197312</v>
      </c>
      <c r="P30" s="6">
        <f t="shared" si="18"/>
        <v>2.0249890583200918E-2</v>
      </c>
      <c r="Q30" s="6">
        <f t="shared" si="19"/>
        <v>31.53309861771713</v>
      </c>
      <c r="R30" s="6">
        <f t="shared" si="19"/>
        <v>190.05952963688119</v>
      </c>
      <c r="S30" s="6">
        <f t="shared" si="20"/>
        <v>23.197187462076126</v>
      </c>
      <c r="T30" s="6">
        <f t="shared" si="20"/>
        <v>3.8486846794414764</v>
      </c>
    </row>
    <row r="31" spans="1:30" x14ac:dyDescent="0.2">
      <c r="A31" s="13">
        <v>5</v>
      </c>
      <c r="B31" s="6">
        <f t="shared" si="11"/>
        <v>16.51340611068284</v>
      </c>
      <c r="C31" s="6">
        <f t="shared" si="12"/>
        <v>8.4377913039913324</v>
      </c>
      <c r="E31" s="6">
        <f t="shared" si="13"/>
        <v>272.69258137633739</v>
      </c>
      <c r="F31" s="6">
        <f t="shared" si="13"/>
        <v>71.196322089711742</v>
      </c>
      <c r="G31" s="6">
        <f t="shared" si="14"/>
        <v>3.6671331319421585E-3</v>
      </c>
      <c r="H31" s="6">
        <f t="shared" si="14"/>
        <v>1.4045669363930605E-2</v>
      </c>
      <c r="I31" s="6">
        <f t="shared" si="15"/>
        <v>1.7712802495872763E-2</v>
      </c>
      <c r="K31" s="6">
        <f t="shared" si="16"/>
        <v>0.20703291490980225</v>
      </c>
      <c r="L31" s="6">
        <f t="shared" si="17"/>
        <v>0.79296708509019775</v>
      </c>
      <c r="M31" s="6">
        <v>2</v>
      </c>
      <c r="O31" s="6">
        <f t="shared" si="18"/>
        <v>4.2862627856049419E-2</v>
      </c>
      <c r="P31" s="6">
        <f t="shared" si="18"/>
        <v>0.62879679803644495</v>
      </c>
      <c r="Q31" s="6">
        <f t="shared" si="19"/>
        <v>272.69258137633739</v>
      </c>
      <c r="R31" s="6">
        <f t="shared" si="19"/>
        <v>71.196322089711742</v>
      </c>
      <c r="S31" s="6">
        <f t="shared" si="20"/>
        <v>11.688320634639421</v>
      </c>
      <c r="T31" s="6">
        <f t="shared" si="20"/>
        <v>44.768019361982155</v>
      </c>
    </row>
    <row r="32" spans="1:30" x14ac:dyDescent="0.2">
      <c r="A32" s="13">
        <v>6</v>
      </c>
      <c r="B32" s="6">
        <f t="shared" si="11"/>
        <v>15.710977778472213</v>
      </c>
      <c r="C32" s="6">
        <f t="shared" si="12"/>
        <v>6.8279462791968832</v>
      </c>
      <c r="E32" s="6">
        <f t="shared" si="13"/>
        <v>246.83482275564765</v>
      </c>
      <c r="F32" s="6">
        <f t="shared" si="13"/>
        <v>46.620850391598559</v>
      </c>
      <c r="G32" s="6">
        <f t="shared" si="14"/>
        <v>4.0512922319309169E-3</v>
      </c>
      <c r="H32" s="6">
        <f t="shared" si="14"/>
        <v>2.1449630189075398E-2</v>
      </c>
      <c r="I32" s="6">
        <f t="shared" si="15"/>
        <v>2.5500922421006315E-2</v>
      </c>
      <c r="K32" s="6">
        <f t="shared" si="16"/>
        <v>0.15886845836579136</v>
      </c>
      <c r="L32" s="6">
        <f t="shared" si="17"/>
        <v>0.84113154163420867</v>
      </c>
      <c r="M32" s="6">
        <v>2</v>
      </c>
      <c r="O32" s="6">
        <f t="shared" si="18"/>
        <v>2.5239187063523183E-2</v>
      </c>
      <c r="P32" s="6">
        <f t="shared" si="18"/>
        <v>0.70750227033194046</v>
      </c>
      <c r="Q32" s="6">
        <f t="shared" si="19"/>
        <v>246.83482275564765</v>
      </c>
      <c r="R32" s="6">
        <f t="shared" si="19"/>
        <v>46.620850391598559</v>
      </c>
      <c r="S32" s="6">
        <f t="shared" si="20"/>
        <v>6.2299102653213803</v>
      </c>
      <c r="T32" s="6">
        <f t="shared" si="20"/>
        <v>32.984357496861719</v>
      </c>
    </row>
    <row r="33" spans="1:20" x14ac:dyDescent="0.2">
      <c r="A33" s="13">
        <v>7</v>
      </c>
      <c r="B33" s="6">
        <f t="shared" si="11"/>
        <v>15.461737935854009</v>
      </c>
      <c r="C33" s="6">
        <f t="shared" si="12"/>
        <v>7.366004358057312</v>
      </c>
      <c r="E33" s="6">
        <f t="shared" si="13"/>
        <v>239.065339997027</v>
      </c>
      <c r="F33" s="6">
        <f t="shared" si="13"/>
        <v>54.258020202919312</v>
      </c>
      <c r="G33" s="6">
        <f t="shared" si="14"/>
        <v>4.1829568435660137E-3</v>
      </c>
      <c r="H33" s="6">
        <f t="shared" si="14"/>
        <v>1.8430455004810435E-2</v>
      </c>
      <c r="I33" s="6">
        <f t="shared" si="15"/>
        <v>2.2613411848376449E-2</v>
      </c>
      <c r="K33" s="6">
        <f t="shared" si="16"/>
        <v>0.18497681250458156</v>
      </c>
      <c r="L33" s="6">
        <f t="shared" si="17"/>
        <v>0.81502318749541847</v>
      </c>
      <c r="M33" s="6">
        <v>2</v>
      </c>
      <c r="O33" s="6">
        <f t="shared" si="18"/>
        <v>3.4216421164355124E-2</v>
      </c>
      <c r="P33" s="6">
        <f t="shared" si="18"/>
        <v>0.66426279615519201</v>
      </c>
      <c r="Q33" s="6">
        <f t="shared" si="19"/>
        <v>239.065339997027</v>
      </c>
      <c r="R33" s="6">
        <f t="shared" si="19"/>
        <v>54.258020202919312</v>
      </c>
      <c r="S33" s="6">
        <f t="shared" si="20"/>
        <v>8.1799603591380272</v>
      </c>
      <c r="T33" s="6">
        <f t="shared" si="20"/>
        <v>36.041584213836082</v>
      </c>
    </row>
    <row r="34" spans="1:20" x14ac:dyDescent="0.2">
      <c r="A34" s="13">
        <v>8</v>
      </c>
      <c r="B34" s="6">
        <f t="shared" si="11"/>
        <v>55.273562571154855</v>
      </c>
      <c r="C34" s="6">
        <f t="shared" si="12"/>
        <v>46.35082687804384</v>
      </c>
      <c r="E34" s="6">
        <f t="shared" si="13"/>
        <v>3055.1667193073708</v>
      </c>
      <c r="F34" s="6">
        <f t="shared" si="13"/>
        <v>2148.3991522783913</v>
      </c>
      <c r="G34" s="6">
        <f t="shared" si="14"/>
        <v>3.2731437982759499E-4</v>
      </c>
      <c r="H34" s="6">
        <f t="shared" si="14"/>
        <v>4.6546285355749349E-4</v>
      </c>
      <c r="I34" s="6">
        <f t="shared" si="15"/>
        <v>7.9277723338508853E-4</v>
      </c>
      <c r="K34" s="6">
        <f t="shared" si="16"/>
        <v>0.41287055940038991</v>
      </c>
      <c r="L34" s="6">
        <f t="shared" si="17"/>
        <v>0.58712944059961003</v>
      </c>
      <c r="M34" s="6">
        <v>2</v>
      </c>
      <c r="O34" s="6">
        <f t="shared" si="18"/>
        <v>0.1704620988195909</v>
      </c>
      <c r="P34" s="6">
        <f t="shared" si="18"/>
        <v>0.34472098001881102</v>
      </c>
      <c r="Q34" s="6">
        <f t="shared" si="19"/>
        <v>3055.1667193073708</v>
      </c>
      <c r="R34" s="6">
        <f t="shared" si="19"/>
        <v>2148.3991522783913</v>
      </c>
      <c r="S34" s="6">
        <f t="shared" si="20"/>
        <v>520.79013121689843</v>
      </c>
      <c r="T34" s="6">
        <f t="shared" si="20"/>
        <v>740.59826124498989</v>
      </c>
    </row>
    <row r="35" spans="1:20" x14ac:dyDescent="0.2">
      <c r="A35" s="13">
        <v>9</v>
      </c>
      <c r="B35" s="6">
        <f t="shared" si="11"/>
        <v>5.5178702160494311</v>
      </c>
      <c r="C35" s="6">
        <f t="shared" si="12"/>
        <v>14.001452128702683</v>
      </c>
      <c r="E35" s="6">
        <f t="shared" si="13"/>
        <v>30.446891721165397</v>
      </c>
      <c r="F35" s="6">
        <f t="shared" si="13"/>
        <v>196.04066171235289</v>
      </c>
      <c r="G35" s="6">
        <f t="shared" si="14"/>
        <v>3.2844075157427058E-2</v>
      </c>
      <c r="H35" s="6">
        <f t="shared" si="14"/>
        <v>5.1009825781310764E-3</v>
      </c>
      <c r="I35" s="6">
        <f t="shared" si="15"/>
        <v>3.7945057735558133E-2</v>
      </c>
      <c r="K35" s="6">
        <f t="shared" si="16"/>
        <v>0.8655692497905737</v>
      </c>
      <c r="L35" s="6">
        <f t="shared" si="17"/>
        <v>0.13443075020942635</v>
      </c>
      <c r="M35" s="6">
        <v>1</v>
      </c>
      <c r="O35" s="6">
        <f t="shared" si="18"/>
        <v>0.74921012618301652</v>
      </c>
      <c r="P35" s="6">
        <f t="shared" si="18"/>
        <v>1.8071626601869183E-2</v>
      </c>
      <c r="Q35" s="6">
        <f t="shared" si="19"/>
        <v>30.446891721165397</v>
      </c>
      <c r="R35" s="6">
        <f t="shared" si="19"/>
        <v>196.04066171235289</v>
      </c>
      <c r="S35" s="6">
        <f t="shared" si="20"/>
        <v>22.811119588294968</v>
      </c>
      <c r="T35" s="6">
        <f t="shared" si="20"/>
        <v>3.542773637248994</v>
      </c>
    </row>
    <row r="36" spans="1:20" x14ac:dyDescent="0.2">
      <c r="A36" s="13">
        <v>10</v>
      </c>
      <c r="B36" s="6">
        <f t="shared" si="11"/>
        <v>5.1910395607397755</v>
      </c>
      <c r="C36" s="6">
        <f t="shared" si="12"/>
        <v>13.906802374319938</v>
      </c>
      <c r="E36" s="6">
        <f t="shared" si="13"/>
        <v>26.9468917211654</v>
      </c>
      <c r="F36" s="6">
        <f t="shared" si="13"/>
        <v>193.39915227839066</v>
      </c>
      <c r="G36" s="6">
        <f t="shared" si="14"/>
        <v>3.7110031477751153E-2</v>
      </c>
      <c r="H36" s="6">
        <f t="shared" si="14"/>
        <v>5.1706534812548631E-3</v>
      </c>
      <c r="I36" s="6">
        <f t="shared" si="15"/>
        <v>4.2280684959006012E-2</v>
      </c>
      <c r="K36" s="6">
        <f t="shared" si="16"/>
        <v>0.87770648734124912</v>
      </c>
      <c r="L36" s="6">
        <f t="shared" si="17"/>
        <v>0.12229351265875096</v>
      </c>
      <c r="M36" s="6">
        <v>1</v>
      </c>
      <c r="O36" s="6">
        <f t="shared" si="18"/>
        <v>0.77036867792091435</v>
      </c>
      <c r="P36" s="6">
        <f>Sheet1!N20</f>
        <v>75.25862068965516</v>
      </c>
      <c r="Q36" s="6">
        <f t="shared" si="19"/>
        <v>26.9468917211654</v>
      </c>
      <c r="R36" s="6">
        <f t="shared" si="19"/>
        <v>193.39915227839066</v>
      </c>
      <c r="S36" s="6">
        <f t="shared" si="20"/>
        <v>20.75904134931222</v>
      </c>
      <c r="T36" s="6">
        <f t="shared" si="20"/>
        <v>14554.95344302026</v>
      </c>
    </row>
    <row r="37" spans="1:20" x14ac:dyDescent="0.2">
      <c r="A37" s="13">
        <v>11</v>
      </c>
      <c r="B37" s="6">
        <f t="shared" si="11"/>
        <v>15.467663555272201</v>
      </c>
      <c r="C37" s="6">
        <f t="shared" si="12"/>
        <v>6.6540597208739456</v>
      </c>
      <c r="E37" s="6">
        <f t="shared" si="13"/>
        <v>239.24861585909588</v>
      </c>
      <c r="F37" s="6">
        <f t="shared" si="13"/>
        <v>44.276510768957053</v>
      </c>
      <c r="G37" s="6">
        <f t="shared" si="14"/>
        <v>4.1797524989191344E-3</v>
      </c>
      <c r="H37" s="6">
        <f t="shared" si="14"/>
        <v>2.2585338876818531E-2</v>
      </c>
      <c r="I37" s="6">
        <f t="shared" si="15"/>
        <v>2.6765091375737664E-2</v>
      </c>
      <c r="K37" s="6">
        <f t="shared" si="16"/>
        <v>0.15616432764014568</v>
      </c>
      <c r="L37" s="6">
        <f t="shared" si="17"/>
        <v>0.84383567235985435</v>
      </c>
      <c r="M37" s="6">
        <v>2</v>
      </c>
      <c r="O37" s="6">
        <f t="shared" si="18"/>
        <v>2.4387297227298769E-2</v>
      </c>
      <c r="P37" s="6">
        <f t="shared" si="18"/>
        <v>0.71205864194700741</v>
      </c>
      <c r="Q37" s="6">
        <f t="shared" si="19"/>
        <v>239.24861585909588</v>
      </c>
      <c r="R37" s="6">
        <f t="shared" si="19"/>
        <v>44.276510768957053</v>
      </c>
      <c r="S37" s="6">
        <f t="shared" si="20"/>
        <v>5.8346271061755974</v>
      </c>
      <c r="T37" s="6">
        <f t="shared" si="20"/>
        <v>31.527472128295607</v>
      </c>
    </row>
    <row r="38" spans="1:20" x14ac:dyDescent="0.2">
      <c r="A38" s="13">
        <v>12</v>
      </c>
      <c r="B38" s="6">
        <f t="shared" si="11"/>
        <v>24.770122338952692</v>
      </c>
      <c r="C38" s="6">
        <f t="shared" si="12"/>
        <v>33.739821685550297</v>
      </c>
      <c r="E38" s="6">
        <f t="shared" si="13"/>
        <v>613.55896068668324</v>
      </c>
      <c r="F38" s="6">
        <f t="shared" si="13"/>
        <v>1138.3755673727301</v>
      </c>
      <c r="G38" s="6">
        <f t="shared" si="14"/>
        <v>1.6298352140123901E-3</v>
      </c>
      <c r="H38" s="6">
        <f t="shared" si="14"/>
        <v>8.7844471425885522E-4</v>
      </c>
      <c r="I38" s="6">
        <f t="shared" si="15"/>
        <v>2.5082799282712454E-3</v>
      </c>
      <c r="K38" s="6">
        <f t="shared" si="16"/>
        <v>0.64978202617747838</v>
      </c>
      <c r="L38" s="6">
        <f t="shared" si="17"/>
        <v>0.35021797382252151</v>
      </c>
      <c r="M38" s="6">
        <v>1</v>
      </c>
      <c r="O38" s="6">
        <f t="shared" si="18"/>
        <v>0.42221668154330921</v>
      </c>
      <c r="P38" s="6">
        <f t="shared" si="18"/>
        <v>0.12265262918835236</v>
      </c>
      <c r="Q38" s="6">
        <f t="shared" si="19"/>
        <v>613.55896068668324</v>
      </c>
      <c r="R38" s="6">
        <f t="shared" si="19"/>
        <v>1138.3755673727301</v>
      </c>
      <c r="S38" s="6">
        <f t="shared" si="20"/>
        <v>259.05482831229313</v>
      </c>
      <c r="T38" s="6">
        <f t="shared" si="20"/>
        <v>139.6247563420477</v>
      </c>
    </row>
    <row r="39" spans="1:20" x14ac:dyDescent="0.2">
      <c r="A39" s="13">
        <v>13</v>
      </c>
      <c r="B39" s="6">
        <f t="shared" si="11"/>
        <v>5.7117539425710335</v>
      </c>
      <c r="C39" s="6">
        <f t="shared" si="12"/>
        <v>13.884588355000828</v>
      </c>
      <c r="E39" s="6">
        <f t="shared" si="13"/>
        <v>32.624133100475746</v>
      </c>
      <c r="F39" s="6">
        <f t="shared" si="13"/>
        <v>192.7817937878246</v>
      </c>
      <c r="G39" s="6">
        <f t="shared" si="14"/>
        <v>3.0652155473992269E-2</v>
      </c>
      <c r="H39" s="6">
        <f t="shared" si="14"/>
        <v>5.1872118230241113E-3</v>
      </c>
      <c r="I39" s="6">
        <f t="shared" si="15"/>
        <v>3.5839367297016381E-2</v>
      </c>
      <c r="K39" s="6">
        <f t="shared" si="16"/>
        <v>0.85526497217332442</v>
      </c>
      <c r="L39" s="6">
        <f t="shared" si="17"/>
        <v>0.14473502782667555</v>
      </c>
      <c r="M39" s="6">
        <v>1</v>
      </c>
      <c r="O39" s="6">
        <f t="shared" si="18"/>
        <v>0.73147817262663739</v>
      </c>
      <c r="P39" s="6">
        <f t="shared" si="18"/>
        <v>2.0948228279988546E-2</v>
      </c>
      <c r="Q39" s="6">
        <f t="shared" si="19"/>
        <v>32.624133100475746</v>
      </c>
      <c r="R39" s="6">
        <f t="shared" si="19"/>
        <v>192.7817937878246</v>
      </c>
      <c r="S39" s="6">
        <f t="shared" si="20"/>
        <v>23.863841263864192</v>
      </c>
      <c r="T39" s="6">
        <f t="shared" si="20"/>
        <v>4.0384370244930272</v>
      </c>
    </row>
    <row r="40" spans="1:20" x14ac:dyDescent="0.2">
      <c r="A40" s="13">
        <v>14</v>
      </c>
      <c r="B40" s="6">
        <f t="shared" si="11"/>
        <v>24.794899962188975</v>
      </c>
      <c r="C40" s="6">
        <f t="shared" si="12"/>
        <v>33.77074067685362</v>
      </c>
      <c r="E40" s="6">
        <f t="shared" si="13"/>
        <v>614.78706413495877</v>
      </c>
      <c r="F40" s="6">
        <f t="shared" si="13"/>
        <v>1140.4629258632958</v>
      </c>
      <c r="G40" s="6">
        <f t="shared" si="14"/>
        <v>1.6265794424400557E-3</v>
      </c>
      <c r="H40" s="6">
        <f t="shared" si="14"/>
        <v>8.7683692062416705E-4</v>
      </c>
      <c r="I40" s="6">
        <f t="shared" si="15"/>
        <v>2.5034163630642228E-3</v>
      </c>
      <c r="K40" s="6">
        <f t="shared" si="16"/>
        <v>0.649743872589015</v>
      </c>
      <c r="L40" s="6">
        <f t="shared" si="17"/>
        <v>0.350256127410985</v>
      </c>
      <c r="M40" s="6">
        <v>1</v>
      </c>
      <c r="O40" s="6">
        <f t="shared" si="18"/>
        <v>0.42216709996697016</v>
      </c>
      <c r="P40" s="6">
        <f t="shared" si="18"/>
        <v>0.12267935478894015</v>
      </c>
      <c r="Q40" s="6">
        <f t="shared" si="19"/>
        <v>614.78706413495877</v>
      </c>
      <c r="R40" s="6">
        <f t="shared" si="19"/>
        <v>1140.4629258632958</v>
      </c>
      <c r="S40" s="6">
        <f t="shared" si="20"/>
        <v>259.54287196306325</v>
      </c>
      <c r="T40" s="6">
        <f t="shared" si="20"/>
        <v>139.91125590561603</v>
      </c>
    </row>
    <row r="41" spans="1:20" x14ac:dyDescent="0.2">
      <c r="S41" s="5">
        <f>SUM(S27:S40)</f>
        <v>1363.496494145737</v>
      </c>
      <c r="T41" s="5">
        <f>SUM(T27:T40)</f>
        <v>16024.743369153497</v>
      </c>
    </row>
    <row r="42" spans="1:20" x14ac:dyDescent="0.2">
      <c r="R42" s="5" t="s">
        <v>143</v>
      </c>
      <c r="S42" s="5">
        <f>SUM(S41:T41)</f>
        <v>17388.239863299234</v>
      </c>
    </row>
    <row r="43" spans="1:20" x14ac:dyDescent="0.2">
      <c r="Q43" s="51" t="s">
        <v>144</v>
      </c>
      <c r="R43" s="51"/>
      <c r="S43" s="5">
        <f>1000-S42</f>
        <v>-16388.239863299234</v>
      </c>
    </row>
  </sheetData>
  <mergeCells count="6">
    <mergeCell ref="Q43:R43"/>
    <mergeCell ref="A1:E1"/>
    <mergeCell ref="H1:K1"/>
    <mergeCell ref="A17:B17"/>
    <mergeCell ref="A25:A26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Akbar Pambudi Utomo</cp:lastModifiedBy>
  <dcterms:modified xsi:type="dcterms:W3CDTF">2018-07-20T09:11:23Z</dcterms:modified>
</cp:coreProperties>
</file>