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k/Downloads/"/>
    </mc:Choice>
  </mc:AlternateContent>
  <xr:revisionPtr revIDLastSave="0" documentId="13_ncr:1_{A0B46288-007B-714C-A0DB-AD188BDEB060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Sheet1" sheetId="1" r:id="rId1"/>
    <sheet name="Sheet5" sheetId="6" r:id="rId2"/>
    <sheet name="Feuil1" sheetId="2" r:id="rId3"/>
    <sheet name="Sheet2" sheetId="3" r:id="rId4"/>
  </sheets>
  <definedNames>
    <definedName name="_xlnm._FilterDatabase" localSheetId="0" hidden="1">Sheet1!$A$1:$O$91</definedName>
    <definedName name="_xlnm.Print_Area" localSheetId="0">Sheet1!$A$1:$O$91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2" i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2" i="1"/>
  <c r="I2" i="1" s="1"/>
  <c r="J89" i="1" l="1"/>
  <c r="J90" i="1" s="1"/>
  <c r="J91" i="1" s="1"/>
  <c r="J86" i="1"/>
  <c r="J87" i="1" s="1"/>
  <c r="J88" i="1" s="1"/>
  <c r="J83" i="1"/>
  <c r="J84" i="1" s="1"/>
  <c r="J85" i="1" s="1"/>
  <c r="J81" i="1"/>
  <c r="J82" i="1" s="1"/>
  <c r="J79" i="1"/>
  <c r="J80" i="1" s="1"/>
  <c r="J77" i="1"/>
  <c r="J78" i="1" s="1"/>
  <c r="J74" i="1"/>
  <c r="J75" i="1" s="1"/>
  <c r="J76" i="1" s="1"/>
  <c r="J71" i="1"/>
  <c r="J72" i="1" s="1"/>
  <c r="J73" i="1" s="1"/>
  <c r="J69" i="1"/>
  <c r="J70" i="1" s="1"/>
  <c r="J67" i="1"/>
  <c r="J68" i="1" s="1"/>
  <c r="J65" i="1"/>
  <c r="J66" i="1" s="1"/>
  <c r="J63" i="1"/>
  <c r="J64" i="1" s="1"/>
  <c r="J61" i="1"/>
  <c r="J62" i="1" s="1"/>
  <c r="J59" i="1"/>
  <c r="J60" i="1" s="1"/>
  <c r="J57" i="1"/>
  <c r="J58" i="1" s="1"/>
  <c r="J55" i="1"/>
  <c r="J56" i="1" s="1"/>
  <c r="J53" i="1"/>
  <c r="J54" i="1" s="1"/>
  <c r="J51" i="1"/>
  <c r="J52" i="1" s="1"/>
  <c r="J49" i="1"/>
  <c r="J50" i="1" s="1"/>
  <c r="J47" i="1"/>
  <c r="J48" i="1" s="1"/>
  <c r="J45" i="1"/>
  <c r="J46" i="1" s="1"/>
  <c r="J43" i="1"/>
  <c r="J44" i="1" s="1"/>
  <c r="J40" i="1"/>
  <c r="J41" i="1" s="1"/>
  <c r="J42" i="1" s="1"/>
  <c r="J38" i="1"/>
  <c r="J39" i="1" s="1"/>
  <c r="J36" i="1"/>
  <c r="J37" i="1" s="1"/>
  <c r="J34" i="1"/>
  <c r="J35" i="1" s="1"/>
  <c r="J32" i="1"/>
  <c r="J33" i="1" s="1"/>
  <c r="J30" i="1"/>
  <c r="J31" i="1" s="1"/>
  <c r="J27" i="1"/>
  <c r="J28" i="1" s="1"/>
  <c r="J29" i="1" s="1"/>
  <c r="J25" i="1"/>
  <c r="J26" i="1" s="1"/>
  <c r="J22" i="1"/>
  <c r="J23" i="1" s="1"/>
  <c r="J24" i="1" s="1"/>
  <c r="J19" i="1"/>
  <c r="J20" i="1" s="1"/>
  <c r="J21" i="1" s="1"/>
  <c r="J16" i="1"/>
  <c r="J17" i="1" s="1"/>
  <c r="J18" i="1" s="1"/>
  <c r="J14" i="1"/>
  <c r="J15" i="1" s="1"/>
  <c r="J12" i="1"/>
  <c r="J13" i="1" s="1"/>
  <c r="J10" i="1"/>
  <c r="J11" i="1" s="1"/>
  <c r="J7" i="1"/>
  <c r="J8" i="1" s="1"/>
  <c r="J9" i="1" s="1"/>
  <c r="J4" i="1"/>
  <c r="J5" i="1" s="1"/>
  <c r="J6" i="1" s="1"/>
  <c r="J2" i="1"/>
  <c r="J3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2" i="1"/>
</calcChain>
</file>

<file path=xl/sharedStrings.xml><?xml version="1.0" encoding="utf-8"?>
<sst xmlns="http://schemas.openxmlformats.org/spreadsheetml/2006/main" count="728" uniqueCount="184">
  <si>
    <t>Debtor</t>
  </si>
  <si>
    <t>Creditor</t>
  </si>
  <si>
    <t>Reference</t>
  </si>
  <si>
    <t>Initial Amount</t>
  </si>
  <si>
    <t>Currency</t>
  </si>
  <si>
    <t>Bank</t>
  </si>
  <si>
    <t>Charges</t>
  </si>
  <si>
    <t>Date</t>
  </si>
  <si>
    <t>Time (local)</t>
  </si>
  <si>
    <t>Status</t>
  </si>
  <si>
    <t>Alpha Inc</t>
  </si>
  <si>
    <t>ACME INVEST.</t>
  </si>
  <si>
    <t>REF211</t>
  </si>
  <si>
    <t>USD</t>
  </si>
  <si>
    <t>CHASUS3AXXX</t>
  </si>
  <si>
    <t>NEW</t>
  </si>
  <si>
    <t>BINAADADXXX</t>
  </si>
  <si>
    <t>COMPLETED</t>
  </si>
  <si>
    <t xml:space="preserve">ACME ONE CORP. </t>
  </si>
  <si>
    <t>REFTEST01</t>
  </si>
  <si>
    <t>PENDING</t>
  </si>
  <si>
    <t>BSJUARBJXXX</t>
  </si>
  <si>
    <t>ACME PRIVATE.</t>
  </si>
  <si>
    <t>EUR</t>
  </si>
  <si>
    <t>AGRIFRPPXXX</t>
  </si>
  <si>
    <t>REDJBY22XXX</t>
  </si>
  <si>
    <t>ACME TRADE.</t>
  </si>
  <si>
    <t>ACME TRUST.</t>
  </si>
  <si>
    <t>REF21</t>
  </si>
  <si>
    <t>DELIVERED</t>
  </si>
  <si>
    <t>ACME TWO SCRL</t>
  </si>
  <si>
    <t>REF111</t>
  </si>
  <si>
    <t xml:space="preserve">ALT INC </t>
  </si>
  <si>
    <t>REFD202102</t>
  </si>
  <si>
    <t>PROCESSING</t>
  </si>
  <si>
    <t xml:space="preserve">ALT-2 INC </t>
  </si>
  <si>
    <t>REFD202103</t>
  </si>
  <si>
    <t>Beta Corp</t>
  </si>
  <si>
    <t>REF001</t>
  </si>
  <si>
    <t>REF001DEMO</t>
  </si>
  <si>
    <t>FNROCNBQXXX</t>
  </si>
  <si>
    <t xml:space="preserve">CARGO INC </t>
  </si>
  <si>
    <t>REFD543105</t>
  </si>
  <si>
    <t>BETA NV.</t>
  </si>
  <si>
    <t>REFDEMO01</t>
  </si>
  <si>
    <t>Beta NV.</t>
  </si>
  <si>
    <t>BRITA SUPPORT</t>
  </si>
  <si>
    <t>REFDEM012</t>
  </si>
  <si>
    <t>CANCELLED</t>
  </si>
  <si>
    <t xml:space="preserve">CANONIC </t>
  </si>
  <si>
    <t>REFDEM9992</t>
  </si>
  <si>
    <t>FINVALTRXXX</t>
  </si>
  <si>
    <t>CRETA SUPPORT</t>
  </si>
  <si>
    <t>REFDEM0091</t>
  </si>
  <si>
    <t>TSIBAU44XXX</t>
  </si>
  <si>
    <t>CROCTUS NY</t>
  </si>
  <si>
    <t>REFDEM5591</t>
  </si>
  <si>
    <t>CROSSSUPPORT SA</t>
  </si>
  <si>
    <t xml:space="preserve">DELTA INC </t>
  </si>
  <si>
    <t>REFD10092</t>
  </si>
  <si>
    <t>HAMILTON LTD.</t>
  </si>
  <si>
    <t>REF201</t>
  </si>
  <si>
    <t>ICRETA NV.</t>
  </si>
  <si>
    <t>IntellectEU NV.</t>
  </si>
  <si>
    <t>REFDEMO02</t>
  </si>
  <si>
    <t>ISUPPLIER1 US.</t>
  </si>
  <si>
    <t>ISUPPLIER2 PL.</t>
  </si>
  <si>
    <t>REFDEMO901</t>
  </si>
  <si>
    <t xml:space="preserve">QUATRO INC </t>
  </si>
  <si>
    <t>REFD543104</t>
  </si>
  <si>
    <t xml:space="preserve">SIGMA INC </t>
  </si>
  <si>
    <t>REFD543103</t>
  </si>
  <si>
    <t>SOCIETE GEN SA</t>
  </si>
  <si>
    <t>REFDEM1591</t>
  </si>
  <si>
    <t xml:space="preserve">TRADE INC </t>
  </si>
  <si>
    <t>REFD10192</t>
  </si>
  <si>
    <t>ZERO LTD.</t>
  </si>
  <si>
    <t>REFZ999</t>
  </si>
  <si>
    <t>REF</t>
  </si>
  <si>
    <t>Date &amp; Time</t>
  </si>
  <si>
    <t>Initial amount - Charges</t>
  </si>
  <si>
    <t>Country code</t>
  </si>
  <si>
    <t>Coutry creditor</t>
  </si>
  <si>
    <t>US</t>
  </si>
  <si>
    <t>AD</t>
  </si>
  <si>
    <t>AL</t>
  </si>
  <si>
    <t>AR</t>
  </si>
  <si>
    <t>AU</t>
  </si>
  <si>
    <t>BY</t>
  </si>
  <si>
    <t>CN</t>
  </si>
  <si>
    <t>FR</t>
  </si>
  <si>
    <t>Andorra</t>
  </si>
  <si>
    <t>Albania</t>
  </si>
  <si>
    <t>Argentina</t>
  </si>
  <si>
    <t>Autralia</t>
  </si>
  <si>
    <t>Belarus</t>
  </si>
  <si>
    <t>China</t>
  </si>
  <si>
    <t>France</t>
  </si>
  <si>
    <t>United States</t>
  </si>
  <si>
    <t>Delay</t>
  </si>
  <si>
    <t xml:space="preserve">Delay Depassed </t>
  </si>
  <si>
    <t>Number of delays</t>
  </si>
  <si>
    <t>Probability of delays</t>
  </si>
  <si>
    <t>Average delay</t>
  </si>
  <si>
    <t>Pending</t>
  </si>
  <si>
    <t>Not Completed</t>
  </si>
  <si>
    <t>REF001DEMO-1100</t>
  </si>
  <si>
    <t>25.63</t>
  </si>
  <si>
    <t>1.63</t>
  </si>
  <si>
    <t>0.4242424242</t>
  </si>
  <si>
    <t>23.40121212</t>
  </si>
  <si>
    <t>REF111-30000</t>
  </si>
  <si>
    <t>24.66</t>
  </si>
  <si>
    <t>0.66</t>
  </si>
  <si>
    <t>REF111-5643</t>
  </si>
  <si>
    <t>23.34</t>
  </si>
  <si>
    <t>REF201-2100</t>
  </si>
  <si>
    <t>2.97</t>
  </si>
  <si>
    <t>REF21-12000</t>
  </si>
  <si>
    <t>7.39</t>
  </si>
  <si>
    <t>REF21-23900</t>
  </si>
  <si>
    <t>REF211-10000</t>
  </si>
  <si>
    <t>141.05</t>
  </si>
  <si>
    <t>117.05</t>
  </si>
  <si>
    <t>25.5</t>
  </si>
  <si>
    <t>1.5</t>
  </si>
  <si>
    <t>REF211-1000000</t>
  </si>
  <si>
    <t>REF211-11000</t>
  </si>
  <si>
    <t>3.26</t>
  </si>
  <si>
    <t>REF211-12000</t>
  </si>
  <si>
    <t>27.26</t>
  </si>
  <si>
    <t>REF211-7890</t>
  </si>
  <si>
    <t>53.6</t>
  </si>
  <si>
    <t>29.6</t>
  </si>
  <si>
    <t>REFD10092-67569</t>
  </si>
  <si>
    <t>1.37</t>
  </si>
  <si>
    <t>REFD10192-67569</t>
  </si>
  <si>
    <t>31.63</t>
  </si>
  <si>
    <t>7.63</t>
  </si>
  <si>
    <t>REFD202103-17430</t>
  </si>
  <si>
    <t>53.45</t>
  </si>
  <si>
    <t>29.45</t>
  </si>
  <si>
    <t>REFD202103-456</t>
  </si>
  <si>
    <t>5.45</t>
  </si>
  <si>
    <t>REFD543103-456</t>
  </si>
  <si>
    <t>4.82</t>
  </si>
  <si>
    <t>REFD543104-3100</t>
  </si>
  <si>
    <t>6.79</t>
  </si>
  <si>
    <t>REFD543105-1100</t>
  </si>
  <si>
    <t>20.36</t>
  </si>
  <si>
    <t>REFDEM0091-5188</t>
  </si>
  <si>
    <t>REFDEM1591-348</t>
  </si>
  <si>
    <t>4.08</t>
  </si>
  <si>
    <t>REFDEM5591-120</t>
  </si>
  <si>
    <t>5.13</t>
  </si>
  <si>
    <t>REFDEM5591-6720</t>
  </si>
  <si>
    <t>5.79</t>
  </si>
  <si>
    <t>REFDEM9992-6709</t>
  </si>
  <si>
    <t>REFDEMO01-1025</t>
  </si>
  <si>
    <t>25.15</t>
  </si>
  <si>
    <t>1.15</t>
  </si>
  <si>
    <t>REFDEMO01-800</t>
  </si>
  <si>
    <t>55.97</t>
  </si>
  <si>
    <t>31.97</t>
  </si>
  <si>
    <t>REFDEMO01-87600</t>
  </si>
  <si>
    <t>2.82</t>
  </si>
  <si>
    <t>REFDEMO01-900</t>
  </si>
  <si>
    <t>51.53</t>
  </si>
  <si>
    <t>27.53</t>
  </si>
  <si>
    <t>REFDEMO02-1025</t>
  </si>
  <si>
    <t>9.85</t>
  </si>
  <si>
    <t>REFDEMO901-1600</t>
  </si>
  <si>
    <t>8.58</t>
  </si>
  <si>
    <t>REFTEST01-2345</t>
  </si>
  <si>
    <t>37.8</t>
  </si>
  <si>
    <t>13.8</t>
  </si>
  <si>
    <t>REFTEST01-4537</t>
  </si>
  <si>
    <t>62.25</t>
  </si>
  <si>
    <t>38.25</t>
  </si>
  <si>
    <t>REFZ999-12100</t>
  </si>
  <si>
    <t>4.37</t>
  </si>
  <si>
    <t>REF001-12000</t>
  </si>
  <si>
    <t>REF001-3326</t>
  </si>
  <si>
    <t>Total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</si>
</sst>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4" fontId="0" fillId="0" borderId="0" xfId="0" applyNumberFormat="1" applyFont="1"/>
    <xf numFmtId="14" fontId="1" fillId="0" borderId="0" xfId="0" applyNumberFormat="1" applyFont="1"/>
    <xf numFmtId="0" fontId="2" fillId="0" borderId="0" xfId="0" applyFont="1"/>
    <xf numFmtId="2" fontId="2" fillId="0" borderId="0" xfId="0" applyNumberFormat="1" applyFont="1"/>
    <xf numFmtId="14" fontId="2" fillId="0" borderId="0" xfId="0" applyNumberFormat="1" applyFont="1"/>
    <xf numFmtId="164" fontId="2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"/>
  <sheetViews>
    <sheetView view="pageBreakPreview" zoomScale="80" zoomScaleSheetLayoutView="80" workbookViewId="0">
      <selection activeCell="D1" sqref="D1:D1048576"/>
    </sheetView>
  </sheetViews>
  <sheetFormatPr baseColWidth="10" defaultColWidth="9.1640625" defaultRowHeight="15" x14ac:dyDescent="0.2"/>
  <cols>
    <col min="1" max="1" width="14.6640625" customWidth="1"/>
    <col min="2" max="2" width="19.6640625" customWidth="1"/>
    <col min="3" max="3" width="15.5" customWidth="1"/>
    <col min="4" max="4" width="16.5" style="3" customWidth="1"/>
    <col min="5" max="5" width="10.5" customWidth="1"/>
    <col min="6" max="6" width="17.6640625" customWidth="1"/>
    <col min="7" max="7" width="18.33203125" style="3" customWidth="1"/>
    <col min="8" max="8" width="15.6640625" style="3" customWidth="1"/>
    <col min="9" max="9" width="13.6640625" style="3" customWidth="1"/>
    <col min="10" max="10" width="28.33203125" customWidth="1"/>
    <col min="11" max="11" width="11" style="2" customWidth="1"/>
    <col min="12" max="12" width="13.33203125" style="1" customWidth="1"/>
    <col min="13" max="13" width="35.83203125" style="4" customWidth="1"/>
    <col min="14" max="14" width="13.83203125" customWidth="1"/>
    <col min="15" max="15" width="27.5" customWidth="1"/>
    <col min="16" max="16" width="12.5" customWidth="1"/>
  </cols>
  <sheetData>
    <row r="1" spans="1:15" s="6" customFormat="1" ht="21" customHeight="1" x14ac:dyDescent="0.2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7" t="s">
        <v>6</v>
      </c>
      <c r="H1" s="7" t="s">
        <v>81</v>
      </c>
      <c r="I1" s="7" t="s">
        <v>82</v>
      </c>
      <c r="J1" s="6" t="s">
        <v>80</v>
      </c>
      <c r="K1" s="8" t="s">
        <v>7</v>
      </c>
      <c r="L1" s="9" t="s">
        <v>8</v>
      </c>
      <c r="M1" s="8" t="s">
        <v>79</v>
      </c>
      <c r="N1" s="6" t="s">
        <v>9</v>
      </c>
      <c r="O1" s="6" t="s">
        <v>78</v>
      </c>
    </row>
    <row r="2" spans="1:15" x14ac:dyDescent="0.2">
      <c r="A2" t="s">
        <v>10</v>
      </c>
      <c r="B2" t="s">
        <v>11</v>
      </c>
      <c r="C2" t="s">
        <v>12</v>
      </c>
      <c r="D2" s="3">
        <v>10000</v>
      </c>
      <c r="E2" t="s">
        <v>13</v>
      </c>
      <c r="F2" t="s">
        <v>14</v>
      </c>
      <c r="G2" s="3">
        <v>0.02</v>
      </c>
      <c r="H2" s="3" t="str">
        <f xml:space="preserve"> MID(F2,5,2)</f>
        <v>US</v>
      </c>
      <c r="I2" s="3" t="str">
        <f>VLOOKUP(H2,Feuil1!$A$2:$B$9, 2,0)</f>
        <v>United States</v>
      </c>
      <c r="J2">
        <f>D2-(D2*G2)</f>
        <v>9800</v>
      </c>
      <c r="K2" s="2">
        <v>44271</v>
      </c>
      <c r="L2" s="1">
        <v>0.34375</v>
      </c>
      <c r="M2" s="5" t="str">
        <f>CONCATENATE(TEXT(K2,"dd/mm/yyyy")," ",TEXT(L2,"hh:mm:ss"))</f>
        <v>16/03/2021 08:15:00</v>
      </c>
      <c r="N2" t="s">
        <v>15</v>
      </c>
      <c r="O2" t="str">
        <f>CONCATENATE(C2,"-",D2)</f>
        <v>REF211-10000</v>
      </c>
    </row>
    <row r="3" spans="1:15" x14ac:dyDescent="0.2">
      <c r="A3" t="s">
        <v>10</v>
      </c>
      <c r="B3" t="s">
        <v>11</v>
      </c>
      <c r="C3" t="s">
        <v>12</v>
      </c>
      <c r="D3" s="3">
        <v>10000</v>
      </c>
      <c r="E3" t="s">
        <v>13</v>
      </c>
      <c r="F3" t="s">
        <v>16</v>
      </c>
      <c r="G3" s="3">
        <v>1.4999999999999999E-2</v>
      </c>
      <c r="H3" s="3" t="str">
        <f t="shared" ref="H3:H66" si="0" xml:space="preserve"> MID(F3,5,2)</f>
        <v>AD</v>
      </c>
      <c r="I3" s="3" t="str">
        <f>VLOOKUP(H3,Feuil1!$A$2:$B$9, 2,0)</f>
        <v>Andorra</v>
      </c>
      <c r="J3">
        <f>J2-(J2*G3)</f>
        <v>9653</v>
      </c>
      <c r="K3" s="2">
        <v>44272</v>
      </c>
      <c r="L3" s="1">
        <v>0.65625</v>
      </c>
      <c r="M3" s="5" t="str">
        <f t="shared" ref="M3:M66" si="1">CONCATENATE(TEXT(K3,"dd/mm/yyyy")," ",TEXT(L3,"hh:mm:ss"))</f>
        <v>17/03/2021 15:45:00</v>
      </c>
      <c r="N3" t="s">
        <v>17</v>
      </c>
      <c r="O3" t="str">
        <f t="shared" ref="O3:O66" si="2">CONCATENATE(C3,"-",D3)</f>
        <v>REF211-10000</v>
      </c>
    </row>
    <row r="4" spans="1:15" x14ac:dyDescent="0.2">
      <c r="A4" t="s">
        <v>10</v>
      </c>
      <c r="B4" t="s">
        <v>18</v>
      </c>
      <c r="C4" t="s">
        <v>19</v>
      </c>
      <c r="D4" s="3">
        <v>4537</v>
      </c>
      <c r="E4" t="s">
        <v>13</v>
      </c>
      <c r="F4" t="s">
        <v>14</v>
      </c>
      <c r="G4" s="3">
        <v>0.02</v>
      </c>
      <c r="H4" s="3" t="str">
        <f t="shared" si="0"/>
        <v>US</v>
      </c>
      <c r="I4" s="3" t="str">
        <f>VLOOKUP(H4,Feuil1!$A$2:$B$9, 2,0)</f>
        <v>United States</v>
      </c>
      <c r="J4">
        <f>D4-(D4*G4)</f>
        <v>4446.26</v>
      </c>
      <c r="K4" s="2">
        <v>44271</v>
      </c>
      <c r="L4" s="1">
        <v>41548</v>
      </c>
      <c r="M4" s="5" t="str">
        <f t="shared" si="1"/>
        <v>16/03/2021 00:00:00</v>
      </c>
      <c r="N4" t="s">
        <v>15</v>
      </c>
      <c r="O4" t="str">
        <f t="shared" si="2"/>
        <v>REFTEST01-4537</v>
      </c>
    </row>
    <row r="5" spans="1:15" x14ac:dyDescent="0.2">
      <c r="A5" t="s">
        <v>10</v>
      </c>
      <c r="B5" t="s">
        <v>18</v>
      </c>
      <c r="C5" t="s">
        <v>19</v>
      </c>
      <c r="D5" s="3">
        <v>4537</v>
      </c>
      <c r="E5" t="s">
        <v>13</v>
      </c>
      <c r="F5" t="s">
        <v>16</v>
      </c>
      <c r="G5" s="3">
        <v>0.01</v>
      </c>
      <c r="H5" s="3" t="str">
        <f t="shared" si="0"/>
        <v>AD</v>
      </c>
      <c r="I5" s="3" t="str">
        <f>VLOOKUP(H5,Feuil1!$A$2:$B$9, 2,0)</f>
        <v>Andorra</v>
      </c>
      <c r="J5">
        <f>J4-(J4*G5)</f>
        <v>4401.7974000000004</v>
      </c>
      <c r="K5" s="2">
        <v>44271</v>
      </c>
      <c r="L5" s="1">
        <v>0.53125</v>
      </c>
      <c r="M5" s="5" t="str">
        <f t="shared" si="1"/>
        <v>16/03/2021 12:45:00</v>
      </c>
      <c r="N5" t="s">
        <v>20</v>
      </c>
      <c r="O5" t="str">
        <f t="shared" si="2"/>
        <v>REFTEST01-4537</v>
      </c>
    </row>
    <row r="6" spans="1:15" x14ac:dyDescent="0.2">
      <c r="A6" t="s">
        <v>10</v>
      </c>
      <c r="B6" t="s">
        <v>18</v>
      </c>
      <c r="C6" t="s">
        <v>19</v>
      </c>
      <c r="D6" s="3">
        <v>4537</v>
      </c>
      <c r="E6" t="s">
        <v>13</v>
      </c>
      <c r="F6" t="s">
        <v>21</v>
      </c>
      <c r="G6" s="3">
        <v>0.02</v>
      </c>
      <c r="H6" s="3" t="str">
        <f t="shared" si="0"/>
        <v>AR</v>
      </c>
      <c r="I6" s="3" t="str">
        <f>VLOOKUP(H6,Feuil1!$A$2:$B$9, 2,0)</f>
        <v>Argentina</v>
      </c>
      <c r="J6">
        <f>J5-(J5*G6)</f>
        <v>4313.7614520000006</v>
      </c>
      <c r="K6" s="2">
        <v>44273</v>
      </c>
      <c r="L6" s="1">
        <v>0.59375</v>
      </c>
      <c r="M6" s="5" t="str">
        <f t="shared" si="1"/>
        <v>18/03/2021 14:15:00</v>
      </c>
      <c r="N6" t="s">
        <v>17</v>
      </c>
      <c r="O6" t="str">
        <f t="shared" si="2"/>
        <v>REFTEST01-4537</v>
      </c>
    </row>
    <row r="7" spans="1:15" x14ac:dyDescent="0.2">
      <c r="A7" t="s">
        <v>10</v>
      </c>
      <c r="B7" t="s">
        <v>22</v>
      </c>
      <c r="C7" t="s">
        <v>12</v>
      </c>
      <c r="D7" s="3">
        <v>1000000</v>
      </c>
      <c r="E7" t="s">
        <v>13</v>
      </c>
      <c r="F7" t="s">
        <v>14</v>
      </c>
      <c r="G7" s="3">
        <v>0.01</v>
      </c>
      <c r="H7" s="3" t="str">
        <f t="shared" si="0"/>
        <v>US</v>
      </c>
      <c r="I7" s="3" t="str">
        <f>VLOOKUP(H7,Feuil1!$A$2:$B$9, 2,0)</f>
        <v>United States</v>
      </c>
      <c r="J7">
        <f>D7-(D7*G7)</f>
        <v>990000</v>
      </c>
      <c r="K7" s="2">
        <v>44502</v>
      </c>
      <c r="L7" s="1">
        <v>0.35694444444444445</v>
      </c>
      <c r="M7" s="5" t="str">
        <f t="shared" si="1"/>
        <v>02/11/2021 08:34:00</v>
      </c>
      <c r="N7" t="s">
        <v>15</v>
      </c>
      <c r="O7" t="str">
        <f t="shared" si="2"/>
        <v>REF211-1000000</v>
      </c>
    </row>
    <row r="8" spans="1:15" x14ac:dyDescent="0.2">
      <c r="A8" t="s">
        <v>10</v>
      </c>
      <c r="B8" t="s">
        <v>22</v>
      </c>
      <c r="C8" t="s">
        <v>12</v>
      </c>
      <c r="D8" s="3">
        <v>1000000</v>
      </c>
      <c r="E8" t="s">
        <v>23</v>
      </c>
      <c r="F8" t="s">
        <v>24</v>
      </c>
      <c r="G8" s="3">
        <v>1.4999999999999999E-2</v>
      </c>
      <c r="H8" s="3" t="str">
        <f t="shared" si="0"/>
        <v>FR</v>
      </c>
      <c r="I8" s="3" t="str">
        <f>VLOOKUP(H8,Feuil1!$A$2:$B$9, 2,0)</f>
        <v>France</v>
      </c>
      <c r="J8">
        <f>J7-(J7*G8)</f>
        <v>975150</v>
      </c>
      <c r="K8" s="2">
        <v>44503</v>
      </c>
      <c r="L8" s="1">
        <v>0.52777777777777779</v>
      </c>
      <c r="M8" s="5" t="str">
        <f t="shared" si="1"/>
        <v>03/11/2021 12:40:00</v>
      </c>
      <c r="N8" t="s">
        <v>20</v>
      </c>
      <c r="O8" t="str">
        <f t="shared" si="2"/>
        <v>REF211-1000000</v>
      </c>
    </row>
    <row r="9" spans="1:15" x14ac:dyDescent="0.2">
      <c r="A9" t="s">
        <v>10</v>
      </c>
      <c r="B9" t="s">
        <v>22</v>
      </c>
      <c r="C9" t="s">
        <v>12</v>
      </c>
      <c r="D9" s="3">
        <v>1000000</v>
      </c>
      <c r="E9" t="s">
        <v>23</v>
      </c>
      <c r="F9" t="s">
        <v>25</v>
      </c>
      <c r="G9" s="3">
        <v>1.4999999999999999E-2</v>
      </c>
      <c r="H9" s="3" t="str">
        <f t="shared" si="0"/>
        <v>BY</v>
      </c>
      <c r="I9" s="3" t="str">
        <f>VLOOKUP(H9,Feuil1!$A$2:$B$9, 2,0)</f>
        <v>Belarus</v>
      </c>
      <c r="J9">
        <f>J8-(J8*G9)</f>
        <v>960522.75</v>
      </c>
      <c r="K9" s="2">
        <v>44503</v>
      </c>
      <c r="L9" s="1">
        <v>0.7319444444444444</v>
      </c>
      <c r="M9" s="5" t="str">
        <f t="shared" si="1"/>
        <v>03/11/2021 17:34:00</v>
      </c>
      <c r="N9" t="s">
        <v>17</v>
      </c>
      <c r="O9" t="str">
        <f t="shared" si="2"/>
        <v>REF211-1000000</v>
      </c>
    </row>
    <row r="10" spans="1:15" x14ac:dyDescent="0.2">
      <c r="A10" t="s">
        <v>10</v>
      </c>
      <c r="B10" t="s">
        <v>26</v>
      </c>
      <c r="C10" t="s">
        <v>12</v>
      </c>
      <c r="D10" s="3">
        <v>11000</v>
      </c>
      <c r="E10" t="s">
        <v>13</v>
      </c>
      <c r="F10" t="s">
        <v>14</v>
      </c>
      <c r="G10" s="3">
        <v>0.02</v>
      </c>
      <c r="H10" s="3" t="str">
        <f t="shared" si="0"/>
        <v>US</v>
      </c>
      <c r="I10" s="3" t="str">
        <f>VLOOKUP(H10,Feuil1!$A$2:$B$9, 2,0)</f>
        <v>United States</v>
      </c>
      <c r="J10">
        <f>D10-(D10*G10)</f>
        <v>10780</v>
      </c>
      <c r="K10" s="2">
        <v>44271</v>
      </c>
      <c r="L10" s="1">
        <v>0.38611111111111113</v>
      </c>
      <c r="M10" s="5" t="str">
        <f t="shared" si="1"/>
        <v>16/03/2021 09:16:00</v>
      </c>
      <c r="N10" t="s">
        <v>15</v>
      </c>
      <c r="O10" t="str">
        <f t="shared" si="2"/>
        <v>REF211-11000</v>
      </c>
    </row>
    <row r="11" spans="1:15" x14ac:dyDescent="0.2">
      <c r="A11" t="s">
        <v>10</v>
      </c>
      <c r="B11" t="s">
        <v>26</v>
      </c>
      <c r="C11" t="s">
        <v>12</v>
      </c>
      <c r="D11" s="3">
        <v>11000</v>
      </c>
      <c r="E11" t="s">
        <v>13</v>
      </c>
      <c r="F11" t="s">
        <v>24</v>
      </c>
      <c r="G11" s="3">
        <v>0.01</v>
      </c>
      <c r="H11" s="3" t="str">
        <f t="shared" si="0"/>
        <v>FR</v>
      </c>
      <c r="I11" s="3" t="str">
        <f>VLOOKUP(H11,Feuil1!$A$2:$B$9, 2,0)</f>
        <v>France</v>
      </c>
      <c r="J11">
        <f>J10-(J10*G11)</f>
        <v>10672.2</v>
      </c>
      <c r="K11" s="2">
        <v>44271</v>
      </c>
      <c r="L11" s="1">
        <v>0.52222222222222225</v>
      </c>
      <c r="M11" s="5" t="str">
        <f t="shared" si="1"/>
        <v>16/03/2021 12:32:00</v>
      </c>
      <c r="N11" t="s">
        <v>17</v>
      </c>
      <c r="O11" t="str">
        <f t="shared" si="2"/>
        <v>REF211-11000</v>
      </c>
    </row>
    <row r="12" spans="1:15" x14ac:dyDescent="0.2">
      <c r="A12" t="s">
        <v>10</v>
      </c>
      <c r="B12" t="s">
        <v>27</v>
      </c>
      <c r="C12" t="s">
        <v>28</v>
      </c>
      <c r="D12" s="3">
        <v>23900</v>
      </c>
      <c r="E12" t="s">
        <v>13</v>
      </c>
      <c r="F12" t="s">
        <v>14</v>
      </c>
      <c r="G12" s="3">
        <v>0.02</v>
      </c>
      <c r="H12" s="3" t="str">
        <f t="shared" si="0"/>
        <v>US</v>
      </c>
      <c r="I12" s="3" t="str">
        <f>VLOOKUP(H12,Feuil1!$A$2:$B$9, 2,0)</f>
        <v>United States</v>
      </c>
      <c r="J12">
        <f>D12-(D12*G12)</f>
        <v>23422</v>
      </c>
      <c r="K12" s="2">
        <v>44271</v>
      </c>
      <c r="L12" s="1">
        <v>0.42430555555555555</v>
      </c>
      <c r="M12" s="5" t="str">
        <f t="shared" si="1"/>
        <v>16/03/2021 10:11:00</v>
      </c>
      <c r="N12" t="s">
        <v>15</v>
      </c>
      <c r="O12" t="str">
        <f t="shared" si="2"/>
        <v>REF21-23900</v>
      </c>
    </row>
    <row r="13" spans="1:15" x14ac:dyDescent="0.2">
      <c r="A13" t="s">
        <v>10</v>
      </c>
      <c r="B13" t="s">
        <v>27</v>
      </c>
      <c r="C13" t="s">
        <v>28</v>
      </c>
      <c r="D13" s="3">
        <v>23900</v>
      </c>
      <c r="E13" t="s">
        <v>23</v>
      </c>
      <c r="F13" t="s">
        <v>24</v>
      </c>
      <c r="G13" s="3">
        <v>0.03</v>
      </c>
      <c r="H13" s="3" t="str">
        <f t="shared" si="0"/>
        <v>FR</v>
      </c>
      <c r="I13" s="3" t="str">
        <f>VLOOKUP(H13,Feuil1!$A$2:$B$9, 2,0)</f>
        <v>France</v>
      </c>
      <c r="J13">
        <f>J12-(J12*G13)</f>
        <v>22719.34</v>
      </c>
      <c r="K13" s="2">
        <v>44271</v>
      </c>
      <c r="L13" s="1">
        <v>0.7319444444444444</v>
      </c>
      <c r="M13" s="5" t="str">
        <f t="shared" si="1"/>
        <v>16/03/2021 17:34:00</v>
      </c>
      <c r="N13" t="s">
        <v>29</v>
      </c>
      <c r="O13" t="str">
        <f t="shared" si="2"/>
        <v>REF21-23900</v>
      </c>
    </row>
    <row r="14" spans="1:15" x14ac:dyDescent="0.2">
      <c r="A14" t="s">
        <v>10</v>
      </c>
      <c r="B14" t="s">
        <v>30</v>
      </c>
      <c r="C14" t="s">
        <v>31</v>
      </c>
      <c r="D14" s="3">
        <v>5643</v>
      </c>
      <c r="E14" t="s">
        <v>13</v>
      </c>
      <c r="F14" t="s">
        <v>14</v>
      </c>
      <c r="G14" s="3">
        <v>0.02</v>
      </c>
      <c r="H14" s="3" t="str">
        <f t="shared" si="0"/>
        <v>US</v>
      </c>
      <c r="I14" s="3" t="str">
        <f>VLOOKUP(H14,Feuil1!$A$2:$B$9, 2,0)</f>
        <v>United States</v>
      </c>
      <c r="J14">
        <f>D14-(D14*G14)</f>
        <v>5530.14</v>
      </c>
      <c r="K14" s="2">
        <v>44275</v>
      </c>
      <c r="L14" s="1">
        <v>0.55138888888888882</v>
      </c>
      <c r="M14" s="5" t="str">
        <f t="shared" si="1"/>
        <v>20/03/2021 13:14:00</v>
      </c>
      <c r="N14" t="s">
        <v>15</v>
      </c>
      <c r="O14" t="str">
        <f t="shared" si="2"/>
        <v>REF111-5643</v>
      </c>
    </row>
    <row r="15" spans="1:15" x14ac:dyDescent="0.2">
      <c r="A15" t="s">
        <v>10</v>
      </c>
      <c r="B15" t="s">
        <v>30</v>
      </c>
      <c r="C15" t="s">
        <v>31</v>
      </c>
      <c r="D15" s="3">
        <v>5643</v>
      </c>
      <c r="E15" t="s">
        <v>13</v>
      </c>
      <c r="F15" t="s">
        <v>16</v>
      </c>
      <c r="G15" s="3">
        <v>0.01</v>
      </c>
      <c r="H15" s="3" t="str">
        <f t="shared" si="0"/>
        <v>AD</v>
      </c>
      <c r="I15" s="3" t="str">
        <f>VLOOKUP(H15,Feuil1!$A$2:$B$9, 2,0)</f>
        <v>Andorra</v>
      </c>
      <c r="J15">
        <f>J14-(J14*G15)</f>
        <v>5474.8386</v>
      </c>
      <c r="K15" s="2">
        <v>44276</v>
      </c>
      <c r="L15" s="1">
        <v>0.52361111111111114</v>
      </c>
      <c r="M15" s="5" t="str">
        <f t="shared" si="1"/>
        <v>21/03/2021 12:34:00</v>
      </c>
      <c r="N15" t="s">
        <v>17</v>
      </c>
      <c r="O15" t="str">
        <f t="shared" si="2"/>
        <v>REF111-5643</v>
      </c>
    </row>
    <row r="16" spans="1:15" x14ac:dyDescent="0.2">
      <c r="A16" t="s">
        <v>10</v>
      </c>
      <c r="B16" t="s">
        <v>32</v>
      </c>
      <c r="C16" t="s">
        <v>33</v>
      </c>
      <c r="D16" s="3">
        <v>4569</v>
      </c>
      <c r="E16" t="s">
        <v>13</v>
      </c>
      <c r="F16" t="s">
        <v>14</v>
      </c>
      <c r="G16" s="3">
        <v>0.02</v>
      </c>
      <c r="H16" s="3" t="str">
        <f t="shared" si="0"/>
        <v>US</v>
      </c>
      <c r="I16" s="3" t="str">
        <f>VLOOKUP(H16,Feuil1!$A$2:$B$9, 2,0)</f>
        <v>United States</v>
      </c>
      <c r="J16">
        <f>D16-(D16*G16)</f>
        <v>4477.62</v>
      </c>
      <c r="K16" s="2">
        <v>44248</v>
      </c>
      <c r="L16" s="1">
        <v>0.43263888888888885</v>
      </c>
      <c r="M16" s="5" t="str">
        <f t="shared" si="1"/>
        <v>21/02/2021 10:23:00</v>
      </c>
      <c r="N16" t="s">
        <v>15</v>
      </c>
      <c r="O16" t="str">
        <f t="shared" si="2"/>
        <v>REFD202102-4569</v>
      </c>
    </row>
    <row r="17" spans="1:15" x14ac:dyDescent="0.2">
      <c r="A17" t="s">
        <v>10</v>
      </c>
      <c r="B17" t="s">
        <v>32</v>
      </c>
      <c r="C17" t="s">
        <v>33</v>
      </c>
      <c r="D17" s="3">
        <v>4569</v>
      </c>
      <c r="E17" t="s">
        <v>13</v>
      </c>
      <c r="F17" t="s">
        <v>24</v>
      </c>
      <c r="G17" s="3">
        <v>0.01</v>
      </c>
      <c r="H17" s="3" t="str">
        <f t="shared" si="0"/>
        <v>FR</v>
      </c>
      <c r="I17" s="3" t="str">
        <f>VLOOKUP(H17,Feuil1!$A$2:$B$9, 2,0)</f>
        <v>France</v>
      </c>
      <c r="J17">
        <f>J16-(J16*G17)</f>
        <v>4432.8437999999996</v>
      </c>
      <c r="K17" s="2">
        <v>44248</v>
      </c>
      <c r="L17" s="1">
        <v>0.48819444444444443</v>
      </c>
      <c r="M17" s="5" t="str">
        <f t="shared" si="1"/>
        <v>21/02/2021 11:43:00</v>
      </c>
      <c r="N17" t="s">
        <v>34</v>
      </c>
      <c r="O17" t="str">
        <f t="shared" si="2"/>
        <v>REFD202102-4569</v>
      </c>
    </row>
    <row r="18" spans="1:15" x14ac:dyDescent="0.2">
      <c r="A18" t="s">
        <v>10</v>
      </c>
      <c r="B18" t="s">
        <v>32</v>
      </c>
      <c r="C18" t="s">
        <v>33</v>
      </c>
      <c r="D18" s="3">
        <v>4569</v>
      </c>
      <c r="E18" t="s">
        <v>13</v>
      </c>
      <c r="F18" t="s">
        <v>25</v>
      </c>
      <c r="G18" s="3">
        <v>0.08</v>
      </c>
      <c r="H18" s="3" t="str">
        <f t="shared" si="0"/>
        <v>BY</v>
      </c>
      <c r="I18" s="3" t="str">
        <f>VLOOKUP(H18,Feuil1!$A$2:$B$9, 2,0)</f>
        <v>Belarus</v>
      </c>
      <c r="J18">
        <f>J17-(J17*G18)</f>
        <v>4078.2162959999996</v>
      </c>
      <c r="K18" s="2">
        <v>44248</v>
      </c>
      <c r="L18" s="1">
        <v>0.70972222222222225</v>
      </c>
      <c r="M18" s="5" t="str">
        <f t="shared" si="1"/>
        <v>21/02/2021 17:02:00</v>
      </c>
      <c r="N18" t="s">
        <v>34</v>
      </c>
      <c r="O18" t="str">
        <f t="shared" si="2"/>
        <v>REFD202102-4569</v>
      </c>
    </row>
    <row r="19" spans="1:15" x14ac:dyDescent="0.2">
      <c r="A19" t="s">
        <v>10</v>
      </c>
      <c r="B19" t="s">
        <v>35</v>
      </c>
      <c r="C19" t="s">
        <v>36</v>
      </c>
      <c r="D19" s="3">
        <v>456</v>
      </c>
      <c r="E19" t="s">
        <v>13</v>
      </c>
      <c r="F19" t="s">
        <v>14</v>
      </c>
      <c r="G19" s="3">
        <v>0.01</v>
      </c>
      <c r="H19" s="3" t="str">
        <f t="shared" si="0"/>
        <v>US</v>
      </c>
      <c r="I19" s="3" t="str">
        <f>VLOOKUP(H19,Feuil1!$A$2:$B$9, 2,0)</f>
        <v>United States</v>
      </c>
      <c r="J19">
        <f>D19-(D19*G19)</f>
        <v>451.44</v>
      </c>
      <c r="K19" s="2">
        <v>44253</v>
      </c>
      <c r="L19" s="1">
        <v>0.52986111111111112</v>
      </c>
      <c r="M19" s="5" t="str">
        <f t="shared" si="1"/>
        <v>26/02/2021 12:43:00</v>
      </c>
      <c r="N19" t="s">
        <v>15</v>
      </c>
      <c r="O19" t="str">
        <f t="shared" si="2"/>
        <v>REFD202103-456</v>
      </c>
    </row>
    <row r="20" spans="1:15" x14ac:dyDescent="0.2">
      <c r="A20" t="s">
        <v>10</v>
      </c>
      <c r="B20" t="s">
        <v>35</v>
      </c>
      <c r="C20" t="s">
        <v>36</v>
      </c>
      <c r="D20" s="3">
        <v>456</v>
      </c>
      <c r="E20" t="s">
        <v>13</v>
      </c>
      <c r="F20" t="s">
        <v>14</v>
      </c>
      <c r="G20" s="3">
        <v>0.02</v>
      </c>
      <c r="H20" s="3" t="str">
        <f t="shared" si="0"/>
        <v>US</v>
      </c>
      <c r="I20" s="3" t="str">
        <f>VLOOKUP(H20,Feuil1!$A$2:$B$9, 2,0)</f>
        <v>United States</v>
      </c>
      <c r="J20">
        <f>J19-(J19*G20)</f>
        <v>442.41120000000001</v>
      </c>
      <c r="K20" s="2">
        <v>44253</v>
      </c>
      <c r="L20" s="1">
        <v>0.65347222222222223</v>
      </c>
      <c r="M20" s="5" t="str">
        <f t="shared" si="1"/>
        <v>26/02/2021 15:41:00</v>
      </c>
      <c r="N20" t="s">
        <v>20</v>
      </c>
      <c r="O20" t="str">
        <f t="shared" si="2"/>
        <v>REFD202103-456</v>
      </c>
    </row>
    <row r="21" spans="1:15" x14ac:dyDescent="0.2">
      <c r="A21" t="s">
        <v>10</v>
      </c>
      <c r="B21" t="s">
        <v>35</v>
      </c>
      <c r="C21" t="s">
        <v>36</v>
      </c>
      <c r="D21" s="3">
        <v>456</v>
      </c>
      <c r="E21" t="s">
        <v>13</v>
      </c>
      <c r="F21" t="s">
        <v>14</v>
      </c>
      <c r="G21" s="3">
        <v>0.01</v>
      </c>
      <c r="H21" s="3" t="str">
        <f t="shared" si="0"/>
        <v>US</v>
      </c>
      <c r="I21" s="3" t="str">
        <f>VLOOKUP(H21,Feuil1!$A$2:$B$9, 2,0)</f>
        <v>United States</v>
      </c>
      <c r="J21">
        <f>J20-(J20*G21)</f>
        <v>437.98708800000003</v>
      </c>
      <c r="K21" s="2">
        <v>44253</v>
      </c>
      <c r="L21" s="1">
        <v>0.75694444444444453</v>
      </c>
      <c r="M21" s="5" t="str">
        <f t="shared" si="1"/>
        <v>26/02/2021 18:10:00</v>
      </c>
      <c r="N21" t="s">
        <v>29</v>
      </c>
      <c r="O21" t="str">
        <f t="shared" si="2"/>
        <v>REFD202103-456</v>
      </c>
    </row>
    <row r="22" spans="1:15" x14ac:dyDescent="0.2">
      <c r="A22" t="s">
        <v>10</v>
      </c>
      <c r="B22" t="s">
        <v>37</v>
      </c>
      <c r="C22" t="s">
        <v>38</v>
      </c>
      <c r="D22" s="3">
        <v>3326</v>
      </c>
      <c r="E22" t="s">
        <v>13</v>
      </c>
      <c r="F22" t="s">
        <v>14</v>
      </c>
      <c r="G22" s="3">
        <v>0.01</v>
      </c>
      <c r="H22" s="3" t="str">
        <f t="shared" si="0"/>
        <v>US</v>
      </c>
      <c r="I22" s="3" t="str">
        <f>VLOOKUP(H22,Feuil1!$A$2:$B$9, 2,0)</f>
        <v>United States</v>
      </c>
      <c r="J22">
        <f>D22-(D22*G22)</f>
        <v>3292.74</v>
      </c>
      <c r="K22" s="2">
        <v>44571</v>
      </c>
      <c r="L22" s="1">
        <v>0.52986111111111112</v>
      </c>
      <c r="M22" s="5" t="str">
        <f t="shared" si="1"/>
        <v>10/01/2022 12:43:00</v>
      </c>
      <c r="N22" t="s">
        <v>15</v>
      </c>
      <c r="O22" t="str">
        <f t="shared" si="2"/>
        <v>REF001-3326</v>
      </c>
    </row>
    <row r="23" spans="1:15" x14ac:dyDescent="0.2">
      <c r="A23" t="s">
        <v>10</v>
      </c>
      <c r="B23" t="s">
        <v>37</v>
      </c>
      <c r="C23" t="s">
        <v>38</v>
      </c>
      <c r="D23" s="3">
        <v>3326</v>
      </c>
      <c r="E23" t="s">
        <v>13</v>
      </c>
      <c r="F23" t="s">
        <v>14</v>
      </c>
      <c r="G23" s="3">
        <v>0.02</v>
      </c>
      <c r="H23" s="3" t="str">
        <f t="shared" si="0"/>
        <v>US</v>
      </c>
      <c r="I23" s="3" t="str">
        <f>VLOOKUP(H23,Feuil1!$A$2:$B$9, 2,0)</f>
        <v>United States</v>
      </c>
      <c r="J23">
        <f>J22-(J22*G23)</f>
        <v>3226.8851999999997</v>
      </c>
      <c r="K23" s="2">
        <v>44572</v>
      </c>
      <c r="L23" s="1">
        <v>0.60555555555555551</v>
      </c>
      <c r="M23" s="5" t="str">
        <f t="shared" si="1"/>
        <v>11/01/2022 14:32:00</v>
      </c>
      <c r="N23" t="s">
        <v>20</v>
      </c>
      <c r="O23" t="str">
        <f t="shared" si="2"/>
        <v>REF001-3326</v>
      </c>
    </row>
    <row r="24" spans="1:15" x14ac:dyDescent="0.2">
      <c r="A24" t="s">
        <v>10</v>
      </c>
      <c r="B24" t="s">
        <v>37</v>
      </c>
      <c r="C24" t="s">
        <v>38</v>
      </c>
      <c r="D24" s="3">
        <v>3326</v>
      </c>
      <c r="E24" t="s">
        <v>23</v>
      </c>
      <c r="F24" t="s">
        <v>16</v>
      </c>
      <c r="G24" s="3">
        <v>0.01</v>
      </c>
      <c r="H24" s="3" t="str">
        <f t="shared" si="0"/>
        <v>AD</v>
      </c>
      <c r="I24" s="3" t="str">
        <f>VLOOKUP(H24,Feuil1!$A$2:$B$9, 2,0)</f>
        <v>Andorra</v>
      </c>
      <c r="J24">
        <f>J23-(D24*G24)</f>
        <v>3193.6251999999995</v>
      </c>
      <c r="K24" s="2">
        <v>44572</v>
      </c>
      <c r="L24" s="1">
        <v>0.76458333333333339</v>
      </c>
      <c r="M24" s="5" t="str">
        <f t="shared" si="1"/>
        <v>11/01/2022 18:21:00</v>
      </c>
      <c r="N24" t="s">
        <v>20</v>
      </c>
      <c r="O24" t="str">
        <f t="shared" si="2"/>
        <v>REF001-3326</v>
      </c>
    </row>
    <row r="25" spans="1:15" x14ac:dyDescent="0.2">
      <c r="A25" t="s">
        <v>10</v>
      </c>
      <c r="B25" t="s">
        <v>37</v>
      </c>
      <c r="C25" t="s">
        <v>39</v>
      </c>
      <c r="D25" s="3">
        <v>1100</v>
      </c>
      <c r="E25" t="s">
        <v>13</v>
      </c>
      <c r="F25" t="s">
        <v>14</v>
      </c>
      <c r="G25" s="3">
        <v>0.02</v>
      </c>
      <c r="H25" s="3" t="str">
        <f t="shared" si="0"/>
        <v>US</v>
      </c>
      <c r="I25" s="3" t="str">
        <f>VLOOKUP(H25,Feuil1!$A$2:$B$9, 2,0)</f>
        <v>United States</v>
      </c>
      <c r="J25">
        <f>D25-(D25*G25)</f>
        <v>1078</v>
      </c>
      <c r="K25" s="2">
        <v>44234</v>
      </c>
      <c r="L25" s="1">
        <v>0.65486111111111112</v>
      </c>
      <c r="M25" s="5" t="str">
        <f t="shared" si="1"/>
        <v>07/02/2021 15:43:00</v>
      </c>
      <c r="N25" t="s">
        <v>15</v>
      </c>
      <c r="O25" t="str">
        <f t="shared" si="2"/>
        <v>REF001DEMO-1100</v>
      </c>
    </row>
    <row r="26" spans="1:15" x14ac:dyDescent="0.2">
      <c r="A26" t="s">
        <v>10</v>
      </c>
      <c r="B26" t="s">
        <v>37</v>
      </c>
      <c r="C26" t="s">
        <v>39</v>
      </c>
      <c r="D26" s="3">
        <v>1100</v>
      </c>
      <c r="E26" t="s">
        <v>13</v>
      </c>
      <c r="F26" t="s">
        <v>40</v>
      </c>
      <c r="G26" s="3">
        <v>0.01</v>
      </c>
      <c r="H26" s="3" t="str">
        <f t="shared" si="0"/>
        <v>CN</v>
      </c>
      <c r="I26" s="3" t="str">
        <f>VLOOKUP(H26,Feuil1!$A$2:$B$9, 2,0)</f>
        <v>China</v>
      </c>
      <c r="J26">
        <f>J25-(J25*G26)</f>
        <v>1067.22</v>
      </c>
      <c r="K26" s="2">
        <v>44235</v>
      </c>
      <c r="L26" s="1">
        <v>0.72291666666666676</v>
      </c>
      <c r="M26" s="5" t="str">
        <f t="shared" si="1"/>
        <v>08/02/2021 17:21:00</v>
      </c>
      <c r="N26" t="s">
        <v>17</v>
      </c>
      <c r="O26" t="str">
        <f t="shared" si="2"/>
        <v>REF001DEMO-1100</v>
      </c>
    </row>
    <row r="27" spans="1:15" x14ac:dyDescent="0.2">
      <c r="A27" t="s">
        <v>10</v>
      </c>
      <c r="B27" t="s">
        <v>41</v>
      </c>
      <c r="C27" t="s">
        <v>42</v>
      </c>
      <c r="D27" s="3">
        <v>1100</v>
      </c>
      <c r="E27" t="s">
        <v>13</v>
      </c>
      <c r="F27" t="s">
        <v>14</v>
      </c>
      <c r="G27" s="3">
        <v>0.08</v>
      </c>
      <c r="H27" s="3" t="str">
        <f t="shared" si="0"/>
        <v>US</v>
      </c>
      <c r="I27" s="3" t="str">
        <f>VLOOKUP(H27,Feuil1!$A$2:$B$9, 2,0)</f>
        <v>United States</v>
      </c>
      <c r="J27">
        <f>D27-(D27*G27)</f>
        <v>1012</v>
      </c>
      <c r="K27" s="2">
        <v>44257</v>
      </c>
      <c r="L27" s="1">
        <v>0.5083333333333333</v>
      </c>
      <c r="M27" s="5" t="str">
        <f t="shared" si="1"/>
        <v>02/03/2021 12:12:00</v>
      </c>
      <c r="N27" t="s">
        <v>15</v>
      </c>
      <c r="O27" t="str">
        <f t="shared" si="2"/>
        <v>REFD543105-1100</v>
      </c>
    </row>
    <row r="28" spans="1:15" x14ac:dyDescent="0.2">
      <c r="A28" t="s">
        <v>10</v>
      </c>
      <c r="B28" t="s">
        <v>41</v>
      </c>
      <c r="C28" t="s">
        <v>42</v>
      </c>
      <c r="D28" s="3">
        <v>1100</v>
      </c>
      <c r="E28" t="s">
        <v>13</v>
      </c>
      <c r="F28" t="s">
        <v>40</v>
      </c>
      <c r="G28" s="3">
        <v>0.01</v>
      </c>
      <c r="H28" s="3" t="str">
        <f t="shared" si="0"/>
        <v>CN</v>
      </c>
      <c r="I28" s="3" t="str">
        <f>VLOOKUP(H28,Feuil1!$A$2:$B$9, 2,0)</f>
        <v>China</v>
      </c>
      <c r="J28">
        <f>J27-(J27*G28)</f>
        <v>1001.88</v>
      </c>
      <c r="K28" s="2">
        <v>44257</v>
      </c>
      <c r="L28" s="1">
        <v>0.57152777777777775</v>
      </c>
      <c r="M28" s="5" t="str">
        <f t="shared" si="1"/>
        <v>02/03/2021 13:43:00</v>
      </c>
      <c r="N28" t="s">
        <v>20</v>
      </c>
      <c r="O28" t="str">
        <f t="shared" si="2"/>
        <v>REFD543105-1100</v>
      </c>
    </row>
    <row r="29" spans="1:15" x14ac:dyDescent="0.2">
      <c r="A29" t="s">
        <v>10</v>
      </c>
      <c r="B29" t="s">
        <v>41</v>
      </c>
      <c r="C29" t="s">
        <v>42</v>
      </c>
      <c r="D29" s="3">
        <v>1100</v>
      </c>
      <c r="E29" t="s">
        <v>13</v>
      </c>
      <c r="F29" t="s">
        <v>40</v>
      </c>
      <c r="G29" s="3">
        <v>0.02</v>
      </c>
      <c r="H29" s="3" t="str">
        <f t="shared" si="0"/>
        <v>CN</v>
      </c>
      <c r="I29" s="3" t="str">
        <f>VLOOKUP(H29,Feuil1!$A$2:$B$9, 2,0)</f>
        <v>China</v>
      </c>
      <c r="J29">
        <f>J28-(J28*G29)</f>
        <v>981.8424</v>
      </c>
      <c r="K29" s="2">
        <v>44258</v>
      </c>
      <c r="L29" s="1">
        <v>0.75694444444444453</v>
      </c>
      <c r="M29" s="5" t="str">
        <f t="shared" si="1"/>
        <v>03/03/2021 18:10:00</v>
      </c>
      <c r="N29" t="s">
        <v>17</v>
      </c>
      <c r="O29" t="str">
        <f t="shared" si="2"/>
        <v>REFD543105-1100</v>
      </c>
    </row>
    <row r="30" spans="1:15" x14ac:dyDescent="0.2">
      <c r="A30" t="s">
        <v>10</v>
      </c>
      <c r="B30" t="s">
        <v>43</v>
      </c>
      <c r="C30" t="s">
        <v>44</v>
      </c>
      <c r="D30" s="3">
        <v>900</v>
      </c>
      <c r="E30" t="s">
        <v>13</v>
      </c>
      <c r="F30" t="s">
        <v>14</v>
      </c>
      <c r="G30" s="3">
        <v>0.01</v>
      </c>
      <c r="H30" s="3" t="str">
        <f t="shared" si="0"/>
        <v>US</v>
      </c>
      <c r="I30" s="3" t="str">
        <f>VLOOKUP(H30,Feuil1!$A$2:$B$9, 2,0)</f>
        <v>United States</v>
      </c>
      <c r="J30">
        <f>D30-(D30*G30)</f>
        <v>891</v>
      </c>
      <c r="K30" s="2">
        <v>44522</v>
      </c>
      <c r="L30" s="1">
        <v>0.46666666666666662</v>
      </c>
      <c r="M30" s="5" t="str">
        <f t="shared" si="1"/>
        <v>22/11/2021 11:12:00</v>
      </c>
      <c r="N30" t="s">
        <v>15</v>
      </c>
      <c r="O30" t="str">
        <f t="shared" si="2"/>
        <v>REFDEMO01-900</v>
      </c>
    </row>
    <row r="31" spans="1:15" x14ac:dyDescent="0.2">
      <c r="A31" t="s">
        <v>10</v>
      </c>
      <c r="B31" t="s">
        <v>43</v>
      </c>
      <c r="C31" t="s">
        <v>44</v>
      </c>
      <c r="D31" s="3">
        <v>900</v>
      </c>
      <c r="E31" t="s">
        <v>13</v>
      </c>
      <c r="F31" t="s">
        <v>25</v>
      </c>
      <c r="G31" s="3">
        <v>0.01</v>
      </c>
      <c r="H31" s="3" t="str">
        <f t="shared" si="0"/>
        <v>BY</v>
      </c>
      <c r="I31" s="3" t="str">
        <f>VLOOKUP(H31,Feuil1!$A$2:$B$9, 2,0)</f>
        <v>Belarus</v>
      </c>
      <c r="J31">
        <f>J30-(J30*G31)</f>
        <v>882.09</v>
      </c>
      <c r="K31" s="2">
        <v>44524</v>
      </c>
      <c r="L31" s="1">
        <v>0.61388888888888882</v>
      </c>
      <c r="M31" s="5" t="str">
        <f t="shared" si="1"/>
        <v>24/11/2021 14:44:00</v>
      </c>
      <c r="N31" t="s">
        <v>17</v>
      </c>
      <c r="O31" t="str">
        <f t="shared" si="2"/>
        <v>REFDEMO01-900</v>
      </c>
    </row>
    <row r="32" spans="1:15" x14ac:dyDescent="0.2">
      <c r="A32" t="s">
        <v>10</v>
      </c>
      <c r="B32" t="s">
        <v>45</v>
      </c>
      <c r="C32" t="s">
        <v>44</v>
      </c>
      <c r="D32" s="3">
        <v>1025</v>
      </c>
      <c r="E32" t="s">
        <v>13</v>
      </c>
      <c r="F32" t="s">
        <v>14</v>
      </c>
      <c r="G32" s="3">
        <v>0.02</v>
      </c>
      <c r="H32" s="3" t="str">
        <f t="shared" si="0"/>
        <v>US</v>
      </c>
      <c r="I32" s="3" t="str">
        <f>VLOOKUP(H32,Feuil1!$A$2:$B$9, 2,0)</f>
        <v>United States</v>
      </c>
      <c r="J32">
        <f>D32-(D32*G32)</f>
        <v>1004.5</v>
      </c>
      <c r="K32" s="2">
        <v>44520</v>
      </c>
      <c r="L32" s="1">
        <v>0.43263888888888885</v>
      </c>
      <c r="M32" s="5" t="str">
        <f t="shared" si="1"/>
        <v>20/11/2021 10:23:00</v>
      </c>
      <c r="N32" t="s">
        <v>15</v>
      </c>
      <c r="O32" t="str">
        <f t="shared" si="2"/>
        <v>REFDEMO01-1025</v>
      </c>
    </row>
    <row r="33" spans="1:15" x14ac:dyDescent="0.2">
      <c r="A33" t="s">
        <v>10</v>
      </c>
      <c r="B33" t="s">
        <v>45</v>
      </c>
      <c r="C33" t="s">
        <v>44</v>
      </c>
      <c r="D33" s="3">
        <v>1025</v>
      </c>
      <c r="E33" t="s">
        <v>13</v>
      </c>
      <c r="F33" t="s">
        <v>25</v>
      </c>
      <c r="G33" s="3">
        <v>0.01</v>
      </c>
      <c r="H33" s="3" t="str">
        <f t="shared" si="0"/>
        <v>BY</v>
      </c>
      <c r="I33" s="3" t="str">
        <f>VLOOKUP(H33,Feuil1!$A$2:$B$9, 2,0)</f>
        <v>Belarus</v>
      </c>
      <c r="J33">
        <f>J32-(J32*G33)</f>
        <v>994.45500000000004</v>
      </c>
      <c r="K33" s="2">
        <v>44521</v>
      </c>
      <c r="L33" s="1">
        <v>0.48055555555555557</v>
      </c>
      <c r="M33" s="5" t="str">
        <f t="shared" si="1"/>
        <v>21/11/2021 11:32:00</v>
      </c>
      <c r="N33" t="s">
        <v>17</v>
      </c>
      <c r="O33" t="str">
        <f t="shared" si="2"/>
        <v>REFDEMO01-1025</v>
      </c>
    </row>
    <row r="34" spans="1:15" x14ac:dyDescent="0.2">
      <c r="A34" t="s">
        <v>10</v>
      </c>
      <c r="B34" t="s">
        <v>46</v>
      </c>
      <c r="C34" t="s">
        <v>47</v>
      </c>
      <c r="D34" s="3">
        <v>238</v>
      </c>
      <c r="E34" t="s">
        <v>13</v>
      </c>
      <c r="F34" t="s">
        <v>14</v>
      </c>
      <c r="G34" s="3">
        <v>0.08</v>
      </c>
      <c r="H34" s="3" t="str">
        <f t="shared" si="0"/>
        <v>US</v>
      </c>
      <c r="I34" s="3" t="str">
        <f>VLOOKUP(H34,Feuil1!$A$2:$B$9, 2,0)</f>
        <v>United States</v>
      </c>
      <c r="J34">
        <f>D34-(D34*G34)</f>
        <v>218.96</v>
      </c>
      <c r="K34" s="2">
        <v>44211</v>
      </c>
      <c r="L34" s="1">
        <v>0.75694444444444453</v>
      </c>
      <c r="M34" s="5" t="str">
        <f t="shared" si="1"/>
        <v>15/01/2021 18:10:00</v>
      </c>
      <c r="N34" t="s">
        <v>15</v>
      </c>
      <c r="O34" t="str">
        <f t="shared" si="2"/>
        <v>REFDEM012-238</v>
      </c>
    </row>
    <row r="35" spans="1:15" x14ac:dyDescent="0.2">
      <c r="A35" t="s">
        <v>10</v>
      </c>
      <c r="B35" t="s">
        <v>46</v>
      </c>
      <c r="C35" t="s">
        <v>47</v>
      </c>
      <c r="D35" s="3">
        <v>238</v>
      </c>
      <c r="E35" t="s">
        <v>13</v>
      </c>
      <c r="F35" t="s">
        <v>14</v>
      </c>
      <c r="G35" s="3">
        <v>0.08</v>
      </c>
      <c r="H35" s="3" t="str">
        <f t="shared" si="0"/>
        <v>US</v>
      </c>
      <c r="I35" s="3" t="str">
        <f>VLOOKUP(H35,Feuil1!$A$2:$B$9, 2,0)</f>
        <v>United States</v>
      </c>
      <c r="J35">
        <f>J34-(J34*G35)</f>
        <v>201.44320000000002</v>
      </c>
      <c r="K35" s="2">
        <v>44211</v>
      </c>
      <c r="L35" s="1">
        <v>0.52986111111111112</v>
      </c>
      <c r="M35" s="5" t="str">
        <f t="shared" si="1"/>
        <v>15/01/2021 12:43:00</v>
      </c>
      <c r="N35" t="s">
        <v>48</v>
      </c>
      <c r="O35" t="str">
        <f t="shared" si="2"/>
        <v>REFDEM012-238</v>
      </c>
    </row>
    <row r="36" spans="1:15" x14ac:dyDescent="0.2">
      <c r="A36" t="s">
        <v>10</v>
      </c>
      <c r="B36" t="s">
        <v>49</v>
      </c>
      <c r="C36" t="s">
        <v>50</v>
      </c>
      <c r="D36" s="3">
        <v>6709</v>
      </c>
      <c r="E36" t="s">
        <v>13</v>
      </c>
      <c r="F36" t="s">
        <v>14</v>
      </c>
      <c r="G36" s="3">
        <v>0.01</v>
      </c>
      <c r="H36" s="3" t="str">
        <f t="shared" si="0"/>
        <v>US</v>
      </c>
      <c r="I36" s="3" t="str">
        <f>VLOOKUP(H36,Feuil1!$A$2:$B$9, 2,0)</f>
        <v>United States</v>
      </c>
      <c r="J36">
        <f>D36-(D36*G36)</f>
        <v>6641.91</v>
      </c>
      <c r="K36" s="2">
        <v>44209</v>
      </c>
      <c r="L36" s="1">
        <v>0.60555555555555551</v>
      </c>
      <c r="M36" s="5" t="str">
        <f t="shared" si="1"/>
        <v>13/01/2021 14:32:00</v>
      </c>
      <c r="N36" t="s">
        <v>15</v>
      </c>
      <c r="O36" t="str">
        <f t="shared" si="2"/>
        <v>REFDEM9992-6709</v>
      </c>
    </row>
    <row r="37" spans="1:15" x14ac:dyDescent="0.2">
      <c r="A37" t="s">
        <v>10</v>
      </c>
      <c r="B37" t="s">
        <v>49</v>
      </c>
      <c r="C37" t="s">
        <v>50</v>
      </c>
      <c r="D37" s="3">
        <v>6709</v>
      </c>
      <c r="E37" t="s">
        <v>23</v>
      </c>
      <c r="F37" t="s">
        <v>51</v>
      </c>
      <c r="G37" s="3">
        <v>0.03</v>
      </c>
      <c r="H37" s="3" t="str">
        <f t="shared" si="0"/>
        <v>AL</v>
      </c>
      <c r="I37" s="3" t="str">
        <f>VLOOKUP(H37,Feuil1!$A$2:$B$9, 2,0)</f>
        <v>Albania</v>
      </c>
      <c r="J37">
        <f>J36-(J36*G37)</f>
        <v>6442.6526999999996</v>
      </c>
      <c r="K37" s="2">
        <v>44209</v>
      </c>
      <c r="L37" s="1">
        <v>0.60555555555555551</v>
      </c>
      <c r="M37" s="5" t="str">
        <f t="shared" si="1"/>
        <v>13/01/2021 14:32:00</v>
      </c>
      <c r="N37" t="s">
        <v>17</v>
      </c>
      <c r="O37" t="str">
        <f t="shared" si="2"/>
        <v>REFDEM9992-6709</v>
      </c>
    </row>
    <row r="38" spans="1:15" x14ac:dyDescent="0.2">
      <c r="A38" t="s">
        <v>10</v>
      </c>
      <c r="B38" t="s">
        <v>52</v>
      </c>
      <c r="C38" t="s">
        <v>53</v>
      </c>
      <c r="D38" s="3">
        <v>5188</v>
      </c>
      <c r="E38" t="s">
        <v>23</v>
      </c>
      <c r="F38" t="s">
        <v>14</v>
      </c>
      <c r="G38" s="3">
        <v>0.01</v>
      </c>
      <c r="H38" s="3" t="str">
        <f t="shared" si="0"/>
        <v>US</v>
      </c>
      <c r="I38" s="3" t="str">
        <f>VLOOKUP(H38,Feuil1!$A$2:$B$9, 2,0)</f>
        <v>United States</v>
      </c>
      <c r="J38">
        <f>D38-(D38*G38)</f>
        <v>5136.12</v>
      </c>
      <c r="K38" s="2">
        <v>44210</v>
      </c>
      <c r="L38" s="1">
        <v>0.65486111111111112</v>
      </c>
      <c r="M38" s="5" t="str">
        <f t="shared" si="1"/>
        <v>14/01/2021 15:43:00</v>
      </c>
      <c r="N38" t="s">
        <v>15</v>
      </c>
      <c r="O38" t="str">
        <f t="shared" si="2"/>
        <v>REFDEM0091-5188</v>
      </c>
    </row>
    <row r="39" spans="1:15" x14ac:dyDescent="0.2">
      <c r="A39" t="s">
        <v>10</v>
      </c>
      <c r="B39" t="s">
        <v>52</v>
      </c>
      <c r="C39" t="s">
        <v>53</v>
      </c>
      <c r="D39" s="3">
        <v>5188</v>
      </c>
      <c r="E39" t="s">
        <v>23</v>
      </c>
      <c r="F39" t="s">
        <v>54</v>
      </c>
      <c r="G39" s="3">
        <v>0.01</v>
      </c>
      <c r="H39" s="3" t="str">
        <f t="shared" si="0"/>
        <v>AU</v>
      </c>
      <c r="I39" s="3" t="str">
        <f>VLOOKUP(H39,Feuil1!$A$2:$B$9, 2,0)</f>
        <v>Autralia</v>
      </c>
      <c r="J39">
        <f>J38-(J38*G39)</f>
        <v>5084.7587999999996</v>
      </c>
      <c r="K39" s="2">
        <v>44210</v>
      </c>
      <c r="L39" s="1">
        <v>0.65486111111111112</v>
      </c>
      <c r="M39" s="5" t="str">
        <f t="shared" si="1"/>
        <v>14/01/2021 15:43:00</v>
      </c>
      <c r="N39" t="s">
        <v>17</v>
      </c>
      <c r="O39" t="str">
        <f t="shared" si="2"/>
        <v>REFDEM0091-5188</v>
      </c>
    </row>
    <row r="40" spans="1:15" x14ac:dyDescent="0.2">
      <c r="A40" t="s">
        <v>10</v>
      </c>
      <c r="B40" t="s">
        <v>55</v>
      </c>
      <c r="C40" t="s">
        <v>56</v>
      </c>
      <c r="D40" s="3">
        <v>120</v>
      </c>
      <c r="E40" t="s">
        <v>13</v>
      </c>
      <c r="F40" t="s">
        <v>14</v>
      </c>
      <c r="G40" s="3">
        <v>0.01</v>
      </c>
      <c r="H40" s="3" t="str">
        <f t="shared" si="0"/>
        <v>US</v>
      </c>
      <c r="I40" s="3" t="str">
        <f>VLOOKUP(H40,Feuil1!$A$2:$B$9, 2,0)</f>
        <v>United States</v>
      </c>
      <c r="J40">
        <f>D40-(D40*G40)</f>
        <v>118.8</v>
      </c>
      <c r="K40" s="2">
        <v>44201</v>
      </c>
      <c r="L40" s="1">
        <v>0.5083333333333333</v>
      </c>
      <c r="M40" s="5" t="str">
        <f t="shared" si="1"/>
        <v>05/01/2021 12:12:00</v>
      </c>
      <c r="N40" t="s">
        <v>15</v>
      </c>
      <c r="O40" t="str">
        <f t="shared" si="2"/>
        <v>REFDEM5591-120</v>
      </c>
    </row>
    <row r="41" spans="1:15" x14ac:dyDescent="0.2">
      <c r="A41" t="s">
        <v>10</v>
      </c>
      <c r="B41" t="s">
        <v>55</v>
      </c>
      <c r="C41" t="s">
        <v>56</v>
      </c>
      <c r="D41" s="3">
        <v>120</v>
      </c>
      <c r="E41" t="s">
        <v>13</v>
      </c>
      <c r="F41" t="s">
        <v>51</v>
      </c>
      <c r="G41" s="3">
        <v>0.01</v>
      </c>
      <c r="H41" s="3" t="str">
        <f t="shared" si="0"/>
        <v>AL</v>
      </c>
      <c r="I41" s="3" t="str">
        <f>VLOOKUP(H41,Feuil1!$A$2:$B$9, 2,0)</f>
        <v>Albania</v>
      </c>
      <c r="J41">
        <f>J40-(J40*G41)</f>
        <v>117.61199999999999</v>
      </c>
      <c r="K41" s="2">
        <v>44201</v>
      </c>
      <c r="L41" s="1">
        <v>0.5131944444444444</v>
      </c>
      <c r="M41" s="5" t="str">
        <f t="shared" si="1"/>
        <v>05/01/2021 12:19:00</v>
      </c>
      <c r="N41" t="s">
        <v>20</v>
      </c>
      <c r="O41" t="str">
        <f t="shared" si="2"/>
        <v>REFDEM5591-120</v>
      </c>
    </row>
    <row r="42" spans="1:15" x14ac:dyDescent="0.2">
      <c r="A42" t="s">
        <v>10</v>
      </c>
      <c r="B42" t="s">
        <v>55</v>
      </c>
      <c r="C42" t="s">
        <v>56</v>
      </c>
      <c r="D42" s="3">
        <v>120</v>
      </c>
      <c r="E42" t="s">
        <v>13</v>
      </c>
      <c r="F42" t="s">
        <v>54</v>
      </c>
      <c r="G42" s="3">
        <v>0.01</v>
      </c>
      <c r="H42" s="3" t="str">
        <f t="shared" si="0"/>
        <v>AU</v>
      </c>
      <c r="I42" s="3" t="str">
        <f>VLOOKUP(H42,Feuil1!$A$2:$B$9, 2,0)</f>
        <v>Autralia</v>
      </c>
      <c r="J42">
        <f>J41-(J41*G42)</f>
        <v>116.43588</v>
      </c>
      <c r="K42" s="2">
        <v>44201</v>
      </c>
      <c r="L42" s="1">
        <v>0.72222222222222221</v>
      </c>
      <c r="M42" s="5" t="str">
        <f t="shared" si="1"/>
        <v>05/01/2021 17:20:00</v>
      </c>
      <c r="N42" t="s">
        <v>29</v>
      </c>
      <c r="O42" t="str">
        <f t="shared" si="2"/>
        <v>REFDEM5591-120</v>
      </c>
    </row>
    <row r="43" spans="1:15" x14ac:dyDescent="0.2">
      <c r="A43" t="s">
        <v>10</v>
      </c>
      <c r="B43" t="s">
        <v>57</v>
      </c>
      <c r="C43" t="s">
        <v>56</v>
      </c>
      <c r="D43" s="3">
        <v>6720</v>
      </c>
      <c r="E43" t="s">
        <v>23</v>
      </c>
      <c r="F43" t="s">
        <v>14</v>
      </c>
      <c r="G43" s="3">
        <v>0.02</v>
      </c>
      <c r="H43" s="3" t="str">
        <f t="shared" si="0"/>
        <v>US</v>
      </c>
      <c r="I43" s="3" t="str">
        <f>VLOOKUP(H43,Feuil1!$A$2:$B$9, 2,0)</f>
        <v>United States</v>
      </c>
      <c r="J43">
        <f>D43-(D43*G43)</f>
        <v>6585.6</v>
      </c>
      <c r="K43" s="2">
        <v>44224</v>
      </c>
      <c r="L43" s="1">
        <v>0.55763888888888891</v>
      </c>
      <c r="M43" s="5" t="str">
        <f t="shared" si="1"/>
        <v>28/01/2021 13:23:00</v>
      </c>
      <c r="N43" t="s">
        <v>15</v>
      </c>
      <c r="O43" t="str">
        <f t="shared" si="2"/>
        <v>REFDEM5591-6720</v>
      </c>
    </row>
    <row r="44" spans="1:15" x14ac:dyDescent="0.2">
      <c r="A44" t="s">
        <v>10</v>
      </c>
      <c r="B44" t="s">
        <v>57</v>
      </c>
      <c r="C44" t="s">
        <v>56</v>
      </c>
      <c r="D44" s="3">
        <v>6720</v>
      </c>
      <c r="E44" t="s">
        <v>23</v>
      </c>
      <c r="F44" t="s">
        <v>40</v>
      </c>
      <c r="G44" s="3">
        <v>0.02</v>
      </c>
      <c r="H44" s="3" t="str">
        <f t="shared" si="0"/>
        <v>CN</v>
      </c>
      <c r="I44" s="3" t="str">
        <f>VLOOKUP(H44,Feuil1!$A$2:$B$9, 2,0)</f>
        <v>China</v>
      </c>
      <c r="J44">
        <f>J43-(J43*G44)</f>
        <v>6453.8879999999999</v>
      </c>
      <c r="K44" s="2">
        <v>44224</v>
      </c>
      <c r="L44" s="1">
        <v>0.79861111111111116</v>
      </c>
      <c r="M44" s="5" t="str">
        <f t="shared" si="1"/>
        <v>28/01/2021 19:10:00</v>
      </c>
      <c r="N44" t="s">
        <v>17</v>
      </c>
      <c r="O44" t="str">
        <f t="shared" si="2"/>
        <v>REFDEM5591-6720</v>
      </c>
    </row>
    <row r="45" spans="1:15" x14ac:dyDescent="0.2">
      <c r="A45" t="s">
        <v>10</v>
      </c>
      <c r="B45" t="s">
        <v>58</v>
      </c>
      <c r="C45" t="s">
        <v>59</v>
      </c>
      <c r="D45" s="3">
        <v>67569</v>
      </c>
      <c r="E45" t="s">
        <v>23</v>
      </c>
      <c r="F45" t="s">
        <v>14</v>
      </c>
      <c r="G45" s="3">
        <v>0.01</v>
      </c>
      <c r="H45" s="3" t="str">
        <f t="shared" si="0"/>
        <v>US</v>
      </c>
      <c r="I45" s="3" t="str">
        <f>VLOOKUP(H45,Feuil1!$A$2:$B$9, 2,0)</f>
        <v>United States</v>
      </c>
      <c r="J45">
        <f>D45-(D45*G45)</f>
        <v>66893.31</v>
      </c>
      <c r="K45" s="2">
        <v>44209</v>
      </c>
      <c r="L45" s="1">
        <v>0.47430555555555554</v>
      </c>
      <c r="M45" s="5" t="str">
        <f t="shared" si="1"/>
        <v>13/01/2021 11:23:00</v>
      </c>
      <c r="N45" t="s">
        <v>15</v>
      </c>
      <c r="O45" t="str">
        <f t="shared" si="2"/>
        <v>REFD10092-67569</v>
      </c>
    </row>
    <row r="46" spans="1:15" x14ac:dyDescent="0.2">
      <c r="A46" t="s">
        <v>10</v>
      </c>
      <c r="B46" t="s">
        <v>58</v>
      </c>
      <c r="C46" t="s">
        <v>59</v>
      </c>
      <c r="D46" s="3">
        <v>67569</v>
      </c>
      <c r="E46" t="s">
        <v>23</v>
      </c>
      <c r="F46" t="s">
        <v>25</v>
      </c>
      <c r="G46" s="3">
        <v>0.01</v>
      </c>
      <c r="H46" s="3" t="str">
        <f t="shared" si="0"/>
        <v>BY</v>
      </c>
      <c r="I46" s="3" t="str">
        <f>VLOOKUP(H46,Feuil1!$A$2:$B$9, 2,0)</f>
        <v>Belarus</v>
      </c>
      <c r="J46">
        <f>J45-(J45*G46)</f>
        <v>66224.376900000003</v>
      </c>
      <c r="K46" s="2">
        <v>44209</v>
      </c>
      <c r="L46" s="1">
        <v>0.53125</v>
      </c>
      <c r="M46" s="5" t="str">
        <f t="shared" si="1"/>
        <v>13/01/2021 12:45:00</v>
      </c>
      <c r="N46" t="s">
        <v>17</v>
      </c>
      <c r="O46" t="str">
        <f t="shared" si="2"/>
        <v>REFD10092-67569</v>
      </c>
    </row>
    <row r="47" spans="1:15" x14ac:dyDescent="0.2">
      <c r="A47" t="s">
        <v>10</v>
      </c>
      <c r="B47" t="s">
        <v>60</v>
      </c>
      <c r="C47" t="s">
        <v>61</v>
      </c>
      <c r="D47" s="3">
        <v>2100</v>
      </c>
      <c r="E47" t="s">
        <v>13</v>
      </c>
      <c r="F47" t="s">
        <v>14</v>
      </c>
      <c r="G47" s="3">
        <v>0.02</v>
      </c>
      <c r="H47" s="3" t="str">
        <f t="shared" si="0"/>
        <v>US</v>
      </c>
      <c r="I47" s="3" t="str">
        <f>VLOOKUP(H47,Feuil1!$A$2:$B$9, 2,0)</f>
        <v>United States</v>
      </c>
      <c r="J47">
        <f>D47-(D47*G47)</f>
        <v>2058</v>
      </c>
      <c r="K47" s="2">
        <v>44277</v>
      </c>
      <c r="L47" s="1">
        <v>0.59166666666666667</v>
      </c>
      <c r="M47" s="5" t="str">
        <f t="shared" si="1"/>
        <v>22/03/2021 14:12:00</v>
      </c>
      <c r="N47" t="s">
        <v>15</v>
      </c>
      <c r="O47" t="str">
        <f t="shared" si="2"/>
        <v>REF201-2100</v>
      </c>
    </row>
    <row r="48" spans="1:15" x14ac:dyDescent="0.2">
      <c r="A48" t="s">
        <v>10</v>
      </c>
      <c r="B48" t="s">
        <v>60</v>
      </c>
      <c r="C48" t="s">
        <v>61</v>
      </c>
      <c r="D48" s="3">
        <v>2100</v>
      </c>
      <c r="E48" t="s">
        <v>13</v>
      </c>
      <c r="F48" t="s">
        <v>40</v>
      </c>
      <c r="G48" s="3">
        <v>0.02</v>
      </c>
      <c r="H48" s="3" t="str">
        <f t="shared" si="0"/>
        <v>CN</v>
      </c>
      <c r="I48" s="3" t="str">
        <f>VLOOKUP(H48,Feuil1!$A$2:$B$9, 2,0)</f>
        <v>China</v>
      </c>
      <c r="J48">
        <f>J47-(J47*G48)</f>
        <v>2016.84</v>
      </c>
      <c r="K48" s="2">
        <v>44277</v>
      </c>
      <c r="L48" s="1">
        <v>0.71527777777777779</v>
      </c>
      <c r="M48" s="5" t="str">
        <f t="shared" si="1"/>
        <v>22/03/2021 17:10:00</v>
      </c>
      <c r="N48" t="s">
        <v>17</v>
      </c>
      <c r="O48" t="str">
        <f t="shared" si="2"/>
        <v>REF201-2100</v>
      </c>
    </row>
    <row r="49" spans="1:15" x14ac:dyDescent="0.2">
      <c r="A49" t="s">
        <v>10</v>
      </c>
      <c r="B49" t="s">
        <v>62</v>
      </c>
      <c r="C49" t="s">
        <v>44</v>
      </c>
      <c r="D49" s="3">
        <v>800</v>
      </c>
      <c r="E49" t="s">
        <v>13</v>
      </c>
      <c r="F49" t="s">
        <v>14</v>
      </c>
      <c r="G49" s="3">
        <v>0.01</v>
      </c>
      <c r="H49" s="3" t="str">
        <f t="shared" si="0"/>
        <v>US</v>
      </c>
      <c r="I49" s="3" t="str">
        <f>VLOOKUP(H49,Feuil1!$A$2:$B$9, 2,0)</f>
        <v>United States</v>
      </c>
      <c r="J49">
        <f>D49-(D49*G49)</f>
        <v>792</v>
      </c>
      <c r="K49" s="2">
        <v>44155</v>
      </c>
      <c r="L49" s="1">
        <v>0.3833333333333333</v>
      </c>
      <c r="M49" s="5" t="str">
        <f t="shared" si="1"/>
        <v>20/11/2020 09:12:00</v>
      </c>
      <c r="N49" t="s">
        <v>15</v>
      </c>
      <c r="O49" t="str">
        <f t="shared" si="2"/>
        <v>REFDEMO01-800</v>
      </c>
    </row>
    <row r="50" spans="1:15" x14ac:dyDescent="0.2">
      <c r="A50" t="s">
        <v>10</v>
      </c>
      <c r="B50" t="s">
        <v>62</v>
      </c>
      <c r="C50" t="s">
        <v>44</v>
      </c>
      <c r="D50" s="3">
        <v>800</v>
      </c>
      <c r="E50" t="s">
        <v>13</v>
      </c>
      <c r="F50" t="s">
        <v>54</v>
      </c>
      <c r="G50" s="3">
        <v>0.01</v>
      </c>
      <c r="H50" s="3" t="str">
        <f t="shared" si="0"/>
        <v>AU</v>
      </c>
      <c r="I50" s="3" t="str">
        <f>VLOOKUP(H50,Feuil1!$A$2:$B$9, 2,0)</f>
        <v>Autralia</v>
      </c>
      <c r="J50">
        <f>J49-(J49*G50)</f>
        <v>784.08</v>
      </c>
      <c r="K50" s="2">
        <v>44157</v>
      </c>
      <c r="L50" s="1">
        <v>0.71527777777777779</v>
      </c>
      <c r="M50" s="5" t="str">
        <f t="shared" si="1"/>
        <v>22/11/2020 17:10:00</v>
      </c>
      <c r="N50" t="s">
        <v>17</v>
      </c>
      <c r="O50" t="str">
        <f t="shared" si="2"/>
        <v>REFDEMO01-800</v>
      </c>
    </row>
    <row r="51" spans="1:15" x14ac:dyDescent="0.2">
      <c r="A51" t="s">
        <v>10</v>
      </c>
      <c r="B51" t="s">
        <v>63</v>
      </c>
      <c r="C51" t="s">
        <v>64</v>
      </c>
      <c r="D51" s="3">
        <v>1025</v>
      </c>
      <c r="E51" t="s">
        <v>13</v>
      </c>
      <c r="F51" t="s">
        <v>14</v>
      </c>
      <c r="G51" s="3">
        <v>0.08</v>
      </c>
      <c r="H51" s="3" t="str">
        <f t="shared" si="0"/>
        <v>US</v>
      </c>
      <c r="I51" s="3" t="str">
        <f>VLOOKUP(H51,Feuil1!$A$2:$B$9, 2,0)</f>
        <v>United States</v>
      </c>
      <c r="J51">
        <f>D51-(D51*G51)</f>
        <v>943</v>
      </c>
      <c r="K51" s="2">
        <v>44155</v>
      </c>
      <c r="L51" s="1">
        <v>0.47152777777777777</v>
      </c>
      <c r="M51" s="5" t="str">
        <f t="shared" si="1"/>
        <v>20/11/2020 11:19:00</v>
      </c>
      <c r="N51" t="s">
        <v>15</v>
      </c>
      <c r="O51" t="str">
        <f t="shared" si="2"/>
        <v>REFDEMO02-1025</v>
      </c>
    </row>
    <row r="52" spans="1:15" x14ac:dyDescent="0.2">
      <c r="A52" t="s">
        <v>10</v>
      </c>
      <c r="B52" t="s">
        <v>63</v>
      </c>
      <c r="C52" t="s">
        <v>64</v>
      </c>
      <c r="D52" s="3">
        <v>1025</v>
      </c>
      <c r="E52" t="s">
        <v>13</v>
      </c>
      <c r="F52" t="s">
        <v>25</v>
      </c>
      <c r="G52" s="3">
        <v>0.08</v>
      </c>
      <c r="H52" s="3" t="str">
        <f t="shared" si="0"/>
        <v>BY</v>
      </c>
      <c r="I52" s="3" t="str">
        <f>VLOOKUP(H52,Feuil1!$A$2:$B$9, 2,0)</f>
        <v>Belarus</v>
      </c>
      <c r="J52">
        <f>J51-(J51*G52)</f>
        <v>867.56</v>
      </c>
      <c r="K52" s="2">
        <v>44155</v>
      </c>
      <c r="L52" s="1">
        <v>0.88194444444444453</v>
      </c>
      <c r="M52" s="5" t="str">
        <f t="shared" si="1"/>
        <v>20/11/2020 21:10:00</v>
      </c>
      <c r="N52" t="s">
        <v>17</v>
      </c>
      <c r="O52" t="str">
        <f t="shared" si="2"/>
        <v>REFDEMO02-1025</v>
      </c>
    </row>
    <row r="53" spans="1:15" x14ac:dyDescent="0.2">
      <c r="A53" t="s">
        <v>10</v>
      </c>
      <c r="B53" t="s">
        <v>65</v>
      </c>
      <c r="C53" t="s">
        <v>44</v>
      </c>
      <c r="D53" s="3">
        <v>87600</v>
      </c>
      <c r="E53" t="s">
        <v>13</v>
      </c>
      <c r="F53" t="s">
        <v>14</v>
      </c>
      <c r="G53" s="3">
        <v>0.01</v>
      </c>
      <c r="H53" s="3" t="str">
        <f t="shared" si="0"/>
        <v>US</v>
      </c>
      <c r="I53" s="3" t="str">
        <f>VLOOKUP(H53,Feuil1!$A$2:$B$9, 2,0)</f>
        <v>United States</v>
      </c>
      <c r="J53">
        <f>D53-(D53*G53)</f>
        <v>86724</v>
      </c>
      <c r="K53" s="2">
        <v>44156</v>
      </c>
      <c r="L53" s="1">
        <v>0.47430555555555554</v>
      </c>
      <c r="M53" s="5" t="str">
        <f t="shared" si="1"/>
        <v>21/11/2020 11:23:00</v>
      </c>
      <c r="N53" t="s">
        <v>15</v>
      </c>
      <c r="O53" t="str">
        <f t="shared" si="2"/>
        <v>REFDEMO01-87600</v>
      </c>
    </row>
    <row r="54" spans="1:15" x14ac:dyDescent="0.2">
      <c r="A54" t="s">
        <v>10</v>
      </c>
      <c r="B54" t="s">
        <v>65</v>
      </c>
      <c r="C54" t="s">
        <v>44</v>
      </c>
      <c r="D54" s="3">
        <v>87600</v>
      </c>
      <c r="E54" t="s">
        <v>13</v>
      </c>
      <c r="F54" t="s">
        <v>40</v>
      </c>
      <c r="G54" s="3">
        <v>0.01</v>
      </c>
      <c r="H54" s="3" t="str">
        <f t="shared" si="0"/>
        <v>CN</v>
      </c>
      <c r="I54" s="3" t="str">
        <f>VLOOKUP(H54,Feuil1!$A$2:$B$9, 2,0)</f>
        <v>China</v>
      </c>
      <c r="J54">
        <f>J53-(J53*G54)</f>
        <v>85856.76</v>
      </c>
      <c r="K54" s="2">
        <v>44156</v>
      </c>
      <c r="L54" s="1">
        <v>0.59166666666666667</v>
      </c>
      <c r="M54" s="5" t="str">
        <f t="shared" si="1"/>
        <v>21/11/2020 14:12:00</v>
      </c>
      <c r="N54" t="s">
        <v>17</v>
      </c>
      <c r="O54" t="str">
        <f t="shared" si="2"/>
        <v>REFDEMO01-87600</v>
      </c>
    </row>
    <row r="55" spans="1:15" x14ac:dyDescent="0.2">
      <c r="A55" t="s">
        <v>10</v>
      </c>
      <c r="B55" t="s">
        <v>66</v>
      </c>
      <c r="C55" t="s">
        <v>67</v>
      </c>
      <c r="D55" s="3">
        <v>1600</v>
      </c>
      <c r="E55" t="s">
        <v>13</v>
      </c>
      <c r="F55" t="s">
        <v>14</v>
      </c>
      <c r="G55" s="3">
        <v>0.04</v>
      </c>
      <c r="H55" s="3" t="str">
        <f t="shared" si="0"/>
        <v>US</v>
      </c>
      <c r="I55" s="3" t="str">
        <f>VLOOKUP(H55,Feuil1!$A$2:$B$9, 2,0)</f>
        <v>United States</v>
      </c>
      <c r="J55">
        <f>D55-(D55*G55)</f>
        <v>1536</v>
      </c>
      <c r="K55" s="2">
        <v>44162</v>
      </c>
      <c r="L55" s="1">
        <v>0.40625</v>
      </c>
      <c r="M55" s="5" t="str">
        <f t="shared" si="1"/>
        <v>27/11/2020 09:45:00</v>
      </c>
      <c r="N55" t="s">
        <v>15</v>
      </c>
      <c r="O55" t="str">
        <f t="shared" si="2"/>
        <v>REFDEMO901-1600</v>
      </c>
    </row>
    <row r="56" spans="1:15" x14ac:dyDescent="0.2">
      <c r="A56" t="s">
        <v>10</v>
      </c>
      <c r="B56" t="s">
        <v>66</v>
      </c>
      <c r="C56" t="s">
        <v>67</v>
      </c>
      <c r="D56" s="3">
        <v>1600</v>
      </c>
      <c r="E56" t="s">
        <v>13</v>
      </c>
      <c r="F56" t="s">
        <v>54</v>
      </c>
      <c r="G56" s="3">
        <v>0.01</v>
      </c>
      <c r="H56" s="3" t="str">
        <f t="shared" si="0"/>
        <v>AU</v>
      </c>
      <c r="I56" s="3" t="str">
        <f>VLOOKUP(H56,Feuil1!$A$2:$B$9, 2,0)</f>
        <v>Autralia</v>
      </c>
      <c r="J56">
        <f>J55-(J55*G56)</f>
        <v>1520.64</v>
      </c>
      <c r="K56" s="2">
        <v>44162</v>
      </c>
      <c r="L56" s="1">
        <v>0.76388888888888884</v>
      </c>
      <c r="M56" s="5" t="str">
        <f t="shared" si="1"/>
        <v>27/11/2020 18:20:00</v>
      </c>
      <c r="N56" t="s">
        <v>17</v>
      </c>
      <c r="O56" t="str">
        <f t="shared" si="2"/>
        <v>REFDEMO901-1600</v>
      </c>
    </row>
    <row r="57" spans="1:15" x14ac:dyDescent="0.2">
      <c r="A57" t="s">
        <v>10</v>
      </c>
      <c r="B57" t="s">
        <v>68</v>
      </c>
      <c r="C57" t="s">
        <v>69</v>
      </c>
      <c r="D57" s="3">
        <v>3100</v>
      </c>
      <c r="E57" t="s">
        <v>13</v>
      </c>
      <c r="F57" t="s">
        <v>14</v>
      </c>
      <c r="G57" s="3">
        <v>0.01</v>
      </c>
      <c r="H57" s="3" t="str">
        <f t="shared" si="0"/>
        <v>US</v>
      </c>
      <c r="I57" s="3" t="str">
        <f>VLOOKUP(H57,Feuil1!$A$2:$B$9, 2,0)</f>
        <v>United States</v>
      </c>
      <c r="J57">
        <f>D57-(D57*G57)</f>
        <v>3069</v>
      </c>
      <c r="K57" s="2">
        <v>44256</v>
      </c>
      <c r="L57" s="1">
        <v>0.47430555555555554</v>
      </c>
      <c r="M57" s="5" t="str">
        <f t="shared" si="1"/>
        <v>01/03/2021 11:23:00</v>
      </c>
      <c r="N57" t="s">
        <v>15</v>
      </c>
      <c r="O57" t="str">
        <f t="shared" si="2"/>
        <v>REFD543104-3100</v>
      </c>
    </row>
    <row r="58" spans="1:15" x14ac:dyDescent="0.2">
      <c r="A58" t="s">
        <v>10</v>
      </c>
      <c r="B58" t="s">
        <v>68</v>
      </c>
      <c r="C58" t="s">
        <v>69</v>
      </c>
      <c r="D58" s="3">
        <v>3100</v>
      </c>
      <c r="E58" t="s">
        <v>13</v>
      </c>
      <c r="F58" t="s">
        <v>54</v>
      </c>
      <c r="G58" s="3">
        <v>0.08</v>
      </c>
      <c r="H58" s="3" t="str">
        <f t="shared" si="0"/>
        <v>AU</v>
      </c>
      <c r="I58" s="3" t="str">
        <f>VLOOKUP(H58,Feuil1!$A$2:$B$9, 2,0)</f>
        <v>Autralia</v>
      </c>
      <c r="J58">
        <f>J57-(J57*G58)</f>
        <v>2823.48</v>
      </c>
      <c r="K58" s="2">
        <v>44256</v>
      </c>
      <c r="L58" s="1">
        <v>0.75694444444444453</v>
      </c>
      <c r="M58" s="5" t="str">
        <f t="shared" si="1"/>
        <v>01/03/2021 18:10:00</v>
      </c>
      <c r="N58" t="s">
        <v>29</v>
      </c>
      <c r="O58" t="str">
        <f t="shared" si="2"/>
        <v>REFD543104-3100</v>
      </c>
    </row>
    <row r="59" spans="1:15" x14ac:dyDescent="0.2">
      <c r="A59" t="s">
        <v>10</v>
      </c>
      <c r="B59" t="s">
        <v>70</v>
      </c>
      <c r="C59" t="s">
        <v>71</v>
      </c>
      <c r="D59" s="3">
        <v>456</v>
      </c>
      <c r="E59" t="s">
        <v>13</v>
      </c>
      <c r="F59" t="s">
        <v>14</v>
      </c>
      <c r="G59" s="3">
        <v>0.02</v>
      </c>
      <c r="H59" s="3" t="str">
        <f t="shared" si="0"/>
        <v>US</v>
      </c>
      <c r="I59" s="3" t="str">
        <f>VLOOKUP(H59,Feuil1!$A$2:$B$9, 2,0)</f>
        <v>United States</v>
      </c>
      <c r="J59">
        <f>D59-(D59*G59)</f>
        <v>446.88</v>
      </c>
      <c r="K59" s="2">
        <v>44256</v>
      </c>
      <c r="L59" s="1">
        <v>0.59930555555555554</v>
      </c>
      <c r="M59" s="5" t="str">
        <f t="shared" si="1"/>
        <v>01/03/2021 14:23:00</v>
      </c>
      <c r="N59" t="s">
        <v>15</v>
      </c>
      <c r="O59" t="str">
        <f t="shared" si="2"/>
        <v>REFD543103-456</v>
      </c>
    </row>
    <row r="60" spans="1:15" x14ac:dyDescent="0.2">
      <c r="A60" t="s">
        <v>10</v>
      </c>
      <c r="B60" t="s">
        <v>70</v>
      </c>
      <c r="C60" t="s">
        <v>71</v>
      </c>
      <c r="D60" s="3">
        <v>456</v>
      </c>
      <c r="E60" t="s">
        <v>13</v>
      </c>
      <c r="F60" t="s">
        <v>25</v>
      </c>
      <c r="G60" s="3">
        <v>0.01</v>
      </c>
      <c r="H60" s="3" t="str">
        <f t="shared" si="0"/>
        <v>BY</v>
      </c>
      <c r="I60" s="3" t="str">
        <f>VLOOKUP(H60,Feuil1!$A$2:$B$9, 2,0)</f>
        <v>Belarus</v>
      </c>
      <c r="J60">
        <f>J59-(J59*G60)</f>
        <v>442.41120000000001</v>
      </c>
      <c r="K60" s="2">
        <v>44256</v>
      </c>
      <c r="L60" s="1">
        <v>0.79999999999999993</v>
      </c>
      <c r="M60" s="5" t="str">
        <f t="shared" si="1"/>
        <v>01/03/2021 19:12:00</v>
      </c>
      <c r="N60" t="s">
        <v>17</v>
      </c>
      <c r="O60" t="str">
        <f t="shared" si="2"/>
        <v>REFD543103-456</v>
      </c>
    </row>
    <row r="61" spans="1:15" x14ac:dyDescent="0.2">
      <c r="A61" t="s">
        <v>10</v>
      </c>
      <c r="B61" t="s">
        <v>72</v>
      </c>
      <c r="C61" t="s">
        <v>73</v>
      </c>
      <c r="D61" s="3">
        <v>348</v>
      </c>
      <c r="E61" t="s">
        <v>23</v>
      </c>
      <c r="F61" t="s">
        <v>14</v>
      </c>
      <c r="G61" s="3">
        <v>7.0000000000000007E-2</v>
      </c>
      <c r="H61" s="3" t="str">
        <f t="shared" si="0"/>
        <v>US</v>
      </c>
      <c r="I61" s="3" t="str">
        <f>VLOOKUP(H61,Feuil1!$A$2:$B$9, 2,0)</f>
        <v>United States</v>
      </c>
      <c r="J61">
        <f>D61-(D61*G61)</f>
        <v>323.64</v>
      </c>
      <c r="K61" s="2">
        <v>44211</v>
      </c>
      <c r="L61" s="1">
        <v>0.35694444444444445</v>
      </c>
      <c r="M61" s="5" t="str">
        <f t="shared" si="1"/>
        <v>15/01/2021 08:34:00</v>
      </c>
      <c r="N61" t="s">
        <v>15</v>
      </c>
      <c r="O61" t="str">
        <f t="shared" si="2"/>
        <v>REFDEM1591-348</v>
      </c>
    </row>
    <row r="62" spans="1:15" x14ac:dyDescent="0.2">
      <c r="A62" t="s">
        <v>10</v>
      </c>
      <c r="B62" t="s">
        <v>72</v>
      </c>
      <c r="C62" t="s">
        <v>73</v>
      </c>
      <c r="D62" s="3">
        <v>348</v>
      </c>
      <c r="E62" t="s">
        <v>23</v>
      </c>
      <c r="F62" t="s">
        <v>54</v>
      </c>
      <c r="G62" s="3">
        <v>0.01</v>
      </c>
      <c r="H62" s="3" t="str">
        <f t="shared" si="0"/>
        <v>AU</v>
      </c>
      <c r="I62" s="3" t="str">
        <f>VLOOKUP(H62,Feuil1!$A$2:$B$9, 2,0)</f>
        <v>Autralia</v>
      </c>
      <c r="J62">
        <f>J61-(J61*G62)</f>
        <v>320.40359999999998</v>
      </c>
      <c r="K62" s="2">
        <v>44211</v>
      </c>
      <c r="L62" s="1">
        <v>0.52708333333333335</v>
      </c>
      <c r="M62" s="5" t="str">
        <f t="shared" si="1"/>
        <v>15/01/2021 12:39:00</v>
      </c>
      <c r="N62" t="s">
        <v>17</v>
      </c>
      <c r="O62" t="str">
        <f t="shared" si="2"/>
        <v>REFDEM1591-348</v>
      </c>
    </row>
    <row r="63" spans="1:15" x14ac:dyDescent="0.2">
      <c r="A63" t="s">
        <v>10</v>
      </c>
      <c r="B63" t="s">
        <v>74</v>
      </c>
      <c r="C63" t="s">
        <v>75</v>
      </c>
      <c r="D63" s="3">
        <v>67569</v>
      </c>
      <c r="E63" t="s">
        <v>23</v>
      </c>
      <c r="F63" t="s">
        <v>14</v>
      </c>
      <c r="G63" s="3">
        <v>0.01</v>
      </c>
      <c r="H63" s="3" t="str">
        <f t="shared" si="0"/>
        <v>US</v>
      </c>
      <c r="I63" s="3" t="str">
        <f>VLOOKUP(H63,Feuil1!$A$2:$B$9, 2,0)</f>
        <v>United States</v>
      </c>
      <c r="J63">
        <f>D63-(D63*G63)</f>
        <v>66893.31</v>
      </c>
      <c r="K63" s="2">
        <v>44217</v>
      </c>
      <c r="L63" s="1">
        <v>0.41250000000000003</v>
      </c>
      <c r="M63" s="5" t="str">
        <f t="shared" si="1"/>
        <v>21/01/2021 09:54:00</v>
      </c>
      <c r="N63" t="s">
        <v>15</v>
      </c>
      <c r="O63" t="str">
        <f t="shared" si="2"/>
        <v>REFD10192-67569</v>
      </c>
    </row>
    <row r="64" spans="1:15" x14ac:dyDescent="0.2">
      <c r="A64" t="s">
        <v>10</v>
      </c>
      <c r="B64" t="s">
        <v>74</v>
      </c>
      <c r="C64" t="s">
        <v>75</v>
      </c>
      <c r="D64" s="3">
        <v>67569</v>
      </c>
      <c r="E64" t="s">
        <v>23</v>
      </c>
      <c r="F64" t="s">
        <v>16</v>
      </c>
      <c r="G64" s="3">
        <v>0.08</v>
      </c>
      <c r="H64" s="3" t="str">
        <f t="shared" si="0"/>
        <v>AD</v>
      </c>
      <c r="I64" s="3" t="str">
        <f>VLOOKUP(H64,Feuil1!$A$2:$B$9, 2,0)</f>
        <v>Andorra</v>
      </c>
      <c r="J64">
        <f>J63-(J63*G64)</f>
        <v>61541.845199999996</v>
      </c>
      <c r="K64" s="2">
        <v>44218</v>
      </c>
      <c r="L64" s="1">
        <v>0.73055555555555562</v>
      </c>
      <c r="M64" s="5" t="str">
        <f t="shared" si="1"/>
        <v>22/01/2021 17:32:00</v>
      </c>
      <c r="N64" t="s">
        <v>17</v>
      </c>
      <c r="O64" t="str">
        <f t="shared" si="2"/>
        <v>REFD10192-67569</v>
      </c>
    </row>
    <row r="65" spans="1:15" x14ac:dyDescent="0.2">
      <c r="A65" t="s">
        <v>10</v>
      </c>
      <c r="B65" t="s">
        <v>74</v>
      </c>
      <c r="C65" t="s">
        <v>42</v>
      </c>
      <c r="D65" s="3">
        <v>1100</v>
      </c>
      <c r="E65" t="s">
        <v>13</v>
      </c>
      <c r="F65" t="s">
        <v>14</v>
      </c>
      <c r="G65" s="3">
        <v>0.01</v>
      </c>
      <c r="H65" s="3" t="str">
        <f t="shared" si="0"/>
        <v>US</v>
      </c>
      <c r="I65" s="3" t="str">
        <f>VLOOKUP(H65,Feuil1!$A$2:$B$9, 2,0)</f>
        <v>United States</v>
      </c>
      <c r="J65">
        <f>D65-(D65*G65)</f>
        <v>1089</v>
      </c>
      <c r="K65" s="2">
        <v>44257</v>
      </c>
      <c r="L65" s="1">
        <v>0.60555555555555551</v>
      </c>
      <c r="M65" s="5" t="str">
        <f t="shared" si="1"/>
        <v>02/03/2021 14:32:00</v>
      </c>
      <c r="N65" t="s">
        <v>15</v>
      </c>
      <c r="O65" t="str">
        <f t="shared" si="2"/>
        <v>REFD543105-1100</v>
      </c>
    </row>
    <row r="66" spans="1:15" x14ac:dyDescent="0.2">
      <c r="A66" t="s">
        <v>10</v>
      </c>
      <c r="B66" t="s">
        <v>74</v>
      </c>
      <c r="C66" t="s">
        <v>42</v>
      </c>
      <c r="D66" s="3">
        <v>1100</v>
      </c>
      <c r="E66" t="s">
        <v>13</v>
      </c>
      <c r="F66" t="s">
        <v>25</v>
      </c>
      <c r="G66" s="3">
        <v>0.01</v>
      </c>
      <c r="H66" s="3" t="str">
        <f t="shared" si="0"/>
        <v>BY</v>
      </c>
      <c r="I66" s="3" t="str">
        <f>VLOOKUP(H66,Feuil1!$A$2:$B$9, 2,0)</f>
        <v>Belarus</v>
      </c>
      <c r="J66">
        <f>J65-(J65*G66)</f>
        <v>1078.1099999999999</v>
      </c>
      <c r="K66" s="2">
        <v>44258</v>
      </c>
      <c r="L66" s="1">
        <v>0.64861111111111114</v>
      </c>
      <c r="M66" s="5" t="str">
        <f t="shared" si="1"/>
        <v>03/03/2021 15:34:00</v>
      </c>
      <c r="N66" t="s">
        <v>20</v>
      </c>
      <c r="O66" t="str">
        <f t="shared" si="2"/>
        <v>REFD543105-1100</v>
      </c>
    </row>
    <row r="67" spans="1:15" x14ac:dyDescent="0.2">
      <c r="A67" t="s">
        <v>10</v>
      </c>
      <c r="B67" t="s">
        <v>76</v>
      </c>
      <c r="C67" t="s">
        <v>77</v>
      </c>
      <c r="D67" s="3">
        <v>12100</v>
      </c>
      <c r="E67" t="s">
        <v>13</v>
      </c>
      <c r="F67" t="s">
        <v>14</v>
      </c>
      <c r="G67" s="3">
        <v>0.08</v>
      </c>
      <c r="H67" s="3" t="str">
        <f t="shared" ref="H67:H91" si="3" xml:space="preserve"> MID(F67,5,2)</f>
        <v>US</v>
      </c>
      <c r="I67" s="3" t="str">
        <f>VLOOKUP(H67,Feuil1!$A$2:$B$9, 2,0)</f>
        <v>United States</v>
      </c>
      <c r="J67">
        <f>D67-(D67*G67)</f>
        <v>11132</v>
      </c>
      <c r="K67" s="2">
        <v>44278</v>
      </c>
      <c r="L67" s="1">
        <v>0.34166666666666662</v>
      </c>
      <c r="M67" s="5" t="str">
        <f t="shared" ref="M67:M91" si="4">CONCATENATE(TEXT(K67,"dd/mm/yyyy")," ",TEXT(L67,"hh:mm:ss"))</f>
        <v>23/03/2021 08:12:00</v>
      </c>
      <c r="N67" t="s">
        <v>15</v>
      </c>
      <c r="O67" t="str">
        <f t="shared" ref="O67:O91" si="5">CONCATENATE(C67,"-",D67)</f>
        <v>REFZ999-12100</v>
      </c>
    </row>
    <row r="68" spans="1:15" x14ac:dyDescent="0.2">
      <c r="A68" t="s">
        <v>10</v>
      </c>
      <c r="B68" t="s">
        <v>76</v>
      </c>
      <c r="C68" t="s">
        <v>77</v>
      </c>
      <c r="D68" s="3">
        <v>12100</v>
      </c>
      <c r="E68" t="s">
        <v>13</v>
      </c>
      <c r="F68" t="s">
        <v>25</v>
      </c>
      <c r="G68" s="3">
        <v>0.08</v>
      </c>
      <c r="H68" s="3" t="str">
        <f t="shared" si="3"/>
        <v>BY</v>
      </c>
      <c r="I68" s="3" t="str">
        <f>VLOOKUP(H68,Feuil1!$A$2:$B$9, 2,0)</f>
        <v>Belarus</v>
      </c>
      <c r="J68">
        <f>J67-(J67*G68)</f>
        <v>10241.44</v>
      </c>
      <c r="K68" s="2">
        <v>44278</v>
      </c>
      <c r="L68" s="1">
        <v>0.52361111111111114</v>
      </c>
      <c r="M68" s="5" t="str">
        <f t="shared" si="4"/>
        <v>23/03/2021 12:34:00</v>
      </c>
      <c r="N68" t="s">
        <v>17</v>
      </c>
      <c r="O68" t="str">
        <f t="shared" si="5"/>
        <v>REFZ999-12100</v>
      </c>
    </row>
    <row r="69" spans="1:15" x14ac:dyDescent="0.2">
      <c r="A69" t="s">
        <v>10</v>
      </c>
      <c r="B69" t="s">
        <v>11</v>
      </c>
      <c r="C69" t="s">
        <v>12</v>
      </c>
      <c r="D69" s="3">
        <v>10000</v>
      </c>
      <c r="E69" t="s">
        <v>13</v>
      </c>
      <c r="F69" t="s">
        <v>14</v>
      </c>
      <c r="G69" s="3">
        <v>0.02</v>
      </c>
      <c r="H69" s="3" t="str">
        <f t="shared" si="3"/>
        <v>US</v>
      </c>
      <c r="I69" s="3" t="str">
        <f>VLOOKUP(H69,Feuil1!$A$2:$B$9, 2,0)</f>
        <v>United States</v>
      </c>
      <c r="J69">
        <f>D69-(D69*G69)</f>
        <v>9800</v>
      </c>
      <c r="K69" s="2">
        <v>44217</v>
      </c>
      <c r="L69" s="1">
        <v>0.40625</v>
      </c>
      <c r="M69" s="5" t="str">
        <f t="shared" si="4"/>
        <v>21/01/2021 09:45:00</v>
      </c>
      <c r="N69" t="s">
        <v>15</v>
      </c>
      <c r="O69" t="str">
        <f t="shared" si="5"/>
        <v>REF211-10000</v>
      </c>
    </row>
    <row r="70" spans="1:15" x14ac:dyDescent="0.2">
      <c r="A70" t="s">
        <v>10</v>
      </c>
      <c r="B70" t="s">
        <v>11</v>
      </c>
      <c r="C70" t="s">
        <v>12</v>
      </c>
      <c r="D70" s="3">
        <v>10000</v>
      </c>
      <c r="E70" t="s">
        <v>13</v>
      </c>
      <c r="F70" t="s">
        <v>16</v>
      </c>
      <c r="G70" s="3">
        <v>1.4999999999999999E-2</v>
      </c>
      <c r="H70" s="3" t="str">
        <f t="shared" si="3"/>
        <v>AD</v>
      </c>
      <c r="I70" s="3" t="str">
        <f>VLOOKUP(H70,Feuil1!$A$2:$B$9, 2,0)</f>
        <v>Andorra</v>
      </c>
      <c r="J70">
        <f>J69-(J69*G70)</f>
        <v>9653</v>
      </c>
      <c r="K70" s="2">
        <v>44223</v>
      </c>
      <c r="L70" s="1">
        <v>0.53333333333333333</v>
      </c>
      <c r="M70" s="5" t="str">
        <f t="shared" si="4"/>
        <v>27/01/2021 12:48:00</v>
      </c>
      <c r="N70" t="s">
        <v>17</v>
      </c>
      <c r="O70" t="str">
        <f t="shared" si="5"/>
        <v>REF211-10000</v>
      </c>
    </row>
    <row r="71" spans="1:15" x14ac:dyDescent="0.2">
      <c r="A71" t="s">
        <v>10</v>
      </c>
      <c r="B71" t="s">
        <v>18</v>
      </c>
      <c r="C71" t="s">
        <v>19</v>
      </c>
      <c r="D71" s="3">
        <v>2345</v>
      </c>
      <c r="E71" t="s">
        <v>13</v>
      </c>
      <c r="F71" t="s">
        <v>14</v>
      </c>
      <c r="G71" s="3">
        <v>0.02</v>
      </c>
      <c r="H71" s="3" t="str">
        <f t="shared" si="3"/>
        <v>US</v>
      </c>
      <c r="I71" s="3" t="str">
        <f>VLOOKUP(H71,Feuil1!$A$2:$B$9, 2,0)</f>
        <v>United States</v>
      </c>
      <c r="J71">
        <f>D71-(D71*G71)</f>
        <v>2298.1</v>
      </c>
      <c r="K71" s="2">
        <v>44549</v>
      </c>
      <c r="L71" s="1">
        <v>0.42499999999999999</v>
      </c>
      <c r="M71" s="5" t="str">
        <f t="shared" si="4"/>
        <v>19/12/2021 10:12:00</v>
      </c>
      <c r="N71" t="s">
        <v>15</v>
      </c>
      <c r="O71" t="str">
        <f t="shared" si="5"/>
        <v>REFTEST01-2345</v>
      </c>
    </row>
    <row r="72" spans="1:15" x14ac:dyDescent="0.2">
      <c r="A72" t="s">
        <v>10</v>
      </c>
      <c r="B72" t="s">
        <v>18</v>
      </c>
      <c r="C72" t="s">
        <v>19</v>
      </c>
      <c r="D72" s="3">
        <v>2345</v>
      </c>
      <c r="E72" t="s">
        <v>13</v>
      </c>
      <c r="F72" t="s">
        <v>16</v>
      </c>
      <c r="G72" s="3">
        <v>0.01</v>
      </c>
      <c r="H72" s="3" t="str">
        <f t="shared" si="3"/>
        <v>AD</v>
      </c>
      <c r="I72" s="3" t="str">
        <f>VLOOKUP(H72,Feuil1!$A$2:$B$9, 2,0)</f>
        <v>Andorra</v>
      </c>
      <c r="J72">
        <f>J71-(J71*G72)</f>
        <v>2275.1189999999997</v>
      </c>
      <c r="K72" s="2">
        <v>44550</v>
      </c>
      <c r="L72" s="1">
        <v>0.56180555555555556</v>
      </c>
      <c r="M72" s="5" t="str">
        <f t="shared" si="4"/>
        <v>20/12/2021 13:29:00</v>
      </c>
      <c r="N72" t="s">
        <v>20</v>
      </c>
      <c r="O72" t="str">
        <f t="shared" si="5"/>
        <v>REFTEST01-2345</v>
      </c>
    </row>
    <row r="73" spans="1:15" x14ac:dyDescent="0.2">
      <c r="A73" t="s">
        <v>10</v>
      </c>
      <c r="B73" t="s">
        <v>18</v>
      </c>
      <c r="C73" t="s">
        <v>19</v>
      </c>
      <c r="D73" s="3">
        <v>2345</v>
      </c>
      <c r="E73" t="s">
        <v>13</v>
      </c>
      <c r="F73" t="s">
        <v>21</v>
      </c>
      <c r="G73" s="3">
        <v>0.02</v>
      </c>
      <c r="H73" s="3" t="str">
        <f t="shared" si="3"/>
        <v>AR</v>
      </c>
      <c r="I73" s="3" t="str">
        <f>VLOOKUP(H73,Feuil1!$A$2:$B$9, 2,0)</f>
        <v>Argentina</v>
      </c>
      <c r="J73">
        <f>J72-(J72*G73)</f>
        <v>2229.6166199999998</v>
      </c>
      <c r="K73" s="2">
        <v>44550</v>
      </c>
      <c r="L73" s="1">
        <v>1</v>
      </c>
      <c r="M73" s="5" t="str">
        <f t="shared" si="4"/>
        <v>20/12/2021 00:00:00</v>
      </c>
      <c r="N73" t="s">
        <v>17</v>
      </c>
      <c r="O73" t="str">
        <f t="shared" si="5"/>
        <v>REFTEST01-2345</v>
      </c>
    </row>
    <row r="74" spans="1:15" x14ac:dyDescent="0.2">
      <c r="A74" t="s">
        <v>10</v>
      </c>
      <c r="B74" t="s">
        <v>22</v>
      </c>
      <c r="C74" t="s">
        <v>12</v>
      </c>
      <c r="D74" s="3">
        <v>7890</v>
      </c>
      <c r="E74" t="s">
        <v>13</v>
      </c>
      <c r="F74" t="s">
        <v>14</v>
      </c>
      <c r="G74" s="3">
        <v>0.01</v>
      </c>
      <c r="H74" s="3" t="str">
        <f t="shared" si="3"/>
        <v>US</v>
      </c>
      <c r="I74" s="3" t="str">
        <f>VLOOKUP(H74,Feuil1!$A$2:$B$9, 2,0)</f>
        <v>United States</v>
      </c>
      <c r="J74">
        <f>D74-(D74*G74)</f>
        <v>7811.1</v>
      </c>
      <c r="K74" s="2">
        <v>44297</v>
      </c>
      <c r="L74" s="1">
        <v>0.52361111111111114</v>
      </c>
      <c r="M74" s="5" t="str">
        <f t="shared" si="4"/>
        <v>11/04/2021 12:34:00</v>
      </c>
      <c r="N74" t="s">
        <v>15</v>
      </c>
      <c r="O74" t="str">
        <f t="shared" si="5"/>
        <v>REF211-7890</v>
      </c>
    </row>
    <row r="75" spans="1:15" x14ac:dyDescent="0.2">
      <c r="A75" t="s">
        <v>10</v>
      </c>
      <c r="B75" t="s">
        <v>22</v>
      </c>
      <c r="C75" t="s">
        <v>12</v>
      </c>
      <c r="D75" s="3">
        <v>7890</v>
      </c>
      <c r="E75" t="s">
        <v>23</v>
      </c>
      <c r="F75" t="s">
        <v>24</v>
      </c>
      <c r="G75" s="3">
        <v>1.4999999999999999E-2</v>
      </c>
      <c r="H75" s="3" t="str">
        <f t="shared" si="3"/>
        <v>FR</v>
      </c>
      <c r="I75" s="3" t="str">
        <f>VLOOKUP(H75,Feuil1!$A$2:$B$9, 2,0)</f>
        <v>France</v>
      </c>
      <c r="J75">
        <f>J74-(J74*G75)</f>
        <v>7693.9335000000001</v>
      </c>
      <c r="K75" s="2">
        <v>44297</v>
      </c>
      <c r="L75" s="1">
        <v>0.71666666666666667</v>
      </c>
      <c r="M75" s="5" t="str">
        <f t="shared" si="4"/>
        <v>11/04/2021 17:12:00</v>
      </c>
      <c r="N75" t="s">
        <v>20</v>
      </c>
      <c r="O75" t="str">
        <f t="shared" si="5"/>
        <v>REF211-7890</v>
      </c>
    </row>
    <row r="76" spans="1:15" x14ac:dyDescent="0.2">
      <c r="A76" t="s">
        <v>10</v>
      </c>
      <c r="B76" t="s">
        <v>22</v>
      </c>
      <c r="C76" t="s">
        <v>12</v>
      </c>
      <c r="D76" s="3">
        <v>7890</v>
      </c>
      <c r="E76" t="s">
        <v>23</v>
      </c>
      <c r="F76" t="s">
        <v>25</v>
      </c>
      <c r="G76" s="3">
        <v>1.4999999999999999E-2</v>
      </c>
      <c r="H76" s="3" t="str">
        <f t="shared" si="3"/>
        <v>BY</v>
      </c>
      <c r="I76" s="3" t="str">
        <f>VLOOKUP(H76,Feuil1!$A$2:$B$9, 2,0)</f>
        <v>Belarus</v>
      </c>
      <c r="J76">
        <f>J75-(J75*G76)</f>
        <v>7578.5244975000005</v>
      </c>
      <c r="K76" s="2">
        <v>44299</v>
      </c>
      <c r="L76" s="1">
        <v>0.75694444444444453</v>
      </c>
      <c r="M76" s="5" t="str">
        <f t="shared" si="4"/>
        <v>13/04/2021 18:10:00</v>
      </c>
      <c r="N76" t="s">
        <v>17</v>
      </c>
      <c r="O76" t="str">
        <f t="shared" si="5"/>
        <v>REF211-7890</v>
      </c>
    </row>
    <row r="77" spans="1:15" x14ac:dyDescent="0.2">
      <c r="A77" t="s">
        <v>10</v>
      </c>
      <c r="B77" t="s">
        <v>26</v>
      </c>
      <c r="C77" t="s">
        <v>12</v>
      </c>
      <c r="D77" s="3">
        <v>12000</v>
      </c>
      <c r="E77" t="s">
        <v>13</v>
      </c>
      <c r="F77" t="s">
        <v>14</v>
      </c>
      <c r="G77" s="3">
        <v>0.02</v>
      </c>
      <c r="H77" s="3" t="str">
        <f t="shared" si="3"/>
        <v>US</v>
      </c>
      <c r="I77" s="3" t="str">
        <f>VLOOKUP(H77,Feuil1!$A$2:$B$9, 2,0)</f>
        <v>United States</v>
      </c>
      <c r="J77">
        <f>D77-(D77*G77)</f>
        <v>11760</v>
      </c>
      <c r="K77" s="2">
        <v>44240</v>
      </c>
      <c r="L77" s="1">
        <v>0.38611111111111113</v>
      </c>
      <c r="M77" s="5" t="str">
        <f t="shared" si="4"/>
        <v>13/02/2021 09:16:00</v>
      </c>
      <c r="N77" t="s">
        <v>15</v>
      </c>
      <c r="O77" t="str">
        <f t="shared" si="5"/>
        <v>REF211-12000</v>
      </c>
    </row>
    <row r="78" spans="1:15" x14ac:dyDescent="0.2">
      <c r="A78" t="s">
        <v>10</v>
      </c>
      <c r="B78" t="s">
        <v>26</v>
      </c>
      <c r="C78" t="s">
        <v>12</v>
      </c>
      <c r="D78" s="3">
        <v>12000</v>
      </c>
      <c r="E78" t="s">
        <v>13</v>
      </c>
      <c r="F78" t="s">
        <v>24</v>
      </c>
      <c r="G78" s="3">
        <v>0.01</v>
      </c>
      <c r="H78" s="3" t="str">
        <f t="shared" si="3"/>
        <v>FR</v>
      </c>
      <c r="I78" s="3" t="str">
        <f>VLOOKUP(H78,Feuil1!$A$2:$B$9, 2,0)</f>
        <v>France</v>
      </c>
      <c r="J78">
        <f>J77-(J77*G78)</f>
        <v>11642.4</v>
      </c>
      <c r="K78" s="2">
        <v>44241</v>
      </c>
      <c r="L78" s="1">
        <v>0.52222222222222225</v>
      </c>
      <c r="M78" s="5" t="str">
        <f t="shared" si="4"/>
        <v>14/02/2021 12:32:00</v>
      </c>
      <c r="N78" t="s">
        <v>17</v>
      </c>
      <c r="O78" t="str">
        <f t="shared" si="5"/>
        <v>REF211-12000</v>
      </c>
    </row>
    <row r="79" spans="1:15" x14ac:dyDescent="0.2">
      <c r="A79" t="s">
        <v>10</v>
      </c>
      <c r="B79" t="s">
        <v>27</v>
      </c>
      <c r="C79" t="s">
        <v>28</v>
      </c>
      <c r="D79" s="3">
        <v>12000</v>
      </c>
      <c r="E79" t="s">
        <v>13</v>
      </c>
      <c r="F79" t="s">
        <v>14</v>
      </c>
      <c r="G79" s="3">
        <v>0.02</v>
      </c>
      <c r="H79" s="3" t="str">
        <f t="shared" si="3"/>
        <v>US</v>
      </c>
      <c r="I79" s="3" t="str">
        <f>VLOOKUP(H79,Feuil1!$A$2:$B$9, 2,0)</f>
        <v>United States</v>
      </c>
      <c r="J79">
        <f>D79-(D79*G79)</f>
        <v>11760</v>
      </c>
      <c r="K79" s="2">
        <v>44388</v>
      </c>
      <c r="L79" s="1">
        <v>0.42430555555555555</v>
      </c>
      <c r="M79" s="5" t="str">
        <f t="shared" si="4"/>
        <v>11/07/2021 10:11:00</v>
      </c>
      <c r="N79" t="s">
        <v>15</v>
      </c>
      <c r="O79" t="str">
        <f t="shared" si="5"/>
        <v>REF21-12000</v>
      </c>
    </row>
    <row r="80" spans="1:15" x14ac:dyDescent="0.2">
      <c r="A80" t="s">
        <v>10</v>
      </c>
      <c r="B80" t="s">
        <v>27</v>
      </c>
      <c r="C80" t="s">
        <v>28</v>
      </c>
      <c r="D80" s="3">
        <v>12000</v>
      </c>
      <c r="E80" t="s">
        <v>23</v>
      </c>
      <c r="F80" t="s">
        <v>24</v>
      </c>
      <c r="G80" s="3">
        <v>0.03</v>
      </c>
      <c r="H80" s="3" t="str">
        <f t="shared" si="3"/>
        <v>FR</v>
      </c>
      <c r="I80" s="3" t="str">
        <f>VLOOKUP(H80,Feuil1!$A$2:$B$9, 2,0)</f>
        <v>France</v>
      </c>
      <c r="J80">
        <f>J79-(J79*G80)</f>
        <v>11407.2</v>
      </c>
      <c r="K80" s="2">
        <v>44388</v>
      </c>
      <c r="L80" s="1">
        <v>0.7319444444444444</v>
      </c>
      <c r="M80" s="5" t="str">
        <f t="shared" si="4"/>
        <v>11/07/2021 17:34:00</v>
      </c>
      <c r="N80" t="s">
        <v>29</v>
      </c>
      <c r="O80" t="str">
        <f t="shared" si="5"/>
        <v>REF21-12000</v>
      </c>
    </row>
    <row r="81" spans="1:15" x14ac:dyDescent="0.2">
      <c r="A81" t="s">
        <v>10</v>
      </c>
      <c r="B81" t="s">
        <v>30</v>
      </c>
      <c r="C81" t="s">
        <v>31</v>
      </c>
      <c r="D81" s="3">
        <v>30000</v>
      </c>
      <c r="E81" t="s">
        <v>13</v>
      </c>
      <c r="F81" t="s">
        <v>14</v>
      </c>
      <c r="G81" s="3">
        <v>0.02</v>
      </c>
      <c r="H81" s="3" t="str">
        <f t="shared" si="3"/>
        <v>US</v>
      </c>
      <c r="I81" s="3" t="str">
        <f>VLOOKUP(H81,Feuil1!$A$2:$B$9, 2,0)</f>
        <v>United States</v>
      </c>
      <c r="J81">
        <f>D81-(D81*G81)</f>
        <v>29400</v>
      </c>
      <c r="K81" s="2">
        <v>44305</v>
      </c>
      <c r="L81" s="1">
        <v>0.55138888888888882</v>
      </c>
      <c r="M81" s="5" t="str">
        <f t="shared" si="4"/>
        <v>19/04/2021 13:14:00</v>
      </c>
      <c r="N81" t="s">
        <v>15</v>
      </c>
      <c r="O81" t="str">
        <f t="shared" si="5"/>
        <v>REF111-30000</v>
      </c>
    </row>
    <row r="82" spans="1:15" x14ac:dyDescent="0.2">
      <c r="A82" t="s">
        <v>10</v>
      </c>
      <c r="B82" t="s">
        <v>30</v>
      </c>
      <c r="C82" t="s">
        <v>31</v>
      </c>
      <c r="D82" s="3">
        <v>30000</v>
      </c>
      <c r="E82" t="s">
        <v>13</v>
      </c>
      <c r="F82" t="s">
        <v>16</v>
      </c>
      <c r="G82" s="3">
        <v>0.01</v>
      </c>
      <c r="H82" s="3" t="str">
        <f t="shared" si="3"/>
        <v>AD</v>
      </c>
      <c r="I82" s="3" t="str">
        <f>VLOOKUP(H82,Feuil1!$A$2:$B$9, 2,0)</f>
        <v>Andorra</v>
      </c>
      <c r="J82">
        <f>J81-(J81*G82)</f>
        <v>29106</v>
      </c>
      <c r="K82" s="2">
        <v>44306</v>
      </c>
      <c r="L82" s="1">
        <v>0.52361111111111114</v>
      </c>
      <c r="M82" s="5" t="str">
        <f t="shared" si="4"/>
        <v>20/04/2021 12:34:00</v>
      </c>
      <c r="N82" t="s">
        <v>17</v>
      </c>
      <c r="O82" t="str">
        <f t="shared" si="5"/>
        <v>REF111-30000</v>
      </c>
    </row>
    <row r="83" spans="1:15" x14ac:dyDescent="0.2">
      <c r="A83" t="s">
        <v>10</v>
      </c>
      <c r="B83" t="s">
        <v>32</v>
      </c>
      <c r="C83" t="s">
        <v>33</v>
      </c>
      <c r="D83" s="3">
        <v>12400</v>
      </c>
      <c r="E83" t="s">
        <v>13</v>
      </c>
      <c r="F83" t="s">
        <v>14</v>
      </c>
      <c r="G83" s="3">
        <v>0.02</v>
      </c>
      <c r="H83" s="3" t="str">
        <f t="shared" si="3"/>
        <v>US</v>
      </c>
      <c r="I83" s="3" t="str">
        <f>VLOOKUP(H83,Feuil1!$A$2:$B$9, 2,0)</f>
        <v>United States</v>
      </c>
      <c r="J83">
        <f>D83-(D83*G83)</f>
        <v>12152</v>
      </c>
      <c r="K83" s="2">
        <v>44454</v>
      </c>
      <c r="L83" s="1">
        <v>0.43263888888888885</v>
      </c>
      <c r="M83" s="5" t="str">
        <f t="shared" si="4"/>
        <v>15/09/2021 10:23:00</v>
      </c>
      <c r="N83" t="s">
        <v>15</v>
      </c>
      <c r="O83" t="str">
        <f t="shared" si="5"/>
        <v>REFD202102-12400</v>
      </c>
    </row>
    <row r="84" spans="1:15" x14ac:dyDescent="0.2">
      <c r="A84" t="s">
        <v>10</v>
      </c>
      <c r="B84" t="s">
        <v>32</v>
      </c>
      <c r="C84" t="s">
        <v>33</v>
      </c>
      <c r="D84" s="3">
        <v>12400</v>
      </c>
      <c r="E84" t="s">
        <v>13</v>
      </c>
      <c r="F84" t="s">
        <v>24</v>
      </c>
      <c r="G84" s="3">
        <v>0.01</v>
      </c>
      <c r="H84" s="3" t="str">
        <f t="shared" si="3"/>
        <v>FR</v>
      </c>
      <c r="I84" s="3" t="str">
        <f>VLOOKUP(H84,Feuil1!$A$2:$B$9, 2,0)</f>
        <v>France</v>
      </c>
      <c r="J84">
        <f>J83-(J83*G84)</f>
        <v>12030.48</v>
      </c>
      <c r="K84" s="2">
        <v>44455</v>
      </c>
      <c r="L84" s="1">
        <v>0.48819444444444443</v>
      </c>
      <c r="M84" s="5" t="str">
        <f t="shared" si="4"/>
        <v>16/09/2021 11:43:00</v>
      </c>
      <c r="N84" t="s">
        <v>34</v>
      </c>
      <c r="O84" t="str">
        <f t="shared" si="5"/>
        <v>REFD202102-12400</v>
      </c>
    </row>
    <row r="85" spans="1:15" x14ac:dyDescent="0.2">
      <c r="A85" t="s">
        <v>10</v>
      </c>
      <c r="B85" t="s">
        <v>32</v>
      </c>
      <c r="C85" t="s">
        <v>33</v>
      </c>
      <c r="D85" s="3">
        <v>12400</v>
      </c>
      <c r="E85" t="s">
        <v>13</v>
      </c>
      <c r="F85" t="s">
        <v>25</v>
      </c>
      <c r="G85" s="3">
        <v>0.08</v>
      </c>
      <c r="H85" s="3" t="str">
        <f t="shared" si="3"/>
        <v>BY</v>
      </c>
      <c r="I85" s="3" t="str">
        <f>VLOOKUP(H85,Feuil1!$A$2:$B$9, 2,0)</f>
        <v>Belarus</v>
      </c>
      <c r="J85">
        <f>J84-(J84*G85)</f>
        <v>11068.0416</v>
      </c>
      <c r="K85" s="2">
        <v>44455</v>
      </c>
      <c r="L85" s="1">
        <v>0.70972222222222225</v>
      </c>
      <c r="M85" s="5" t="str">
        <f t="shared" si="4"/>
        <v>16/09/2021 17:02:00</v>
      </c>
      <c r="N85" t="s">
        <v>34</v>
      </c>
      <c r="O85" t="str">
        <f t="shared" si="5"/>
        <v>REFD202102-12400</v>
      </c>
    </row>
    <row r="86" spans="1:15" x14ac:dyDescent="0.2">
      <c r="A86" t="s">
        <v>10</v>
      </c>
      <c r="B86" t="s">
        <v>35</v>
      </c>
      <c r="C86" t="s">
        <v>36</v>
      </c>
      <c r="D86" s="3">
        <v>17430</v>
      </c>
      <c r="E86" t="s">
        <v>13</v>
      </c>
      <c r="F86" t="s">
        <v>14</v>
      </c>
      <c r="G86" s="3">
        <v>0.01</v>
      </c>
      <c r="H86" s="3" t="str">
        <f t="shared" si="3"/>
        <v>US</v>
      </c>
      <c r="I86" s="3" t="str">
        <f>VLOOKUP(H86,Feuil1!$A$2:$B$9, 2,0)</f>
        <v>United States</v>
      </c>
      <c r="J86">
        <f>D86-(D86*G86)</f>
        <v>17255.7</v>
      </c>
      <c r="K86" s="2">
        <v>44388</v>
      </c>
      <c r="L86" s="1">
        <v>0.52986111111111112</v>
      </c>
      <c r="M86" s="5" t="str">
        <f t="shared" si="4"/>
        <v>11/07/2021 12:43:00</v>
      </c>
      <c r="N86" t="s">
        <v>15</v>
      </c>
      <c r="O86" t="str">
        <f t="shared" si="5"/>
        <v>REFD202103-17430</v>
      </c>
    </row>
    <row r="87" spans="1:15" x14ac:dyDescent="0.2">
      <c r="A87" t="s">
        <v>10</v>
      </c>
      <c r="B87" t="s">
        <v>35</v>
      </c>
      <c r="C87" t="s">
        <v>36</v>
      </c>
      <c r="D87" s="3">
        <v>17430</v>
      </c>
      <c r="E87" t="s">
        <v>13</v>
      </c>
      <c r="F87" t="s">
        <v>14</v>
      </c>
      <c r="G87" s="3">
        <v>0.02</v>
      </c>
      <c r="H87" s="3" t="str">
        <f t="shared" si="3"/>
        <v>US</v>
      </c>
      <c r="I87" s="3" t="str">
        <f>VLOOKUP(H87,Feuil1!$A$2:$B$9, 2,0)</f>
        <v>United States</v>
      </c>
      <c r="J87">
        <f>J86-(J86*G87)</f>
        <v>16910.585999999999</v>
      </c>
      <c r="K87" s="2">
        <v>44389</v>
      </c>
      <c r="L87" s="1">
        <v>0.65347222222222223</v>
      </c>
      <c r="M87" s="5" t="str">
        <f t="shared" si="4"/>
        <v>12/07/2021 15:41:00</v>
      </c>
      <c r="N87" t="s">
        <v>20</v>
      </c>
      <c r="O87" t="str">
        <f t="shared" si="5"/>
        <v>REFD202103-17430</v>
      </c>
    </row>
    <row r="88" spans="1:15" x14ac:dyDescent="0.2">
      <c r="A88" t="s">
        <v>10</v>
      </c>
      <c r="B88" t="s">
        <v>35</v>
      </c>
      <c r="C88" t="s">
        <v>36</v>
      </c>
      <c r="D88" s="3">
        <v>17430</v>
      </c>
      <c r="E88" t="s">
        <v>13</v>
      </c>
      <c r="F88" t="s">
        <v>14</v>
      </c>
      <c r="G88" s="3">
        <v>0.01</v>
      </c>
      <c r="H88" s="3" t="str">
        <f t="shared" si="3"/>
        <v>US</v>
      </c>
      <c r="I88" s="3" t="str">
        <f>VLOOKUP(H88,Feuil1!$A$2:$B$9, 2,0)</f>
        <v>United States</v>
      </c>
      <c r="J88">
        <f>J87-(J87*G88)</f>
        <v>16741.48014</v>
      </c>
      <c r="K88" s="2">
        <v>44390</v>
      </c>
      <c r="L88" s="1">
        <v>0.75694444444444453</v>
      </c>
      <c r="M88" s="5" t="str">
        <f t="shared" si="4"/>
        <v>13/07/2021 18:10:00</v>
      </c>
      <c r="N88" t="s">
        <v>29</v>
      </c>
      <c r="O88" t="str">
        <f t="shared" si="5"/>
        <v>REFD202103-17430</v>
      </c>
    </row>
    <row r="89" spans="1:15" x14ac:dyDescent="0.2">
      <c r="A89" t="s">
        <v>10</v>
      </c>
      <c r="B89" t="s">
        <v>37</v>
      </c>
      <c r="C89" t="s">
        <v>38</v>
      </c>
      <c r="D89" s="3">
        <v>12000</v>
      </c>
      <c r="E89" t="s">
        <v>13</v>
      </c>
      <c r="F89" t="s">
        <v>14</v>
      </c>
      <c r="G89" s="3">
        <v>0.01</v>
      </c>
      <c r="H89" s="3" t="str">
        <f t="shared" si="3"/>
        <v>US</v>
      </c>
      <c r="I89" s="3" t="str">
        <f>VLOOKUP(H89,Feuil1!$A$2:$B$9, 2,0)</f>
        <v>United States</v>
      </c>
      <c r="J89">
        <f>D89-(D89*G89)</f>
        <v>11880</v>
      </c>
      <c r="K89" s="2">
        <v>44474</v>
      </c>
      <c r="L89" s="1">
        <v>0.52986111111111112</v>
      </c>
      <c r="M89" s="5" t="str">
        <f t="shared" si="4"/>
        <v>05/10/2021 12:43:00</v>
      </c>
      <c r="N89" t="s">
        <v>15</v>
      </c>
      <c r="O89" t="str">
        <f t="shared" si="5"/>
        <v>REF001-12000</v>
      </c>
    </row>
    <row r="90" spans="1:15" x14ac:dyDescent="0.2">
      <c r="A90" t="s">
        <v>10</v>
      </c>
      <c r="B90" t="s">
        <v>37</v>
      </c>
      <c r="C90" t="s">
        <v>38</v>
      </c>
      <c r="D90" s="3">
        <v>12000</v>
      </c>
      <c r="E90" t="s">
        <v>13</v>
      </c>
      <c r="F90" t="s">
        <v>14</v>
      </c>
      <c r="G90" s="3">
        <v>0.02</v>
      </c>
      <c r="H90" s="3" t="str">
        <f t="shared" si="3"/>
        <v>US</v>
      </c>
      <c r="I90" s="3" t="str">
        <f>VLOOKUP(H90,Feuil1!$A$2:$B$9, 2,0)</f>
        <v>United States</v>
      </c>
      <c r="J90">
        <f>J89-(J89*G90)</f>
        <v>11642.4</v>
      </c>
      <c r="K90" s="2">
        <v>44474</v>
      </c>
      <c r="L90" s="1">
        <v>0.60555555555555551</v>
      </c>
      <c r="M90" s="5" t="str">
        <f t="shared" si="4"/>
        <v>05/10/2021 14:32:00</v>
      </c>
      <c r="N90" t="s">
        <v>20</v>
      </c>
      <c r="O90" t="str">
        <f t="shared" si="5"/>
        <v>REF001-12000</v>
      </c>
    </row>
    <row r="91" spans="1:15" x14ac:dyDescent="0.2">
      <c r="A91" t="s">
        <v>10</v>
      </c>
      <c r="B91" t="s">
        <v>37</v>
      </c>
      <c r="C91" t="s">
        <v>38</v>
      </c>
      <c r="D91" s="3">
        <v>12000</v>
      </c>
      <c r="E91" t="s">
        <v>23</v>
      </c>
      <c r="F91" t="s">
        <v>16</v>
      </c>
      <c r="G91" s="3">
        <v>0.01</v>
      </c>
      <c r="H91" s="3" t="str">
        <f t="shared" si="3"/>
        <v>AD</v>
      </c>
      <c r="I91" s="3" t="str">
        <f>VLOOKUP(H91,Feuil1!$A$2:$B$9, 2,0)</f>
        <v>Andorra</v>
      </c>
      <c r="J91">
        <f>J90-(J90*G91)</f>
        <v>11525.975999999999</v>
      </c>
      <c r="K91" s="2">
        <v>44476</v>
      </c>
      <c r="L91" s="1">
        <v>0.76458333333333339</v>
      </c>
      <c r="M91" s="5" t="str">
        <f t="shared" si="4"/>
        <v>07/10/2021 18:21:00</v>
      </c>
      <c r="N91" t="s">
        <v>20</v>
      </c>
      <c r="O91" t="str">
        <f t="shared" si="5"/>
        <v>REF001-12000</v>
      </c>
    </row>
  </sheetData>
  <autoFilter ref="A1:O9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734B-A723-DC42-B899-F9D579343C29}">
  <dimension ref="A1:B38"/>
  <sheetViews>
    <sheetView workbookViewId="0">
      <selection activeCell="D10" sqref="D10"/>
    </sheetView>
  </sheetViews>
  <sheetFormatPr baseColWidth="10" defaultRowHeight="15" x14ac:dyDescent="0.2"/>
  <sheetData>
    <row r="1" spans="1:2" x14ac:dyDescent="0.2">
      <c r="A1" s="8" t="s">
        <v>183</v>
      </c>
      <c r="B1" s="8" t="s">
        <v>7</v>
      </c>
    </row>
    <row r="2" spans="1:2" x14ac:dyDescent="0.2">
      <c r="A2" s="3">
        <v>347</v>
      </c>
      <c r="B2" s="2">
        <v>44272</v>
      </c>
    </row>
    <row r="3" spans="1:2" x14ac:dyDescent="0.2">
      <c r="A3" s="3">
        <v>223.23854799999935</v>
      </c>
      <c r="B3" s="2">
        <v>44273</v>
      </c>
    </row>
    <row r="4" spans="1:2" x14ac:dyDescent="0.2">
      <c r="A4" s="3">
        <v>39477.25</v>
      </c>
      <c r="B4" s="2">
        <v>44503</v>
      </c>
    </row>
    <row r="5" spans="1:2" x14ac:dyDescent="0.2">
      <c r="A5" s="3">
        <v>327.79999999999927</v>
      </c>
      <c r="B5" s="2">
        <v>44271</v>
      </c>
    </row>
    <row r="6" spans="1:2" x14ac:dyDescent="0.2">
      <c r="A6" s="3">
        <v>1180.6599999999999</v>
      </c>
      <c r="B6" s="2">
        <v>44271</v>
      </c>
    </row>
    <row r="7" spans="1:2" x14ac:dyDescent="0.2">
      <c r="A7" s="3">
        <v>168.16139999999996</v>
      </c>
      <c r="B7" s="2">
        <v>44276</v>
      </c>
    </row>
    <row r="8" spans="1:2" x14ac:dyDescent="0.2">
      <c r="A8" s="3">
        <v>490.7837040000004</v>
      </c>
      <c r="B8" s="2">
        <v>44248</v>
      </c>
    </row>
    <row r="9" spans="1:2" x14ac:dyDescent="0.2">
      <c r="A9" s="3">
        <v>18.012911999999972</v>
      </c>
      <c r="B9" s="2">
        <v>44253</v>
      </c>
    </row>
    <row r="10" spans="1:2" x14ac:dyDescent="0.2">
      <c r="A10" s="3">
        <v>132.3748000000005</v>
      </c>
      <c r="B10" s="2">
        <v>44572</v>
      </c>
    </row>
    <row r="11" spans="1:2" x14ac:dyDescent="0.2">
      <c r="A11" s="3">
        <v>118.1576</v>
      </c>
      <c r="B11" s="2">
        <v>44258</v>
      </c>
    </row>
    <row r="12" spans="1:2" x14ac:dyDescent="0.2">
      <c r="A12" s="3">
        <v>17.909999999999968</v>
      </c>
      <c r="B12" s="2">
        <v>44524</v>
      </c>
    </row>
    <row r="13" spans="1:2" x14ac:dyDescent="0.2">
      <c r="A13" s="3">
        <v>30.544999999999959</v>
      </c>
      <c r="B13" s="2">
        <v>44521</v>
      </c>
    </row>
    <row r="14" spans="1:2" x14ac:dyDescent="0.2">
      <c r="A14" s="3">
        <v>36.556799999999981</v>
      </c>
      <c r="B14" s="2">
        <v>44211</v>
      </c>
    </row>
    <row r="15" spans="1:2" x14ac:dyDescent="0.2">
      <c r="A15" s="3">
        <v>266.34730000000036</v>
      </c>
      <c r="B15" s="2">
        <v>44209</v>
      </c>
    </row>
    <row r="16" spans="1:2" x14ac:dyDescent="0.2">
      <c r="A16" s="3">
        <v>103.24120000000039</v>
      </c>
      <c r="B16" s="2">
        <v>44210</v>
      </c>
    </row>
    <row r="17" spans="1:2" x14ac:dyDescent="0.2">
      <c r="A17" s="3">
        <v>3.5641200000000026</v>
      </c>
      <c r="B17" s="2">
        <v>44201</v>
      </c>
    </row>
    <row r="18" spans="1:2" x14ac:dyDescent="0.2">
      <c r="A18" s="3">
        <v>266.11200000000008</v>
      </c>
      <c r="B18" s="2">
        <v>44224</v>
      </c>
    </row>
    <row r="19" spans="1:2" x14ac:dyDescent="0.2">
      <c r="A19" s="3">
        <v>1344.6230999999971</v>
      </c>
      <c r="B19" s="2">
        <v>44209</v>
      </c>
    </row>
    <row r="20" spans="1:2" x14ac:dyDescent="0.2">
      <c r="A20" s="3">
        <v>83.160000000000082</v>
      </c>
      <c r="B20" s="2">
        <v>44277</v>
      </c>
    </row>
    <row r="21" spans="1:2" x14ac:dyDescent="0.2">
      <c r="A21" s="3">
        <v>15.919999999999959</v>
      </c>
      <c r="B21" s="2">
        <v>44157</v>
      </c>
    </row>
    <row r="22" spans="1:2" x14ac:dyDescent="0.2">
      <c r="A22" s="3">
        <v>157.44000000000005</v>
      </c>
      <c r="B22" s="2">
        <v>44155</v>
      </c>
    </row>
    <row r="23" spans="1:2" x14ac:dyDescent="0.2">
      <c r="A23" s="3">
        <v>1743.2400000000052</v>
      </c>
      <c r="B23" s="2">
        <v>44156</v>
      </c>
    </row>
    <row r="24" spans="1:2" x14ac:dyDescent="0.2">
      <c r="A24" s="3">
        <v>79.3599999999999</v>
      </c>
      <c r="B24" s="2">
        <v>44162</v>
      </c>
    </row>
    <row r="25" spans="1:2" x14ac:dyDescent="0.2">
      <c r="A25" s="3">
        <v>276.52</v>
      </c>
      <c r="B25" s="2">
        <v>44256</v>
      </c>
    </row>
    <row r="26" spans="1:2" x14ac:dyDescent="0.2">
      <c r="A26" s="3">
        <v>13.588799999999992</v>
      </c>
      <c r="B26" s="2">
        <v>44256</v>
      </c>
    </row>
    <row r="27" spans="1:2" x14ac:dyDescent="0.2">
      <c r="A27" s="3">
        <v>27.596400000000017</v>
      </c>
      <c r="B27" s="2">
        <v>44211</v>
      </c>
    </row>
    <row r="28" spans="1:2" x14ac:dyDescent="0.2">
      <c r="A28" s="3">
        <v>6027.1548000000039</v>
      </c>
      <c r="B28" s="2">
        <v>44218</v>
      </c>
    </row>
    <row r="29" spans="1:2" x14ac:dyDescent="0.2">
      <c r="A29" s="3">
        <v>21.8900000000001</v>
      </c>
      <c r="B29" s="2">
        <v>44258</v>
      </c>
    </row>
    <row r="30" spans="1:2" x14ac:dyDescent="0.2">
      <c r="A30" s="3">
        <v>1858.5599999999995</v>
      </c>
      <c r="B30" s="2">
        <v>44278</v>
      </c>
    </row>
    <row r="31" spans="1:2" x14ac:dyDescent="0.2">
      <c r="A31" s="3">
        <v>347</v>
      </c>
      <c r="B31" s="2">
        <v>44223</v>
      </c>
    </row>
    <row r="32" spans="1:2" x14ac:dyDescent="0.2">
      <c r="A32" s="3">
        <v>115.38338000000022</v>
      </c>
      <c r="B32" s="2">
        <v>44550</v>
      </c>
    </row>
    <row r="33" spans="1:2" x14ac:dyDescent="0.2">
      <c r="A33" s="3">
        <v>311.47550249999949</v>
      </c>
      <c r="B33" s="2">
        <v>44299</v>
      </c>
    </row>
    <row r="34" spans="1:2" x14ac:dyDescent="0.2">
      <c r="A34" s="3">
        <v>592.79999999999927</v>
      </c>
      <c r="B34" s="2">
        <v>44388</v>
      </c>
    </row>
    <row r="35" spans="1:2" x14ac:dyDescent="0.2">
      <c r="A35" s="3">
        <v>894</v>
      </c>
      <c r="B35" s="2">
        <v>44306</v>
      </c>
    </row>
    <row r="36" spans="1:2" x14ac:dyDescent="0.2">
      <c r="A36" s="3">
        <v>1331.9583999999995</v>
      </c>
      <c r="B36" s="2">
        <v>44455</v>
      </c>
    </row>
    <row r="37" spans="1:2" x14ac:dyDescent="0.2">
      <c r="A37" s="3">
        <v>688.51986000000034</v>
      </c>
      <c r="B37" s="2">
        <v>44390</v>
      </c>
    </row>
    <row r="38" spans="1:2" x14ac:dyDescent="0.2">
      <c r="A38" s="3">
        <v>474.02400000000125</v>
      </c>
      <c r="B38" s="2">
        <v>44476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tabSelected="1" workbookViewId="0">
      <selection activeCell="D16" sqref="D16"/>
    </sheetView>
  </sheetViews>
  <sheetFormatPr baseColWidth="10" defaultRowHeight="15" x14ac:dyDescent="0.2"/>
  <sheetData>
    <row r="2" spans="1:2" x14ac:dyDescent="0.2">
      <c r="A2" t="s">
        <v>84</v>
      </c>
      <c r="B2" t="s">
        <v>91</v>
      </c>
    </row>
    <row r="3" spans="1:2" x14ac:dyDescent="0.2">
      <c r="A3" t="s">
        <v>85</v>
      </c>
      <c r="B3" t="s">
        <v>92</v>
      </c>
    </row>
    <row r="4" spans="1:2" x14ac:dyDescent="0.2">
      <c r="A4" t="s">
        <v>86</v>
      </c>
      <c r="B4" t="s">
        <v>93</v>
      </c>
    </row>
    <row r="5" spans="1:2" x14ac:dyDescent="0.2">
      <c r="A5" t="s">
        <v>87</v>
      </c>
      <c r="B5" t="s">
        <v>94</v>
      </c>
    </row>
    <row r="6" spans="1:2" x14ac:dyDescent="0.2">
      <c r="A6" t="s">
        <v>88</v>
      </c>
      <c r="B6" t="s">
        <v>95</v>
      </c>
    </row>
    <row r="7" spans="1:2" x14ac:dyDescent="0.2">
      <c r="A7" t="s">
        <v>89</v>
      </c>
      <c r="B7" t="s">
        <v>96</v>
      </c>
    </row>
    <row r="8" spans="1:2" x14ac:dyDescent="0.2">
      <c r="A8" t="s">
        <v>90</v>
      </c>
      <c r="B8" t="s">
        <v>97</v>
      </c>
    </row>
    <row r="9" spans="1:2" x14ac:dyDescent="0.2">
      <c r="A9" t="s">
        <v>83</v>
      </c>
      <c r="B9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9B36-808C-A143-B39F-2D76F189F709}">
  <dimension ref="A1:I38"/>
  <sheetViews>
    <sheetView workbookViewId="0">
      <selection activeCell="F4" sqref="F4"/>
    </sheetView>
  </sheetViews>
  <sheetFormatPr baseColWidth="10" defaultRowHeight="15" x14ac:dyDescent="0.2"/>
  <cols>
    <col min="1" max="1" width="16.6640625" bestFit="1" customWidth="1"/>
    <col min="2" max="2" width="6.6640625" style="10" bestFit="1" customWidth="1"/>
    <col min="3" max="3" width="13" style="10" bestFit="1" customWidth="1"/>
    <col min="4" max="4" width="14.1640625" bestFit="1" customWidth="1"/>
    <col min="5" max="5" width="16.6640625" bestFit="1" customWidth="1"/>
    <col min="6" max="6" width="11.6640625" bestFit="1" customWidth="1"/>
  </cols>
  <sheetData>
    <row r="1" spans="1:9" x14ac:dyDescent="0.2">
      <c r="A1" s="10" t="s">
        <v>78</v>
      </c>
      <c r="B1" s="10" t="s">
        <v>99</v>
      </c>
      <c r="C1" s="10" t="s">
        <v>100</v>
      </c>
      <c r="D1" s="10" t="s">
        <v>101</v>
      </c>
      <c r="E1" s="10" t="s">
        <v>102</v>
      </c>
      <c r="F1" s="10" t="s">
        <v>103</v>
      </c>
      <c r="G1" s="10" t="s">
        <v>99</v>
      </c>
      <c r="H1" s="10" t="s">
        <v>104</v>
      </c>
      <c r="I1" s="10" t="s">
        <v>105</v>
      </c>
    </row>
    <row r="2" spans="1:9" x14ac:dyDescent="0.2">
      <c r="A2" s="10" t="s">
        <v>106</v>
      </c>
      <c r="B2" s="10" t="s">
        <v>107</v>
      </c>
      <c r="C2" s="10" t="s">
        <v>108</v>
      </c>
      <c r="D2" s="10">
        <v>14</v>
      </c>
      <c r="E2" s="10" t="s">
        <v>109</v>
      </c>
      <c r="F2" s="10" t="s">
        <v>110</v>
      </c>
      <c r="G2" s="10">
        <v>1</v>
      </c>
      <c r="H2" s="10">
        <v>0</v>
      </c>
      <c r="I2" s="10">
        <v>0</v>
      </c>
    </row>
    <row r="3" spans="1:9" x14ac:dyDescent="0.2">
      <c r="A3" s="10" t="s">
        <v>111</v>
      </c>
      <c r="B3" s="10" t="s">
        <v>112</v>
      </c>
      <c r="C3" s="10" t="s">
        <v>113</v>
      </c>
      <c r="D3" s="10">
        <v>14</v>
      </c>
      <c r="E3" s="10" t="s">
        <v>109</v>
      </c>
      <c r="F3" s="10" t="s">
        <v>110</v>
      </c>
      <c r="G3" s="10">
        <v>1</v>
      </c>
      <c r="H3" s="10">
        <v>0</v>
      </c>
      <c r="I3" s="10">
        <v>0</v>
      </c>
    </row>
    <row r="4" spans="1:9" x14ac:dyDescent="0.2">
      <c r="A4" s="10" t="s">
        <v>114</v>
      </c>
      <c r="B4" s="10" t="s">
        <v>115</v>
      </c>
      <c r="C4" s="10">
        <v>0</v>
      </c>
      <c r="D4" s="10">
        <v>14</v>
      </c>
      <c r="E4" s="10" t="s">
        <v>109</v>
      </c>
      <c r="F4" s="10" t="s">
        <v>110</v>
      </c>
      <c r="G4" s="10">
        <v>0</v>
      </c>
      <c r="H4" s="10">
        <v>0</v>
      </c>
      <c r="I4" s="10">
        <v>0</v>
      </c>
    </row>
    <row r="5" spans="1:9" x14ac:dyDescent="0.2">
      <c r="A5" s="10" t="s">
        <v>116</v>
      </c>
      <c r="B5" s="10" t="s">
        <v>117</v>
      </c>
      <c r="C5" s="10">
        <v>0</v>
      </c>
      <c r="D5" s="10">
        <v>14</v>
      </c>
      <c r="E5" s="10" t="s">
        <v>109</v>
      </c>
      <c r="F5" s="10" t="s">
        <v>110</v>
      </c>
      <c r="G5" s="10">
        <v>0</v>
      </c>
      <c r="H5" s="10">
        <v>0</v>
      </c>
      <c r="I5" s="10">
        <v>0</v>
      </c>
    </row>
    <row r="6" spans="1:9" x14ac:dyDescent="0.2">
      <c r="A6" s="10" t="s">
        <v>118</v>
      </c>
      <c r="B6" s="10" t="s">
        <v>119</v>
      </c>
      <c r="C6" s="10">
        <v>0</v>
      </c>
      <c r="D6" s="10">
        <v>14</v>
      </c>
      <c r="E6" s="10" t="s">
        <v>109</v>
      </c>
      <c r="F6" s="10" t="s">
        <v>110</v>
      </c>
      <c r="G6" s="10">
        <v>0</v>
      </c>
      <c r="H6" s="10">
        <v>0</v>
      </c>
      <c r="I6" s="10">
        <v>0</v>
      </c>
    </row>
    <row r="7" spans="1:9" x14ac:dyDescent="0.2">
      <c r="A7" s="10" t="s">
        <v>120</v>
      </c>
      <c r="B7" s="10" t="s">
        <v>119</v>
      </c>
      <c r="C7" s="10">
        <v>0</v>
      </c>
      <c r="D7" s="10">
        <v>14</v>
      </c>
      <c r="E7" s="10" t="s">
        <v>109</v>
      </c>
      <c r="F7" s="10" t="s">
        <v>110</v>
      </c>
      <c r="G7" s="10">
        <v>0</v>
      </c>
      <c r="H7" s="10">
        <v>0</v>
      </c>
      <c r="I7" s="10">
        <v>0</v>
      </c>
    </row>
    <row r="8" spans="1:9" x14ac:dyDescent="0.2">
      <c r="A8" s="10" t="s">
        <v>121</v>
      </c>
      <c r="B8" s="10" t="s">
        <v>122</v>
      </c>
      <c r="C8" s="10" t="s">
        <v>123</v>
      </c>
      <c r="D8" s="10">
        <v>14</v>
      </c>
      <c r="E8" s="10" t="s">
        <v>109</v>
      </c>
      <c r="F8" s="10" t="s">
        <v>110</v>
      </c>
      <c r="G8" s="10">
        <v>1</v>
      </c>
      <c r="H8" s="10">
        <v>0</v>
      </c>
      <c r="I8" s="10">
        <v>0</v>
      </c>
    </row>
    <row r="9" spans="1:9" x14ac:dyDescent="0.2">
      <c r="A9" s="10" t="s">
        <v>121</v>
      </c>
      <c r="B9" s="10" t="s">
        <v>124</v>
      </c>
      <c r="C9" s="10" t="s">
        <v>125</v>
      </c>
      <c r="D9" s="10">
        <v>14</v>
      </c>
      <c r="E9" s="10" t="s">
        <v>109</v>
      </c>
      <c r="F9" s="10" t="s">
        <v>110</v>
      </c>
      <c r="G9" s="10">
        <v>1</v>
      </c>
      <c r="H9" s="10">
        <v>0</v>
      </c>
      <c r="I9" s="10">
        <v>0</v>
      </c>
    </row>
    <row r="10" spans="1:9" x14ac:dyDescent="0.2">
      <c r="A10" s="10" t="s">
        <v>126</v>
      </c>
      <c r="B10" s="10">
        <v>33</v>
      </c>
      <c r="C10" s="10">
        <v>9</v>
      </c>
      <c r="D10" s="10">
        <v>14</v>
      </c>
      <c r="E10" s="10" t="s">
        <v>109</v>
      </c>
      <c r="F10" s="10" t="s">
        <v>110</v>
      </c>
      <c r="G10" s="10">
        <v>1</v>
      </c>
      <c r="H10" s="10">
        <v>1</v>
      </c>
      <c r="I10" s="10">
        <v>0</v>
      </c>
    </row>
    <row r="11" spans="1:9" x14ac:dyDescent="0.2">
      <c r="A11" s="10" t="s">
        <v>127</v>
      </c>
      <c r="B11" s="10" t="s">
        <v>128</v>
      </c>
      <c r="C11" s="10">
        <v>0</v>
      </c>
      <c r="D11" s="10">
        <v>14</v>
      </c>
      <c r="E11" s="10" t="s">
        <v>109</v>
      </c>
      <c r="F11" s="10" t="s">
        <v>110</v>
      </c>
      <c r="G11" s="10">
        <v>0</v>
      </c>
      <c r="H11" s="10">
        <v>0</v>
      </c>
      <c r="I11" s="10">
        <v>0</v>
      </c>
    </row>
    <row r="12" spans="1:9" x14ac:dyDescent="0.2">
      <c r="A12" s="10" t="s">
        <v>129</v>
      </c>
      <c r="B12" s="10" t="s">
        <v>130</v>
      </c>
      <c r="C12" s="10" t="s">
        <v>128</v>
      </c>
      <c r="D12" s="10">
        <v>14</v>
      </c>
      <c r="E12" s="10" t="s">
        <v>109</v>
      </c>
      <c r="F12" s="10" t="s">
        <v>110</v>
      </c>
      <c r="G12" s="10">
        <v>1</v>
      </c>
      <c r="H12" s="10">
        <v>0</v>
      </c>
      <c r="I12" s="10">
        <v>0</v>
      </c>
    </row>
    <row r="13" spans="1:9" x14ac:dyDescent="0.2">
      <c r="A13" s="10" t="s">
        <v>131</v>
      </c>
      <c r="B13" s="10" t="s">
        <v>132</v>
      </c>
      <c r="C13" s="10" t="s">
        <v>133</v>
      </c>
      <c r="D13" s="10">
        <v>14</v>
      </c>
      <c r="E13" s="10" t="s">
        <v>109</v>
      </c>
      <c r="F13" s="10" t="s">
        <v>110</v>
      </c>
      <c r="G13" s="10">
        <v>1</v>
      </c>
      <c r="H13" s="10">
        <v>1</v>
      </c>
      <c r="I13" s="10">
        <v>0</v>
      </c>
    </row>
    <row r="14" spans="1:9" x14ac:dyDescent="0.2">
      <c r="A14" s="10" t="s">
        <v>134</v>
      </c>
      <c r="B14" s="10" t="s">
        <v>135</v>
      </c>
      <c r="C14" s="10">
        <v>0</v>
      </c>
      <c r="D14" s="10">
        <v>14</v>
      </c>
      <c r="E14" s="10" t="s">
        <v>109</v>
      </c>
      <c r="F14" s="10" t="s">
        <v>110</v>
      </c>
      <c r="G14" s="10">
        <v>0</v>
      </c>
      <c r="H14" s="10">
        <v>0</v>
      </c>
      <c r="I14" s="10">
        <v>0</v>
      </c>
    </row>
    <row r="15" spans="1:9" x14ac:dyDescent="0.2">
      <c r="A15" s="10" t="s">
        <v>136</v>
      </c>
      <c r="B15" s="10" t="s">
        <v>137</v>
      </c>
      <c r="C15" s="10" t="s">
        <v>138</v>
      </c>
      <c r="D15" s="10">
        <v>14</v>
      </c>
      <c r="E15" s="10" t="s">
        <v>109</v>
      </c>
      <c r="F15" s="10" t="s">
        <v>110</v>
      </c>
      <c r="G15" s="10">
        <v>1</v>
      </c>
      <c r="H15" s="10">
        <v>0</v>
      </c>
      <c r="I15" s="10">
        <v>0</v>
      </c>
    </row>
    <row r="16" spans="1:9" x14ac:dyDescent="0.2">
      <c r="A16" s="10" t="s">
        <v>139</v>
      </c>
      <c r="B16" s="10" t="s">
        <v>140</v>
      </c>
      <c r="C16" s="10" t="s">
        <v>141</v>
      </c>
      <c r="D16" s="10">
        <v>14</v>
      </c>
      <c r="E16" s="10" t="s">
        <v>109</v>
      </c>
      <c r="F16" s="10" t="s">
        <v>110</v>
      </c>
      <c r="G16" s="10">
        <v>1</v>
      </c>
      <c r="H16" s="10">
        <v>1</v>
      </c>
      <c r="I16" s="10">
        <v>0</v>
      </c>
    </row>
    <row r="17" spans="1:9" x14ac:dyDescent="0.2">
      <c r="A17" s="10" t="s">
        <v>142</v>
      </c>
      <c r="B17" s="10" t="s">
        <v>143</v>
      </c>
      <c r="C17" s="10">
        <v>0</v>
      </c>
      <c r="D17" s="10">
        <v>14</v>
      </c>
      <c r="E17" s="10" t="s">
        <v>109</v>
      </c>
      <c r="F17" s="10" t="s">
        <v>110</v>
      </c>
      <c r="G17" s="10">
        <v>0</v>
      </c>
      <c r="H17" s="10">
        <v>1</v>
      </c>
      <c r="I17" s="10">
        <v>0</v>
      </c>
    </row>
    <row r="18" spans="1:9" x14ac:dyDescent="0.2">
      <c r="A18" s="10" t="s">
        <v>144</v>
      </c>
      <c r="B18" s="10" t="s">
        <v>145</v>
      </c>
      <c r="C18" s="10">
        <v>0</v>
      </c>
      <c r="D18" s="10">
        <v>14</v>
      </c>
      <c r="E18" s="10" t="s">
        <v>109</v>
      </c>
      <c r="F18" s="10" t="s">
        <v>110</v>
      </c>
      <c r="G18" s="10">
        <v>0</v>
      </c>
      <c r="H18" s="10">
        <v>0</v>
      </c>
      <c r="I18" s="10">
        <v>0</v>
      </c>
    </row>
    <row r="19" spans="1:9" x14ac:dyDescent="0.2">
      <c r="A19" s="10" t="s">
        <v>146</v>
      </c>
      <c r="B19" s="10" t="s">
        <v>147</v>
      </c>
      <c r="C19" s="10">
        <v>0</v>
      </c>
      <c r="D19" s="10">
        <v>14</v>
      </c>
      <c r="E19" s="10" t="s">
        <v>109</v>
      </c>
      <c r="F19" s="10" t="s">
        <v>110</v>
      </c>
      <c r="G19" s="10">
        <v>0</v>
      </c>
      <c r="H19" s="10">
        <v>0</v>
      </c>
      <c r="I19" s="10">
        <v>0</v>
      </c>
    </row>
    <row r="20" spans="1:9" x14ac:dyDescent="0.2">
      <c r="A20" s="10" t="s">
        <v>148</v>
      </c>
      <c r="B20" s="10" t="s">
        <v>149</v>
      </c>
      <c r="C20" s="10">
        <v>0</v>
      </c>
      <c r="D20" s="10">
        <v>14</v>
      </c>
      <c r="E20" s="10" t="s">
        <v>109</v>
      </c>
      <c r="F20" s="10" t="s">
        <v>110</v>
      </c>
      <c r="G20" s="10">
        <v>0</v>
      </c>
      <c r="H20" s="10">
        <v>1</v>
      </c>
      <c r="I20" s="10">
        <v>0</v>
      </c>
    </row>
    <row r="21" spans="1:9" x14ac:dyDescent="0.2">
      <c r="A21" s="10" t="s">
        <v>150</v>
      </c>
      <c r="B21" s="10">
        <v>0</v>
      </c>
      <c r="C21" s="10">
        <v>0</v>
      </c>
      <c r="D21" s="10">
        <v>14</v>
      </c>
      <c r="E21" s="10" t="s">
        <v>109</v>
      </c>
      <c r="F21" s="10" t="s">
        <v>110</v>
      </c>
      <c r="G21" s="10">
        <v>0</v>
      </c>
      <c r="H21" s="10">
        <v>0</v>
      </c>
      <c r="I21" s="10">
        <v>0</v>
      </c>
    </row>
    <row r="22" spans="1:9" x14ac:dyDescent="0.2">
      <c r="A22" s="10" t="s">
        <v>151</v>
      </c>
      <c r="B22" s="10" t="s">
        <v>152</v>
      </c>
      <c r="C22" s="10">
        <v>0</v>
      </c>
      <c r="D22" s="10">
        <v>14</v>
      </c>
      <c r="E22" s="10" t="s">
        <v>109</v>
      </c>
      <c r="F22" s="10" t="s">
        <v>110</v>
      </c>
      <c r="G22" s="10">
        <v>0</v>
      </c>
      <c r="H22" s="10">
        <v>0</v>
      </c>
      <c r="I22" s="10">
        <v>0</v>
      </c>
    </row>
    <row r="23" spans="1:9" x14ac:dyDescent="0.2">
      <c r="A23" s="10" t="s">
        <v>153</v>
      </c>
      <c r="B23" s="10" t="s">
        <v>154</v>
      </c>
      <c r="C23" s="10">
        <v>0</v>
      </c>
      <c r="D23" s="10">
        <v>14</v>
      </c>
      <c r="E23" s="10" t="s">
        <v>109</v>
      </c>
      <c r="F23" s="10" t="s">
        <v>110</v>
      </c>
      <c r="G23" s="10">
        <v>0</v>
      </c>
      <c r="H23" s="10">
        <v>1</v>
      </c>
      <c r="I23" s="10">
        <v>0</v>
      </c>
    </row>
    <row r="24" spans="1:9" x14ac:dyDescent="0.2">
      <c r="A24" s="10" t="s">
        <v>155</v>
      </c>
      <c r="B24" s="10" t="s">
        <v>156</v>
      </c>
      <c r="C24" s="10">
        <v>0</v>
      </c>
      <c r="D24" s="10">
        <v>14</v>
      </c>
      <c r="E24" s="10" t="s">
        <v>109</v>
      </c>
      <c r="F24" s="10" t="s">
        <v>110</v>
      </c>
      <c r="G24" s="10">
        <v>0</v>
      </c>
      <c r="H24" s="10">
        <v>0</v>
      </c>
      <c r="I24" s="10">
        <v>0</v>
      </c>
    </row>
    <row r="25" spans="1:9" x14ac:dyDescent="0.2">
      <c r="A25" s="10" t="s">
        <v>157</v>
      </c>
      <c r="B25" s="10">
        <v>0</v>
      </c>
      <c r="C25" s="10">
        <v>0</v>
      </c>
      <c r="D25" s="10">
        <v>14</v>
      </c>
      <c r="E25" s="10" t="s">
        <v>109</v>
      </c>
      <c r="F25" s="10" t="s">
        <v>110</v>
      </c>
      <c r="G25" s="10">
        <v>0</v>
      </c>
      <c r="H25" s="10">
        <v>0</v>
      </c>
      <c r="I25" s="10">
        <v>0</v>
      </c>
    </row>
    <row r="26" spans="1:9" x14ac:dyDescent="0.2">
      <c r="A26" s="10" t="s">
        <v>158</v>
      </c>
      <c r="B26" s="10" t="s">
        <v>159</v>
      </c>
      <c r="C26" s="10" t="s">
        <v>160</v>
      </c>
      <c r="D26" s="10">
        <v>14</v>
      </c>
      <c r="E26" s="10" t="s">
        <v>109</v>
      </c>
      <c r="F26" s="10" t="s">
        <v>110</v>
      </c>
      <c r="G26" s="10">
        <v>1</v>
      </c>
      <c r="H26" s="10">
        <v>0</v>
      </c>
      <c r="I26" s="10">
        <v>0</v>
      </c>
    </row>
    <row r="27" spans="1:9" x14ac:dyDescent="0.2">
      <c r="A27" s="10" t="s">
        <v>161</v>
      </c>
      <c r="B27" s="10" t="s">
        <v>162</v>
      </c>
      <c r="C27" s="10" t="s">
        <v>163</v>
      </c>
      <c r="D27" s="10">
        <v>14</v>
      </c>
      <c r="E27" s="10" t="s">
        <v>109</v>
      </c>
      <c r="F27" s="10" t="s">
        <v>110</v>
      </c>
      <c r="G27" s="10">
        <v>1</v>
      </c>
      <c r="H27" s="10">
        <v>0</v>
      </c>
      <c r="I27" s="10">
        <v>0</v>
      </c>
    </row>
    <row r="28" spans="1:9" x14ac:dyDescent="0.2">
      <c r="A28" s="10" t="s">
        <v>164</v>
      </c>
      <c r="B28" s="10" t="s">
        <v>165</v>
      </c>
      <c r="C28" s="10">
        <v>0</v>
      </c>
      <c r="D28" s="10">
        <v>14</v>
      </c>
      <c r="E28" s="10" t="s">
        <v>109</v>
      </c>
      <c r="F28" s="10" t="s">
        <v>110</v>
      </c>
      <c r="G28" s="10">
        <v>0</v>
      </c>
      <c r="H28" s="10">
        <v>0</v>
      </c>
      <c r="I28" s="10">
        <v>0</v>
      </c>
    </row>
    <row r="29" spans="1:9" x14ac:dyDescent="0.2">
      <c r="A29" s="10" t="s">
        <v>166</v>
      </c>
      <c r="B29" s="10" t="s">
        <v>167</v>
      </c>
      <c r="C29" s="10" t="s">
        <v>168</v>
      </c>
      <c r="D29" s="10">
        <v>14</v>
      </c>
      <c r="E29" s="10" t="s">
        <v>109</v>
      </c>
      <c r="F29" s="10" t="s">
        <v>110</v>
      </c>
      <c r="G29" s="10">
        <v>1</v>
      </c>
      <c r="H29" s="10">
        <v>0</v>
      </c>
      <c r="I29" s="10">
        <v>0</v>
      </c>
    </row>
    <row r="30" spans="1:9" x14ac:dyDescent="0.2">
      <c r="A30" s="10" t="s">
        <v>169</v>
      </c>
      <c r="B30" s="10" t="s">
        <v>170</v>
      </c>
      <c r="C30" s="10">
        <v>0</v>
      </c>
      <c r="D30" s="10">
        <v>14</v>
      </c>
      <c r="E30" s="10" t="s">
        <v>109</v>
      </c>
      <c r="F30" s="10" t="s">
        <v>110</v>
      </c>
      <c r="G30" s="10">
        <v>0</v>
      </c>
      <c r="H30" s="10">
        <v>0</v>
      </c>
      <c r="I30" s="10">
        <v>0</v>
      </c>
    </row>
    <row r="31" spans="1:9" x14ac:dyDescent="0.2">
      <c r="A31" s="10" t="s">
        <v>171</v>
      </c>
      <c r="B31" s="10" t="s">
        <v>172</v>
      </c>
      <c r="C31" s="10">
        <v>0</v>
      </c>
      <c r="D31" s="10">
        <v>14</v>
      </c>
      <c r="E31" s="10" t="s">
        <v>109</v>
      </c>
      <c r="F31" s="10" t="s">
        <v>110</v>
      </c>
      <c r="G31" s="10">
        <v>0</v>
      </c>
      <c r="H31" s="10">
        <v>0</v>
      </c>
      <c r="I31" s="10">
        <v>0</v>
      </c>
    </row>
    <row r="32" spans="1:9" x14ac:dyDescent="0.2">
      <c r="A32" s="10" t="s">
        <v>173</v>
      </c>
      <c r="B32" s="10" t="s">
        <v>174</v>
      </c>
      <c r="C32" s="10" t="s">
        <v>175</v>
      </c>
      <c r="D32" s="10">
        <v>14</v>
      </c>
      <c r="E32" s="10" t="s">
        <v>109</v>
      </c>
      <c r="F32" s="10" t="s">
        <v>110</v>
      </c>
      <c r="G32" s="10">
        <v>1</v>
      </c>
      <c r="H32" s="10">
        <v>1</v>
      </c>
      <c r="I32" s="10">
        <v>0</v>
      </c>
    </row>
    <row r="33" spans="1:9" x14ac:dyDescent="0.2">
      <c r="A33" s="10" t="s">
        <v>176</v>
      </c>
      <c r="B33" s="10" t="s">
        <v>177</v>
      </c>
      <c r="C33" s="10" t="s">
        <v>178</v>
      </c>
      <c r="D33" s="10">
        <v>14</v>
      </c>
      <c r="E33" s="10" t="s">
        <v>109</v>
      </c>
      <c r="F33" s="10" t="s">
        <v>110</v>
      </c>
      <c r="G33" s="10">
        <v>1</v>
      </c>
      <c r="H33" s="10">
        <v>0</v>
      </c>
      <c r="I33" s="10">
        <v>0</v>
      </c>
    </row>
    <row r="34" spans="1:9" x14ac:dyDescent="0.2">
      <c r="A34" s="10" t="s">
        <v>179</v>
      </c>
      <c r="B34" s="10" t="s">
        <v>180</v>
      </c>
      <c r="C34" s="10">
        <v>0</v>
      </c>
      <c r="D34" s="10">
        <v>14</v>
      </c>
      <c r="E34" s="10" t="s">
        <v>109</v>
      </c>
      <c r="F34" s="10" t="s">
        <v>110</v>
      </c>
      <c r="G34" s="10">
        <v>0</v>
      </c>
      <c r="H34" s="10">
        <v>0</v>
      </c>
      <c r="I34" s="10">
        <v>0</v>
      </c>
    </row>
    <row r="35" spans="1:9" x14ac:dyDescent="0.2">
      <c r="A35" s="10" t="s">
        <v>181</v>
      </c>
      <c r="D35" s="10"/>
      <c r="E35" s="10"/>
      <c r="F35" s="10"/>
      <c r="G35" s="10">
        <v>0</v>
      </c>
      <c r="H35" s="10">
        <v>1</v>
      </c>
      <c r="I35" s="10">
        <v>1</v>
      </c>
    </row>
    <row r="36" spans="1:9" x14ac:dyDescent="0.2">
      <c r="A36" s="10" t="s">
        <v>173</v>
      </c>
      <c r="D36" s="10"/>
      <c r="E36" s="10"/>
      <c r="F36" s="10"/>
      <c r="G36" s="10">
        <v>0</v>
      </c>
      <c r="H36" s="10">
        <v>1</v>
      </c>
      <c r="I36" s="10">
        <v>1</v>
      </c>
    </row>
    <row r="37" spans="1:9" x14ac:dyDescent="0.2">
      <c r="A37" s="10" t="s">
        <v>182</v>
      </c>
      <c r="D37" s="10"/>
      <c r="E37" s="10"/>
      <c r="F37" s="10"/>
      <c r="G37" s="10">
        <v>0</v>
      </c>
      <c r="H37" s="10">
        <v>1</v>
      </c>
      <c r="I37" s="10">
        <v>1</v>
      </c>
    </row>
    <row r="38" spans="1:9" x14ac:dyDescent="0.2">
      <c r="A38" s="10" t="s">
        <v>176</v>
      </c>
      <c r="D38" s="10"/>
      <c r="E38" s="10"/>
      <c r="F38" s="10"/>
      <c r="G38" s="10">
        <v>0</v>
      </c>
      <c r="H38" s="10">
        <v>1</v>
      </c>
      <c r="I38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Sheet5</vt:lpstr>
      <vt:lpstr>Feuil1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Ilchenko</dc:creator>
  <cp:lastModifiedBy>Microsoft Office User</cp:lastModifiedBy>
  <dcterms:created xsi:type="dcterms:W3CDTF">2022-01-21T07:37:37Z</dcterms:created>
  <dcterms:modified xsi:type="dcterms:W3CDTF">2022-01-23T15:27:20Z</dcterms:modified>
</cp:coreProperties>
</file>