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\akshare\output\stockselect\"/>
    </mc:Choice>
  </mc:AlternateContent>
  <xr:revisionPtr revIDLastSave="0" documentId="13_ncr:1_{B01518EF-66FF-41CD-A937-9840A0CA4C6A}" xr6:coauthVersionLast="36" xr6:coauthVersionMax="36" xr10:uidLastSave="{00000000-0000-0000-0000-000000000000}"/>
  <bookViews>
    <workbookView xWindow="240" yWindow="12" windowWidth="16092" windowHeight="9660" activeTab="1" xr2:uid="{00000000-000D-0000-FFFF-FFFF00000000}"/>
  </bookViews>
  <sheets>
    <sheet name="最新PE百分位" sheetId="1" r:id="rId1"/>
    <sheet name="上市时间筛选后" sheetId="2" r:id="rId2"/>
    <sheet name="贡献度" sheetId="3" r:id="rId3"/>
  </sheets>
  <definedNames>
    <definedName name="_xlnm._FilterDatabase" localSheetId="1" hidden="1">上市时间筛选后!$A$1:$L$1</definedName>
    <definedName name="_xlnm._FilterDatabase" localSheetId="0" hidden="1">最新PE百分位!$A$1:$A$153</definedName>
  </definedNames>
  <calcPr calcId="191029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2" i="2"/>
  <c r="L107" i="2"/>
  <c r="K107" i="2"/>
  <c r="J107" i="2"/>
  <c r="I107" i="2"/>
  <c r="H107" i="2"/>
  <c r="G107" i="2"/>
  <c r="F107" i="2"/>
  <c r="E107" i="2"/>
  <c r="D107" i="2"/>
  <c r="C107" i="2"/>
  <c r="B107" i="2"/>
  <c r="L95" i="2"/>
  <c r="K95" i="2"/>
  <c r="J95" i="2"/>
  <c r="I95" i="2"/>
  <c r="H95" i="2"/>
  <c r="G95" i="2"/>
  <c r="F95" i="2"/>
  <c r="E95" i="2"/>
  <c r="D95" i="2"/>
  <c r="C95" i="2"/>
  <c r="B95" i="2"/>
  <c r="L33" i="2"/>
  <c r="K33" i="2"/>
  <c r="J33" i="2"/>
  <c r="I33" i="2"/>
  <c r="H33" i="2"/>
  <c r="G33" i="2"/>
  <c r="F33" i="2"/>
  <c r="E33" i="2"/>
  <c r="D33" i="2"/>
  <c r="C33" i="2"/>
  <c r="B33" i="2"/>
  <c r="L67" i="2"/>
  <c r="K67" i="2"/>
  <c r="J67" i="2"/>
  <c r="I67" i="2"/>
  <c r="H67" i="2"/>
  <c r="G67" i="2"/>
  <c r="F67" i="2"/>
  <c r="E67" i="2"/>
  <c r="D67" i="2"/>
  <c r="C67" i="2"/>
  <c r="B67" i="2"/>
  <c r="L15" i="2"/>
  <c r="K15" i="2"/>
  <c r="J15" i="2"/>
  <c r="I15" i="2"/>
  <c r="H15" i="2"/>
  <c r="G15" i="2"/>
  <c r="F15" i="2"/>
  <c r="E15" i="2"/>
  <c r="D15" i="2"/>
  <c r="C15" i="2"/>
  <c r="B15" i="2"/>
  <c r="L71" i="2"/>
  <c r="K71" i="2"/>
  <c r="J71" i="2"/>
  <c r="I71" i="2"/>
  <c r="H71" i="2"/>
  <c r="G71" i="2"/>
  <c r="F71" i="2"/>
  <c r="E71" i="2"/>
  <c r="D71" i="2"/>
  <c r="C71" i="2"/>
  <c r="B71" i="2"/>
  <c r="L28" i="2"/>
  <c r="K28" i="2"/>
  <c r="J28" i="2"/>
  <c r="I28" i="2"/>
  <c r="H28" i="2"/>
  <c r="G28" i="2"/>
  <c r="F28" i="2"/>
  <c r="E28" i="2"/>
  <c r="D28" i="2"/>
  <c r="C28" i="2"/>
  <c r="B28" i="2"/>
  <c r="L76" i="2"/>
  <c r="K76" i="2"/>
  <c r="J76" i="2"/>
  <c r="I76" i="2"/>
  <c r="H76" i="2"/>
  <c r="G76" i="2"/>
  <c r="F76" i="2"/>
  <c r="E76" i="2"/>
  <c r="D76" i="2"/>
  <c r="C76" i="2"/>
  <c r="B76" i="2"/>
  <c r="L18" i="2"/>
  <c r="K18" i="2"/>
  <c r="J18" i="2"/>
  <c r="I18" i="2"/>
  <c r="H18" i="2"/>
  <c r="G18" i="2"/>
  <c r="F18" i="2"/>
  <c r="E18" i="2"/>
  <c r="D18" i="2"/>
  <c r="C18" i="2"/>
  <c r="B18" i="2"/>
  <c r="L92" i="2"/>
  <c r="K92" i="2"/>
  <c r="J92" i="2"/>
  <c r="I92" i="2"/>
  <c r="H92" i="2"/>
  <c r="G92" i="2"/>
  <c r="F92" i="2"/>
  <c r="E92" i="2"/>
  <c r="D92" i="2"/>
  <c r="C92" i="2"/>
  <c r="B92" i="2"/>
  <c r="L14" i="2"/>
  <c r="K14" i="2"/>
  <c r="J14" i="2"/>
  <c r="I14" i="2"/>
  <c r="H14" i="2"/>
  <c r="G14" i="2"/>
  <c r="F14" i="2"/>
  <c r="E14" i="2"/>
  <c r="D14" i="2"/>
  <c r="C14" i="2"/>
  <c r="B14" i="2"/>
  <c r="L72" i="2"/>
  <c r="K72" i="2"/>
  <c r="J72" i="2"/>
  <c r="I72" i="2"/>
  <c r="H72" i="2"/>
  <c r="G72" i="2"/>
  <c r="F72" i="2"/>
  <c r="E72" i="2"/>
  <c r="D72" i="2"/>
  <c r="C72" i="2"/>
  <c r="B72" i="2"/>
  <c r="L83" i="2"/>
  <c r="K83" i="2"/>
  <c r="J83" i="2"/>
  <c r="I83" i="2"/>
  <c r="H83" i="2"/>
  <c r="G83" i="2"/>
  <c r="F83" i="2"/>
  <c r="E83" i="2"/>
  <c r="D83" i="2"/>
  <c r="C83" i="2"/>
  <c r="B83" i="2"/>
  <c r="L12" i="2"/>
  <c r="K12" i="2"/>
  <c r="J12" i="2"/>
  <c r="I12" i="2"/>
  <c r="H12" i="2"/>
  <c r="G12" i="2"/>
  <c r="F12" i="2"/>
  <c r="E12" i="2"/>
  <c r="D12" i="2"/>
  <c r="C12" i="2"/>
  <c r="B12" i="2"/>
  <c r="L100" i="2"/>
  <c r="K100" i="2"/>
  <c r="J100" i="2"/>
  <c r="I100" i="2"/>
  <c r="H100" i="2"/>
  <c r="G100" i="2"/>
  <c r="F100" i="2"/>
  <c r="E100" i="2"/>
  <c r="D100" i="2"/>
  <c r="C100" i="2"/>
  <c r="B100" i="2"/>
  <c r="L82" i="2"/>
  <c r="K82" i="2"/>
  <c r="J82" i="2"/>
  <c r="I82" i="2"/>
  <c r="H82" i="2"/>
  <c r="G82" i="2"/>
  <c r="F82" i="2"/>
  <c r="E82" i="2"/>
  <c r="D82" i="2"/>
  <c r="C82" i="2"/>
  <c r="B82" i="2"/>
  <c r="L47" i="2"/>
  <c r="K47" i="2"/>
  <c r="J47" i="2"/>
  <c r="I47" i="2"/>
  <c r="H47" i="2"/>
  <c r="G47" i="2"/>
  <c r="F47" i="2"/>
  <c r="E47" i="2"/>
  <c r="D47" i="2"/>
  <c r="C47" i="2"/>
  <c r="B47" i="2"/>
  <c r="L63" i="2"/>
  <c r="K63" i="2"/>
  <c r="J63" i="2"/>
  <c r="I63" i="2"/>
  <c r="H63" i="2"/>
  <c r="G63" i="2"/>
  <c r="F63" i="2"/>
  <c r="E63" i="2"/>
  <c r="D63" i="2"/>
  <c r="C63" i="2"/>
  <c r="B63" i="2"/>
  <c r="L32" i="2"/>
  <c r="K32" i="2"/>
  <c r="J32" i="2"/>
  <c r="I32" i="2"/>
  <c r="H32" i="2"/>
  <c r="G32" i="2"/>
  <c r="F32" i="2"/>
  <c r="E32" i="2"/>
  <c r="D32" i="2"/>
  <c r="C32" i="2"/>
  <c r="B32" i="2"/>
  <c r="L24" i="2"/>
  <c r="K24" i="2"/>
  <c r="J24" i="2"/>
  <c r="I24" i="2"/>
  <c r="H24" i="2"/>
  <c r="G24" i="2"/>
  <c r="F24" i="2"/>
  <c r="E24" i="2"/>
  <c r="D24" i="2"/>
  <c r="C24" i="2"/>
  <c r="B24" i="2"/>
  <c r="L46" i="2"/>
  <c r="K46" i="2"/>
  <c r="J46" i="2"/>
  <c r="I46" i="2"/>
  <c r="H46" i="2"/>
  <c r="G46" i="2"/>
  <c r="F46" i="2"/>
  <c r="E46" i="2"/>
  <c r="D46" i="2"/>
  <c r="C46" i="2"/>
  <c r="B46" i="2"/>
  <c r="L105" i="2"/>
  <c r="K105" i="2"/>
  <c r="J105" i="2"/>
  <c r="I105" i="2"/>
  <c r="H105" i="2"/>
  <c r="G105" i="2"/>
  <c r="F105" i="2"/>
  <c r="E105" i="2"/>
  <c r="D105" i="2"/>
  <c r="C105" i="2"/>
  <c r="B105" i="2"/>
  <c r="L58" i="2"/>
  <c r="K58" i="2"/>
  <c r="J58" i="2"/>
  <c r="I58" i="2"/>
  <c r="H58" i="2"/>
  <c r="G58" i="2"/>
  <c r="F58" i="2"/>
  <c r="E58" i="2"/>
  <c r="D58" i="2"/>
  <c r="C58" i="2"/>
  <c r="B58" i="2"/>
  <c r="L7" i="2"/>
  <c r="K7" i="2"/>
  <c r="J7" i="2"/>
  <c r="I7" i="2"/>
  <c r="H7" i="2"/>
  <c r="G7" i="2"/>
  <c r="F7" i="2"/>
  <c r="E7" i="2"/>
  <c r="D7" i="2"/>
  <c r="C7" i="2"/>
  <c r="B7" i="2"/>
  <c r="L31" i="2"/>
  <c r="K31" i="2"/>
  <c r="J31" i="2"/>
  <c r="I31" i="2"/>
  <c r="H31" i="2"/>
  <c r="G31" i="2"/>
  <c r="F31" i="2"/>
  <c r="E31" i="2"/>
  <c r="D31" i="2"/>
  <c r="C31" i="2"/>
  <c r="B31" i="2"/>
  <c r="L6" i="2"/>
  <c r="K6" i="2"/>
  <c r="J6" i="2"/>
  <c r="I6" i="2"/>
  <c r="H6" i="2"/>
  <c r="G6" i="2"/>
  <c r="F6" i="2"/>
  <c r="E6" i="2"/>
  <c r="D6" i="2"/>
  <c r="C6" i="2"/>
  <c r="B6" i="2"/>
  <c r="L38" i="2"/>
  <c r="K38" i="2"/>
  <c r="J38" i="2"/>
  <c r="I38" i="2"/>
  <c r="H38" i="2"/>
  <c r="G38" i="2"/>
  <c r="F38" i="2"/>
  <c r="E38" i="2"/>
  <c r="D38" i="2"/>
  <c r="C38" i="2"/>
  <c r="B38" i="2"/>
  <c r="L101" i="2"/>
  <c r="K101" i="2"/>
  <c r="J101" i="2"/>
  <c r="I101" i="2"/>
  <c r="H101" i="2"/>
  <c r="G101" i="2"/>
  <c r="F101" i="2"/>
  <c r="E101" i="2"/>
  <c r="D101" i="2"/>
  <c r="C101" i="2"/>
  <c r="B101" i="2"/>
  <c r="L126" i="2"/>
  <c r="K126" i="2"/>
  <c r="J126" i="2"/>
  <c r="I126" i="2"/>
  <c r="H126" i="2"/>
  <c r="G126" i="2"/>
  <c r="F126" i="2"/>
  <c r="E126" i="2"/>
  <c r="D126" i="2"/>
  <c r="C126" i="2"/>
  <c r="B126" i="2"/>
  <c r="L30" i="2"/>
  <c r="K30" i="2"/>
  <c r="J30" i="2"/>
  <c r="I30" i="2"/>
  <c r="H30" i="2"/>
  <c r="G30" i="2"/>
  <c r="F30" i="2"/>
  <c r="E30" i="2"/>
  <c r="D30" i="2"/>
  <c r="C30" i="2"/>
  <c r="B30" i="2"/>
  <c r="L36" i="2"/>
  <c r="K36" i="2"/>
  <c r="J36" i="2"/>
  <c r="I36" i="2"/>
  <c r="H36" i="2"/>
  <c r="G36" i="2"/>
  <c r="F36" i="2"/>
  <c r="E36" i="2"/>
  <c r="D36" i="2"/>
  <c r="C36" i="2"/>
  <c r="B36" i="2"/>
  <c r="L110" i="2"/>
  <c r="K110" i="2"/>
  <c r="J110" i="2"/>
  <c r="I110" i="2"/>
  <c r="H110" i="2"/>
  <c r="G110" i="2"/>
  <c r="F110" i="2"/>
  <c r="E110" i="2"/>
  <c r="D110" i="2"/>
  <c r="C110" i="2"/>
  <c r="B110" i="2"/>
  <c r="L125" i="2"/>
  <c r="K125" i="2"/>
  <c r="J125" i="2"/>
  <c r="I125" i="2"/>
  <c r="H125" i="2"/>
  <c r="G125" i="2"/>
  <c r="F125" i="2"/>
  <c r="E125" i="2"/>
  <c r="D125" i="2"/>
  <c r="C125" i="2"/>
  <c r="B125" i="2"/>
  <c r="L29" i="2"/>
  <c r="K29" i="2"/>
  <c r="J29" i="2"/>
  <c r="I29" i="2"/>
  <c r="H29" i="2"/>
  <c r="G29" i="2"/>
  <c r="F29" i="2"/>
  <c r="E29" i="2"/>
  <c r="D29" i="2"/>
  <c r="C29" i="2"/>
  <c r="B29" i="2"/>
  <c r="L102" i="2"/>
  <c r="K102" i="2"/>
  <c r="J102" i="2"/>
  <c r="I102" i="2"/>
  <c r="H102" i="2"/>
  <c r="G102" i="2"/>
  <c r="F102" i="2"/>
  <c r="E102" i="2"/>
  <c r="D102" i="2"/>
  <c r="C102" i="2"/>
  <c r="B102" i="2"/>
  <c r="L41" i="2"/>
  <c r="K41" i="2"/>
  <c r="J41" i="2"/>
  <c r="I41" i="2"/>
  <c r="H41" i="2"/>
  <c r="G41" i="2"/>
  <c r="F41" i="2"/>
  <c r="E41" i="2"/>
  <c r="D41" i="2"/>
  <c r="C41" i="2"/>
  <c r="B41" i="2"/>
  <c r="L103" i="2"/>
  <c r="K103" i="2"/>
  <c r="J103" i="2"/>
  <c r="I103" i="2"/>
  <c r="H103" i="2"/>
  <c r="G103" i="2"/>
  <c r="F103" i="2"/>
  <c r="E103" i="2"/>
  <c r="D103" i="2"/>
  <c r="C103" i="2"/>
  <c r="B103" i="2"/>
  <c r="L4" i="2"/>
  <c r="K4" i="2"/>
  <c r="J4" i="2"/>
  <c r="I4" i="2"/>
  <c r="H4" i="2"/>
  <c r="G4" i="2"/>
  <c r="F4" i="2"/>
  <c r="E4" i="2"/>
  <c r="D4" i="2"/>
  <c r="C4" i="2"/>
  <c r="B4" i="2"/>
  <c r="L11" i="2"/>
  <c r="K11" i="2"/>
  <c r="J11" i="2"/>
  <c r="I11" i="2"/>
  <c r="H11" i="2"/>
  <c r="G11" i="2"/>
  <c r="F11" i="2"/>
  <c r="E11" i="2"/>
  <c r="D11" i="2"/>
  <c r="C11" i="2"/>
  <c r="B11" i="2"/>
  <c r="L113" i="2"/>
  <c r="K113" i="2"/>
  <c r="J113" i="2"/>
  <c r="I113" i="2"/>
  <c r="H113" i="2"/>
  <c r="G113" i="2"/>
  <c r="F113" i="2"/>
  <c r="E113" i="2"/>
  <c r="D113" i="2"/>
  <c r="C113" i="2"/>
  <c r="B113" i="2"/>
  <c r="L50" i="2"/>
  <c r="K50" i="2"/>
  <c r="J50" i="2"/>
  <c r="I50" i="2"/>
  <c r="H50" i="2"/>
  <c r="G50" i="2"/>
  <c r="F50" i="2"/>
  <c r="E50" i="2"/>
  <c r="D50" i="2"/>
  <c r="C50" i="2"/>
  <c r="B50" i="2"/>
  <c r="L53" i="2"/>
  <c r="K53" i="2"/>
  <c r="J53" i="2"/>
  <c r="I53" i="2"/>
  <c r="H53" i="2"/>
  <c r="G53" i="2"/>
  <c r="F53" i="2"/>
  <c r="E53" i="2"/>
  <c r="D53" i="2"/>
  <c r="C53" i="2"/>
  <c r="B53" i="2"/>
  <c r="L13" i="2"/>
  <c r="K13" i="2"/>
  <c r="J13" i="2"/>
  <c r="I13" i="2"/>
  <c r="H13" i="2"/>
  <c r="G13" i="2"/>
  <c r="F13" i="2"/>
  <c r="E13" i="2"/>
  <c r="D13" i="2"/>
  <c r="C13" i="2"/>
  <c r="B13" i="2"/>
  <c r="L123" i="2"/>
  <c r="K123" i="2"/>
  <c r="J123" i="2"/>
  <c r="I123" i="2"/>
  <c r="H123" i="2"/>
  <c r="G123" i="2"/>
  <c r="F123" i="2"/>
  <c r="E123" i="2"/>
  <c r="D123" i="2"/>
  <c r="C123" i="2"/>
  <c r="B123" i="2"/>
  <c r="L122" i="2"/>
  <c r="K122" i="2"/>
  <c r="J122" i="2"/>
  <c r="I122" i="2"/>
  <c r="H122" i="2"/>
  <c r="G122" i="2"/>
  <c r="F122" i="2"/>
  <c r="E122" i="2"/>
  <c r="D122" i="2"/>
  <c r="C122" i="2"/>
  <c r="B122" i="2"/>
  <c r="L61" i="2"/>
  <c r="K61" i="2"/>
  <c r="J61" i="2"/>
  <c r="I61" i="2"/>
  <c r="H61" i="2"/>
  <c r="G61" i="2"/>
  <c r="F61" i="2"/>
  <c r="E61" i="2"/>
  <c r="D61" i="2"/>
  <c r="C61" i="2"/>
  <c r="B61" i="2"/>
  <c r="L44" i="2"/>
  <c r="K44" i="2"/>
  <c r="J44" i="2"/>
  <c r="I44" i="2"/>
  <c r="H44" i="2"/>
  <c r="G44" i="2"/>
  <c r="F44" i="2"/>
  <c r="E44" i="2"/>
  <c r="D44" i="2"/>
  <c r="C44" i="2"/>
  <c r="B44" i="2"/>
  <c r="L25" i="2"/>
  <c r="K25" i="2"/>
  <c r="J25" i="2"/>
  <c r="I25" i="2"/>
  <c r="H25" i="2"/>
  <c r="G25" i="2"/>
  <c r="F25" i="2"/>
  <c r="E25" i="2"/>
  <c r="D25" i="2"/>
  <c r="C25" i="2"/>
  <c r="B25" i="2"/>
  <c r="L90" i="2"/>
  <c r="K90" i="2"/>
  <c r="J90" i="2"/>
  <c r="I90" i="2"/>
  <c r="H90" i="2"/>
  <c r="G90" i="2"/>
  <c r="F90" i="2"/>
  <c r="E90" i="2"/>
  <c r="D90" i="2"/>
  <c r="C90" i="2"/>
  <c r="B90" i="2"/>
  <c r="L48" i="2"/>
  <c r="K48" i="2"/>
  <c r="J48" i="2"/>
  <c r="I48" i="2"/>
  <c r="H48" i="2"/>
  <c r="G48" i="2"/>
  <c r="F48" i="2"/>
  <c r="E48" i="2"/>
  <c r="D48" i="2"/>
  <c r="C48" i="2"/>
  <c r="B48" i="2"/>
  <c r="L78" i="2"/>
  <c r="K78" i="2"/>
  <c r="J78" i="2"/>
  <c r="I78" i="2"/>
  <c r="H78" i="2"/>
  <c r="G78" i="2"/>
  <c r="F78" i="2"/>
  <c r="E78" i="2"/>
  <c r="D78" i="2"/>
  <c r="C78" i="2"/>
  <c r="B78" i="2"/>
  <c r="L116" i="2"/>
  <c r="K116" i="2"/>
  <c r="J116" i="2"/>
  <c r="I116" i="2"/>
  <c r="H116" i="2"/>
  <c r="G116" i="2"/>
  <c r="F116" i="2"/>
  <c r="E116" i="2"/>
  <c r="D116" i="2"/>
  <c r="C116" i="2"/>
  <c r="B116" i="2"/>
  <c r="L93" i="2"/>
  <c r="K93" i="2"/>
  <c r="J93" i="2"/>
  <c r="I93" i="2"/>
  <c r="H93" i="2"/>
  <c r="G93" i="2"/>
  <c r="F93" i="2"/>
  <c r="E93" i="2"/>
  <c r="D93" i="2"/>
  <c r="C93" i="2"/>
  <c r="B93" i="2"/>
  <c r="L97" i="2"/>
  <c r="K97" i="2"/>
  <c r="J97" i="2"/>
  <c r="I97" i="2"/>
  <c r="H97" i="2"/>
  <c r="G97" i="2"/>
  <c r="F97" i="2"/>
  <c r="E97" i="2"/>
  <c r="D97" i="2"/>
  <c r="C97" i="2"/>
  <c r="B97" i="2"/>
  <c r="L73" i="2"/>
  <c r="K73" i="2"/>
  <c r="J73" i="2"/>
  <c r="I73" i="2"/>
  <c r="H73" i="2"/>
  <c r="G73" i="2"/>
  <c r="F73" i="2"/>
  <c r="E73" i="2"/>
  <c r="D73" i="2"/>
  <c r="C73" i="2"/>
  <c r="B73" i="2"/>
  <c r="L65" i="2"/>
  <c r="K65" i="2"/>
  <c r="J65" i="2"/>
  <c r="I65" i="2"/>
  <c r="H65" i="2"/>
  <c r="G65" i="2"/>
  <c r="F65" i="2"/>
  <c r="E65" i="2"/>
  <c r="D65" i="2"/>
  <c r="C65" i="2"/>
  <c r="B65" i="2"/>
  <c r="L10" i="2"/>
  <c r="K10" i="2"/>
  <c r="J10" i="2"/>
  <c r="I10" i="2"/>
  <c r="H10" i="2"/>
  <c r="G10" i="2"/>
  <c r="F10" i="2"/>
  <c r="E10" i="2"/>
  <c r="D10" i="2"/>
  <c r="C10" i="2"/>
  <c r="B10" i="2"/>
  <c r="L118" i="2"/>
  <c r="K118" i="2"/>
  <c r="J118" i="2"/>
  <c r="I118" i="2"/>
  <c r="H118" i="2"/>
  <c r="G118" i="2"/>
  <c r="F118" i="2"/>
  <c r="E118" i="2"/>
  <c r="D118" i="2"/>
  <c r="C118" i="2"/>
  <c r="B118" i="2"/>
  <c r="L115" i="2"/>
  <c r="K115" i="2"/>
  <c r="J115" i="2"/>
  <c r="I115" i="2"/>
  <c r="H115" i="2"/>
  <c r="G115" i="2"/>
  <c r="F115" i="2"/>
  <c r="E115" i="2"/>
  <c r="D115" i="2"/>
  <c r="C115" i="2"/>
  <c r="B115" i="2"/>
  <c r="L127" i="2"/>
  <c r="K127" i="2"/>
  <c r="J127" i="2"/>
  <c r="I127" i="2"/>
  <c r="H127" i="2"/>
  <c r="G127" i="2"/>
  <c r="F127" i="2"/>
  <c r="E127" i="2"/>
  <c r="D127" i="2"/>
  <c r="C127" i="2"/>
  <c r="B127" i="2"/>
  <c r="L109" i="2"/>
  <c r="K109" i="2"/>
  <c r="J109" i="2"/>
  <c r="I109" i="2"/>
  <c r="H109" i="2"/>
  <c r="G109" i="2"/>
  <c r="F109" i="2"/>
  <c r="E109" i="2"/>
  <c r="D109" i="2"/>
  <c r="C109" i="2"/>
  <c r="B109" i="2"/>
  <c r="L120" i="2"/>
  <c r="K120" i="2"/>
  <c r="J120" i="2"/>
  <c r="I120" i="2"/>
  <c r="H120" i="2"/>
  <c r="G120" i="2"/>
  <c r="F120" i="2"/>
  <c r="E120" i="2"/>
  <c r="D120" i="2"/>
  <c r="C120" i="2"/>
  <c r="B120" i="2"/>
  <c r="L96" i="2"/>
  <c r="K96" i="2"/>
  <c r="J96" i="2"/>
  <c r="I96" i="2"/>
  <c r="H96" i="2"/>
  <c r="G96" i="2"/>
  <c r="F96" i="2"/>
  <c r="E96" i="2"/>
  <c r="D96" i="2"/>
  <c r="C96" i="2"/>
  <c r="B96" i="2"/>
  <c r="L112" i="2"/>
  <c r="K112" i="2"/>
  <c r="J112" i="2"/>
  <c r="I112" i="2"/>
  <c r="H112" i="2"/>
  <c r="G112" i="2"/>
  <c r="F112" i="2"/>
  <c r="E112" i="2"/>
  <c r="D112" i="2"/>
  <c r="C112" i="2"/>
  <c r="B112" i="2"/>
  <c r="L35" i="2"/>
  <c r="K35" i="2"/>
  <c r="J35" i="2"/>
  <c r="I35" i="2"/>
  <c r="H35" i="2"/>
  <c r="G35" i="2"/>
  <c r="F35" i="2"/>
  <c r="E35" i="2"/>
  <c r="D35" i="2"/>
  <c r="C35" i="2"/>
  <c r="B35" i="2"/>
  <c r="L77" i="2"/>
  <c r="K77" i="2"/>
  <c r="J77" i="2"/>
  <c r="I77" i="2"/>
  <c r="H77" i="2"/>
  <c r="G77" i="2"/>
  <c r="F77" i="2"/>
  <c r="E77" i="2"/>
  <c r="D77" i="2"/>
  <c r="C77" i="2"/>
  <c r="B77" i="2"/>
  <c r="L124" i="2"/>
  <c r="K124" i="2"/>
  <c r="J124" i="2"/>
  <c r="I124" i="2"/>
  <c r="H124" i="2"/>
  <c r="G124" i="2"/>
  <c r="F124" i="2"/>
  <c r="E124" i="2"/>
  <c r="D124" i="2"/>
  <c r="C124" i="2"/>
  <c r="B124" i="2"/>
  <c r="L91" i="2"/>
  <c r="K91" i="2"/>
  <c r="J91" i="2"/>
  <c r="I91" i="2"/>
  <c r="H91" i="2"/>
  <c r="G91" i="2"/>
  <c r="F91" i="2"/>
  <c r="E91" i="2"/>
  <c r="D91" i="2"/>
  <c r="C91" i="2"/>
  <c r="B91" i="2"/>
  <c r="L23" i="2"/>
  <c r="K23" i="2"/>
  <c r="J23" i="2"/>
  <c r="I23" i="2"/>
  <c r="H23" i="2"/>
  <c r="G23" i="2"/>
  <c r="F23" i="2"/>
  <c r="E23" i="2"/>
  <c r="D23" i="2"/>
  <c r="C23" i="2"/>
  <c r="B23" i="2"/>
  <c r="L114" i="2"/>
  <c r="K114" i="2"/>
  <c r="J114" i="2"/>
  <c r="I114" i="2"/>
  <c r="H114" i="2"/>
  <c r="G114" i="2"/>
  <c r="F114" i="2"/>
  <c r="E114" i="2"/>
  <c r="D114" i="2"/>
  <c r="C114" i="2"/>
  <c r="B114" i="2"/>
  <c r="L108" i="2"/>
  <c r="K108" i="2"/>
  <c r="J108" i="2"/>
  <c r="I108" i="2"/>
  <c r="H108" i="2"/>
  <c r="G108" i="2"/>
  <c r="F108" i="2"/>
  <c r="E108" i="2"/>
  <c r="D108" i="2"/>
  <c r="C108" i="2"/>
  <c r="B108" i="2"/>
  <c r="L66" i="2"/>
  <c r="K66" i="2"/>
  <c r="J66" i="2"/>
  <c r="I66" i="2"/>
  <c r="H66" i="2"/>
  <c r="G66" i="2"/>
  <c r="F66" i="2"/>
  <c r="E66" i="2"/>
  <c r="D66" i="2"/>
  <c r="C66" i="2"/>
  <c r="B66" i="2"/>
  <c r="L89" i="2"/>
  <c r="K89" i="2"/>
  <c r="J89" i="2"/>
  <c r="I89" i="2"/>
  <c r="H89" i="2"/>
  <c r="G89" i="2"/>
  <c r="F89" i="2"/>
  <c r="E89" i="2"/>
  <c r="D89" i="2"/>
  <c r="C89" i="2"/>
  <c r="B89" i="2"/>
  <c r="L99" i="2"/>
  <c r="K99" i="2"/>
  <c r="J99" i="2"/>
  <c r="I99" i="2"/>
  <c r="H99" i="2"/>
  <c r="G99" i="2"/>
  <c r="F99" i="2"/>
  <c r="E99" i="2"/>
  <c r="D99" i="2"/>
  <c r="C99" i="2"/>
  <c r="B99" i="2"/>
  <c r="L54" i="2"/>
  <c r="K54" i="2"/>
  <c r="J54" i="2"/>
  <c r="I54" i="2"/>
  <c r="H54" i="2"/>
  <c r="G54" i="2"/>
  <c r="F54" i="2"/>
  <c r="E54" i="2"/>
  <c r="D54" i="2"/>
  <c r="C54" i="2"/>
  <c r="B54" i="2"/>
  <c r="L94" i="2"/>
  <c r="K94" i="2"/>
  <c r="J94" i="2"/>
  <c r="I94" i="2"/>
  <c r="H94" i="2"/>
  <c r="G94" i="2"/>
  <c r="F94" i="2"/>
  <c r="E94" i="2"/>
  <c r="D94" i="2"/>
  <c r="C94" i="2"/>
  <c r="B94" i="2"/>
  <c r="L34" i="2"/>
  <c r="K34" i="2"/>
  <c r="J34" i="2"/>
  <c r="I34" i="2"/>
  <c r="H34" i="2"/>
  <c r="G34" i="2"/>
  <c r="F34" i="2"/>
  <c r="E34" i="2"/>
  <c r="D34" i="2"/>
  <c r="C34" i="2"/>
  <c r="B34" i="2"/>
  <c r="L45" i="2"/>
  <c r="K45" i="2"/>
  <c r="J45" i="2"/>
  <c r="I45" i="2"/>
  <c r="H45" i="2"/>
  <c r="G45" i="2"/>
  <c r="F45" i="2"/>
  <c r="E45" i="2"/>
  <c r="D45" i="2"/>
  <c r="C45" i="2"/>
  <c r="B45" i="2"/>
  <c r="L81" i="2"/>
  <c r="K81" i="2"/>
  <c r="J81" i="2"/>
  <c r="I81" i="2"/>
  <c r="H81" i="2"/>
  <c r="G81" i="2"/>
  <c r="F81" i="2"/>
  <c r="E81" i="2"/>
  <c r="D81" i="2"/>
  <c r="C81" i="2"/>
  <c r="B81" i="2"/>
  <c r="L3" i="2"/>
  <c r="K3" i="2"/>
  <c r="J3" i="2"/>
  <c r="I3" i="2"/>
  <c r="H3" i="2"/>
  <c r="G3" i="2"/>
  <c r="F3" i="2"/>
  <c r="E3" i="2"/>
  <c r="D3" i="2"/>
  <c r="C3" i="2"/>
  <c r="B3" i="2"/>
  <c r="L5" i="2"/>
  <c r="K5" i="2"/>
  <c r="J5" i="2"/>
  <c r="I5" i="2"/>
  <c r="H5" i="2"/>
  <c r="G5" i="2"/>
  <c r="F5" i="2"/>
  <c r="E5" i="2"/>
  <c r="D5" i="2"/>
  <c r="C5" i="2"/>
  <c r="B5" i="2"/>
  <c r="L56" i="2"/>
  <c r="K56" i="2"/>
  <c r="J56" i="2"/>
  <c r="I56" i="2"/>
  <c r="H56" i="2"/>
  <c r="G56" i="2"/>
  <c r="F56" i="2"/>
  <c r="E56" i="2"/>
  <c r="D56" i="2"/>
  <c r="C56" i="2"/>
  <c r="B56" i="2"/>
  <c r="L27" i="2"/>
  <c r="K27" i="2"/>
  <c r="J27" i="2"/>
  <c r="I27" i="2"/>
  <c r="H27" i="2"/>
  <c r="G27" i="2"/>
  <c r="F27" i="2"/>
  <c r="E27" i="2"/>
  <c r="D27" i="2"/>
  <c r="C27" i="2"/>
  <c r="B27" i="2"/>
  <c r="L59" i="2"/>
  <c r="K59" i="2"/>
  <c r="J59" i="2"/>
  <c r="I59" i="2"/>
  <c r="H59" i="2"/>
  <c r="G59" i="2"/>
  <c r="F59" i="2"/>
  <c r="E59" i="2"/>
  <c r="D59" i="2"/>
  <c r="C59" i="2"/>
  <c r="B59" i="2"/>
  <c r="L19" i="2"/>
  <c r="K19" i="2"/>
  <c r="J19" i="2"/>
  <c r="I19" i="2"/>
  <c r="H19" i="2"/>
  <c r="G19" i="2"/>
  <c r="F19" i="2"/>
  <c r="E19" i="2"/>
  <c r="D19" i="2"/>
  <c r="C19" i="2"/>
  <c r="B19" i="2"/>
  <c r="L55" i="2"/>
  <c r="K55" i="2"/>
  <c r="J55" i="2"/>
  <c r="I55" i="2"/>
  <c r="H55" i="2"/>
  <c r="G55" i="2"/>
  <c r="F55" i="2"/>
  <c r="E55" i="2"/>
  <c r="D55" i="2"/>
  <c r="C55" i="2"/>
  <c r="B55" i="2"/>
  <c r="L64" i="2"/>
  <c r="K64" i="2"/>
  <c r="J64" i="2"/>
  <c r="I64" i="2"/>
  <c r="H64" i="2"/>
  <c r="G64" i="2"/>
  <c r="F64" i="2"/>
  <c r="E64" i="2"/>
  <c r="D64" i="2"/>
  <c r="C64" i="2"/>
  <c r="B64" i="2"/>
  <c r="L39" i="2"/>
  <c r="K39" i="2"/>
  <c r="J39" i="2"/>
  <c r="I39" i="2"/>
  <c r="H39" i="2"/>
  <c r="G39" i="2"/>
  <c r="F39" i="2"/>
  <c r="E39" i="2"/>
  <c r="D39" i="2"/>
  <c r="C39" i="2"/>
  <c r="B39" i="2"/>
  <c r="L8" i="2"/>
  <c r="K8" i="2"/>
  <c r="J8" i="2"/>
  <c r="I8" i="2"/>
  <c r="H8" i="2"/>
  <c r="G8" i="2"/>
  <c r="F8" i="2"/>
  <c r="E8" i="2"/>
  <c r="D8" i="2"/>
  <c r="C8" i="2"/>
  <c r="B8" i="2"/>
  <c r="L22" i="2"/>
  <c r="K22" i="2"/>
  <c r="J22" i="2"/>
  <c r="I22" i="2"/>
  <c r="H22" i="2"/>
  <c r="G22" i="2"/>
  <c r="F22" i="2"/>
  <c r="E22" i="2"/>
  <c r="D22" i="2"/>
  <c r="C22" i="2"/>
  <c r="B22" i="2"/>
  <c r="L16" i="2"/>
  <c r="K16" i="2"/>
  <c r="J16" i="2"/>
  <c r="I16" i="2"/>
  <c r="H16" i="2"/>
  <c r="G16" i="2"/>
  <c r="F16" i="2"/>
  <c r="E16" i="2"/>
  <c r="D16" i="2"/>
  <c r="C16" i="2"/>
  <c r="B16" i="2"/>
  <c r="L70" i="2"/>
  <c r="K70" i="2"/>
  <c r="J70" i="2"/>
  <c r="I70" i="2"/>
  <c r="H70" i="2"/>
  <c r="G70" i="2"/>
  <c r="F70" i="2"/>
  <c r="E70" i="2"/>
  <c r="D70" i="2"/>
  <c r="C70" i="2"/>
  <c r="B70" i="2"/>
  <c r="L88" i="2"/>
  <c r="K88" i="2"/>
  <c r="J88" i="2"/>
  <c r="I88" i="2"/>
  <c r="H88" i="2"/>
  <c r="G88" i="2"/>
  <c r="F88" i="2"/>
  <c r="E88" i="2"/>
  <c r="D88" i="2"/>
  <c r="C88" i="2"/>
  <c r="B88" i="2"/>
  <c r="L37" i="2"/>
  <c r="K37" i="2"/>
  <c r="J37" i="2"/>
  <c r="I37" i="2"/>
  <c r="H37" i="2"/>
  <c r="G37" i="2"/>
  <c r="F37" i="2"/>
  <c r="E37" i="2"/>
  <c r="D37" i="2"/>
  <c r="C37" i="2"/>
  <c r="B37" i="2"/>
  <c r="L68" i="2"/>
  <c r="K68" i="2"/>
  <c r="J68" i="2"/>
  <c r="I68" i="2"/>
  <c r="H68" i="2"/>
  <c r="G68" i="2"/>
  <c r="F68" i="2"/>
  <c r="E68" i="2"/>
  <c r="D68" i="2"/>
  <c r="C68" i="2"/>
  <c r="B68" i="2"/>
  <c r="L9" i="2"/>
  <c r="K9" i="2"/>
  <c r="J9" i="2"/>
  <c r="I9" i="2"/>
  <c r="H9" i="2"/>
  <c r="G9" i="2"/>
  <c r="F9" i="2"/>
  <c r="E9" i="2"/>
  <c r="D9" i="2"/>
  <c r="C9" i="2"/>
  <c r="B9" i="2"/>
  <c r="L52" i="2"/>
  <c r="K52" i="2"/>
  <c r="J52" i="2"/>
  <c r="I52" i="2"/>
  <c r="H52" i="2"/>
  <c r="G52" i="2"/>
  <c r="F52" i="2"/>
  <c r="E52" i="2"/>
  <c r="D52" i="2"/>
  <c r="C52" i="2"/>
  <c r="B52" i="2"/>
  <c r="L49" i="2"/>
  <c r="K49" i="2"/>
  <c r="J49" i="2"/>
  <c r="I49" i="2"/>
  <c r="H49" i="2"/>
  <c r="G49" i="2"/>
  <c r="F49" i="2"/>
  <c r="E49" i="2"/>
  <c r="D49" i="2"/>
  <c r="C49" i="2"/>
  <c r="B49" i="2"/>
  <c r="L20" i="2"/>
  <c r="K20" i="2"/>
  <c r="J20" i="2"/>
  <c r="I20" i="2"/>
  <c r="H20" i="2"/>
  <c r="G20" i="2"/>
  <c r="F20" i="2"/>
  <c r="E20" i="2"/>
  <c r="D20" i="2"/>
  <c r="C20" i="2"/>
  <c r="B20" i="2"/>
  <c r="L21" i="2"/>
  <c r="K21" i="2"/>
  <c r="J21" i="2"/>
  <c r="I21" i="2"/>
  <c r="H21" i="2"/>
  <c r="G21" i="2"/>
  <c r="F21" i="2"/>
  <c r="E21" i="2"/>
  <c r="D21" i="2"/>
  <c r="C21" i="2"/>
  <c r="B21" i="2"/>
  <c r="L26" i="2"/>
  <c r="K26" i="2"/>
  <c r="J26" i="2"/>
  <c r="I26" i="2"/>
  <c r="H26" i="2"/>
  <c r="G26" i="2"/>
  <c r="F26" i="2"/>
  <c r="E26" i="2"/>
  <c r="D26" i="2"/>
  <c r="C26" i="2"/>
  <c r="B26" i="2"/>
  <c r="L121" i="2"/>
  <c r="K121" i="2"/>
  <c r="J121" i="2"/>
  <c r="I121" i="2"/>
  <c r="H121" i="2"/>
  <c r="G121" i="2"/>
  <c r="F121" i="2"/>
  <c r="E121" i="2"/>
  <c r="D121" i="2"/>
  <c r="C121" i="2"/>
  <c r="B121" i="2"/>
  <c r="L2" i="2"/>
  <c r="K2" i="2"/>
  <c r="J2" i="2"/>
  <c r="I2" i="2"/>
  <c r="H2" i="2"/>
  <c r="G2" i="2"/>
  <c r="F2" i="2"/>
  <c r="E2" i="2"/>
  <c r="D2" i="2"/>
  <c r="C2" i="2"/>
  <c r="B2" i="2"/>
  <c r="L87" i="2"/>
  <c r="K87" i="2"/>
  <c r="J87" i="2"/>
  <c r="I87" i="2"/>
  <c r="H87" i="2"/>
  <c r="G87" i="2"/>
  <c r="F87" i="2"/>
  <c r="E87" i="2"/>
  <c r="D87" i="2"/>
  <c r="C87" i="2"/>
  <c r="B87" i="2"/>
  <c r="L84" i="2"/>
  <c r="K84" i="2"/>
  <c r="J84" i="2"/>
  <c r="I84" i="2"/>
  <c r="H84" i="2"/>
  <c r="G84" i="2"/>
  <c r="F84" i="2"/>
  <c r="E84" i="2"/>
  <c r="D84" i="2"/>
  <c r="C84" i="2"/>
  <c r="B84" i="2"/>
  <c r="L43" i="2"/>
  <c r="K43" i="2"/>
  <c r="J43" i="2"/>
  <c r="I43" i="2"/>
  <c r="H43" i="2"/>
  <c r="G43" i="2"/>
  <c r="F43" i="2"/>
  <c r="E43" i="2"/>
  <c r="D43" i="2"/>
  <c r="C43" i="2"/>
  <c r="B43" i="2"/>
  <c r="L69" i="2"/>
  <c r="K69" i="2"/>
  <c r="J69" i="2"/>
  <c r="I69" i="2"/>
  <c r="H69" i="2"/>
  <c r="G69" i="2"/>
  <c r="F69" i="2"/>
  <c r="E69" i="2"/>
  <c r="D69" i="2"/>
  <c r="C69" i="2"/>
  <c r="B69" i="2"/>
  <c r="L51" i="2"/>
  <c r="K51" i="2"/>
  <c r="J51" i="2"/>
  <c r="I51" i="2"/>
  <c r="H51" i="2"/>
  <c r="G51" i="2"/>
  <c r="F51" i="2"/>
  <c r="E51" i="2"/>
  <c r="D51" i="2"/>
  <c r="C51" i="2"/>
  <c r="B51" i="2"/>
  <c r="L80" i="2"/>
  <c r="K80" i="2"/>
  <c r="J80" i="2"/>
  <c r="I80" i="2"/>
  <c r="H80" i="2"/>
  <c r="G80" i="2"/>
  <c r="F80" i="2"/>
  <c r="E80" i="2"/>
  <c r="D80" i="2"/>
  <c r="C80" i="2"/>
  <c r="B80" i="2"/>
  <c r="L106" i="2"/>
  <c r="K106" i="2"/>
  <c r="J106" i="2"/>
  <c r="I106" i="2"/>
  <c r="H106" i="2"/>
  <c r="G106" i="2"/>
  <c r="F106" i="2"/>
  <c r="E106" i="2"/>
  <c r="D106" i="2"/>
  <c r="C106" i="2"/>
  <c r="B106" i="2"/>
  <c r="L98" i="2"/>
  <c r="K98" i="2"/>
  <c r="J98" i="2"/>
  <c r="I98" i="2"/>
  <c r="H98" i="2"/>
  <c r="G98" i="2"/>
  <c r="F98" i="2"/>
  <c r="E98" i="2"/>
  <c r="D98" i="2"/>
  <c r="C98" i="2"/>
  <c r="B98" i="2"/>
  <c r="L119" i="2"/>
  <c r="K119" i="2"/>
  <c r="J119" i="2"/>
  <c r="I119" i="2"/>
  <c r="H119" i="2"/>
  <c r="G119" i="2"/>
  <c r="F119" i="2"/>
  <c r="E119" i="2"/>
  <c r="D119" i="2"/>
  <c r="C119" i="2"/>
  <c r="B119" i="2"/>
  <c r="L104" i="2"/>
  <c r="K104" i="2"/>
  <c r="J104" i="2"/>
  <c r="I104" i="2"/>
  <c r="H104" i="2"/>
  <c r="G104" i="2"/>
  <c r="F104" i="2"/>
  <c r="E104" i="2"/>
  <c r="D104" i="2"/>
  <c r="C104" i="2"/>
  <c r="B104" i="2"/>
  <c r="L111" i="2"/>
  <c r="K111" i="2"/>
  <c r="J111" i="2"/>
  <c r="I111" i="2"/>
  <c r="H111" i="2"/>
  <c r="G111" i="2"/>
  <c r="F111" i="2"/>
  <c r="E111" i="2"/>
  <c r="D111" i="2"/>
  <c r="C111" i="2"/>
  <c r="B111" i="2"/>
  <c r="L40" i="2"/>
  <c r="K40" i="2"/>
  <c r="J40" i="2"/>
  <c r="I40" i="2"/>
  <c r="H40" i="2"/>
  <c r="G40" i="2"/>
  <c r="F40" i="2"/>
  <c r="E40" i="2"/>
  <c r="D40" i="2"/>
  <c r="C40" i="2"/>
  <c r="B40" i="2"/>
  <c r="L75" i="2"/>
  <c r="K75" i="2"/>
  <c r="J75" i="2"/>
  <c r="I75" i="2"/>
  <c r="H75" i="2"/>
  <c r="G75" i="2"/>
  <c r="F75" i="2"/>
  <c r="E75" i="2"/>
  <c r="D75" i="2"/>
  <c r="C75" i="2"/>
  <c r="B75" i="2"/>
  <c r="L74" i="2"/>
  <c r="K74" i="2"/>
  <c r="J74" i="2"/>
  <c r="I74" i="2"/>
  <c r="H74" i="2"/>
  <c r="G74" i="2"/>
  <c r="F74" i="2"/>
  <c r="E74" i="2"/>
  <c r="D74" i="2"/>
  <c r="C74" i="2"/>
  <c r="B74" i="2"/>
  <c r="L85" i="2"/>
  <c r="K85" i="2"/>
  <c r="J85" i="2"/>
  <c r="I85" i="2"/>
  <c r="H85" i="2"/>
  <c r="G85" i="2"/>
  <c r="F85" i="2"/>
  <c r="E85" i="2"/>
  <c r="D85" i="2"/>
  <c r="C85" i="2"/>
  <c r="B85" i="2"/>
  <c r="L79" i="2"/>
  <c r="K79" i="2"/>
  <c r="J79" i="2"/>
  <c r="I79" i="2"/>
  <c r="H79" i="2"/>
  <c r="G79" i="2"/>
  <c r="F79" i="2"/>
  <c r="E79" i="2"/>
  <c r="D79" i="2"/>
  <c r="C79" i="2"/>
  <c r="B79" i="2"/>
  <c r="L62" i="2"/>
  <c r="K62" i="2"/>
  <c r="J62" i="2"/>
  <c r="I62" i="2"/>
  <c r="H62" i="2"/>
  <c r="G62" i="2"/>
  <c r="F62" i="2"/>
  <c r="E62" i="2"/>
  <c r="D62" i="2"/>
  <c r="C62" i="2"/>
  <c r="B62" i="2"/>
  <c r="L86" i="2"/>
  <c r="K86" i="2"/>
  <c r="J86" i="2"/>
  <c r="I86" i="2"/>
  <c r="H86" i="2"/>
  <c r="G86" i="2"/>
  <c r="F86" i="2"/>
  <c r="E86" i="2"/>
  <c r="D86" i="2"/>
  <c r="C86" i="2"/>
  <c r="B86" i="2"/>
  <c r="L57" i="2"/>
  <c r="K57" i="2"/>
  <c r="J57" i="2"/>
  <c r="I57" i="2"/>
  <c r="H57" i="2"/>
  <c r="G57" i="2"/>
  <c r="F57" i="2"/>
  <c r="E57" i="2"/>
  <c r="D57" i="2"/>
  <c r="C57" i="2"/>
  <c r="B57" i="2"/>
  <c r="L17" i="2"/>
  <c r="K17" i="2"/>
  <c r="J17" i="2"/>
  <c r="I17" i="2"/>
  <c r="H17" i="2"/>
  <c r="G17" i="2"/>
  <c r="F17" i="2"/>
  <c r="E17" i="2"/>
  <c r="D17" i="2"/>
  <c r="C17" i="2"/>
  <c r="B17" i="2"/>
  <c r="L60" i="2"/>
  <c r="K60" i="2"/>
  <c r="J60" i="2"/>
  <c r="I60" i="2"/>
  <c r="H60" i="2"/>
  <c r="G60" i="2"/>
  <c r="F60" i="2"/>
  <c r="E60" i="2"/>
  <c r="D60" i="2"/>
  <c r="C60" i="2"/>
  <c r="B60" i="2"/>
  <c r="L42" i="2"/>
  <c r="K42" i="2"/>
  <c r="J42" i="2"/>
  <c r="I42" i="2"/>
  <c r="H42" i="2"/>
  <c r="G42" i="2"/>
  <c r="F42" i="2"/>
  <c r="E42" i="2"/>
  <c r="D42" i="2"/>
  <c r="C42" i="2"/>
  <c r="B42" i="2"/>
  <c r="L117" i="2"/>
  <c r="K117" i="2"/>
  <c r="J117" i="2"/>
  <c r="I117" i="2"/>
  <c r="H117" i="2"/>
  <c r="G117" i="2"/>
  <c r="F117" i="2"/>
  <c r="E117" i="2"/>
  <c r="D117" i="2"/>
  <c r="C117" i="2"/>
  <c r="B117" i="2"/>
</calcChain>
</file>

<file path=xl/sharedStrings.xml><?xml version="1.0" encoding="utf-8"?>
<sst xmlns="http://schemas.openxmlformats.org/spreadsheetml/2006/main" count="732" uniqueCount="317">
  <si>
    <t>stock_code</t>
  </si>
  <si>
    <t>stock_name</t>
  </si>
  <si>
    <t>trade_date</t>
  </si>
  <si>
    <t>pe</t>
  </si>
  <si>
    <t>pe_ttm</t>
  </si>
  <si>
    <t>pb</t>
  </si>
  <si>
    <t>dv_ratio</t>
  </si>
  <si>
    <t>dv_ttm</t>
  </si>
  <si>
    <t>ps</t>
  </si>
  <si>
    <t>ps_ttm</t>
  </si>
  <si>
    <t>total_mv</t>
  </si>
  <si>
    <t>time_percentile</t>
  </si>
  <si>
    <t>000333</t>
  </si>
  <si>
    <t>000523</t>
  </si>
  <si>
    <t>000568</t>
  </si>
  <si>
    <t>000596</t>
  </si>
  <si>
    <t>000651</t>
  </si>
  <si>
    <t>000848</t>
  </si>
  <si>
    <t>000858</t>
  </si>
  <si>
    <t>000885</t>
  </si>
  <si>
    <t>000921</t>
  </si>
  <si>
    <t>000963</t>
  </si>
  <si>
    <t>000999</t>
  </si>
  <si>
    <t>001332</t>
  </si>
  <si>
    <t>001359</t>
  </si>
  <si>
    <t>001367</t>
  </si>
  <si>
    <t>001376</t>
  </si>
  <si>
    <t>001395</t>
  </si>
  <si>
    <t>001400</t>
  </si>
  <si>
    <t>002001</t>
  </si>
  <si>
    <t>002003</t>
  </si>
  <si>
    <t>002014</t>
  </si>
  <si>
    <t>002028</t>
  </si>
  <si>
    <t>002032</t>
  </si>
  <si>
    <t>002128</t>
  </si>
  <si>
    <t>002142</t>
  </si>
  <si>
    <t>002179</t>
  </si>
  <si>
    <t>002262</t>
  </si>
  <si>
    <t>002311</t>
  </si>
  <si>
    <t>002318</t>
  </si>
  <si>
    <t>002463</t>
  </si>
  <si>
    <t>002475</t>
  </si>
  <si>
    <t>002595</t>
  </si>
  <si>
    <t>002648</t>
  </si>
  <si>
    <t>002668</t>
  </si>
  <si>
    <t>002705</t>
  </si>
  <si>
    <t>002749</t>
  </si>
  <si>
    <t>002920</t>
  </si>
  <si>
    <t>002984</t>
  </si>
  <si>
    <t>002991</t>
  </si>
  <si>
    <t>002997</t>
  </si>
  <si>
    <t>003000</t>
  </si>
  <si>
    <t>003013</t>
  </si>
  <si>
    <t>300012</t>
  </si>
  <si>
    <t>300274</t>
  </si>
  <si>
    <t>300360</t>
  </si>
  <si>
    <t>300394</t>
  </si>
  <si>
    <t>300415</t>
  </si>
  <si>
    <t>300453</t>
  </si>
  <si>
    <t>300470</t>
  </si>
  <si>
    <t>300487</t>
  </si>
  <si>
    <t>300628</t>
  </si>
  <si>
    <t>300693</t>
  </si>
  <si>
    <t>300705</t>
  </si>
  <si>
    <t>300724</t>
  </si>
  <si>
    <t>300750</t>
  </si>
  <si>
    <t>300760</t>
  </si>
  <si>
    <t>300832</t>
  </si>
  <si>
    <t>300842</t>
  </si>
  <si>
    <t>300864</t>
  </si>
  <si>
    <t>300866</t>
  </si>
  <si>
    <t>300880</t>
  </si>
  <si>
    <t>300896</t>
  </si>
  <si>
    <t>300910</t>
  </si>
  <si>
    <t>300969</t>
  </si>
  <si>
    <t>300979</t>
  </si>
  <si>
    <t>300993</t>
  </si>
  <si>
    <t>301003</t>
  </si>
  <si>
    <t>301004</t>
  </si>
  <si>
    <t>301015</t>
  </si>
  <si>
    <t>301028</t>
  </si>
  <si>
    <t>301043</t>
  </si>
  <si>
    <t>301061</t>
  </si>
  <si>
    <t>301077</t>
  </si>
  <si>
    <t>301109</t>
  </si>
  <si>
    <t>301187</t>
  </si>
  <si>
    <t>301222</t>
  </si>
  <si>
    <t>301277</t>
  </si>
  <si>
    <t>301309</t>
  </si>
  <si>
    <t>301345</t>
  </si>
  <si>
    <t>301383</t>
  </si>
  <si>
    <t>301439</t>
  </si>
  <si>
    <t>301459</t>
  </si>
  <si>
    <t>301501</t>
  </si>
  <si>
    <t>301538</t>
  </si>
  <si>
    <t>301552</t>
  </si>
  <si>
    <t>301617</t>
  </si>
  <si>
    <t>600211</t>
  </si>
  <si>
    <t>600285</t>
  </si>
  <si>
    <t>600406</t>
  </si>
  <si>
    <t>600519</t>
  </si>
  <si>
    <t>600563</t>
  </si>
  <si>
    <t>600660</t>
  </si>
  <si>
    <t>600690</t>
  </si>
  <si>
    <t>600729</t>
  </si>
  <si>
    <t>600750</t>
  </si>
  <si>
    <t>600779</t>
  </si>
  <si>
    <t>600809</t>
  </si>
  <si>
    <t>600885</t>
  </si>
  <si>
    <t>600900</t>
  </si>
  <si>
    <t>600901</t>
  </si>
  <si>
    <t>600961</t>
  </si>
  <si>
    <t>600970</t>
  </si>
  <si>
    <t>601058</t>
  </si>
  <si>
    <t>601138</t>
  </si>
  <si>
    <t>601336</t>
  </si>
  <si>
    <t>601702</t>
  </si>
  <si>
    <t>601799</t>
  </si>
  <si>
    <t>601899</t>
  </si>
  <si>
    <t>601975</t>
  </si>
  <si>
    <t>603025</t>
  </si>
  <si>
    <t>603040</t>
  </si>
  <si>
    <t>603075</t>
  </si>
  <si>
    <t>603088</t>
  </si>
  <si>
    <t>603091</t>
  </si>
  <si>
    <t>603129</t>
  </si>
  <si>
    <t>603132</t>
  </si>
  <si>
    <t>603150</t>
  </si>
  <si>
    <t>603173</t>
  </si>
  <si>
    <t>603181</t>
  </si>
  <si>
    <t>603194</t>
  </si>
  <si>
    <t>603195</t>
  </si>
  <si>
    <t>603198</t>
  </si>
  <si>
    <t>603201</t>
  </si>
  <si>
    <t>603207</t>
  </si>
  <si>
    <t>603209</t>
  </si>
  <si>
    <t>603230</t>
  </si>
  <si>
    <t>603259</t>
  </si>
  <si>
    <t>603277</t>
  </si>
  <si>
    <t>603296</t>
  </si>
  <si>
    <t>603298</t>
  </si>
  <si>
    <t>603312</t>
  </si>
  <si>
    <t>603355</t>
  </si>
  <si>
    <t>603369</t>
  </si>
  <si>
    <t>603393</t>
  </si>
  <si>
    <t>603408</t>
  </si>
  <si>
    <t>603409</t>
  </si>
  <si>
    <t>603439</t>
  </si>
  <si>
    <t>603519</t>
  </si>
  <si>
    <t>603568</t>
  </si>
  <si>
    <t>603596</t>
  </si>
  <si>
    <t>603600</t>
  </si>
  <si>
    <t>603605</t>
  </si>
  <si>
    <t>603699</t>
  </si>
  <si>
    <t>603871</t>
  </si>
  <si>
    <t>605090</t>
  </si>
  <si>
    <t>605098</t>
  </si>
  <si>
    <t>605099</t>
  </si>
  <si>
    <t>605116</t>
  </si>
  <si>
    <t>605117</t>
  </si>
  <si>
    <t>605166</t>
  </si>
  <si>
    <t>605555</t>
  </si>
  <si>
    <t>605599</t>
  </si>
  <si>
    <t>美的集团</t>
  </si>
  <si>
    <t>红棉股份</t>
  </si>
  <si>
    <t>泸州老窖</t>
  </si>
  <si>
    <t>古井贡酒</t>
  </si>
  <si>
    <t>格力电器</t>
  </si>
  <si>
    <t>承德露露</t>
  </si>
  <si>
    <t>五 粮 液</t>
  </si>
  <si>
    <t>城发环境</t>
  </si>
  <si>
    <t>海信家电</t>
  </si>
  <si>
    <t>华东医药</t>
  </si>
  <si>
    <t>华润三九</t>
  </si>
  <si>
    <t>锡装股份</t>
  </si>
  <si>
    <t>平安电工</t>
  </si>
  <si>
    <t>海森药业</t>
  </si>
  <si>
    <t>百通能源</t>
  </si>
  <si>
    <t>亚联机械</t>
  </si>
  <si>
    <t>江顺科技</t>
  </si>
  <si>
    <t>新 和 成</t>
  </si>
  <si>
    <t>伟星股份</t>
  </si>
  <si>
    <t>永新股份</t>
  </si>
  <si>
    <t>思源电气</t>
  </si>
  <si>
    <t>苏 泊 尔</t>
  </si>
  <si>
    <t>电投能源</t>
  </si>
  <si>
    <t>宁波银行</t>
  </si>
  <si>
    <t>中航光电</t>
  </si>
  <si>
    <t>恩华药业</t>
  </si>
  <si>
    <t>海大集团</t>
  </si>
  <si>
    <t>久立特材</t>
  </si>
  <si>
    <t>沪电股份</t>
  </si>
  <si>
    <t>立讯精密</t>
  </si>
  <si>
    <t>豪迈科技</t>
  </si>
  <si>
    <t>卫星化学</t>
  </si>
  <si>
    <t>TCL智家</t>
  </si>
  <si>
    <t>新宝股份</t>
  </si>
  <si>
    <t>国光股份</t>
  </si>
  <si>
    <t>德赛西威</t>
  </si>
  <si>
    <t>森麒麟</t>
  </si>
  <si>
    <t>甘源食品</t>
  </si>
  <si>
    <t>瑞鹄模具</t>
  </si>
  <si>
    <t>劲仔食品</t>
  </si>
  <si>
    <t>地铁设计</t>
  </si>
  <si>
    <t>华测检测</t>
  </si>
  <si>
    <t>阳光电源</t>
  </si>
  <si>
    <t>炬华科技</t>
  </si>
  <si>
    <t>天孚通信</t>
  </si>
  <si>
    <t>伊之密</t>
  </si>
  <si>
    <t>三鑫医疗</t>
  </si>
  <si>
    <t>中密控股</t>
  </si>
  <si>
    <t>蓝晓科技</t>
  </si>
  <si>
    <t>亿联网络</t>
  </si>
  <si>
    <t>盛弘股份</t>
  </si>
  <si>
    <t>九典制药</t>
  </si>
  <si>
    <t>捷佳伟创</t>
  </si>
  <si>
    <t>宁德时代</t>
  </si>
  <si>
    <t>迈瑞医疗</t>
  </si>
  <si>
    <t>新产业</t>
  </si>
  <si>
    <t>帝科股份</t>
  </si>
  <si>
    <t>南大环境</t>
  </si>
  <si>
    <t>安克创新</t>
  </si>
  <si>
    <t>迦南智能</t>
  </si>
  <si>
    <t>爱美客</t>
  </si>
  <si>
    <t>瑞丰新材</t>
  </si>
  <si>
    <t>恒帅股份</t>
  </si>
  <si>
    <t>华利集团</t>
  </si>
  <si>
    <t>玉马科技</t>
  </si>
  <si>
    <t>江苏博云</t>
  </si>
  <si>
    <t>嘉益股份</t>
  </si>
  <si>
    <t>百洋医药</t>
  </si>
  <si>
    <t>东亚机械</t>
  </si>
  <si>
    <t>绿岛风</t>
  </si>
  <si>
    <t>匠心家居</t>
  </si>
  <si>
    <t>星华新材</t>
  </si>
  <si>
    <t>军信股份</t>
  </si>
  <si>
    <t>欧圣电气</t>
  </si>
  <si>
    <t>浙江恒威</t>
  </si>
  <si>
    <t>新天地</t>
  </si>
  <si>
    <t>万得凯</t>
  </si>
  <si>
    <t>涛涛车业</t>
  </si>
  <si>
    <t>天键股份</t>
  </si>
  <si>
    <t>泓淋电力</t>
  </si>
  <si>
    <t>丰茂股份</t>
  </si>
  <si>
    <t>恒鑫生活</t>
  </si>
  <si>
    <t>骏鼎达</t>
  </si>
  <si>
    <t>科力装备</t>
  </si>
  <si>
    <t>博苑股份</t>
  </si>
  <si>
    <t>西藏药业</t>
  </si>
  <si>
    <t>羚锐制药</t>
  </si>
  <si>
    <t>国电南瑞</t>
  </si>
  <si>
    <t>贵州茅台</t>
  </si>
  <si>
    <t>法拉电子</t>
  </si>
  <si>
    <t>福耀玻璃</t>
  </si>
  <si>
    <t>海尔智家</t>
  </si>
  <si>
    <t>重庆百货</t>
  </si>
  <si>
    <t>江中药业</t>
  </si>
  <si>
    <t>水井坊</t>
  </si>
  <si>
    <t>山西汾酒</t>
  </si>
  <si>
    <t>宏发股份</t>
  </si>
  <si>
    <t>长江电力</t>
  </si>
  <si>
    <t>江苏金租</t>
  </si>
  <si>
    <t>株冶集团</t>
  </si>
  <si>
    <t>中材国际</t>
  </si>
  <si>
    <t>赛轮轮胎</t>
  </si>
  <si>
    <t>工业富联</t>
  </si>
  <si>
    <t>新华保险</t>
  </si>
  <si>
    <t>华峰铝业</t>
  </si>
  <si>
    <t>星宇股份</t>
  </si>
  <si>
    <t>紫金矿业</t>
  </si>
  <si>
    <t>招商南油</t>
  </si>
  <si>
    <t>大豪科技</t>
  </si>
  <si>
    <t>新坐标</t>
  </si>
  <si>
    <t>热威股份</t>
  </si>
  <si>
    <t>宁波精达</t>
  </si>
  <si>
    <t>众鑫股份</t>
  </si>
  <si>
    <t>XD春风动</t>
  </si>
  <si>
    <t>金徽股份</t>
  </si>
  <si>
    <t>万朗磁塑</t>
  </si>
  <si>
    <t>福斯达</t>
  </si>
  <si>
    <t>皇马科技</t>
  </si>
  <si>
    <t>中力股份</t>
  </si>
  <si>
    <t>公牛集团</t>
  </si>
  <si>
    <t>迎驾贡酒</t>
  </si>
  <si>
    <t>常润股份</t>
  </si>
  <si>
    <t>小方制药</t>
  </si>
  <si>
    <t>兴通股份</t>
  </si>
  <si>
    <t>内蒙新华</t>
  </si>
  <si>
    <t>药明康德</t>
  </si>
  <si>
    <t>银都股份</t>
  </si>
  <si>
    <t>华勤技术</t>
  </si>
  <si>
    <t>杭叉集团</t>
  </si>
  <si>
    <t>西典新能</t>
  </si>
  <si>
    <t>莱克电气</t>
  </si>
  <si>
    <t>今世缘</t>
  </si>
  <si>
    <t>新天然气</t>
  </si>
  <si>
    <t>建霖家居</t>
  </si>
  <si>
    <t>汇通控股</t>
  </si>
  <si>
    <t>贵州三力</t>
  </si>
  <si>
    <t>立霸股份</t>
  </si>
  <si>
    <t>伟明环保</t>
  </si>
  <si>
    <t>伯特利</t>
  </si>
  <si>
    <t>永艺股份</t>
  </si>
  <si>
    <t>珀莱雅</t>
  </si>
  <si>
    <t>纽威股份</t>
  </si>
  <si>
    <t>嘉友国际</t>
  </si>
  <si>
    <t>九丰能源</t>
  </si>
  <si>
    <t>行动教育</t>
  </si>
  <si>
    <t>共创草坪</t>
  </si>
  <si>
    <t>奥锐特</t>
  </si>
  <si>
    <t>德业股份</t>
  </si>
  <si>
    <t>聚合顺</t>
  </si>
  <si>
    <t>德昌股份</t>
  </si>
  <si>
    <t>菜百股份</t>
  </si>
  <si>
    <t>20220522</t>
  </si>
  <si>
    <t>代码</t>
  </si>
  <si>
    <t>贡献度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</si>
</sst>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_);[Red]\(#,##0\)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78" fontId="1" fillId="0" borderId="1" xfId="0" applyNumberFormat="1" applyFont="1" applyBorder="1" applyAlignment="1">
      <alignment horizontal="center" vertical="top"/>
    </xf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2"/>
  <sheetViews>
    <sheetView topLeftCell="A37" workbookViewId="0">
      <selection activeCell="C77" sqref="C77"/>
    </sheetView>
  </sheetViews>
  <sheetFormatPr defaultRowHeight="14.4" x14ac:dyDescent="0.25"/>
  <cols>
    <col min="1" max="1" width="15.6640625" style="1" customWidth="1"/>
    <col min="2" max="2" width="15.6640625" style="2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1" t="s">
        <v>41</v>
      </c>
      <c r="B2" s="2" t="s">
        <v>192</v>
      </c>
      <c r="C2" t="s">
        <v>314</v>
      </c>
      <c r="D2">
        <v>16.549299999999999</v>
      </c>
      <c r="E2">
        <v>15.8695</v>
      </c>
      <c r="F2">
        <v>3.0722999999999998</v>
      </c>
      <c r="G2">
        <v>0.97350000000000003</v>
      </c>
      <c r="H2">
        <v>0.97350000000000003</v>
      </c>
      <c r="I2">
        <v>0.82289999999999996</v>
      </c>
      <c r="J2">
        <v>0.79520000000000002</v>
      </c>
      <c r="K2">
        <v>22119219.859999999</v>
      </c>
      <c r="L2">
        <v>100</v>
      </c>
    </row>
    <row r="3" spans="1:12" x14ac:dyDescent="0.25">
      <c r="A3" s="1" t="s">
        <v>64</v>
      </c>
      <c r="B3" s="2" t="s">
        <v>215</v>
      </c>
      <c r="C3" t="s">
        <v>314</v>
      </c>
      <c r="D3">
        <v>6.5263</v>
      </c>
      <c r="E3">
        <v>6.2336999999999998</v>
      </c>
      <c r="F3">
        <v>1.5847</v>
      </c>
      <c r="G3">
        <v>2.3109999999999999</v>
      </c>
      <c r="H3">
        <v>2.3079000000000001</v>
      </c>
      <c r="I3">
        <v>0.95489999999999997</v>
      </c>
      <c r="J3">
        <v>0.88380000000000003</v>
      </c>
      <c r="K3">
        <v>1803590.37</v>
      </c>
      <c r="L3">
        <v>100</v>
      </c>
    </row>
    <row r="4" spans="1:12" x14ac:dyDescent="0.25">
      <c r="A4" s="1" t="s">
        <v>116</v>
      </c>
      <c r="B4" s="2" t="s">
        <v>267</v>
      </c>
      <c r="C4" t="s">
        <v>314</v>
      </c>
      <c r="D4">
        <v>13.0688</v>
      </c>
      <c r="E4">
        <v>12.934100000000001</v>
      </c>
      <c r="F4">
        <v>2.7446000000000002</v>
      </c>
      <c r="G4">
        <v>1.2546999999999999</v>
      </c>
      <c r="H4">
        <v>1.2546999999999999</v>
      </c>
      <c r="I4">
        <v>1.4632000000000001</v>
      </c>
      <c r="J4">
        <v>1.3935999999999999</v>
      </c>
      <c r="K4">
        <v>1591657.78</v>
      </c>
      <c r="L4">
        <v>99.91235758106923</v>
      </c>
    </row>
    <row r="5" spans="1:12" x14ac:dyDescent="0.25">
      <c r="A5" s="1" t="s">
        <v>63</v>
      </c>
      <c r="B5" s="2" t="s">
        <v>214</v>
      </c>
      <c r="C5" t="s">
        <v>314</v>
      </c>
      <c r="D5">
        <v>14.9331</v>
      </c>
      <c r="E5">
        <v>14.93</v>
      </c>
      <c r="F5">
        <v>3.1265999999999998</v>
      </c>
      <c r="G5">
        <v>1.4492</v>
      </c>
      <c r="H5">
        <v>2.0091999999999999</v>
      </c>
      <c r="I5">
        <v>2.6107999999999998</v>
      </c>
      <c r="J5">
        <v>2.5204</v>
      </c>
      <c r="K5">
        <v>765138.5</v>
      </c>
      <c r="L5">
        <v>99.892008639308855</v>
      </c>
    </row>
    <row r="6" spans="1:12" x14ac:dyDescent="0.25">
      <c r="A6" s="1" t="s">
        <v>132</v>
      </c>
      <c r="B6" s="2" t="s">
        <v>283</v>
      </c>
      <c r="C6" t="s">
        <v>314</v>
      </c>
      <c r="D6">
        <v>12.9983</v>
      </c>
      <c r="E6">
        <v>13.436400000000001</v>
      </c>
      <c r="F6">
        <v>3.1535000000000002</v>
      </c>
      <c r="G6">
        <v>3.0901000000000001</v>
      </c>
      <c r="H6">
        <v>3.0901000000000001</v>
      </c>
      <c r="I6">
        <v>4.5829000000000004</v>
      </c>
      <c r="J6">
        <v>4.7628000000000004</v>
      </c>
      <c r="K6">
        <v>3365600</v>
      </c>
      <c r="L6">
        <v>99.876492383696984</v>
      </c>
    </row>
    <row r="7" spans="1:12" x14ac:dyDescent="0.25">
      <c r="A7" s="1" t="s">
        <v>136</v>
      </c>
      <c r="B7" s="2" t="s">
        <v>287</v>
      </c>
      <c r="C7" t="s">
        <v>314</v>
      </c>
      <c r="D7">
        <v>13.1755</v>
      </c>
      <c r="E7">
        <v>12.2171</v>
      </c>
      <c r="F7">
        <v>1.5327</v>
      </c>
      <c r="G7">
        <v>3.5714000000000001</v>
      </c>
      <c r="H7">
        <v>3.5714000000000001</v>
      </c>
      <c r="I7">
        <v>2.4598</v>
      </c>
      <c r="J7">
        <v>2.4188999999999998</v>
      </c>
      <c r="K7">
        <v>445438.98</v>
      </c>
      <c r="L7">
        <v>99.757869249394673</v>
      </c>
    </row>
    <row r="8" spans="1:12" x14ac:dyDescent="0.25">
      <c r="A8" s="1" t="s">
        <v>55</v>
      </c>
      <c r="B8" s="2" t="s">
        <v>206</v>
      </c>
      <c r="C8" t="s">
        <v>314</v>
      </c>
      <c r="D8">
        <v>11.8362</v>
      </c>
      <c r="E8">
        <v>10.814399999999999</v>
      </c>
      <c r="F8">
        <v>2.0081000000000002</v>
      </c>
      <c r="G8">
        <v>4.5442</v>
      </c>
      <c r="H8">
        <v>3.9216000000000002</v>
      </c>
      <c r="I8">
        <v>3.8776999999999999</v>
      </c>
      <c r="J8">
        <v>3.9449999999999998</v>
      </c>
      <c r="K8">
        <v>786706.3</v>
      </c>
      <c r="L8">
        <v>99.662668665667169</v>
      </c>
    </row>
    <row r="9" spans="1:12" x14ac:dyDescent="0.25">
      <c r="A9" s="1" t="s">
        <v>48</v>
      </c>
      <c r="B9" s="2" t="s">
        <v>199</v>
      </c>
      <c r="C9" t="s">
        <v>314</v>
      </c>
      <c r="D9">
        <v>8.7913999999999994</v>
      </c>
      <c r="E9">
        <v>9.4042999999999992</v>
      </c>
      <c r="F9">
        <v>1.4205000000000001</v>
      </c>
      <c r="G9">
        <v>2.6957</v>
      </c>
      <c r="H9">
        <v>1.1249</v>
      </c>
      <c r="I9">
        <v>2.2581000000000002</v>
      </c>
      <c r="J9">
        <v>2.2738999999999998</v>
      </c>
      <c r="K9">
        <v>1921815.62</v>
      </c>
      <c r="L9">
        <v>99.648197009674575</v>
      </c>
    </row>
    <row r="10" spans="1:12" x14ac:dyDescent="0.25">
      <c r="A10" s="1" t="s">
        <v>97</v>
      </c>
      <c r="B10" s="2" t="s">
        <v>248</v>
      </c>
      <c r="C10" t="s">
        <v>314</v>
      </c>
      <c r="D10">
        <v>10.97</v>
      </c>
      <c r="E10">
        <v>11.445</v>
      </c>
      <c r="F10">
        <v>2.9828000000000001</v>
      </c>
      <c r="G10">
        <v>4.2870999999999997</v>
      </c>
      <c r="H10">
        <v>5.4695</v>
      </c>
      <c r="I10">
        <v>4.1089000000000002</v>
      </c>
      <c r="J10">
        <v>4.0974000000000004</v>
      </c>
      <c r="K10">
        <v>1153258.08</v>
      </c>
      <c r="L10">
        <v>99.604594238373195</v>
      </c>
    </row>
    <row r="11" spans="1:12" x14ac:dyDescent="0.25">
      <c r="A11" s="1" t="s">
        <v>115</v>
      </c>
      <c r="B11" s="2" t="s">
        <v>266</v>
      </c>
      <c r="C11" t="s">
        <v>314</v>
      </c>
      <c r="D11">
        <v>5.9503000000000004</v>
      </c>
      <c r="E11">
        <v>5.7443999999999997</v>
      </c>
      <c r="F11">
        <v>1.9545999999999999</v>
      </c>
      <c r="G11">
        <v>2.7783000000000002</v>
      </c>
      <c r="H11">
        <v>2.7783000000000002</v>
      </c>
      <c r="I11">
        <v>1.1774</v>
      </c>
      <c r="J11">
        <v>1.119</v>
      </c>
      <c r="K11">
        <v>15607091.640000001</v>
      </c>
      <c r="L11">
        <v>99.598145285935075</v>
      </c>
    </row>
    <row r="12" spans="1:12" x14ac:dyDescent="0.25">
      <c r="A12" s="1" t="s">
        <v>149</v>
      </c>
      <c r="B12" s="2" t="s">
        <v>300</v>
      </c>
      <c r="C12" t="s">
        <v>314</v>
      </c>
      <c r="D12">
        <v>12.2559</v>
      </c>
      <c r="E12">
        <v>12.2399</v>
      </c>
      <c r="F12">
        <v>2.3812000000000002</v>
      </c>
      <c r="G12">
        <v>1.278</v>
      </c>
      <c r="H12">
        <v>1.278</v>
      </c>
      <c r="I12">
        <v>4.6211000000000002</v>
      </c>
      <c r="J12">
        <v>4.62</v>
      </c>
      <c r="K12">
        <v>3313835.94</v>
      </c>
      <c r="L12">
        <v>99.588307945656652</v>
      </c>
    </row>
    <row r="13" spans="1:12" x14ac:dyDescent="0.25">
      <c r="A13" s="1" t="s">
        <v>111</v>
      </c>
      <c r="B13" s="2" t="s">
        <v>262</v>
      </c>
      <c r="C13" t="s">
        <v>314</v>
      </c>
      <c r="D13">
        <v>13.6814</v>
      </c>
      <c r="E13">
        <v>11.8988</v>
      </c>
      <c r="F13">
        <v>3.4594</v>
      </c>
      <c r="G13">
        <v>0</v>
      </c>
      <c r="I13">
        <v>0.54459999999999997</v>
      </c>
      <c r="J13">
        <v>0.53439999999999999</v>
      </c>
      <c r="K13">
        <v>1076091.32</v>
      </c>
      <c r="L13">
        <v>99.381655788388869</v>
      </c>
    </row>
    <row r="14" spans="1:12" x14ac:dyDescent="0.25">
      <c r="A14" s="1" t="s">
        <v>152</v>
      </c>
      <c r="B14" s="2" t="s">
        <v>303</v>
      </c>
      <c r="C14" t="s">
        <v>314</v>
      </c>
      <c r="D14">
        <v>22.927299999999999</v>
      </c>
      <c r="E14">
        <v>21.704499999999999</v>
      </c>
      <c r="F14">
        <v>6.1927000000000003</v>
      </c>
      <c r="G14">
        <v>1.0089999999999999</v>
      </c>
      <c r="H14">
        <v>1.0089999999999999</v>
      </c>
      <c r="I14">
        <v>3.3012999999999999</v>
      </c>
      <c r="J14">
        <v>3.2479</v>
      </c>
      <c r="K14">
        <v>3558303.68</v>
      </c>
      <c r="L14">
        <v>99.123767798466588</v>
      </c>
    </row>
    <row r="15" spans="1:12" x14ac:dyDescent="0.25">
      <c r="A15" s="1" t="s">
        <v>23</v>
      </c>
      <c r="B15" s="2" t="s">
        <v>174</v>
      </c>
      <c r="C15" t="s">
        <v>314</v>
      </c>
      <c r="D15">
        <v>14.894299999999999</v>
      </c>
      <c r="E15">
        <v>14.484500000000001</v>
      </c>
      <c r="F15">
        <v>1.5934999999999999</v>
      </c>
      <c r="G15">
        <v>2.8679999999999999</v>
      </c>
      <c r="H15">
        <v>2.8944000000000001</v>
      </c>
      <c r="I15">
        <v>2.4779</v>
      </c>
      <c r="J15">
        <v>2.4908999999999999</v>
      </c>
      <c r="K15">
        <v>380050</v>
      </c>
      <c r="L15">
        <v>99.066874027993777</v>
      </c>
    </row>
    <row r="16" spans="1:12" x14ac:dyDescent="0.25">
      <c r="A16" s="1" t="s">
        <v>158</v>
      </c>
      <c r="B16" s="2" t="s">
        <v>309</v>
      </c>
      <c r="C16" t="s">
        <v>314</v>
      </c>
      <c r="D16">
        <v>24.122699999999998</v>
      </c>
      <c r="E16">
        <v>21.831600000000002</v>
      </c>
      <c r="F16">
        <v>3.5343</v>
      </c>
      <c r="G16">
        <v>1.0441</v>
      </c>
      <c r="H16">
        <v>1.0441</v>
      </c>
      <c r="I16">
        <v>5.7995000000000001</v>
      </c>
      <c r="J16">
        <v>5.5499000000000001</v>
      </c>
      <c r="K16">
        <v>855853.36</v>
      </c>
      <c r="L16">
        <v>98.938992042440319</v>
      </c>
    </row>
    <row r="17" spans="1:12" x14ac:dyDescent="0.25">
      <c r="A17" s="1" t="s">
        <v>53</v>
      </c>
      <c r="B17" s="2" t="s">
        <v>204</v>
      </c>
      <c r="C17" t="s">
        <v>314</v>
      </c>
      <c r="D17">
        <v>20.152100000000001</v>
      </c>
      <c r="E17">
        <v>20.072600000000001</v>
      </c>
      <c r="F17">
        <v>2.6335000000000002</v>
      </c>
      <c r="G17">
        <v>0.90229999999999999</v>
      </c>
      <c r="I17">
        <v>3.0508999999999999</v>
      </c>
      <c r="J17">
        <v>3.004</v>
      </c>
      <c r="K17">
        <v>1856159.52</v>
      </c>
      <c r="L17">
        <v>98.913928862340484</v>
      </c>
    </row>
    <row r="18" spans="1:12" x14ac:dyDescent="0.25">
      <c r="A18" s="1" t="s">
        <v>15</v>
      </c>
      <c r="B18" s="2" t="s">
        <v>166</v>
      </c>
      <c r="C18" t="s">
        <v>314</v>
      </c>
      <c r="D18">
        <v>14.5916</v>
      </c>
      <c r="E18">
        <v>13.9253</v>
      </c>
      <c r="F18">
        <v>3.0424000000000002</v>
      </c>
      <c r="G18">
        <v>2.9546999999999999</v>
      </c>
      <c r="H18">
        <v>3.6113</v>
      </c>
      <c r="I18">
        <v>3.4144999999999999</v>
      </c>
      <c r="J18">
        <v>3.2942999999999998</v>
      </c>
      <c r="K18">
        <v>8050578</v>
      </c>
      <c r="L18">
        <v>98.856121537086679</v>
      </c>
    </row>
    <row r="19" spans="1:12" x14ac:dyDescent="0.25">
      <c r="A19" s="1" t="s">
        <v>154</v>
      </c>
      <c r="B19" s="2" t="s">
        <v>305</v>
      </c>
      <c r="C19" t="s">
        <v>314</v>
      </c>
      <c r="D19">
        <v>10.8018</v>
      </c>
      <c r="E19">
        <v>11.1998</v>
      </c>
      <c r="F19">
        <v>2.3557000000000001</v>
      </c>
      <c r="G19">
        <v>4.6426999999999996</v>
      </c>
      <c r="H19">
        <v>4.6426999999999996</v>
      </c>
      <c r="I19">
        <v>1.5750999999999999</v>
      </c>
      <c r="J19">
        <v>1.5228999999999999</v>
      </c>
      <c r="K19">
        <v>1378757.3</v>
      </c>
      <c r="L19">
        <v>98.699095022624434</v>
      </c>
    </row>
    <row r="20" spans="1:12" x14ac:dyDescent="0.25">
      <c r="A20" s="1" t="s">
        <v>27</v>
      </c>
      <c r="B20" s="2" t="s">
        <v>178</v>
      </c>
      <c r="C20" t="s">
        <v>314</v>
      </c>
      <c r="D20">
        <v>26.298500000000001</v>
      </c>
      <c r="E20">
        <v>19.609100000000002</v>
      </c>
      <c r="F20">
        <v>3.6263000000000001</v>
      </c>
      <c r="I20">
        <v>4.7027000000000001</v>
      </c>
      <c r="J20">
        <v>4.1525999999999996</v>
      </c>
      <c r="K20">
        <v>406712.88</v>
      </c>
      <c r="L20">
        <v>98.630136986301366</v>
      </c>
    </row>
    <row r="21" spans="1:12" x14ac:dyDescent="0.25">
      <c r="A21" s="1" t="s">
        <v>59</v>
      </c>
      <c r="B21" s="2" t="s">
        <v>210</v>
      </c>
      <c r="C21" t="s">
        <v>314</v>
      </c>
      <c r="D21">
        <v>18.9206</v>
      </c>
      <c r="E21">
        <v>18.383400000000002</v>
      </c>
      <c r="F21">
        <v>2.6722000000000001</v>
      </c>
      <c r="G21">
        <v>2.74</v>
      </c>
      <c r="H21">
        <v>2.74</v>
      </c>
      <c r="I21">
        <v>4.7401</v>
      </c>
      <c r="J21">
        <v>4.5263</v>
      </c>
      <c r="K21">
        <v>742546.95</v>
      </c>
      <c r="L21">
        <v>98.593879239040533</v>
      </c>
    </row>
    <row r="22" spans="1:12" x14ac:dyDescent="0.25">
      <c r="A22" s="1" t="s">
        <v>45</v>
      </c>
      <c r="B22" s="2" t="s">
        <v>196</v>
      </c>
      <c r="C22" t="s">
        <v>314</v>
      </c>
      <c r="D22">
        <v>11.011699999999999</v>
      </c>
      <c r="E22">
        <v>10.286300000000001</v>
      </c>
      <c r="F22">
        <v>1.3815999999999999</v>
      </c>
      <c r="G22">
        <v>2.8228</v>
      </c>
      <c r="H22">
        <v>2.8228</v>
      </c>
      <c r="I22">
        <v>0.68920000000000003</v>
      </c>
      <c r="J22">
        <v>0.67479999999999996</v>
      </c>
      <c r="K22">
        <v>1159358.6100000001</v>
      </c>
      <c r="L22">
        <v>98.404062386652157</v>
      </c>
    </row>
    <row r="23" spans="1:12" x14ac:dyDescent="0.25">
      <c r="A23" s="1" t="s">
        <v>44</v>
      </c>
      <c r="B23" s="2" t="s">
        <v>195</v>
      </c>
      <c r="C23" t="s">
        <v>314</v>
      </c>
      <c r="D23">
        <v>10.8704</v>
      </c>
      <c r="E23">
        <v>10.110900000000001</v>
      </c>
      <c r="F23">
        <v>4.0683999999999996</v>
      </c>
      <c r="G23">
        <v>0</v>
      </c>
      <c r="I23">
        <v>0.60340000000000005</v>
      </c>
      <c r="J23">
        <v>0.59050000000000002</v>
      </c>
      <c r="K23">
        <v>1107961.8799999999</v>
      </c>
      <c r="L23">
        <v>98.395006687472133</v>
      </c>
    </row>
    <row r="24" spans="1:12" x14ac:dyDescent="0.25">
      <c r="A24" s="1" t="s">
        <v>54</v>
      </c>
      <c r="B24" s="2" t="s">
        <v>205</v>
      </c>
      <c r="C24" t="s">
        <v>314</v>
      </c>
      <c r="D24">
        <v>11.3765</v>
      </c>
      <c r="E24">
        <v>9.8348999999999993</v>
      </c>
      <c r="F24">
        <v>3.0787</v>
      </c>
      <c r="G24">
        <v>1.1299999999999999</v>
      </c>
      <c r="H24">
        <v>1.1299999999999999</v>
      </c>
      <c r="I24">
        <v>1.6126</v>
      </c>
      <c r="J24">
        <v>1.4897</v>
      </c>
      <c r="K24">
        <v>12555368.380000001</v>
      </c>
      <c r="L24">
        <v>98.25474586650337</v>
      </c>
    </row>
    <row r="25" spans="1:12" x14ac:dyDescent="0.25">
      <c r="A25" s="1" t="s">
        <v>75</v>
      </c>
      <c r="B25" s="2" t="s">
        <v>226</v>
      </c>
      <c r="C25" t="s">
        <v>314</v>
      </c>
      <c r="D25">
        <v>15.7987</v>
      </c>
      <c r="E25">
        <v>15.9046</v>
      </c>
      <c r="F25">
        <v>3.9352</v>
      </c>
      <c r="G25">
        <v>2.3081</v>
      </c>
      <c r="H25">
        <v>4.4238999999999997</v>
      </c>
      <c r="I25">
        <v>2.5272999999999999</v>
      </c>
      <c r="J25">
        <v>2.4668999999999999</v>
      </c>
      <c r="K25">
        <v>6067233</v>
      </c>
      <c r="L25">
        <v>98.179979777553086</v>
      </c>
    </row>
    <row r="26" spans="1:12" x14ac:dyDescent="0.25">
      <c r="A26" s="1" t="s">
        <v>142</v>
      </c>
      <c r="B26" s="2" t="s">
        <v>293</v>
      </c>
      <c r="C26" t="s">
        <v>314</v>
      </c>
      <c r="D26">
        <v>10.1378</v>
      </c>
      <c r="E26">
        <v>10.5139</v>
      </c>
      <c r="F26">
        <v>2.4601000000000002</v>
      </c>
      <c r="G26">
        <v>6.8964999999999996</v>
      </c>
      <c r="H26">
        <v>6.8964999999999996</v>
      </c>
      <c r="I26">
        <v>1.2774000000000001</v>
      </c>
      <c r="J26">
        <v>1.2677</v>
      </c>
      <c r="K26">
        <v>1247395.8500000001</v>
      </c>
      <c r="L26">
        <v>98.155737704918039</v>
      </c>
    </row>
    <row r="27" spans="1:12" x14ac:dyDescent="0.25">
      <c r="A27" s="1" t="s">
        <v>106</v>
      </c>
      <c r="B27" s="2" t="s">
        <v>257</v>
      </c>
      <c r="C27" t="s">
        <v>314</v>
      </c>
      <c r="D27">
        <v>16.3188</v>
      </c>
      <c r="E27">
        <v>16.270299999999999</v>
      </c>
      <c r="F27">
        <v>4.0766999999999998</v>
      </c>
      <c r="G27">
        <v>2.0310000000000001</v>
      </c>
      <c r="H27">
        <v>2.0310000000000001</v>
      </c>
      <c r="I27">
        <v>4.1948999999999996</v>
      </c>
      <c r="J27">
        <v>4.1745000000000001</v>
      </c>
      <c r="K27">
        <v>2188401.86</v>
      </c>
      <c r="L27">
        <v>97.919450276770377</v>
      </c>
    </row>
    <row r="28" spans="1:12" x14ac:dyDescent="0.25">
      <c r="A28" s="1" t="s">
        <v>43</v>
      </c>
      <c r="B28" s="2" t="s">
        <v>194</v>
      </c>
      <c r="C28" t="s">
        <v>314</v>
      </c>
      <c r="D28">
        <v>9.5425000000000004</v>
      </c>
      <c r="E28">
        <v>8.7553999999999998</v>
      </c>
      <c r="F28">
        <v>1.8209</v>
      </c>
      <c r="G28">
        <v>2.3256000000000001</v>
      </c>
      <c r="I28">
        <v>1.2693000000000001</v>
      </c>
      <c r="J28">
        <v>1.1782999999999999</v>
      </c>
      <c r="K28">
        <v>5794070.5899999999</v>
      </c>
      <c r="L28">
        <v>97.642015005359056</v>
      </c>
    </row>
    <row r="29" spans="1:12" x14ac:dyDescent="0.25">
      <c r="A29" s="1" t="s">
        <v>61</v>
      </c>
      <c r="B29" s="2" t="s">
        <v>212</v>
      </c>
      <c r="C29" t="s">
        <v>314</v>
      </c>
      <c r="D29">
        <v>16.743600000000001</v>
      </c>
      <c r="E29">
        <v>16.7851</v>
      </c>
      <c r="F29">
        <v>4.6619999999999999</v>
      </c>
      <c r="G29">
        <v>4.2713999999999999</v>
      </c>
      <c r="H29">
        <v>4.2713999999999999</v>
      </c>
      <c r="I29">
        <v>7.8868999999999998</v>
      </c>
      <c r="J29">
        <v>7.8289999999999997</v>
      </c>
      <c r="K29">
        <v>4433463.7300000004</v>
      </c>
      <c r="L29">
        <v>97.536450477626943</v>
      </c>
    </row>
    <row r="30" spans="1:12" x14ac:dyDescent="0.25">
      <c r="A30" s="1" t="s">
        <v>156</v>
      </c>
      <c r="B30" s="2" t="s">
        <v>307</v>
      </c>
      <c r="C30" t="s">
        <v>314</v>
      </c>
      <c r="D30">
        <v>15.789300000000001</v>
      </c>
      <c r="E30">
        <v>15.542199999999999</v>
      </c>
      <c r="F30">
        <v>4.7106000000000003</v>
      </c>
      <c r="G30">
        <v>6.9751000000000003</v>
      </c>
      <c r="H30">
        <v>6.2996999999999996</v>
      </c>
      <c r="I30">
        <v>5.4127999999999998</v>
      </c>
      <c r="J30">
        <v>5.4837999999999996</v>
      </c>
      <c r="K30">
        <v>424056.91</v>
      </c>
      <c r="L30">
        <v>97.278225806451616</v>
      </c>
    </row>
    <row r="31" spans="1:12" x14ac:dyDescent="0.25">
      <c r="A31" s="1" t="s">
        <v>120</v>
      </c>
      <c r="B31" s="2" t="s">
        <v>271</v>
      </c>
      <c r="C31" t="s">
        <v>314</v>
      </c>
      <c r="D31">
        <v>24.395</v>
      </c>
      <c r="E31">
        <v>23.588899999999999</v>
      </c>
      <c r="F31">
        <v>6.5759999999999996</v>
      </c>
      <c r="G31">
        <v>2.3346</v>
      </c>
      <c r="H31">
        <v>2.7237</v>
      </c>
      <c r="I31">
        <v>5.6360000000000001</v>
      </c>
      <c r="J31">
        <v>5.4580000000000002</v>
      </c>
      <c r="K31">
        <v>1425289.58</v>
      </c>
      <c r="L31">
        <v>97.103847745138609</v>
      </c>
    </row>
    <row r="32" spans="1:12" x14ac:dyDescent="0.25">
      <c r="A32" s="1" t="s">
        <v>126</v>
      </c>
      <c r="B32" s="2" t="s">
        <v>277</v>
      </c>
      <c r="C32" t="s">
        <v>314</v>
      </c>
      <c r="D32">
        <v>23.334299999999999</v>
      </c>
      <c r="E32">
        <v>22.7149</v>
      </c>
      <c r="F32">
        <v>3.593</v>
      </c>
      <c r="G32">
        <v>3.6027999999999998</v>
      </c>
      <c r="H32">
        <v>3.4270999999999998</v>
      </c>
      <c r="I32">
        <v>7.2314999999999996</v>
      </c>
      <c r="J32">
        <v>7.0301999999999998</v>
      </c>
      <c r="K32">
        <v>1112964</v>
      </c>
      <c r="L32">
        <v>96.962025316455694</v>
      </c>
    </row>
    <row r="33" spans="1:12" x14ac:dyDescent="0.25">
      <c r="A33" s="1" t="s">
        <v>89</v>
      </c>
      <c r="B33" s="2" t="s">
        <v>240</v>
      </c>
      <c r="C33" t="s">
        <v>314</v>
      </c>
      <c r="D33">
        <v>16.347799999999999</v>
      </c>
      <c r="E33">
        <v>15.1097</v>
      </c>
      <c r="F33">
        <v>2.194</v>
      </c>
      <c r="G33">
        <v>2.3168000000000002</v>
      </c>
      <c r="H33">
        <v>3.0872000000000002</v>
      </c>
      <c r="I33">
        <v>2.3685</v>
      </c>
      <c r="J33">
        <v>2.2772000000000001</v>
      </c>
      <c r="K33">
        <v>705020</v>
      </c>
      <c r="L33">
        <v>96.946564885496173</v>
      </c>
    </row>
    <row r="34" spans="1:12" x14ac:dyDescent="0.25">
      <c r="A34" s="1" t="s">
        <v>135</v>
      </c>
      <c r="B34" s="2" t="s">
        <v>286</v>
      </c>
      <c r="C34" t="s">
        <v>314</v>
      </c>
      <c r="D34">
        <v>11.6342</v>
      </c>
      <c r="E34">
        <v>11.7576</v>
      </c>
      <c r="F34">
        <v>1.5853999999999999</v>
      </c>
      <c r="G34">
        <v>1.0152000000000001</v>
      </c>
      <c r="H34">
        <v>1.3723000000000001</v>
      </c>
      <c r="I34">
        <v>2.6913999999999998</v>
      </c>
      <c r="J34">
        <v>2.6972</v>
      </c>
      <c r="K34">
        <v>407680</v>
      </c>
      <c r="L34">
        <v>96.875</v>
      </c>
    </row>
    <row r="35" spans="1:12" x14ac:dyDescent="0.25">
      <c r="A35" s="1" t="s">
        <v>143</v>
      </c>
      <c r="B35" s="2" t="s">
        <v>294</v>
      </c>
      <c r="C35" t="s">
        <v>314</v>
      </c>
      <c r="D35">
        <v>16.396599999999999</v>
      </c>
      <c r="E35">
        <v>15.877800000000001</v>
      </c>
      <c r="F35">
        <v>3.2719</v>
      </c>
      <c r="G35">
        <v>2.2286999999999999</v>
      </c>
      <c r="H35">
        <v>2.2286999999999999</v>
      </c>
      <c r="I35">
        <v>4.8460000000000001</v>
      </c>
      <c r="J35">
        <v>4.6726999999999999</v>
      </c>
      <c r="K35">
        <v>5594391.7699999996</v>
      </c>
      <c r="L35">
        <v>96.863189720332571</v>
      </c>
    </row>
    <row r="36" spans="1:12" x14ac:dyDescent="0.25">
      <c r="A36" s="1" t="s">
        <v>160</v>
      </c>
      <c r="B36" s="2" t="s">
        <v>311</v>
      </c>
      <c r="C36" t="s">
        <v>314</v>
      </c>
      <c r="D36">
        <v>12.2828</v>
      </c>
      <c r="E36">
        <v>11.865500000000001</v>
      </c>
      <c r="F36">
        <v>1.9096</v>
      </c>
      <c r="G36">
        <v>2.4382000000000001</v>
      </c>
      <c r="H36">
        <v>2.4382000000000001</v>
      </c>
      <c r="I36">
        <v>0.51459999999999995</v>
      </c>
      <c r="J36">
        <v>0.52010000000000001</v>
      </c>
      <c r="K36">
        <v>368859.04</v>
      </c>
      <c r="L36">
        <v>96.739130434782609</v>
      </c>
    </row>
    <row r="37" spans="1:12" x14ac:dyDescent="0.25">
      <c r="A37" s="1" t="s">
        <v>67</v>
      </c>
      <c r="B37" s="2" t="s">
        <v>218</v>
      </c>
      <c r="C37" t="s">
        <v>314</v>
      </c>
      <c r="D37">
        <v>25.069700000000001</v>
      </c>
      <c r="E37">
        <v>24.915800000000001</v>
      </c>
      <c r="F37">
        <v>5.0910000000000002</v>
      </c>
      <c r="G37">
        <v>1.7141</v>
      </c>
      <c r="I37">
        <v>10.1069</v>
      </c>
      <c r="J37">
        <v>9.8818000000000001</v>
      </c>
      <c r="K37">
        <v>4583883.3899999997</v>
      </c>
      <c r="L37">
        <v>96.320523303352417</v>
      </c>
    </row>
    <row r="38" spans="1:12" x14ac:dyDescent="0.25">
      <c r="A38" s="1" t="s">
        <v>79</v>
      </c>
      <c r="B38" s="2" t="s">
        <v>230</v>
      </c>
      <c r="C38" t="s">
        <v>314</v>
      </c>
      <c r="D38">
        <v>13.429399999999999</v>
      </c>
      <c r="E38">
        <v>15.2105</v>
      </c>
      <c r="F38">
        <v>4.7381000000000002</v>
      </c>
      <c r="G38">
        <v>4.3122999999999996</v>
      </c>
      <c r="H38">
        <v>4.3124000000000002</v>
      </c>
      <c r="I38">
        <v>1.1474</v>
      </c>
      <c r="J38">
        <v>1.1225000000000001</v>
      </c>
      <c r="K38">
        <v>928769.48</v>
      </c>
      <c r="L38">
        <v>96.194503171247362</v>
      </c>
    </row>
    <row r="39" spans="1:12" x14ac:dyDescent="0.25">
      <c r="A39" s="1" t="s">
        <v>125</v>
      </c>
      <c r="B39" s="2" t="s">
        <v>276</v>
      </c>
      <c r="C39" t="s">
        <v>314</v>
      </c>
      <c r="D39">
        <v>17.816700000000001</v>
      </c>
      <c r="E39">
        <v>16.292899999999999</v>
      </c>
      <c r="F39">
        <v>4.2621000000000002</v>
      </c>
      <c r="G39">
        <v>1.2012</v>
      </c>
      <c r="H39">
        <v>2.2402000000000002</v>
      </c>
      <c r="I39">
        <v>1.7437</v>
      </c>
      <c r="J39">
        <v>1.6158999999999999</v>
      </c>
      <c r="K39">
        <v>2622199.7200000002</v>
      </c>
      <c r="L39">
        <v>96.01910828025477</v>
      </c>
    </row>
    <row r="40" spans="1:12" x14ac:dyDescent="0.25">
      <c r="A40" s="1" t="s">
        <v>50</v>
      </c>
      <c r="B40" s="2" t="s">
        <v>201</v>
      </c>
      <c r="C40" t="s">
        <v>314</v>
      </c>
      <c r="D40">
        <v>21.181999999999999</v>
      </c>
      <c r="E40">
        <v>19.951499999999999</v>
      </c>
      <c r="F40">
        <v>3.2778999999999998</v>
      </c>
      <c r="G40">
        <v>0.84630000000000005</v>
      </c>
      <c r="H40">
        <v>0.84630000000000005</v>
      </c>
      <c r="I40">
        <v>3.0608</v>
      </c>
      <c r="J40">
        <v>2.7835999999999999</v>
      </c>
      <c r="K40">
        <v>742044.1</v>
      </c>
      <c r="L40">
        <v>95.450568678915133</v>
      </c>
    </row>
    <row r="41" spans="1:12" x14ac:dyDescent="0.25">
      <c r="A41" s="1" t="s">
        <v>131</v>
      </c>
      <c r="B41" s="2" t="s">
        <v>282</v>
      </c>
      <c r="C41" t="s">
        <v>314</v>
      </c>
      <c r="D41">
        <v>21.580300000000001</v>
      </c>
      <c r="E41">
        <v>21.3522</v>
      </c>
      <c r="F41">
        <v>5.4637000000000002</v>
      </c>
      <c r="G41">
        <v>2.9977</v>
      </c>
      <c r="H41">
        <v>2.9977</v>
      </c>
      <c r="I41">
        <v>5.4779</v>
      </c>
      <c r="J41">
        <v>5.4391999999999996</v>
      </c>
      <c r="K41">
        <v>9219553.6799999997</v>
      </c>
      <c r="L41">
        <v>95.337995337995338</v>
      </c>
    </row>
    <row r="42" spans="1:12" x14ac:dyDescent="0.25">
      <c r="A42" s="1" t="s">
        <v>56</v>
      </c>
      <c r="B42" s="2" t="s">
        <v>207</v>
      </c>
      <c r="C42" t="s">
        <v>314</v>
      </c>
      <c r="D42">
        <v>30.589400000000001</v>
      </c>
      <c r="E42">
        <v>29.3078</v>
      </c>
      <c r="F42">
        <v>9.3992000000000004</v>
      </c>
      <c r="G42">
        <v>1.6366000000000001</v>
      </c>
      <c r="H42">
        <v>1.6366000000000001</v>
      </c>
      <c r="I42">
        <v>12.6388</v>
      </c>
      <c r="J42">
        <v>11.8619</v>
      </c>
      <c r="K42">
        <v>4109753.58</v>
      </c>
      <c r="L42">
        <v>95.286059629331191</v>
      </c>
    </row>
    <row r="43" spans="1:12" x14ac:dyDescent="0.25">
      <c r="A43" s="1" t="s">
        <v>29</v>
      </c>
      <c r="B43" s="2" t="s">
        <v>180</v>
      </c>
      <c r="C43" t="s">
        <v>314</v>
      </c>
      <c r="D43">
        <v>11.511200000000001</v>
      </c>
      <c r="E43">
        <v>9.8204999999999991</v>
      </c>
      <c r="F43">
        <v>2.3224</v>
      </c>
      <c r="G43">
        <v>2.0472999999999999</v>
      </c>
      <c r="H43">
        <v>3.1838000000000002</v>
      </c>
      <c r="I43">
        <v>3.1261000000000001</v>
      </c>
      <c r="J43">
        <v>2.9956999999999998</v>
      </c>
      <c r="K43">
        <v>6755380.8499999996</v>
      </c>
      <c r="L43">
        <v>94.967923015236565</v>
      </c>
    </row>
    <row r="44" spans="1:12" x14ac:dyDescent="0.25">
      <c r="A44" s="1" t="s">
        <v>118</v>
      </c>
      <c r="B44" s="2" t="s">
        <v>269</v>
      </c>
      <c r="C44" t="s">
        <v>314</v>
      </c>
      <c r="D44">
        <v>14.8268</v>
      </c>
      <c r="E44">
        <v>13.216200000000001</v>
      </c>
      <c r="F44">
        <v>3.2926000000000002</v>
      </c>
      <c r="G44">
        <v>1.6778999999999999</v>
      </c>
      <c r="H44">
        <v>1.6778999999999999</v>
      </c>
      <c r="I44">
        <v>1.5649999999999999</v>
      </c>
      <c r="J44">
        <v>1.5439000000000001</v>
      </c>
      <c r="K44">
        <v>47520702.200000003</v>
      </c>
      <c r="L44">
        <v>94.86242999756513</v>
      </c>
    </row>
    <row r="45" spans="1:12" x14ac:dyDescent="0.25">
      <c r="A45" s="1" t="s">
        <v>13</v>
      </c>
      <c r="B45" s="2" t="s">
        <v>164</v>
      </c>
      <c r="C45" t="s">
        <v>314</v>
      </c>
      <c r="D45">
        <v>11.985200000000001</v>
      </c>
      <c r="E45">
        <v>12.2239</v>
      </c>
      <c r="F45">
        <v>3.2464</v>
      </c>
      <c r="G45">
        <v>0</v>
      </c>
      <c r="I45">
        <v>2.9948000000000001</v>
      </c>
      <c r="J45">
        <v>3.0767000000000002</v>
      </c>
      <c r="K45">
        <v>614881.93000000005</v>
      </c>
      <c r="L45">
        <v>94.838163740215791</v>
      </c>
    </row>
    <row r="46" spans="1:12" x14ac:dyDescent="0.25">
      <c r="A46" s="1" t="s">
        <v>38</v>
      </c>
      <c r="B46" s="2" t="s">
        <v>189</v>
      </c>
      <c r="C46" t="s">
        <v>314</v>
      </c>
      <c r="D46">
        <v>22.400099999999998</v>
      </c>
      <c r="E46">
        <v>20.482500000000002</v>
      </c>
      <c r="F46">
        <v>4.1101000000000001</v>
      </c>
      <c r="G46">
        <v>0.82450000000000001</v>
      </c>
      <c r="H46">
        <v>0.82450000000000001</v>
      </c>
      <c r="I46">
        <v>0.88039999999999996</v>
      </c>
      <c r="J46">
        <v>0.8619</v>
      </c>
      <c r="K46">
        <v>10088979.82</v>
      </c>
      <c r="L46">
        <v>94.701632325394698</v>
      </c>
    </row>
    <row r="47" spans="1:12" x14ac:dyDescent="0.25">
      <c r="A47" s="1" t="s">
        <v>26</v>
      </c>
      <c r="B47" s="2" t="s">
        <v>177</v>
      </c>
      <c r="C47" t="s">
        <v>314</v>
      </c>
      <c r="D47">
        <v>30.3203</v>
      </c>
      <c r="E47">
        <v>30.1449</v>
      </c>
      <c r="F47">
        <v>5.2949999999999999</v>
      </c>
      <c r="G47">
        <v>1.1923999999999999</v>
      </c>
      <c r="H47">
        <v>1.1893</v>
      </c>
      <c r="I47">
        <v>5.1197999999999997</v>
      </c>
      <c r="J47">
        <v>5.1898</v>
      </c>
      <c r="K47">
        <v>579812.19999999995</v>
      </c>
      <c r="L47">
        <v>94.369973190348517</v>
      </c>
    </row>
    <row r="48" spans="1:12" x14ac:dyDescent="0.25">
      <c r="A48" s="1" t="s">
        <v>107</v>
      </c>
      <c r="B48" s="2" t="s">
        <v>258</v>
      </c>
      <c r="C48" t="s">
        <v>314</v>
      </c>
      <c r="D48">
        <v>18.773499999999999</v>
      </c>
      <c r="E48">
        <v>18.200900000000001</v>
      </c>
      <c r="F48">
        <v>5.9865000000000004</v>
      </c>
      <c r="G48">
        <v>2.3195000000000001</v>
      </c>
      <c r="H48">
        <v>3.6253000000000002</v>
      </c>
      <c r="I48">
        <v>6.3825000000000003</v>
      </c>
      <c r="J48">
        <v>6.1792999999999996</v>
      </c>
      <c r="K48">
        <v>22984125.940000001</v>
      </c>
      <c r="L48">
        <v>93.736465100782937</v>
      </c>
    </row>
    <row r="49" spans="1:12" x14ac:dyDescent="0.25">
      <c r="A49" s="1" t="s">
        <v>66</v>
      </c>
      <c r="B49" s="2" t="s">
        <v>217</v>
      </c>
      <c r="C49" t="s">
        <v>314</v>
      </c>
      <c r="D49">
        <v>23.616099999999999</v>
      </c>
      <c r="E49">
        <v>24.742699999999999</v>
      </c>
      <c r="F49">
        <v>7.1407999999999996</v>
      </c>
      <c r="G49">
        <v>3.1722999999999999</v>
      </c>
      <c r="H49">
        <v>3.1722999999999999</v>
      </c>
      <c r="I49">
        <v>7.5033000000000003</v>
      </c>
      <c r="J49">
        <v>7.7427000000000001</v>
      </c>
      <c r="K49">
        <v>27556368</v>
      </c>
      <c r="L49">
        <v>93.578553615960104</v>
      </c>
    </row>
    <row r="50" spans="1:12" x14ac:dyDescent="0.25">
      <c r="A50" s="1" t="s">
        <v>140</v>
      </c>
      <c r="B50" s="2" t="s">
        <v>291</v>
      </c>
      <c r="C50" t="s">
        <v>314</v>
      </c>
      <c r="D50">
        <v>12.527900000000001</v>
      </c>
      <c r="E50">
        <v>12.1816</v>
      </c>
      <c r="F50">
        <v>2.3927</v>
      </c>
      <c r="G50">
        <v>1.8467</v>
      </c>
      <c r="H50">
        <v>1.8467</v>
      </c>
      <c r="I50">
        <v>1.5366</v>
      </c>
      <c r="J50">
        <v>1.506</v>
      </c>
      <c r="K50">
        <v>2533176.5</v>
      </c>
      <c r="L50">
        <v>93.434590886820189</v>
      </c>
    </row>
    <row r="51" spans="1:12" x14ac:dyDescent="0.25">
      <c r="A51" s="1" t="s">
        <v>145</v>
      </c>
      <c r="B51" s="2" t="s">
        <v>296</v>
      </c>
      <c r="C51" t="s">
        <v>314</v>
      </c>
      <c r="D51">
        <v>10.475899999999999</v>
      </c>
      <c r="E51">
        <v>10.4636</v>
      </c>
      <c r="F51">
        <v>1.4817</v>
      </c>
      <c r="G51">
        <v>5.9069000000000003</v>
      </c>
      <c r="H51">
        <v>2.0341999999999998</v>
      </c>
      <c r="I51">
        <v>1.0084</v>
      </c>
      <c r="J51">
        <v>1.0005999999999999</v>
      </c>
      <c r="K51">
        <v>504862.34</v>
      </c>
      <c r="L51">
        <v>92.893835616438352</v>
      </c>
    </row>
    <row r="52" spans="1:12" x14ac:dyDescent="0.25">
      <c r="A52" s="1" t="s">
        <v>104</v>
      </c>
      <c r="B52" s="2" t="s">
        <v>255</v>
      </c>
      <c r="C52" t="s">
        <v>314</v>
      </c>
      <c r="D52">
        <v>9.9578000000000007</v>
      </c>
      <c r="E52">
        <v>9.6626999999999992</v>
      </c>
      <c r="F52">
        <v>1.647</v>
      </c>
      <c r="G52">
        <v>4.5643000000000002</v>
      </c>
      <c r="H52">
        <v>4.5643000000000002</v>
      </c>
      <c r="I52">
        <v>0.76380000000000003</v>
      </c>
      <c r="J52">
        <v>0.7903</v>
      </c>
      <c r="K52">
        <v>1309093.4099999999</v>
      </c>
      <c r="L52">
        <v>92.670331500916205</v>
      </c>
    </row>
    <row r="53" spans="1:12" x14ac:dyDescent="0.25">
      <c r="A53" s="1" t="s">
        <v>46</v>
      </c>
      <c r="B53" s="2" t="s">
        <v>197</v>
      </c>
      <c r="C53" t="s">
        <v>314</v>
      </c>
      <c r="D53">
        <v>18.843299999999999</v>
      </c>
      <c r="E53">
        <v>18.302600000000002</v>
      </c>
      <c r="F53">
        <v>3.6549</v>
      </c>
      <c r="G53">
        <v>5.5190999999999999</v>
      </c>
      <c r="H53">
        <v>6.0957999999999997</v>
      </c>
      <c r="I53">
        <v>3.4821</v>
      </c>
      <c r="J53">
        <v>3.4489000000000001</v>
      </c>
      <c r="K53">
        <v>691609.73</v>
      </c>
      <c r="L53">
        <v>92.528271405492731</v>
      </c>
    </row>
    <row r="54" spans="1:12" x14ac:dyDescent="0.25">
      <c r="A54" s="1" t="s">
        <v>113</v>
      </c>
      <c r="B54" s="2" t="s">
        <v>264</v>
      </c>
      <c r="C54" t="s">
        <v>314</v>
      </c>
      <c r="D54">
        <v>10.1006</v>
      </c>
      <c r="E54">
        <v>10.0886</v>
      </c>
      <c r="F54">
        <v>2.0007000000000001</v>
      </c>
      <c r="G54">
        <v>2.5640999999999998</v>
      </c>
      <c r="H54">
        <v>2.5640999999999998</v>
      </c>
      <c r="I54">
        <v>1.2903</v>
      </c>
      <c r="J54">
        <v>1.2465999999999999</v>
      </c>
      <c r="K54">
        <v>4103549.12</v>
      </c>
      <c r="L54">
        <v>92.485029940119759</v>
      </c>
    </row>
    <row r="55" spans="1:12" x14ac:dyDescent="0.25">
      <c r="A55" s="1" t="s">
        <v>122</v>
      </c>
      <c r="B55" s="2" t="s">
        <v>273</v>
      </c>
      <c r="C55" t="s">
        <v>314</v>
      </c>
      <c r="D55">
        <v>26.645399999999999</v>
      </c>
      <c r="E55">
        <v>25.642199999999999</v>
      </c>
      <c r="F55">
        <v>4.2165999999999997</v>
      </c>
      <c r="G55">
        <v>2.5043000000000002</v>
      </c>
      <c r="H55">
        <v>3.5282</v>
      </c>
      <c r="I55">
        <v>4.1508000000000003</v>
      </c>
      <c r="J55">
        <v>4.0750000000000002</v>
      </c>
      <c r="K55">
        <v>798662.25</v>
      </c>
      <c r="L55">
        <v>92.364532019704441</v>
      </c>
    </row>
    <row r="56" spans="1:12" x14ac:dyDescent="0.25">
      <c r="A56" s="1" t="s">
        <v>36</v>
      </c>
      <c r="B56" s="2" t="s">
        <v>187</v>
      </c>
      <c r="C56" t="s">
        <v>314</v>
      </c>
      <c r="D56">
        <v>24.464700000000001</v>
      </c>
      <c r="E56">
        <v>25.302199999999999</v>
      </c>
      <c r="F56">
        <v>3.3769</v>
      </c>
      <c r="G56">
        <v>1.5498000000000001</v>
      </c>
      <c r="I56">
        <v>3.9670999999999998</v>
      </c>
      <c r="J56">
        <v>3.8149000000000002</v>
      </c>
      <c r="K56">
        <v>8206182.0499999998</v>
      </c>
      <c r="L56">
        <v>92.352941176470594</v>
      </c>
    </row>
    <row r="57" spans="1:12" x14ac:dyDescent="0.25">
      <c r="A57" s="1" t="s">
        <v>47</v>
      </c>
      <c r="B57" s="2" t="s">
        <v>198</v>
      </c>
      <c r="C57" t="s">
        <v>314</v>
      </c>
      <c r="D57">
        <v>28.648800000000001</v>
      </c>
      <c r="E57">
        <v>26.08</v>
      </c>
      <c r="F57">
        <v>6.0083000000000002</v>
      </c>
      <c r="G57">
        <v>0.81169999999999998</v>
      </c>
      <c r="H57">
        <v>1.1594</v>
      </c>
      <c r="I57">
        <v>2.0796999999999999</v>
      </c>
      <c r="J57">
        <v>1.9970000000000001</v>
      </c>
      <c r="K57">
        <v>5743725.2699999996</v>
      </c>
      <c r="L57">
        <v>92.320534223706176</v>
      </c>
    </row>
    <row r="58" spans="1:12" x14ac:dyDescent="0.25">
      <c r="A58" s="1" t="s">
        <v>112</v>
      </c>
      <c r="B58" s="2" t="s">
        <v>263</v>
      </c>
      <c r="C58" t="s">
        <v>314</v>
      </c>
      <c r="D58">
        <v>7.9470000000000001</v>
      </c>
      <c r="E58">
        <v>7.8765000000000001</v>
      </c>
      <c r="F58">
        <v>1.0886</v>
      </c>
      <c r="G58">
        <v>4.4577999999999998</v>
      </c>
      <c r="H58">
        <v>4.4577999999999998</v>
      </c>
      <c r="I58">
        <v>0.51390000000000002</v>
      </c>
      <c r="J58">
        <v>0.51549999999999996</v>
      </c>
      <c r="K58">
        <v>2370682.31</v>
      </c>
      <c r="L58">
        <v>91.630529054640064</v>
      </c>
    </row>
    <row r="59" spans="1:12" x14ac:dyDescent="0.25">
      <c r="A59" s="1" t="s">
        <v>69</v>
      </c>
      <c r="B59" s="2" t="s">
        <v>220</v>
      </c>
      <c r="C59" t="s">
        <v>314</v>
      </c>
      <c r="D59">
        <v>18.2195</v>
      </c>
      <c r="E59">
        <v>19.028500000000001</v>
      </c>
      <c r="F59">
        <v>2.4826000000000001</v>
      </c>
      <c r="G59">
        <v>4.0688000000000004</v>
      </c>
      <c r="H59">
        <v>4.3634000000000004</v>
      </c>
      <c r="I59">
        <v>3.6564000000000001</v>
      </c>
      <c r="J59">
        <v>3.5941000000000001</v>
      </c>
      <c r="K59">
        <v>304839.93</v>
      </c>
      <c r="L59">
        <v>91.398783666377057</v>
      </c>
    </row>
    <row r="60" spans="1:12" x14ac:dyDescent="0.25">
      <c r="A60" s="1" t="s">
        <v>58</v>
      </c>
      <c r="B60" s="2" t="s">
        <v>209</v>
      </c>
      <c r="C60" t="s">
        <v>314</v>
      </c>
      <c r="D60">
        <v>18.0562</v>
      </c>
      <c r="E60">
        <v>18.047699999999999</v>
      </c>
      <c r="F60">
        <v>3.2113</v>
      </c>
      <c r="G60">
        <v>3.1328999999999998</v>
      </c>
      <c r="H60">
        <v>3.8088000000000002</v>
      </c>
      <c r="I60">
        <v>2.7366000000000001</v>
      </c>
      <c r="J60">
        <v>2.6839</v>
      </c>
      <c r="K60">
        <v>410604.45</v>
      </c>
      <c r="L60">
        <v>91.227347611202632</v>
      </c>
    </row>
    <row r="61" spans="1:12" x14ac:dyDescent="0.25">
      <c r="A61" s="1" t="s">
        <v>62</v>
      </c>
      <c r="B61" s="2" t="s">
        <v>213</v>
      </c>
      <c r="C61" t="s">
        <v>314</v>
      </c>
      <c r="D61">
        <v>21.422999999999998</v>
      </c>
      <c r="E61">
        <v>21.100999999999999</v>
      </c>
      <c r="F61">
        <v>5.2135999999999996</v>
      </c>
      <c r="G61">
        <v>1.1144000000000001</v>
      </c>
      <c r="H61">
        <v>1.6977</v>
      </c>
      <c r="I61">
        <v>3.0268000000000002</v>
      </c>
      <c r="J61">
        <v>3.0215999999999998</v>
      </c>
      <c r="K61">
        <v>918994.13</v>
      </c>
      <c r="L61">
        <v>91.156100159829506</v>
      </c>
    </row>
    <row r="62" spans="1:12" x14ac:dyDescent="0.25">
      <c r="A62" s="1" t="s">
        <v>16</v>
      </c>
      <c r="B62" s="2" t="s">
        <v>167</v>
      </c>
      <c r="C62" t="s">
        <v>314</v>
      </c>
      <c r="D62">
        <v>8.0372000000000003</v>
      </c>
      <c r="E62">
        <v>7.7415000000000003</v>
      </c>
      <c r="F62">
        <v>1.8798999999999999</v>
      </c>
      <c r="G62">
        <v>5.0805999999999996</v>
      </c>
      <c r="H62">
        <v>7.2397999999999998</v>
      </c>
      <c r="I62">
        <v>1.3674999999999999</v>
      </c>
      <c r="J62">
        <v>1.3312999999999999</v>
      </c>
      <c r="K62">
        <v>25867291.710000001</v>
      </c>
      <c r="L62">
        <v>91.137764451107785</v>
      </c>
    </row>
    <row r="63" spans="1:12" x14ac:dyDescent="0.25">
      <c r="A63" s="1" t="s">
        <v>137</v>
      </c>
      <c r="B63" s="2" t="s">
        <v>288</v>
      </c>
      <c r="C63" t="s">
        <v>314</v>
      </c>
      <c r="D63">
        <v>19.008199999999999</v>
      </c>
      <c r="E63">
        <v>16.067299999999999</v>
      </c>
      <c r="F63">
        <v>3.0190000000000001</v>
      </c>
      <c r="G63">
        <v>1.6065</v>
      </c>
      <c r="H63">
        <v>2.1385000000000001</v>
      </c>
      <c r="I63">
        <v>4.5776000000000003</v>
      </c>
      <c r="J63">
        <v>4.3905000000000003</v>
      </c>
      <c r="K63">
        <v>17963313.859999999</v>
      </c>
      <c r="L63">
        <v>90.887850467289724</v>
      </c>
    </row>
    <row r="64" spans="1:12" x14ac:dyDescent="0.25">
      <c r="A64" s="1" t="s">
        <v>60</v>
      </c>
      <c r="B64" s="2" t="s">
        <v>211</v>
      </c>
      <c r="C64" t="s">
        <v>314</v>
      </c>
      <c r="D64">
        <v>29.296299999999999</v>
      </c>
      <c r="E64">
        <v>28.4299</v>
      </c>
      <c r="F64">
        <v>5.85</v>
      </c>
      <c r="G64">
        <v>1.5039</v>
      </c>
      <c r="H64">
        <v>1.5039</v>
      </c>
      <c r="I64">
        <v>9.0300999999999991</v>
      </c>
      <c r="J64">
        <v>9.2256</v>
      </c>
      <c r="K64">
        <v>2306324.2799999998</v>
      </c>
      <c r="L64">
        <v>90.734557595993323</v>
      </c>
    </row>
    <row r="65" spans="1:12" x14ac:dyDescent="0.25">
      <c r="A65" s="1" t="s">
        <v>14</v>
      </c>
      <c r="B65" s="2" t="s">
        <v>165</v>
      </c>
      <c r="C65" t="s">
        <v>314</v>
      </c>
      <c r="D65">
        <v>13.0207</v>
      </c>
      <c r="E65">
        <v>13.0025</v>
      </c>
      <c r="F65">
        <v>3.4969999999999999</v>
      </c>
      <c r="G65">
        <v>4.5311000000000003</v>
      </c>
      <c r="H65">
        <v>5.6711</v>
      </c>
      <c r="I65">
        <v>5.6233000000000004</v>
      </c>
      <c r="J65">
        <v>5.5940000000000003</v>
      </c>
      <c r="K65">
        <v>17542718.010000002</v>
      </c>
      <c r="L65">
        <v>90.721306013659841</v>
      </c>
    </row>
    <row r="66" spans="1:12" x14ac:dyDescent="0.25">
      <c r="A66" s="1" t="s">
        <v>108</v>
      </c>
      <c r="B66" s="2" t="s">
        <v>259</v>
      </c>
      <c r="C66" t="s">
        <v>314</v>
      </c>
      <c r="D66">
        <v>21.0898</v>
      </c>
      <c r="E66">
        <v>20.4009</v>
      </c>
      <c r="F66">
        <v>3.5943000000000001</v>
      </c>
      <c r="G66">
        <v>1.3307</v>
      </c>
      <c r="H66">
        <v>1.3307</v>
      </c>
      <c r="I66">
        <v>2.4390999999999998</v>
      </c>
      <c r="J66">
        <v>2.3508</v>
      </c>
      <c r="K66">
        <v>3439789.2</v>
      </c>
      <c r="L66">
        <v>90.544135429262397</v>
      </c>
    </row>
    <row r="67" spans="1:12" x14ac:dyDescent="0.25">
      <c r="A67" s="1" t="s">
        <v>18</v>
      </c>
      <c r="B67" s="2" t="s">
        <v>169</v>
      </c>
      <c r="C67" t="s">
        <v>314</v>
      </c>
      <c r="D67">
        <v>15.373799999999999</v>
      </c>
      <c r="E67">
        <v>14.9902</v>
      </c>
      <c r="F67">
        <v>3.3056000000000001</v>
      </c>
      <c r="G67">
        <v>3.7016</v>
      </c>
      <c r="H67">
        <v>5.7435</v>
      </c>
      <c r="I67">
        <v>5.4915000000000003</v>
      </c>
      <c r="J67">
        <v>5.3647</v>
      </c>
      <c r="K67">
        <v>48970366.590000004</v>
      </c>
      <c r="L67">
        <v>90.354822588705659</v>
      </c>
    </row>
    <row r="68" spans="1:12" x14ac:dyDescent="0.25">
      <c r="A68" s="1" t="s">
        <v>144</v>
      </c>
      <c r="B68" s="2" t="s">
        <v>295</v>
      </c>
      <c r="C68" t="s">
        <v>314</v>
      </c>
      <c r="D68">
        <v>10.454800000000001</v>
      </c>
      <c r="E68">
        <v>10.068099999999999</v>
      </c>
      <c r="F68">
        <v>1.4527000000000001</v>
      </c>
      <c r="G68">
        <v>3.0790000000000002</v>
      </c>
      <c r="H68">
        <v>3.0790000000000002</v>
      </c>
      <c r="I68">
        <v>3.2808999999999999</v>
      </c>
      <c r="J68">
        <v>3.3405</v>
      </c>
      <c r="K68">
        <v>1239122.04</v>
      </c>
      <c r="L68">
        <v>89.599609375</v>
      </c>
    </row>
    <row r="69" spans="1:12" x14ac:dyDescent="0.25">
      <c r="A69" s="1" t="s">
        <v>57</v>
      </c>
      <c r="B69" s="2" t="s">
        <v>208</v>
      </c>
      <c r="C69" t="s">
        <v>314</v>
      </c>
      <c r="D69">
        <v>15.6317</v>
      </c>
      <c r="E69">
        <v>15.217000000000001</v>
      </c>
      <c r="F69">
        <v>3.0634000000000001</v>
      </c>
      <c r="G69">
        <v>1.9387000000000001</v>
      </c>
      <c r="H69">
        <v>1.9387000000000001</v>
      </c>
      <c r="I69">
        <v>1.8768</v>
      </c>
      <c r="J69">
        <v>1.7946</v>
      </c>
      <c r="K69">
        <v>950243.91</v>
      </c>
      <c r="L69">
        <v>89.488409272581933</v>
      </c>
    </row>
    <row r="70" spans="1:12" x14ac:dyDescent="0.25">
      <c r="A70" s="1" t="s">
        <v>98</v>
      </c>
      <c r="B70" s="2" t="s">
        <v>249</v>
      </c>
      <c r="C70" t="s">
        <v>314</v>
      </c>
      <c r="D70">
        <v>18.366199999999999</v>
      </c>
      <c r="E70">
        <v>17.7179</v>
      </c>
      <c r="F70">
        <v>4.0073999999999996</v>
      </c>
      <c r="G70">
        <v>3.3996</v>
      </c>
      <c r="H70">
        <v>3.3996</v>
      </c>
      <c r="I70">
        <v>3.7907000000000002</v>
      </c>
      <c r="J70">
        <v>3.6735000000000002</v>
      </c>
      <c r="K70">
        <v>1327050.24</v>
      </c>
      <c r="L70">
        <v>89.398329640361339</v>
      </c>
    </row>
    <row r="71" spans="1:12" x14ac:dyDescent="0.25">
      <c r="A71" s="1" t="s">
        <v>72</v>
      </c>
      <c r="B71" s="2" t="s">
        <v>223</v>
      </c>
      <c r="C71" t="s">
        <v>314</v>
      </c>
      <c r="D71">
        <v>26.442799999999998</v>
      </c>
      <c r="E71">
        <v>27.623899999999999</v>
      </c>
      <c r="F71">
        <v>7.2965999999999998</v>
      </c>
      <c r="G71">
        <v>0.9657</v>
      </c>
      <c r="H71">
        <v>2.2128000000000001</v>
      </c>
      <c r="I71">
        <v>17.1084</v>
      </c>
      <c r="J71">
        <v>17.967199999999998</v>
      </c>
      <c r="K71">
        <v>5176442.3899999997</v>
      </c>
      <c r="L71">
        <v>89.253996447602134</v>
      </c>
    </row>
    <row r="72" spans="1:12" x14ac:dyDescent="0.25">
      <c r="A72" s="1" t="s">
        <v>159</v>
      </c>
      <c r="B72" s="2" t="s">
        <v>310</v>
      </c>
      <c r="C72" t="s">
        <v>314</v>
      </c>
      <c r="D72">
        <v>18.176600000000001</v>
      </c>
      <c r="E72">
        <v>16.643799999999999</v>
      </c>
      <c r="F72">
        <v>5.2344999999999997</v>
      </c>
      <c r="G72">
        <v>3.1175000000000002</v>
      </c>
      <c r="H72">
        <v>3.1175000000000002</v>
      </c>
      <c r="I72">
        <v>4.8015999999999996</v>
      </c>
      <c r="J72">
        <v>4.5259</v>
      </c>
      <c r="K72">
        <v>5380901.2599999998</v>
      </c>
      <c r="L72">
        <v>89.224572004028204</v>
      </c>
    </row>
    <row r="73" spans="1:12" x14ac:dyDescent="0.25">
      <c r="A73" s="1" t="s">
        <v>49</v>
      </c>
      <c r="B73" s="2" t="s">
        <v>200</v>
      </c>
      <c r="C73" t="s">
        <v>314</v>
      </c>
      <c r="D73">
        <v>15.613200000000001</v>
      </c>
      <c r="E73">
        <v>17.395</v>
      </c>
      <c r="F73">
        <v>3.3229000000000002</v>
      </c>
      <c r="G73">
        <v>5.1033999999999997</v>
      </c>
      <c r="H73">
        <v>5.1033999999999997</v>
      </c>
      <c r="I73">
        <v>2.6021000000000001</v>
      </c>
      <c r="J73">
        <v>2.7002000000000002</v>
      </c>
      <c r="K73">
        <v>587352.94999999995</v>
      </c>
      <c r="L73">
        <v>89.031705227077978</v>
      </c>
    </row>
    <row r="74" spans="1:12" x14ac:dyDescent="0.25">
      <c r="A74" s="1" t="s">
        <v>130</v>
      </c>
      <c r="B74" s="2" t="s">
        <v>281</v>
      </c>
      <c r="C74" t="s">
        <v>314</v>
      </c>
      <c r="D74">
        <v>16.139099999999999</v>
      </c>
      <c r="E74">
        <v>15.8246</v>
      </c>
      <c r="F74">
        <v>2.6966999999999999</v>
      </c>
      <c r="I74">
        <v>2.0684999999999998</v>
      </c>
      <c r="J74">
        <v>2.0230000000000001</v>
      </c>
      <c r="K74">
        <v>1355380</v>
      </c>
      <c r="L74">
        <v>88.541666666666657</v>
      </c>
    </row>
    <row r="75" spans="1:12" x14ac:dyDescent="0.25">
      <c r="A75" s="1" t="s">
        <v>37</v>
      </c>
      <c r="B75" s="2" t="s">
        <v>188</v>
      </c>
      <c r="C75" t="s">
        <v>314</v>
      </c>
      <c r="D75">
        <v>19.9314</v>
      </c>
      <c r="E75">
        <v>19.332599999999999</v>
      </c>
      <c r="F75">
        <v>3.1421999999999999</v>
      </c>
      <c r="G75">
        <v>1.4146000000000001</v>
      </c>
      <c r="H75">
        <v>1.605</v>
      </c>
      <c r="I75">
        <v>4.0004</v>
      </c>
      <c r="J75">
        <v>3.8956</v>
      </c>
      <c r="K75">
        <v>2279284.54</v>
      </c>
      <c r="L75">
        <v>88.540646425073462</v>
      </c>
    </row>
    <row r="76" spans="1:12" x14ac:dyDescent="0.25">
      <c r="A76" s="1" t="s">
        <v>52</v>
      </c>
      <c r="B76" s="2" t="s">
        <v>203</v>
      </c>
      <c r="C76" t="s">
        <v>314</v>
      </c>
      <c r="D76">
        <v>12.2682</v>
      </c>
      <c r="E76">
        <v>13.6229</v>
      </c>
      <c r="F76">
        <v>2.1456</v>
      </c>
      <c r="G76">
        <v>3.2477999999999998</v>
      </c>
      <c r="H76">
        <v>3.2477999999999998</v>
      </c>
      <c r="I76">
        <v>2.1962000000000002</v>
      </c>
      <c r="J76">
        <v>2.2239</v>
      </c>
      <c r="K76">
        <v>603507.16</v>
      </c>
      <c r="L76">
        <v>88.134057971014485</v>
      </c>
    </row>
    <row r="77" spans="1:12" x14ac:dyDescent="0.25">
      <c r="A77" s="1" t="s">
        <v>157</v>
      </c>
      <c r="B77" s="2" t="s">
        <v>308</v>
      </c>
      <c r="C77" t="s">
        <v>314</v>
      </c>
      <c r="D77">
        <v>17.982600000000001</v>
      </c>
      <c r="E77">
        <v>16.836099999999998</v>
      </c>
      <c r="F77">
        <v>3.1549999999999998</v>
      </c>
      <c r="G77">
        <v>2.35</v>
      </c>
      <c r="H77">
        <v>2.35</v>
      </c>
      <c r="I77">
        <v>3.1145</v>
      </c>
      <c r="J77">
        <v>3.0074999999999998</v>
      </c>
      <c r="K77">
        <v>919358.54</v>
      </c>
      <c r="L77">
        <v>88.078291814946624</v>
      </c>
    </row>
    <row r="78" spans="1:12" x14ac:dyDescent="0.25">
      <c r="A78" s="1" t="s">
        <v>151</v>
      </c>
      <c r="B78" s="2" t="s">
        <v>302</v>
      </c>
      <c r="C78" t="s">
        <v>314</v>
      </c>
      <c r="D78">
        <v>11.7746</v>
      </c>
      <c r="E78">
        <v>11.212</v>
      </c>
      <c r="F78">
        <v>1.5079</v>
      </c>
      <c r="G78">
        <v>5.3181000000000003</v>
      </c>
      <c r="H78">
        <v>5.3181000000000003</v>
      </c>
      <c r="I78">
        <v>0.73440000000000005</v>
      </c>
      <c r="J78">
        <v>0.71140000000000003</v>
      </c>
      <c r="K78">
        <v>348767.47</v>
      </c>
      <c r="L78">
        <v>88.075230092036819</v>
      </c>
    </row>
    <row r="79" spans="1:12" x14ac:dyDescent="0.25">
      <c r="A79" s="1" t="s">
        <v>99</v>
      </c>
      <c r="B79" s="2" t="s">
        <v>250</v>
      </c>
      <c r="C79" t="s">
        <v>314</v>
      </c>
      <c r="D79">
        <v>23.335999999999999</v>
      </c>
      <c r="E79">
        <v>23.079599999999999</v>
      </c>
      <c r="F79">
        <v>3.5459999999999998</v>
      </c>
      <c r="G79">
        <v>3.0455000000000001</v>
      </c>
      <c r="H79">
        <v>3.0455000000000001</v>
      </c>
      <c r="I79">
        <v>3.093</v>
      </c>
      <c r="J79">
        <v>3.0297999999999998</v>
      </c>
      <c r="K79">
        <v>17758947.140000001</v>
      </c>
      <c r="L79">
        <v>86.927196984725256</v>
      </c>
    </row>
    <row r="80" spans="1:12" x14ac:dyDescent="0.25">
      <c r="A80" s="1" t="s">
        <v>21</v>
      </c>
      <c r="B80" s="2" t="s">
        <v>172</v>
      </c>
      <c r="C80" t="s">
        <v>314</v>
      </c>
      <c r="D80">
        <v>21.031300000000002</v>
      </c>
      <c r="E80">
        <v>20.7227</v>
      </c>
      <c r="F80">
        <v>3.07</v>
      </c>
      <c r="G80">
        <v>2.2088000000000001</v>
      </c>
      <c r="H80">
        <v>2.2088000000000001</v>
      </c>
      <c r="I80">
        <v>1.7625999999999999</v>
      </c>
      <c r="J80">
        <v>1.7491000000000001</v>
      </c>
      <c r="K80">
        <v>7386418.4500000002</v>
      </c>
      <c r="L80">
        <v>86.537173476222378</v>
      </c>
    </row>
    <row r="81" spans="1:12" x14ac:dyDescent="0.25">
      <c r="A81" s="1" t="s">
        <v>22</v>
      </c>
      <c r="B81" s="2" t="s">
        <v>173</v>
      </c>
      <c r="C81" t="s">
        <v>314</v>
      </c>
      <c r="D81">
        <v>16.031400000000001</v>
      </c>
      <c r="E81">
        <v>16.490400000000001</v>
      </c>
      <c r="F81">
        <v>2.5493999999999999</v>
      </c>
      <c r="G81">
        <v>5.1241000000000003</v>
      </c>
      <c r="H81">
        <v>5.1241000000000003</v>
      </c>
      <c r="I81">
        <v>1.9551000000000001</v>
      </c>
      <c r="J81">
        <v>1.9866999999999999</v>
      </c>
      <c r="K81">
        <v>5399191.6699999999</v>
      </c>
      <c r="L81">
        <v>85.739782259503841</v>
      </c>
    </row>
    <row r="82" spans="1:12" x14ac:dyDescent="0.25">
      <c r="A82" s="1" t="s">
        <v>155</v>
      </c>
      <c r="B82" s="2" t="s">
        <v>306</v>
      </c>
      <c r="C82" t="s">
        <v>314</v>
      </c>
      <c r="D82">
        <v>10.4876</v>
      </c>
      <c r="E82">
        <v>10.3287</v>
      </c>
      <c r="F82">
        <v>1.8078000000000001</v>
      </c>
      <c r="G82">
        <v>2.8212999999999999</v>
      </c>
      <c r="H82">
        <v>2.8212999999999999</v>
      </c>
      <c r="I82">
        <v>0.80089999999999995</v>
      </c>
      <c r="J82">
        <v>0.83299999999999996</v>
      </c>
      <c r="K82">
        <v>1765783.93</v>
      </c>
      <c r="L82">
        <v>85.520833333333329</v>
      </c>
    </row>
    <row r="83" spans="1:12" x14ac:dyDescent="0.25">
      <c r="A83" s="1" t="s">
        <v>78</v>
      </c>
      <c r="B83" s="2" t="s">
        <v>229</v>
      </c>
      <c r="C83" t="s">
        <v>314</v>
      </c>
      <c r="D83">
        <v>13.8148</v>
      </c>
      <c r="E83">
        <v>13.0267</v>
      </c>
      <c r="F83">
        <v>5.8022999999999998</v>
      </c>
      <c r="G83">
        <v>2.0541999999999998</v>
      </c>
      <c r="H83">
        <v>3.0775000000000001</v>
      </c>
      <c r="I83">
        <v>3.5697999999999999</v>
      </c>
      <c r="J83">
        <v>3.2414000000000001</v>
      </c>
      <c r="K83">
        <v>1012538.71</v>
      </c>
      <c r="L83">
        <v>85.458377239199152</v>
      </c>
    </row>
    <row r="84" spans="1:12" x14ac:dyDescent="0.25">
      <c r="A84" s="1" t="s">
        <v>133</v>
      </c>
      <c r="B84" s="2" t="s">
        <v>284</v>
      </c>
      <c r="C84" t="s">
        <v>314</v>
      </c>
      <c r="D84">
        <v>11.5771</v>
      </c>
      <c r="E84">
        <v>11.3531</v>
      </c>
      <c r="F84">
        <v>1.6821999999999999</v>
      </c>
      <c r="G84">
        <v>2.9714999999999998</v>
      </c>
      <c r="H84">
        <v>2.9714999999999998</v>
      </c>
      <c r="I84">
        <v>0.94269999999999998</v>
      </c>
      <c r="J84">
        <v>0.93899999999999995</v>
      </c>
      <c r="K84">
        <v>283949.23</v>
      </c>
      <c r="L84">
        <v>84.094256259204712</v>
      </c>
    </row>
    <row r="85" spans="1:12" x14ac:dyDescent="0.25">
      <c r="A85" s="1" t="s">
        <v>103</v>
      </c>
      <c r="B85" s="2" t="s">
        <v>254</v>
      </c>
      <c r="C85" t="s">
        <v>314</v>
      </c>
      <c r="D85">
        <v>12.6266</v>
      </c>
      <c r="E85">
        <v>12.163399999999999</v>
      </c>
      <c r="F85">
        <v>2.0097</v>
      </c>
      <c r="G85">
        <v>3.1467999999999998</v>
      </c>
      <c r="H85">
        <v>3.1467999999999998</v>
      </c>
      <c r="I85">
        <v>0.82750000000000001</v>
      </c>
      <c r="J85">
        <v>0.79910000000000003</v>
      </c>
      <c r="K85">
        <v>23663707.43</v>
      </c>
      <c r="L85">
        <v>83.908045977011497</v>
      </c>
    </row>
    <row r="86" spans="1:12" x14ac:dyDescent="0.25">
      <c r="A86" s="1" t="s">
        <v>19</v>
      </c>
      <c r="B86" s="2" t="s">
        <v>170</v>
      </c>
      <c r="C86" t="s">
        <v>314</v>
      </c>
      <c r="D86">
        <v>7.5824999999999996</v>
      </c>
      <c r="E86">
        <v>7.2645</v>
      </c>
      <c r="F86">
        <v>0.98880000000000001</v>
      </c>
      <c r="G86">
        <v>1.8694</v>
      </c>
      <c r="H86">
        <v>1.8694</v>
      </c>
      <c r="I86">
        <v>1.3092999999999999</v>
      </c>
      <c r="J86">
        <v>1.2747999999999999</v>
      </c>
      <c r="K86">
        <v>865521.49</v>
      </c>
      <c r="L86">
        <v>83.886255924170612</v>
      </c>
    </row>
    <row r="87" spans="1:12" x14ac:dyDescent="0.25">
      <c r="A87" s="1" t="s">
        <v>35</v>
      </c>
      <c r="B87" s="2" t="s">
        <v>186</v>
      </c>
      <c r="C87" t="s">
        <v>314</v>
      </c>
      <c r="D87">
        <v>6.5556000000000001</v>
      </c>
      <c r="E87">
        <v>6.4593999999999996</v>
      </c>
      <c r="F87">
        <v>0.84619999999999995</v>
      </c>
      <c r="G87">
        <v>2.2280000000000002</v>
      </c>
      <c r="H87">
        <v>2.2280000000000002</v>
      </c>
      <c r="I87">
        <v>2.6688999999999998</v>
      </c>
      <c r="J87">
        <v>2.63</v>
      </c>
      <c r="K87">
        <v>17783470</v>
      </c>
      <c r="L87">
        <v>83.804448563484712</v>
      </c>
    </row>
    <row r="88" spans="1:12" x14ac:dyDescent="0.25">
      <c r="A88" s="1" t="s">
        <v>65</v>
      </c>
      <c r="B88" s="2" t="s">
        <v>216</v>
      </c>
      <c r="C88" t="s">
        <v>314</v>
      </c>
      <c r="D88">
        <v>22.820499999999999</v>
      </c>
      <c r="E88">
        <v>21.366700000000002</v>
      </c>
      <c r="F88">
        <v>4.1464999999999996</v>
      </c>
      <c r="G88">
        <v>1.9723999999999999</v>
      </c>
      <c r="H88">
        <v>2.2686000000000002</v>
      </c>
      <c r="I88">
        <v>3.1987999999999999</v>
      </c>
      <c r="J88">
        <v>3.1558000000000002</v>
      </c>
      <c r="K88">
        <v>115801920.05</v>
      </c>
      <c r="L88">
        <v>83.590047393364927</v>
      </c>
    </row>
    <row r="89" spans="1:12" x14ac:dyDescent="0.25">
      <c r="A89" s="1" t="s">
        <v>147</v>
      </c>
      <c r="B89" s="2" t="s">
        <v>298</v>
      </c>
      <c r="C89" t="s">
        <v>314</v>
      </c>
      <c r="D89">
        <v>17.781199999999998</v>
      </c>
      <c r="E89">
        <v>18.745899999999999</v>
      </c>
      <c r="F89">
        <v>3.0979000000000001</v>
      </c>
      <c r="G89">
        <v>1.6757</v>
      </c>
      <c r="H89">
        <v>1.6757</v>
      </c>
      <c r="I89">
        <v>2.2722000000000002</v>
      </c>
      <c r="J89">
        <v>2.2866</v>
      </c>
      <c r="K89">
        <v>487254.83</v>
      </c>
      <c r="L89">
        <v>83.414634146341456</v>
      </c>
    </row>
    <row r="90" spans="1:12" x14ac:dyDescent="0.25">
      <c r="A90" s="1" t="s">
        <v>88</v>
      </c>
      <c r="B90" s="2" t="s">
        <v>239</v>
      </c>
      <c r="C90" t="s">
        <v>314</v>
      </c>
      <c r="D90">
        <v>16.7501</v>
      </c>
      <c r="E90">
        <v>17.595800000000001</v>
      </c>
      <c r="F90">
        <v>1.5790999999999999</v>
      </c>
      <c r="G90">
        <v>1.1928000000000001</v>
      </c>
      <c r="H90">
        <v>1.1928000000000001</v>
      </c>
      <c r="I90">
        <v>2.5244</v>
      </c>
      <c r="J90">
        <v>2.5733999999999999</v>
      </c>
      <c r="K90">
        <v>251500</v>
      </c>
      <c r="L90">
        <v>82.298136645962742</v>
      </c>
    </row>
    <row r="91" spans="1:12" x14ac:dyDescent="0.25">
      <c r="A91" s="1" t="s">
        <v>150</v>
      </c>
      <c r="B91" s="2" t="s">
        <v>301</v>
      </c>
      <c r="C91" t="s">
        <v>314</v>
      </c>
      <c r="D91">
        <v>27.4694</v>
      </c>
      <c r="E91">
        <v>26.1614</v>
      </c>
      <c r="F91">
        <v>4.8672000000000004</v>
      </c>
      <c r="G91">
        <v>0.44359999999999999</v>
      </c>
      <c r="I91">
        <v>3.3418000000000001</v>
      </c>
      <c r="J91">
        <v>3.0992000000000002</v>
      </c>
      <c r="K91">
        <v>3320646.74</v>
      </c>
      <c r="L91">
        <v>82.119976703552709</v>
      </c>
    </row>
    <row r="92" spans="1:12" x14ac:dyDescent="0.25">
      <c r="A92" s="1" t="s">
        <v>39</v>
      </c>
      <c r="B92" s="2" t="s">
        <v>190</v>
      </c>
      <c r="C92" t="s">
        <v>314</v>
      </c>
      <c r="D92">
        <v>15.729100000000001</v>
      </c>
      <c r="E92">
        <v>15.1106</v>
      </c>
      <c r="F92">
        <v>3.2473999999999998</v>
      </c>
      <c r="G92">
        <v>1.9709000000000001</v>
      </c>
      <c r="H92">
        <v>3.9251999999999998</v>
      </c>
      <c r="I92">
        <v>2.1471</v>
      </c>
      <c r="J92">
        <v>2.0541999999999998</v>
      </c>
      <c r="K92">
        <v>2344232.56</v>
      </c>
      <c r="L92">
        <v>81.404736275565128</v>
      </c>
    </row>
    <row r="93" spans="1:12" x14ac:dyDescent="0.25">
      <c r="A93" s="1" t="s">
        <v>20</v>
      </c>
      <c r="B93" s="2" t="s">
        <v>171</v>
      </c>
      <c r="C93" t="s">
        <v>314</v>
      </c>
      <c r="D93">
        <v>11.5886</v>
      </c>
      <c r="E93">
        <v>11.103899999999999</v>
      </c>
      <c r="F93">
        <v>2.3424</v>
      </c>
      <c r="G93">
        <v>3.6164999999999998</v>
      </c>
      <c r="H93">
        <v>3.6164999999999998</v>
      </c>
      <c r="I93">
        <v>0.41830000000000001</v>
      </c>
      <c r="J93">
        <v>0.4123</v>
      </c>
      <c r="K93">
        <v>3879727.05</v>
      </c>
      <c r="L93">
        <v>81.129807692307693</v>
      </c>
    </row>
    <row r="94" spans="1:12" x14ac:dyDescent="0.25">
      <c r="A94" s="1" t="s">
        <v>17</v>
      </c>
      <c r="B94" s="2" t="s">
        <v>168</v>
      </c>
      <c r="C94" t="s">
        <v>314</v>
      </c>
      <c r="D94">
        <v>17.4573</v>
      </c>
      <c r="E94">
        <v>18.305700000000002</v>
      </c>
      <c r="F94">
        <v>3.2014</v>
      </c>
      <c r="G94">
        <v>3.6198999999999999</v>
      </c>
      <c r="H94">
        <v>3.6198999999999999</v>
      </c>
      <c r="I94">
        <v>3.5381</v>
      </c>
      <c r="J94">
        <v>3.7984</v>
      </c>
      <c r="K94">
        <v>1163072.25</v>
      </c>
      <c r="L94">
        <v>81.092786939863402</v>
      </c>
    </row>
    <row r="95" spans="1:12" x14ac:dyDescent="0.25">
      <c r="A95" s="1" t="s">
        <v>40</v>
      </c>
      <c r="B95" s="2" t="s">
        <v>191</v>
      </c>
      <c r="C95" t="s">
        <v>314</v>
      </c>
      <c r="D95">
        <v>21.707699999999999</v>
      </c>
      <c r="E95">
        <v>19.811299999999999</v>
      </c>
      <c r="F95">
        <v>4.7988</v>
      </c>
      <c r="G95">
        <v>1.7035</v>
      </c>
      <c r="H95">
        <v>1.7122999999999999</v>
      </c>
      <c r="I95">
        <v>4.2096</v>
      </c>
      <c r="J95">
        <v>3.7959999999999998</v>
      </c>
      <c r="K95">
        <v>5616294.5700000003</v>
      </c>
      <c r="L95">
        <v>80.830769230769235</v>
      </c>
    </row>
    <row r="96" spans="1:12" x14ac:dyDescent="0.25">
      <c r="A96" s="1" t="s">
        <v>51</v>
      </c>
      <c r="B96" s="2" t="s">
        <v>202</v>
      </c>
      <c r="C96" t="s">
        <v>314</v>
      </c>
      <c r="D96">
        <v>23.061199999999999</v>
      </c>
      <c r="E96">
        <v>23.549600000000002</v>
      </c>
      <c r="F96">
        <v>4.9512</v>
      </c>
      <c r="G96">
        <v>2.6652</v>
      </c>
      <c r="H96">
        <v>2.6648999999999998</v>
      </c>
      <c r="I96">
        <v>2.7854000000000001</v>
      </c>
      <c r="J96">
        <v>2.7227999999999999</v>
      </c>
      <c r="K96">
        <v>671832.3</v>
      </c>
      <c r="L96">
        <v>80.193661971830991</v>
      </c>
    </row>
    <row r="97" spans="1:12" x14ac:dyDescent="0.25">
      <c r="A97" s="1" t="s">
        <v>94</v>
      </c>
      <c r="B97" s="2" t="s">
        <v>245</v>
      </c>
      <c r="C97" t="s">
        <v>314</v>
      </c>
      <c r="D97">
        <v>23.0809</v>
      </c>
      <c r="E97">
        <v>22.8888</v>
      </c>
      <c r="F97">
        <v>3.0861000000000001</v>
      </c>
      <c r="G97">
        <v>0.96509999999999996</v>
      </c>
      <c r="H97">
        <v>0.96509999999999996</v>
      </c>
      <c r="I97">
        <v>4.6982999999999997</v>
      </c>
      <c r="J97">
        <v>4.3728999999999996</v>
      </c>
      <c r="K97">
        <v>406168</v>
      </c>
      <c r="L97">
        <v>79.432624113475185</v>
      </c>
    </row>
    <row r="98" spans="1:12" x14ac:dyDescent="0.25">
      <c r="A98" s="1" t="s">
        <v>71</v>
      </c>
      <c r="B98" s="2" t="s">
        <v>222</v>
      </c>
      <c r="C98" t="s">
        <v>314</v>
      </c>
      <c r="D98">
        <v>20.295100000000001</v>
      </c>
      <c r="E98">
        <v>21.892600000000002</v>
      </c>
      <c r="F98">
        <v>3.6122999999999998</v>
      </c>
      <c r="G98">
        <v>1.4867999999999999</v>
      </c>
      <c r="H98">
        <v>1.4867999999999999</v>
      </c>
      <c r="I98">
        <v>3.8633000000000002</v>
      </c>
      <c r="J98">
        <v>4.1052999999999997</v>
      </c>
      <c r="K98">
        <v>391835.66</v>
      </c>
      <c r="L98">
        <v>77.729257641921407</v>
      </c>
    </row>
    <row r="99" spans="1:12" x14ac:dyDescent="0.25">
      <c r="A99" s="1" t="s">
        <v>105</v>
      </c>
      <c r="B99" s="2" t="s">
        <v>256</v>
      </c>
      <c r="C99" t="s">
        <v>314</v>
      </c>
      <c r="D99">
        <v>18.223099999999999</v>
      </c>
      <c r="E99">
        <v>17.813300000000002</v>
      </c>
      <c r="F99">
        <v>3.4628999999999999</v>
      </c>
      <c r="G99">
        <v>5.2571000000000003</v>
      </c>
      <c r="H99">
        <v>5.2571000000000003</v>
      </c>
      <c r="I99">
        <v>3.2383000000000002</v>
      </c>
      <c r="J99">
        <v>3.2702</v>
      </c>
      <c r="K99">
        <v>1436334.56</v>
      </c>
      <c r="L99">
        <v>77.71114442778611</v>
      </c>
    </row>
    <row r="100" spans="1:12" x14ac:dyDescent="0.25">
      <c r="A100" s="1" t="s">
        <v>76</v>
      </c>
      <c r="B100" s="2" t="s">
        <v>227</v>
      </c>
      <c r="C100" t="s">
        <v>314</v>
      </c>
      <c r="D100">
        <v>18.543500000000002</v>
      </c>
      <c r="E100">
        <v>19.209499999999998</v>
      </c>
      <c r="F100">
        <v>2.3363</v>
      </c>
      <c r="G100">
        <v>2.4577</v>
      </c>
      <c r="H100">
        <v>2.4577</v>
      </c>
      <c r="I100">
        <v>4.4733000000000001</v>
      </c>
      <c r="J100">
        <v>4.5187999999999997</v>
      </c>
      <c r="K100">
        <v>344182.55</v>
      </c>
      <c r="L100">
        <v>77.46913580246914</v>
      </c>
    </row>
    <row r="101" spans="1:12" x14ac:dyDescent="0.25">
      <c r="A101" s="1" t="s">
        <v>153</v>
      </c>
      <c r="B101" s="2" t="s">
        <v>304</v>
      </c>
      <c r="C101" t="s">
        <v>314</v>
      </c>
      <c r="D101">
        <v>20.012799999999999</v>
      </c>
      <c r="E101">
        <v>18.932400000000001</v>
      </c>
      <c r="F101">
        <v>5.0266000000000002</v>
      </c>
      <c r="G101">
        <v>2.9599000000000002</v>
      </c>
      <c r="H101">
        <v>2.9599000000000002</v>
      </c>
      <c r="I101">
        <v>3.7075</v>
      </c>
      <c r="J101">
        <v>3.5943999999999998</v>
      </c>
      <c r="K101">
        <v>2312638.15</v>
      </c>
      <c r="L101">
        <v>76.027646416878866</v>
      </c>
    </row>
    <row r="102" spans="1:12" x14ac:dyDescent="0.25">
      <c r="A102" s="1" t="s">
        <v>101</v>
      </c>
      <c r="B102" s="2" t="s">
        <v>252</v>
      </c>
      <c r="C102" t="s">
        <v>314</v>
      </c>
      <c r="D102">
        <v>21.770399999999999</v>
      </c>
      <c r="E102">
        <v>20.795100000000001</v>
      </c>
      <c r="F102">
        <v>4.0753000000000004</v>
      </c>
      <c r="G102">
        <v>1.9891000000000001</v>
      </c>
      <c r="H102">
        <v>1.9891000000000001</v>
      </c>
      <c r="I102">
        <v>4.7412000000000001</v>
      </c>
      <c r="J102">
        <v>4.5292000000000003</v>
      </c>
      <c r="K102">
        <v>2262375</v>
      </c>
      <c r="L102">
        <v>75.77605321507761</v>
      </c>
    </row>
    <row r="103" spans="1:12" x14ac:dyDescent="0.25">
      <c r="A103" s="1" t="s">
        <v>141</v>
      </c>
      <c r="B103" s="2" t="s">
        <v>292</v>
      </c>
      <c r="C103" t="s">
        <v>314</v>
      </c>
      <c r="D103">
        <v>25.6997</v>
      </c>
      <c r="E103">
        <v>23.4146</v>
      </c>
      <c r="F103">
        <v>3.3329</v>
      </c>
      <c r="G103">
        <v>1.7941</v>
      </c>
      <c r="H103">
        <v>1.7941</v>
      </c>
      <c r="I103">
        <v>2.7048999999999999</v>
      </c>
      <c r="J103">
        <v>2.3613</v>
      </c>
      <c r="K103">
        <v>585476.80000000005</v>
      </c>
      <c r="L103">
        <v>74.468085106382972</v>
      </c>
    </row>
    <row r="104" spans="1:12" x14ac:dyDescent="0.25">
      <c r="A104" s="1" t="s">
        <v>68</v>
      </c>
      <c r="B104" s="2" t="s">
        <v>219</v>
      </c>
      <c r="C104" t="s">
        <v>314</v>
      </c>
      <c r="D104">
        <v>15.8043</v>
      </c>
      <c r="E104">
        <v>25.993400000000001</v>
      </c>
      <c r="F104">
        <v>3.3626</v>
      </c>
      <c r="G104">
        <v>1.4133</v>
      </c>
      <c r="H104">
        <v>0.74199999999999999</v>
      </c>
      <c r="I104">
        <v>0.37059999999999998</v>
      </c>
      <c r="J104">
        <v>0.3609</v>
      </c>
      <c r="K104">
        <v>568892.57999999996</v>
      </c>
      <c r="L104">
        <v>73.791348600508911</v>
      </c>
    </row>
    <row r="105" spans="1:12" x14ac:dyDescent="0.25">
      <c r="A105" s="1" t="s">
        <v>146</v>
      </c>
      <c r="B105" s="2" t="s">
        <v>297</v>
      </c>
      <c r="C105" t="s">
        <v>314</v>
      </c>
      <c r="D105">
        <v>27.2057</v>
      </c>
      <c r="E105">
        <v>28.4452</v>
      </c>
      <c r="F105">
        <v>3.0253000000000001</v>
      </c>
      <c r="I105">
        <v>4.1504000000000003</v>
      </c>
      <c r="J105">
        <v>3.9173</v>
      </c>
      <c r="K105">
        <v>443751.63</v>
      </c>
      <c r="L105">
        <v>73.68421052631578</v>
      </c>
    </row>
    <row r="106" spans="1:12" x14ac:dyDescent="0.25">
      <c r="A106" s="1" t="s">
        <v>161</v>
      </c>
      <c r="B106" s="2" t="s">
        <v>312</v>
      </c>
      <c r="C106" t="s">
        <v>314</v>
      </c>
      <c r="D106">
        <v>18.344999999999999</v>
      </c>
      <c r="E106">
        <v>18.5364</v>
      </c>
      <c r="F106">
        <v>2.4405999999999999</v>
      </c>
      <c r="G106">
        <v>1.7292000000000001</v>
      </c>
      <c r="H106">
        <v>1.7292000000000001</v>
      </c>
      <c r="I106">
        <v>1.8405</v>
      </c>
      <c r="J106">
        <v>1.7646999999999999</v>
      </c>
      <c r="K106">
        <v>753658.26</v>
      </c>
      <c r="L106">
        <v>73.27981651376146</v>
      </c>
    </row>
    <row r="107" spans="1:12" x14ac:dyDescent="0.25">
      <c r="A107" s="1" t="s">
        <v>81</v>
      </c>
      <c r="B107" s="2" t="s">
        <v>232</v>
      </c>
      <c r="C107" t="s">
        <v>314</v>
      </c>
      <c r="D107">
        <v>19.2926</v>
      </c>
      <c r="E107">
        <v>20.472000000000001</v>
      </c>
      <c r="F107">
        <v>2.2673999999999999</v>
      </c>
      <c r="G107">
        <v>2.9540000000000002</v>
      </c>
      <c r="H107">
        <v>2.9540000000000002</v>
      </c>
      <c r="I107">
        <v>3.3673000000000002</v>
      </c>
      <c r="J107">
        <v>3.3403999999999998</v>
      </c>
      <c r="K107">
        <v>202572</v>
      </c>
      <c r="L107">
        <v>72.925764192139738</v>
      </c>
    </row>
    <row r="108" spans="1:12" x14ac:dyDescent="0.25">
      <c r="A108" s="1" t="s">
        <v>100</v>
      </c>
      <c r="B108" s="2" t="s">
        <v>251</v>
      </c>
      <c r="C108" t="s">
        <v>314</v>
      </c>
      <c r="D108">
        <v>22.492000000000001</v>
      </c>
      <c r="E108">
        <v>21.789000000000001</v>
      </c>
      <c r="F108">
        <v>7.5068000000000001</v>
      </c>
      <c r="G108">
        <v>3.5467</v>
      </c>
      <c r="H108">
        <v>3.5467</v>
      </c>
      <c r="I108">
        <v>11.3485</v>
      </c>
      <c r="J108">
        <v>11.036799999999999</v>
      </c>
      <c r="K108">
        <v>193944378.34</v>
      </c>
      <c r="L108">
        <v>72.594547053649961</v>
      </c>
    </row>
    <row r="109" spans="1:12" x14ac:dyDescent="0.25">
      <c r="A109" s="1" t="s">
        <v>33</v>
      </c>
      <c r="B109" s="2" t="s">
        <v>184</v>
      </c>
      <c r="C109" t="s">
        <v>314</v>
      </c>
      <c r="D109">
        <v>19.565899999999999</v>
      </c>
      <c r="E109">
        <v>19.3307</v>
      </c>
      <c r="F109">
        <v>9.3727</v>
      </c>
      <c r="G109">
        <v>4.9539999999999997</v>
      </c>
      <c r="H109">
        <v>5.0979000000000001</v>
      </c>
      <c r="I109">
        <v>1.9581</v>
      </c>
      <c r="J109">
        <v>1.9231</v>
      </c>
      <c r="K109">
        <v>4391451.34</v>
      </c>
      <c r="L109">
        <v>71.52974504249292</v>
      </c>
    </row>
    <row r="110" spans="1:12" x14ac:dyDescent="0.25">
      <c r="A110" s="1" t="s">
        <v>70</v>
      </c>
      <c r="B110" s="2" t="s">
        <v>221</v>
      </c>
      <c r="C110" t="s">
        <v>314</v>
      </c>
      <c r="D110">
        <v>25.0657</v>
      </c>
      <c r="E110">
        <v>23.048400000000001</v>
      </c>
      <c r="F110">
        <v>5.6600999999999999</v>
      </c>
      <c r="G110">
        <v>2.1356999999999999</v>
      </c>
      <c r="H110">
        <v>0.60160000000000002</v>
      </c>
      <c r="I110">
        <v>2.1448999999999998</v>
      </c>
      <c r="J110">
        <v>2.0131999999999999</v>
      </c>
      <c r="K110">
        <v>5299967.38</v>
      </c>
      <c r="L110">
        <v>71.416159860990447</v>
      </c>
    </row>
    <row r="111" spans="1:12" x14ac:dyDescent="0.25">
      <c r="A111" s="1" t="s">
        <v>148</v>
      </c>
      <c r="B111" s="2" t="s">
        <v>299</v>
      </c>
      <c r="C111" t="s">
        <v>314</v>
      </c>
      <c r="D111">
        <v>22.312200000000001</v>
      </c>
      <c r="E111">
        <v>21.881399999999999</v>
      </c>
      <c r="F111">
        <v>2.5901999999999998</v>
      </c>
      <c r="G111">
        <v>7.4356</v>
      </c>
      <c r="H111">
        <v>7.4356</v>
      </c>
      <c r="I111">
        <v>2.0745</v>
      </c>
      <c r="J111">
        <v>2.0438000000000001</v>
      </c>
      <c r="K111">
        <v>354748.68</v>
      </c>
      <c r="L111">
        <v>70.91900965169954</v>
      </c>
    </row>
    <row r="112" spans="1:12" x14ac:dyDescent="0.25">
      <c r="A112" s="1" t="s">
        <v>28</v>
      </c>
      <c r="B112" s="2" t="s">
        <v>179</v>
      </c>
      <c r="C112" t="s">
        <v>314</v>
      </c>
      <c r="D112">
        <v>22.0518</v>
      </c>
      <c r="E112">
        <v>21.7865</v>
      </c>
      <c r="F112">
        <v>2.7496</v>
      </c>
      <c r="I112">
        <v>3.0051000000000001</v>
      </c>
      <c r="J112">
        <v>3.008</v>
      </c>
      <c r="K112">
        <v>341520</v>
      </c>
      <c r="L112">
        <v>70.588235294117652</v>
      </c>
    </row>
    <row r="113" spans="1:12" x14ac:dyDescent="0.25">
      <c r="A113" s="1" t="s">
        <v>129</v>
      </c>
      <c r="B113" s="2" t="s">
        <v>280</v>
      </c>
      <c r="C113" t="s">
        <v>314</v>
      </c>
      <c r="D113">
        <v>18.751300000000001</v>
      </c>
      <c r="E113">
        <v>18.119900000000001</v>
      </c>
      <c r="F113">
        <v>2.3195999999999999</v>
      </c>
      <c r="G113">
        <v>1.1306</v>
      </c>
      <c r="H113">
        <v>1.1306</v>
      </c>
      <c r="I113">
        <v>3.1970999999999998</v>
      </c>
      <c r="J113">
        <v>3.1019000000000001</v>
      </c>
      <c r="K113">
        <v>745882.9</v>
      </c>
      <c r="L113">
        <v>69.893617021276597</v>
      </c>
    </row>
    <row r="114" spans="1:12" x14ac:dyDescent="0.25">
      <c r="A114" s="1" t="s">
        <v>119</v>
      </c>
      <c r="B114" s="2" t="s">
        <v>270</v>
      </c>
      <c r="C114" t="s">
        <v>314</v>
      </c>
      <c r="D114">
        <v>6.8238000000000003</v>
      </c>
      <c r="E114">
        <v>8.5428999999999995</v>
      </c>
      <c r="F114">
        <v>1.18</v>
      </c>
      <c r="G114">
        <v>0</v>
      </c>
      <c r="I114">
        <v>2.0245000000000002</v>
      </c>
      <c r="J114">
        <v>2.1810999999999998</v>
      </c>
      <c r="K114">
        <v>1310906.73</v>
      </c>
      <c r="L114">
        <v>69.708737864077676</v>
      </c>
    </row>
    <row r="115" spans="1:12" x14ac:dyDescent="0.25">
      <c r="A115" s="1" t="s">
        <v>117</v>
      </c>
      <c r="B115" s="2" t="s">
        <v>268</v>
      </c>
      <c r="C115" t="s">
        <v>314</v>
      </c>
      <c r="D115">
        <v>28.1464</v>
      </c>
      <c r="E115">
        <v>26.645199999999999</v>
      </c>
      <c r="F115">
        <v>3.7475999999999998</v>
      </c>
      <c r="G115">
        <v>1.0023</v>
      </c>
      <c r="H115">
        <v>1.0023</v>
      </c>
      <c r="I115">
        <v>2.9908999999999999</v>
      </c>
      <c r="J115">
        <v>2.8445</v>
      </c>
      <c r="K115">
        <v>3963801.94</v>
      </c>
      <c r="L115">
        <v>68.03039158386909</v>
      </c>
    </row>
    <row r="116" spans="1:12" x14ac:dyDescent="0.25">
      <c r="A116" s="1" t="s">
        <v>31</v>
      </c>
      <c r="B116" s="2" t="s">
        <v>182</v>
      </c>
      <c r="C116" t="s">
        <v>314</v>
      </c>
      <c r="D116">
        <v>15.6739</v>
      </c>
      <c r="E116">
        <v>15.5908</v>
      </c>
      <c r="F116">
        <v>3.1898</v>
      </c>
      <c r="G116">
        <v>4.5948000000000002</v>
      </c>
      <c r="H116">
        <v>5.1795999999999998</v>
      </c>
      <c r="I116">
        <v>2.0796000000000001</v>
      </c>
      <c r="J116">
        <v>2.0718000000000001</v>
      </c>
      <c r="K116">
        <v>733152.76</v>
      </c>
      <c r="L116">
        <v>67.217125382262992</v>
      </c>
    </row>
    <row r="117" spans="1:12" x14ac:dyDescent="0.25">
      <c r="A117" s="1" t="s">
        <v>138</v>
      </c>
      <c r="B117" s="2" t="s">
        <v>289</v>
      </c>
      <c r="C117" t="s">
        <v>314</v>
      </c>
      <c r="D117">
        <v>18.6739</v>
      </c>
      <c r="E117">
        <v>17.534700000000001</v>
      </c>
      <c r="F117">
        <v>3.3774000000000002</v>
      </c>
      <c r="G117">
        <v>6.2659000000000002</v>
      </c>
      <c r="H117">
        <v>6.2659000000000002</v>
      </c>
      <c r="I117">
        <v>3.6703999999999999</v>
      </c>
      <c r="J117">
        <v>3.6941999999999999</v>
      </c>
      <c r="K117">
        <v>1010274.47</v>
      </c>
      <c r="L117">
        <v>66.755888650963598</v>
      </c>
    </row>
    <row r="118" spans="1:12" x14ac:dyDescent="0.25">
      <c r="A118" s="1" t="s">
        <v>34</v>
      </c>
      <c r="B118" s="2" t="s">
        <v>185</v>
      </c>
      <c r="C118" t="s">
        <v>314</v>
      </c>
      <c r="D118">
        <v>7.9942000000000002</v>
      </c>
      <c r="E118">
        <v>8.6157000000000004</v>
      </c>
      <c r="F118">
        <v>1.1758</v>
      </c>
      <c r="G118">
        <v>3.8319999999999999</v>
      </c>
      <c r="H118">
        <v>3.8319999999999999</v>
      </c>
      <c r="I118">
        <v>1.4300999999999999</v>
      </c>
      <c r="J118">
        <v>1.4209000000000001</v>
      </c>
      <c r="K118">
        <v>4270197.5</v>
      </c>
      <c r="L118">
        <v>65.851341724056041</v>
      </c>
    </row>
    <row r="119" spans="1:12" x14ac:dyDescent="0.25">
      <c r="A119" s="1" t="s">
        <v>162</v>
      </c>
      <c r="B119" s="2" t="s">
        <v>313</v>
      </c>
      <c r="C119" t="s">
        <v>314</v>
      </c>
      <c r="D119">
        <v>16.463999999999999</v>
      </c>
      <c r="E119">
        <v>15.4497</v>
      </c>
      <c r="F119">
        <v>2.7193000000000001</v>
      </c>
      <c r="G119">
        <v>4.5991999999999997</v>
      </c>
      <c r="H119">
        <v>4.5991999999999997</v>
      </c>
      <c r="I119">
        <v>0.58509999999999995</v>
      </c>
      <c r="J119">
        <v>0.53469999999999995</v>
      </c>
      <c r="K119">
        <v>1183777.81</v>
      </c>
      <c r="L119">
        <v>64.469273743016771</v>
      </c>
    </row>
    <row r="120" spans="1:12" x14ac:dyDescent="0.25">
      <c r="A120" s="1" t="s">
        <v>73</v>
      </c>
      <c r="B120" s="2" t="s">
        <v>224</v>
      </c>
      <c r="C120" t="s">
        <v>314</v>
      </c>
      <c r="D120">
        <v>23.8719</v>
      </c>
      <c r="E120">
        <v>22.556000000000001</v>
      </c>
      <c r="F120">
        <v>5.2538</v>
      </c>
      <c r="G120">
        <v>2.1581999999999999</v>
      </c>
      <c r="H120">
        <v>2.0202</v>
      </c>
      <c r="I120">
        <v>5.4622999999999999</v>
      </c>
      <c r="J120">
        <v>5.2382999999999997</v>
      </c>
      <c r="K120">
        <v>1724710.8</v>
      </c>
      <c r="L120">
        <v>64.246323529411768</v>
      </c>
    </row>
    <row r="121" spans="1:12" x14ac:dyDescent="0.25">
      <c r="A121" s="1" t="s">
        <v>83</v>
      </c>
      <c r="B121" s="2" t="s">
        <v>234</v>
      </c>
      <c r="C121" t="s">
        <v>314</v>
      </c>
      <c r="D121">
        <v>22.687799999999999</v>
      </c>
      <c r="E121">
        <v>22.228000000000002</v>
      </c>
      <c r="F121">
        <v>3.0007999999999999</v>
      </c>
      <c r="G121">
        <v>3.0966</v>
      </c>
      <c r="H121">
        <v>3.8389000000000002</v>
      </c>
      <c r="I121">
        <v>4.2401</v>
      </c>
      <c r="J121">
        <v>4.2263999999999999</v>
      </c>
      <c r="K121">
        <v>335982.73</v>
      </c>
      <c r="L121">
        <v>63.605442176870753</v>
      </c>
    </row>
    <row r="122" spans="1:12" x14ac:dyDescent="0.25">
      <c r="A122" s="1" t="s">
        <v>123</v>
      </c>
      <c r="B122" s="2" t="s">
        <v>274</v>
      </c>
      <c r="C122" t="s">
        <v>314</v>
      </c>
      <c r="D122">
        <v>26.505199999999999</v>
      </c>
      <c r="E122">
        <v>29.5471</v>
      </c>
      <c r="F122">
        <v>5.0231000000000003</v>
      </c>
      <c r="G122">
        <v>2.9106999999999998</v>
      </c>
      <c r="H122">
        <v>2.9106000000000001</v>
      </c>
      <c r="I122">
        <v>5.3365</v>
      </c>
      <c r="J122">
        <v>5.3194999999999997</v>
      </c>
      <c r="K122">
        <v>436280.55</v>
      </c>
      <c r="L122">
        <v>63.222003929273093</v>
      </c>
    </row>
    <row r="123" spans="1:12" x14ac:dyDescent="0.25">
      <c r="A123" s="1" t="s">
        <v>96</v>
      </c>
      <c r="B123" s="2" t="s">
        <v>247</v>
      </c>
      <c r="C123" t="s">
        <v>314</v>
      </c>
      <c r="D123">
        <v>23.2683</v>
      </c>
      <c r="E123">
        <v>23.496500000000001</v>
      </c>
      <c r="F123">
        <v>2.9828999999999999</v>
      </c>
      <c r="H123">
        <v>0.62190000000000001</v>
      </c>
      <c r="I123">
        <v>3.7345999999999999</v>
      </c>
      <c r="J123">
        <v>3.7000999999999999</v>
      </c>
      <c r="K123">
        <v>495907.2</v>
      </c>
      <c r="L123">
        <v>60</v>
      </c>
    </row>
    <row r="124" spans="1:12" x14ac:dyDescent="0.25">
      <c r="A124" s="1" t="s">
        <v>128</v>
      </c>
      <c r="B124" s="2" t="s">
        <v>279</v>
      </c>
      <c r="C124" t="s">
        <v>314</v>
      </c>
      <c r="D124">
        <v>19.672000000000001</v>
      </c>
      <c r="E124">
        <v>16.506599999999999</v>
      </c>
      <c r="F124">
        <v>2.9481999999999999</v>
      </c>
      <c r="G124">
        <v>1.1523000000000001</v>
      </c>
      <c r="H124">
        <v>1.1523000000000001</v>
      </c>
      <c r="I124">
        <v>2.1240000000000001</v>
      </c>
      <c r="J124">
        <v>1.9302999999999999</v>
      </c>
      <c r="K124">
        <v>513760</v>
      </c>
      <c r="L124">
        <v>59.821428571428569</v>
      </c>
    </row>
    <row r="125" spans="1:12" x14ac:dyDescent="0.25">
      <c r="A125" s="1" t="s">
        <v>30</v>
      </c>
      <c r="B125" s="2" t="s">
        <v>181</v>
      </c>
      <c r="C125" t="s">
        <v>314</v>
      </c>
      <c r="D125">
        <v>18.9437</v>
      </c>
      <c r="E125">
        <v>18.356200000000001</v>
      </c>
      <c r="F125">
        <v>3.2216999999999998</v>
      </c>
      <c r="G125">
        <v>5.7285000000000004</v>
      </c>
      <c r="H125">
        <v>4.4057000000000004</v>
      </c>
      <c r="I125">
        <v>2.8382000000000001</v>
      </c>
      <c r="J125">
        <v>2.7336999999999998</v>
      </c>
      <c r="K125">
        <v>1326689.76</v>
      </c>
      <c r="L125">
        <v>59.471544715447152</v>
      </c>
    </row>
    <row r="126" spans="1:12" x14ac:dyDescent="0.25">
      <c r="A126" s="1" t="s">
        <v>80</v>
      </c>
      <c r="B126" s="2" t="s">
        <v>231</v>
      </c>
      <c r="C126" t="s">
        <v>314</v>
      </c>
      <c r="D126">
        <v>22.108899999999998</v>
      </c>
      <c r="E126">
        <v>21.6114</v>
      </c>
      <c r="F126">
        <v>3.1225000000000001</v>
      </c>
      <c r="G126">
        <v>1.5839000000000001</v>
      </c>
      <c r="H126">
        <v>1.5839000000000001</v>
      </c>
      <c r="I126">
        <v>4.2133000000000003</v>
      </c>
      <c r="J126">
        <v>4.1462000000000003</v>
      </c>
      <c r="K126">
        <v>480271.84</v>
      </c>
      <c r="L126">
        <v>59.227467811158803</v>
      </c>
    </row>
    <row r="127" spans="1:12" x14ac:dyDescent="0.25">
      <c r="A127" s="1" t="s">
        <v>114</v>
      </c>
      <c r="B127" s="2" t="s">
        <v>265</v>
      </c>
      <c r="C127" t="s">
        <v>314</v>
      </c>
      <c r="D127">
        <v>15.7988</v>
      </c>
      <c r="E127">
        <v>15.117800000000001</v>
      </c>
      <c r="F127">
        <v>2.3338999999999999</v>
      </c>
      <c r="G127">
        <v>3.1415000000000002</v>
      </c>
      <c r="H127">
        <v>3.1415000000000002</v>
      </c>
      <c r="I127">
        <v>0.60219999999999996</v>
      </c>
      <c r="J127">
        <v>0.5635</v>
      </c>
      <c r="K127">
        <v>36679319.600000001</v>
      </c>
      <c r="L127">
        <v>58.555358200118413</v>
      </c>
    </row>
    <row r="128" spans="1:12" x14ac:dyDescent="0.25">
      <c r="A128" s="1" t="s">
        <v>74</v>
      </c>
      <c r="B128" s="2" t="s">
        <v>225</v>
      </c>
      <c r="C128" t="s">
        <v>314</v>
      </c>
      <c r="D128">
        <v>32.43</v>
      </c>
      <c r="E128">
        <v>36.338799999999999</v>
      </c>
      <c r="F128">
        <v>5.3613999999999997</v>
      </c>
      <c r="G128">
        <v>0.4617</v>
      </c>
      <c r="H128">
        <v>0.4617</v>
      </c>
      <c r="I128">
        <v>7.2022000000000004</v>
      </c>
      <c r="J128">
        <v>7.5044000000000004</v>
      </c>
      <c r="K128">
        <v>693056</v>
      </c>
      <c r="L128">
        <v>56.656656656656658</v>
      </c>
    </row>
    <row r="129" spans="1:12" x14ac:dyDescent="0.25">
      <c r="A129" s="1" t="s">
        <v>85</v>
      </c>
      <c r="B129" s="2" t="s">
        <v>236</v>
      </c>
      <c r="C129" t="s">
        <v>314</v>
      </c>
      <c r="D129">
        <v>23.9999</v>
      </c>
      <c r="E129">
        <v>22.3461</v>
      </c>
      <c r="F129">
        <v>4.4946000000000002</v>
      </c>
      <c r="G129">
        <v>3.9535999999999998</v>
      </c>
      <c r="H129">
        <v>3.4779</v>
      </c>
      <c r="I129">
        <v>3.4483000000000001</v>
      </c>
      <c r="J129">
        <v>3.0973999999999999</v>
      </c>
      <c r="K129">
        <v>608271.39</v>
      </c>
      <c r="L129">
        <v>55.006675567423237</v>
      </c>
    </row>
    <row r="130" spans="1:12" x14ac:dyDescent="0.25">
      <c r="A130" s="1" t="s">
        <v>134</v>
      </c>
      <c r="B130" s="2" t="s">
        <v>285</v>
      </c>
      <c r="C130" t="s">
        <v>314</v>
      </c>
      <c r="D130">
        <v>22.6677</v>
      </c>
      <c r="E130">
        <v>21.854299999999999</v>
      </c>
      <c r="F130">
        <v>3.5954000000000002</v>
      </c>
      <c r="I130">
        <v>9.8043999999999993</v>
      </c>
      <c r="J130">
        <v>9.7193000000000005</v>
      </c>
      <c r="K130">
        <v>465302.78</v>
      </c>
      <c r="L130">
        <v>53.142857142857153</v>
      </c>
    </row>
    <row r="131" spans="1:12" x14ac:dyDescent="0.25">
      <c r="A131" s="1" t="s">
        <v>91</v>
      </c>
      <c r="B131" s="2" t="s">
        <v>242</v>
      </c>
      <c r="C131" t="s">
        <v>314</v>
      </c>
      <c r="D131">
        <v>30.434899999999999</v>
      </c>
      <c r="E131">
        <v>29.4496</v>
      </c>
      <c r="F131">
        <v>2.0425</v>
      </c>
      <c r="G131">
        <v>2.6025</v>
      </c>
      <c r="H131">
        <v>2.6025</v>
      </c>
      <c r="I131">
        <v>1.7599</v>
      </c>
      <c r="J131">
        <v>1.6500999999999999</v>
      </c>
      <c r="K131">
        <v>598049.48</v>
      </c>
      <c r="L131">
        <v>52.851711026615973</v>
      </c>
    </row>
    <row r="132" spans="1:12" x14ac:dyDescent="0.25">
      <c r="A132" s="1" t="s">
        <v>102</v>
      </c>
      <c r="B132" s="2" t="s">
        <v>253</v>
      </c>
      <c r="C132" t="s">
        <v>314</v>
      </c>
      <c r="D132">
        <v>20.3963</v>
      </c>
      <c r="E132">
        <v>18.787800000000001</v>
      </c>
      <c r="F132">
        <v>4.6298000000000004</v>
      </c>
      <c r="G132">
        <v>2.2183999999999999</v>
      </c>
      <c r="H132">
        <v>3.0716999999999999</v>
      </c>
      <c r="I132">
        <v>3.8961999999999999</v>
      </c>
      <c r="J132">
        <v>3.7924000000000002</v>
      </c>
      <c r="K132">
        <v>15293097.1</v>
      </c>
      <c r="L132">
        <v>52.723638180909553</v>
      </c>
    </row>
    <row r="133" spans="1:12" x14ac:dyDescent="0.25">
      <c r="A133" s="1" t="s">
        <v>12</v>
      </c>
      <c r="B133" s="2" t="s">
        <v>163</v>
      </c>
      <c r="C133" t="s">
        <v>314</v>
      </c>
      <c r="D133">
        <v>15.628500000000001</v>
      </c>
      <c r="E133">
        <v>14.3538</v>
      </c>
      <c r="F133">
        <v>2.6122999999999998</v>
      </c>
      <c r="G133">
        <v>3.77</v>
      </c>
      <c r="I133">
        <v>1.4793000000000001</v>
      </c>
      <c r="J133">
        <v>1.4043000000000001</v>
      </c>
      <c r="K133">
        <v>60227865.100000001</v>
      </c>
      <c r="L133">
        <v>49.855907780979827</v>
      </c>
    </row>
    <row r="134" spans="1:12" x14ac:dyDescent="0.25">
      <c r="A134" s="1" t="s">
        <v>86</v>
      </c>
      <c r="B134" s="2" t="s">
        <v>237</v>
      </c>
      <c r="C134" t="s">
        <v>314</v>
      </c>
      <c r="D134">
        <v>20.724299999999999</v>
      </c>
      <c r="E134">
        <v>23.336600000000001</v>
      </c>
      <c r="F134">
        <v>1.8817999999999999</v>
      </c>
      <c r="G134">
        <v>1.1261000000000001</v>
      </c>
      <c r="H134">
        <v>1.1261000000000001</v>
      </c>
      <c r="I134">
        <v>3.8279000000000001</v>
      </c>
      <c r="J134">
        <v>3.8420999999999998</v>
      </c>
      <c r="K134">
        <v>268736.18</v>
      </c>
      <c r="L134">
        <v>47.240051347881902</v>
      </c>
    </row>
    <row r="135" spans="1:12" x14ac:dyDescent="0.25">
      <c r="A135" s="1" t="s">
        <v>90</v>
      </c>
      <c r="B135" s="2" t="s">
        <v>241</v>
      </c>
      <c r="C135" t="s">
        <v>314</v>
      </c>
      <c r="D135">
        <v>29.335799999999999</v>
      </c>
      <c r="E135">
        <v>35.520200000000003</v>
      </c>
      <c r="F135">
        <v>3.0036999999999998</v>
      </c>
      <c r="G135">
        <v>0.67410000000000003</v>
      </c>
      <c r="H135">
        <v>0.67410000000000003</v>
      </c>
      <c r="I135">
        <v>2.7888999999999999</v>
      </c>
      <c r="J135">
        <v>2.7621000000000002</v>
      </c>
      <c r="K135">
        <v>621186.18000000005</v>
      </c>
      <c r="L135">
        <v>45.531914893617021</v>
      </c>
    </row>
    <row r="136" spans="1:12" x14ac:dyDescent="0.25">
      <c r="A136" s="1" t="s">
        <v>25</v>
      </c>
      <c r="B136" s="2" t="s">
        <v>176</v>
      </c>
      <c r="C136" t="s">
        <v>314</v>
      </c>
      <c r="D136">
        <v>25.660399999999999</v>
      </c>
      <c r="E136">
        <v>26.1235</v>
      </c>
      <c r="F136">
        <v>2.3071999999999999</v>
      </c>
      <c r="G136">
        <v>1.0810999999999999</v>
      </c>
      <c r="H136">
        <v>0.55489999999999995</v>
      </c>
      <c r="I136">
        <v>6.6698000000000004</v>
      </c>
      <c r="J136">
        <v>6.6321000000000003</v>
      </c>
      <c r="K136">
        <v>314487.73</v>
      </c>
      <c r="L136">
        <v>42.270058708414872</v>
      </c>
    </row>
    <row r="137" spans="1:12" x14ac:dyDescent="0.25">
      <c r="A137" s="1" t="s">
        <v>32</v>
      </c>
      <c r="B137" s="2" t="s">
        <v>183</v>
      </c>
      <c r="C137" t="s">
        <v>314</v>
      </c>
      <c r="D137">
        <v>27.952999999999999</v>
      </c>
      <c r="E137">
        <v>26.861899999999999</v>
      </c>
      <c r="F137">
        <v>4.4452999999999996</v>
      </c>
      <c r="G137">
        <v>0.54059999999999997</v>
      </c>
      <c r="H137">
        <v>0.54059999999999997</v>
      </c>
      <c r="I137">
        <v>3.7054</v>
      </c>
      <c r="J137">
        <v>3.5737999999999999</v>
      </c>
      <c r="K137">
        <v>5727762.3600000003</v>
      </c>
      <c r="L137">
        <v>40.678642714570863</v>
      </c>
    </row>
    <row r="138" spans="1:12" x14ac:dyDescent="0.25">
      <c r="A138" s="1" t="s">
        <v>82</v>
      </c>
      <c r="B138" s="2" t="s">
        <v>233</v>
      </c>
      <c r="C138" t="s">
        <v>314</v>
      </c>
      <c r="D138">
        <v>18.806799999999999</v>
      </c>
      <c r="E138">
        <v>16.988600000000002</v>
      </c>
      <c r="F138">
        <v>3.4828999999999999</v>
      </c>
      <c r="G138">
        <v>1.1460999999999999</v>
      </c>
      <c r="H138">
        <v>1.2992999999999999</v>
      </c>
      <c r="I138">
        <v>5.04</v>
      </c>
      <c r="J138">
        <v>4.6506999999999996</v>
      </c>
      <c r="K138">
        <v>1284385.3400000001</v>
      </c>
      <c r="L138">
        <v>39.417693169092942</v>
      </c>
    </row>
    <row r="139" spans="1:12" x14ac:dyDescent="0.25">
      <c r="A139" s="1" t="s">
        <v>42</v>
      </c>
      <c r="B139" s="2" t="s">
        <v>193</v>
      </c>
      <c r="C139" t="s">
        <v>314</v>
      </c>
      <c r="D139">
        <v>23.927299999999999</v>
      </c>
      <c r="E139">
        <v>22.5825</v>
      </c>
      <c r="F139">
        <v>4.6234999999999999</v>
      </c>
      <c r="G139">
        <v>1.6592</v>
      </c>
      <c r="H139">
        <v>1.6592</v>
      </c>
      <c r="I139">
        <v>5.4607999999999999</v>
      </c>
      <c r="J139">
        <v>5.1604000000000001</v>
      </c>
      <c r="K139">
        <v>4812800</v>
      </c>
      <c r="L139">
        <v>38.844444444444441</v>
      </c>
    </row>
    <row r="140" spans="1:12" x14ac:dyDescent="0.25">
      <c r="A140" s="1" t="s">
        <v>24</v>
      </c>
      <c r="B140" s="2" t="s">
        <v>175</v>
      </c>
      <c r="C140" t="s">
        <v>314</v>
      </c>
      <c r="D140">
        <v>26.560400000000001</v>
      </c>
      <c r="E140">
        <v>25.427900000000001</v>
      </c>
      <c r="F140">
        <v>3.0510000000000002</v>
      </c>
      <c r="G140">
        <v>0.86709999999999998</v>
      </c>
      <c r="H140">
        <v>0.86709999999999998</v>
      </c>
      <c r="I140">
        <v>5.4649000000000001</v>
      </c>
      <c r="J140">
        <v>5.2676999999999996</v>
      </c>
      <c r="K140">
        <v>577656.86</v>
      </c>
      <c r="L140">
        <v>35.144927536231883</v>
      </c>
    </row>
    <row r="141" spans="1:12" x14ac:dyDescent="0.25">
      <c r="A141" s="1" t="s">
        <v>139</v>
      </c>
      <c r="B141" s="2" t="s">
        <v>290</v>
      </c>
      <c r="C141" t="s">
        <v>314</v>
      </c>
      <c r="D141">
        <v>23.173500000000001</v>
      </c>
      <c r="E141">
        <v>21.440999999999999</v>
      </c>
      <c r="F141">
        <v>2.8982999999999999</v>
      </c>
      <c r="G141">
        <v>1.2816000000000001</v>
      </c>
      <c r="H141">
        <v>1.2816000000000001</v>
      </c>
      <c r="I141">
        <v>0.61709999999999998</v>
      </c>
      <c r="J141">
        <v>0.52710000000000001</v>
      </c>
      <c r="K141">
        <v>6781069.8899999997</v>
      </c>
      <c r="L141">
        <v>34.562211981566819</v>
      </c>
    </row>
    <row r="142" spans="1:12" x14ac:dyDescent="0.25">
      <c r="A142" s="1" t="s">
        <v>109</v>
      </c>
      <c r="B142" s="2" t="s">
        <v>260</v>
      </c>
      <c r="C142" t="s">
        <v>314</v>
      </c>
      <c r="D142">
        <v>22.784500000000001</v>
      </c>
      <c r="E142">
        <v>21.963999999999999</v>
      </c>
      <c r="F142">
        <v>3.4308000000000001</v>
      </c>
      <c r="G142">
        <v>2.7098</v>
      </c>
      <c r="H142">
        <v>3.4037999999999999</v>
      </c>
      <c r="I142">
        <v>8.7630999999999997</v>
      </c>
      <c r="J142">
        <v>8.6227999999999998</v>
      </c>
      <c r="K142">
        <v>74040826.810000002</v>
      </c>
      <c r="L142">
        <v>32.507288629737609</v>
      </c>
    </row>
    <row r="143" spans="1:12" x14ac:dyDescent="0.25">
      <c r="A143" s="1" t="s">
        <v>110</v>
      </c>
      <c r="B143" s="2" t="s">
        <v>261</v>
      </c>
      <c r="C143" t="s">
        <v>314</v>
      </c>
      <c r="D143">
        <v>11.495200000000001</v>
      </c>
      <c r="E143">
        <v>11.2661</v>
      </c>
      <c r="F143">
        <v>1.3584000000000001</v>
      </c>
      <c r="G143">
        <v>4.1337999999999999</v>
      </c>
      <c r="H143">
        <v>4.1337999999999999</v>
      </c>
      <c r="I143">
        <v>6.4089999999999998</v>
      </c>
      <c r="J143">
        <v>6.1055000000000001</v>
      </c>
      <c r="K143">
        <v>3382749.78</v>
      </c>
      <c r="L143">
        <v>27.164009111617311</v>
      </c>
    </row>
    <row r="144" spans="1:12" x14ac:dyDescent="0.25">
      <c r="A144" s="1" t="s">
        <v>77</v>
      </c>
      <c r="B144" s="2" t="s">
        <v>228</v>
      </c>
      <c r="C144" t="s">
        <v>314</v>
      </c>
      <c r="D144">
        <v>23.9452</v>
      </c>
      <c r="E144">
        <v>24.085799999999999</v>
      </c>
      <c r="F144">
        <v>3.0979000000000001</v>
      </c>
      <c r="G144">
        <v>2.5880999999999998</v>
      </c>
      <c r="H144">
        <v>5.1763000000000003</v>
      </c>
      <c r="I144">
        <v>5.2385999999999999</v>
      </c>
      <c r="J144">
        <v>5.1783999999999999</v>
      </c>
      <c r="K144">
        <v>337771.87</v>
      </c>
      <c r="L144">
        <v>25.879917184265011</v>
      </c>
    </row>
    <row r="145" spans="1:12" x14ac:dyDescent="0.25">
      <c r="A145" s="1" t="s">
        <v>121</v>
      </c>
      <c r="B145" s="2" t="s">
        <v>272</v>
      </c>
      <c r="C145" t="s">
        <v>314</v>
      </c>
      <c r="D145">
        <v>26.5352</v>
      </c>
      <c r="E145">
        <v>24.427800000000001</v>
      </c>
      <c r="F145">
        <v>3.9275000000000002</v>
      </c>
      <c r="G145">
        <v>1.4384999999999999</v>
      </c>
      <c r="H145">
        <v>1.6813</v>
      </c>
      <c r="I145">
        <v>8.2538999999999998</v>
      </c>
      <c r="J145">
        <v>7.827</v>
      </c>
      <c r="K145">
        <v>561498.11</v>
      </c>
      <c r="L145">
        <v>22.144985104270109</v>
      </c>
    </row>
    <row r="146" spans="1:12" x14ac:dyDescent="0.25">
      <c r="A146" s="1" t="s">
        <v>124</v>
      </c>
      <c r="B146" s="2" t="s">
        <v>275</v>
      </c>
      <c r="C146" t="s">
        <v>314</v>
      </c>
      <c r="D146">
        <v>15.5541</v>
      </c>
      <c r="E146">
        <v>15.128299999999999</v>
      </c>
      <c r="F146">
        <v>2.4281999999999999</v>
      </c>
      <c r="I146">
        <v>3.2578999999999998</v>
      </c>
      <c r="J146">
        <v>3.1886000000000001</v>
      </c>
      <c r="K146">
        <v>503730.53</v>
      </c>
      <c r="L146">
        <v>20.25316455696203</v>
      </c>
    </row>
    <row r="147" spans="1:12" x14ac:dyDescent="0.25">
      <c r="A147" s="1" t="s">
        <v>87</v>
      </c>
      <c r="B147" s="2" t="s">
        <v>238</v>
      </c>
      <c r="C147" t="s">
        <v>314</v>
      </c>
      <c r="D147">
        <v>31.004200000000001</v>
      </c>
      <c r="E147">
        <v>30.888000000000002</v>
      </c>
      <c r="F147">
        <v>3.6187999999999998</v>
      </c>
      <c r="G147">
        <v>1.4863999999999999</v>
      </c>
      <c r="H147">
        <v>2.0809000000000002</v>
      </c>
      <c r="I147">
        <v>7.4104999999999999</v>
      </c>
      <c r="J147">
        <v>7.0678999999999998</v>
      </c>
      <c r="K147">
        <v>538323.64</v>
      </c>
      <c r="L147">
        <v>14.49752883031301</v>
      </c>
    </row>
    <row r="148" spans="1:12" x14ac:dyDescent="0.25">
      <c r="A148" s="1" t="s">
        <v>93</v>
      </c>
      <c r="B148" s="2" t="s">
        <v>244</v>
      </c>
      <c r="C148" t="s">
        <v>314</v>
      </c>
      <c r="D148">
        <v>36.5901</v>
      </c>
      <c r="E148">
        <v>31.401700000000002</v>
      </c>
      <c r="F148">
        <v>3.9679000000000002</v>
      </c>
      <c r="I148">
        <v>5.0471000000000004</v>
      </c>
      <c r="J148">
        <v>4.8014000000000001</v>
      </c>
      <c r="K148">
        <v>804576</v>
      </c>
      <c r="L148">
        <v>14.285714285714279</v>
      </c>
    </row>
    <row r="149" spans="1:12" x14ac:dyDescent="0.25">
      <c r="A149" s="1" t="s">
        <v>127</v>
      </c>
      <c r="B149" s="2" t="s">
        <v>278</v>
      </c>
      <c r="C149" t="s">
        <v>314</v>
      </c>
      <c r="D149">
        <v>21.292100000000001</v>
      </c>
      <c r="E149">
        <v>20.8325</v>
      </c>
      <c r="F149">
        <v>1.8162</v>
      </c>
      <c r="G149">
        <v>0</v>
      </c>
      <c r="I149">
        <v>0.87490000000000001</v>
      </c>
      <c r="J149">
        <v>0.83230000000000004</v>
      </c>
      <c r="K149">
        <v>296027.63</v>
      </c>
      <c r="L149">
        <v>7.6923076923076934</v>
      </c>
    </row>
    <row r="150" spans="1:12" x14ac:dyDescent="0.25">
      <c r="A150" s="1" t="s">
        <v>95</v>
      </c>
      <c r="B150" s="2" t="s">
        <v>246</v>
      </c>
      <c r="C150" t="s">
        <v>314</v>
      </c>
      <c r="D150">
        <v>25.859300000000001</v>
      </c>
      <c r="E150">
        <v>25.712599999999998</v>
      </c>
      <c r="F150">
        <v>3.2875999999999999</v>
      </c>
      <c r="G150">
        <v>0</v>
      </c>
      <c r="I150">
        <v>6.3506999999999998</v>
      </c>
      <c r="J150">
        <v>6.1223999999999998</v>
      </c>
      <c r="K150">
        <v>388484</v>
      </c>
      <c r="L150">
        <v>7.0000000000000009</v>
      </c>
    </row>
    <row r="151" spans="1:12" x14ac:dyDescent="0.25">
      <c r="A151" s="1" t="s">
        <v>84</v>
      </c>
      <c r="B151" s="2" t="s">
        <v>235</v>
      </c>
      <c r="C151" t="s">
        <v>314</v>
      </c>
      <c r="D151">
        <v>21.7668</v>
      </c>
      <c r="E151">
        <v>19.949200000000001</v>
      </c>
      <c r="F151">
        <v>1.5018</v>
      </c>
      <c r="G151">
        <v>3.1612</v>
      </c>
      <c r="H151">
        <v>3.1612</v>
      </c>
      <c r="I151">
        <v>4.8023999999999996</v>
      </c>
      <c r="J151">
        <v>4.3227000000000002</v>
      </c>
      <c r="K151">
        <v>1167305.6000000001</v>
      </c>
      <c r="L151">
        <v>6.3002680965147464</v>
      </c>
    </row>
    <row r="152" spans="1:12" x14ac:dyDescent="0.25">
      <c r="A152" s="1" t="s">
        <v>92</v>
      </c>
      <c r="B152" s="2" t="s">
        <v>243</v>
      </c>
      <c r="C152" t="s">
        <v>314</v>
      </c>
      <c r="D152">
        <v>34.385199999999998</v>
      </c>
      <c r="E152">
        <v>36.093000000000004</v>
      </c>
      <c r="F152">
        <v>4.5282</v>
      </c>
      <c r="G152">
        <v>0.57550000000000001</v>
      </c>
      <c r="H152">
        <v>0.57550000000000001</v>
      </c>
      <c r="I152">
        <v>5.8621999999999996</v>
      </c>
      <c r="J152">
        <v>5.8611000000000004</v>
      </c>
      <c r="K152">
        <v>556080</v>
      </c>
      <c r="L152">
        <v>3.1884057971014488</v>
      </c>
    </row>
  </sheetData>
  <autoFilter ref="A1:A153" xr:uid="{D819806B-9BE6-490D-B943-E141E4B70B55}"/>
  <sortState ref="A2:L152">
    <sortCondition descending="1" ref="L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0918-681D-4EC7-A752-8C62F3CC6D4E}">
  <dimension ref="A1:M127"/>
  <sheetViews>
    <sheetView tabSelected="1" topLeftCell="A58" workbookViewId="0">
      <selection activeCell="A77" sqref="A77:XFD77"/>
    </sheetView>
  </sheetViews>
  <sheetFormatPr defaultRowHeight="14.4" x14ac:dyDescent="0.25"/>
  <cols>
    <col min="2" max="3" width="12.88671875" bestFit="1" customWidth="1"/>
    <col min="4" max="4" width="3.77734375" bestFit="1" customWidth="1"/>
    <col min="5" max="5" width="8.21875" bestFit="1" customWidth="1"/>
    <col min="6" max="6" width="3.77734375" bestFit="1" customWidth="1"/>
    <col min="7" max="7" width="10.44140625" bestFit="1" customWidth="1"/>
    <col min="8" max="8" width="8.21875" bestFit="1" customWidth="1"/>
    <col min="9" max="9" width="3.77734375" bestFit="1" customWidth="1"/>
    <col min="10" max="10" width="8.21875" bestFit="1" customWidth="1"/>
    <col min="11" max="11" width="13.88671875" style="6" bestFit="1" customWidth="1"/>
    <col min="12" max="12" width="19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4" t="s">
        <v>316</v>
      </c>
    </row>
    <row r="2" spans="1:13" x14ac:dyDescent="0.25">
      <c r="A2" t="s">
        <v>41</v>
      </c>
      <c r="B2" t="str">
        <f>VLOOKUP($A2,最新PE百分位!$A$2:$L$152,2,FALSE)</f>
        <v>立讯精密</v>
      </c>
      <c r="C2" t="str">
        <f>VLOOKUP($A2,最新PE百分位!$A$2:$L$152,3,FALSE)</f>
        <v>20220522</v>
      </c>
      <c r="D2">
        <f>VLOOKUP($A2,最新PE百分位!$A$2:$L$152,4,FALSE)</f>
        <v>16.549299999999999</v>
      </c>
      <c r="E2">
        <f>VLOOKUP($A2,最新PE百分位!$A$2:$L$152,5,FALSE)</f>
        <v>15.8695</v>
      </c>
      <c r="F2">
        <f>VLOOKUP($A2,最新PE百分位!$A$2:$L$152,6,FALSE)</f>
        <v>3.0722999999999998</v>
      </c>
      <c r="G2">
        <f>VLOOKUP($A2,最新PE百分位!$A$2:$L$152,7,FALSE)</f>
        <v>0.97350000000000003</v>
      </c>
      <c r="H2">
        <f>VLOOKUP($A2,最新PE百分位!$A$2:$L$152,8,FALSE)</f>
        <v>0.97350000000000003</v>
      </c>
      <c r="I2">
        <f>VLOOKUP($A2,最新PE百分位!$A$2:$L$152,9,FALSE)</f>
        <v>0.82289999999999996</v>
      </c>
      <c r="J2">
        <f>VLOOKUP($A2,最新PE百分位!$A$2:$L$152,10,FALSE)</f>
        <v>0.79520000000000002</v>
      </c>
      <c r="K2" s="6">
        <f>VLOOKUP($A2,最新PE百分位!$A$2:$L$152,11,FALSE)</f>
        <v>22119219.859999999</v>
      </c>
      <c r="L2">
        <f>VLOOKUP($A2,最新PE百分位!$A$2:$L$152,12,FALSE)</f>
        <v>100</v>
      </c>
      <c r="M2">
        <f>VLOOKUP($A2,贡献度!$A$2:$B$127,2,FALSE)</f>
        <v>0.13</v>
      </c>
    </row>
    <row r="3" spans="1:13" x14ac:dyDescent="0.25">
      <c r="A3" t="s">
        <v>64</v>
      </c>
      <c r="B3" t="str">
        <f>VLOOKUP($A3,最新PE百分位!$A$2:$L$152,2,FALSE)</f>
        <v>捷佳伟创</v>
      </c>
      <c r="C3" t="str">
        <f>VLOOKUP($A3,最新PE百分位!$A$2:$L$152,3,FALSE)</f>
        <v>20220522</v>
      </c>
      <c r="D3">
        <f>VLOOKUP($A3,最新PE百分位!$A$2:$L$152,4,FALSE)</f>
        <v>6.5263</v>
      </c>
      <c r="E3">
        <f>VLOOKUP($A3,最新PE百分位!$A$2:$L$152,5,FALSE)</f>
        <v>6.2336999999999998</v>
      </c>
      <c r="F3">
        <f>VLOOKUP($A3,最新PE百分位!$A$2:$L$152,6,FALSE)</f>
        <v>1.5847</v>
      </c>
      <c r="G3">
        <f>VLOOKUP($A3,最新PE百分位!$A$2:$L$152,7,FALSE)</f>
        <v>2.3109999999999999</v>
      </c>
      <c r="H3">
        <f>VLOOKUP($A3,最新PE百分位!$A$2:$L$152,8,FALSE)</f>
        <v>2.3079000000000001</v>
      </c>
      <c r="I3">
        <f>VLOOKUP($A3,最新PE百分位!$A$2:$L$152,9,FALSE)</f>
        <v>0.95489999999999997</v>
      </c>
      <c r="J3">
        <f>VLOOKUP($A3,最新PE百分位!$A$2:$L$152,10,FALSE)</f>
        <v>0.88380000000000003</v>
      </c>
      <c r="K3" s="6">
        <f>VLOOKUP($A3,最新PE百分位!$A$2:$L$152,11,FALSE)</f>
        <v>1803590.37</v>
      </c>
      <c r="L3">
        <f>VLOOKUP($A3,最新PE百分位!$A$2:$L$152,12,FALSE)</f>
        <v>100</v>
      </c>
      <c r="M3">
        <f>VLOOKUP($A3,贡献度!$A$2:$B$127,2,FALSE)</f>
        <v>-0.44</v>
      </c>
    </row>
    <row r="4" spans="1:13" x14ac:dyDescent="0.25">
      <c r="A4" t="s">
        <v>116</v>
      </c>
      <c r="B4" t="str">
        <f>VLOOKUP($A4,最新PE百分位!$A$2:$L$152,2,FALSE)</f>
        <v>华峰铝业</v>
      </c>
      <c r="C4" t="str">
        <f>VLOOKUP($A4,最新PE百分位!$A$2:$L$152,3,FALSE)</f>
        <v>20220522</v>
      </c>
      <c r="D4">
        <f>VLOOKUP($A4,最新PE百分位!$A$2:$L$152,4,FALSE)</f>
        <v>13.0688</v>
      </c>
      <c r="E4">
        <f>VLOOKUP($A4,最新PE百分位!$A$2:$L$152,5,FALSE)</f>
        <v>12.934100000000001</v>
      </c>
      <c r="F4">
        <f>VLOOKUP($A4,最新PE百分位!$A$2:$L$152,6,FALSE)</f>
        <v>2.7446000000000002</v>
      </c>
      <c r="G4">
        <f>VLOOKUP($A4,最新PE百分位!$A$2:$L$152,7,FALSE)</f>
        <v>1.2546999999999999</v>
      </c>
      <c r="H4">
        <f>VLOOKUP($A4,最新PE百分位!$A$2:$L$152,8,FALSE)</f>
        <v>1.2546999999999999</v>
      </c>
      <c r="I4">
        <f>VLOOKUP($A4,最新PE百分位!$A$2:$L$152,9,FALSE)</f>
        <v>1.4632000000000001</v>
      </c>
      <c r="J4">
        <f>VLOOKUP($A4,最新PE百分位!$A$2:$L$152,10,FALSE)</f>
        <v>1.3935999999999999</v>
      </c>
      <c r="K4" s="6">
        <f>VLOOKUP($A4,最新PE百分位!$A$2:$L$152,11,FALSE)</f>
        <v>1591657.78</v>
      </c>
      <c r="L4">
        <f>VLOOKUP($A4,最新PE百分位!$A$2:$L$152,12,FALSE)</f>
        <v>99.91235758106923</v>
      </c>
      <c r="M4">
        <f>VLOOKUP($A4,贡献度!$A$2:$B$127,2,FALSE)</f>
        <v>1.73</v>
      </c>
    </row>
    <row r="5" spans="1:13" x14ac:dyDescent="0.25">
      <c r="A5" t="s">
        <v>63</v>
      </c>
      <c r="B5" t="str">
        <f>VLOOKUP($A5,最新PE百分位!$A$2:$L$152,2,FALSE)</f>
        <v>九典制药</v>
      </c>
      <c r="C5" t="str">
        <f>VLOOKUP($A5,最新PE百分位!$A$2:$L$152,3,FALSE)</f>
        <v>20220522</v>
      </c>
      <c r="D5">
        <f>VLOOKUP($A5,最新PE百分位!$A$2:$L$152,4,FALSE)</f>
        <v>14.9331</v>
      </c>
      <c r="E5">
        <f>VLOOKUP($A5,最新PE百分位!$A$2:$L$152,5,FALSE)</f>
        <v>14.93</v>
      </c>
      <c r="F5">
        <f>VLOOKUP($A5,最新PE百分位!$A$2:$L$152,6,FALSE)</f>
        <v>3.1265999999999998</v>
      </c>
      <c r="G5">
        <f>VLOOKUP($A5,最新PE百分位!$A$2:$L$152,7,FALSE)</f>
        <v>1.4492</v>
      </c>
      <c r="H5">
        <f>VLOOKUP($A5,最新PE百分位!$A$2:$L$152,8,FALSE)</f>
        <v>2.0091999999999999</v>
      </c>
      <c r="I5">
        <f>VLOOKUP($A5,最新PE百分位!$A$2:$L$152,9,FALSE)</f>
        <v>2.6107999999999998</v>
      </c>
      <c r="J5">
        <f>VLOOKUP($A5,最新PE百分位!$A$2:$L$152,10,FALSE)</f>
        <v>2.5204</v>
      </c>
      <c r="K5" s="6">
        <f>VLOOKUP($A5,最新PE百分位!$A$2:$L$152,11,FALSE)</f>
        <v>765138.5</v>
      </c>
      <c r="L5">
        <f>VLOOKUP($A5,最新PE百分位!$A$2:$L$152,12,FALSE)</f>
        <v>99.892008639308855</v>
      </c>
      <c r="M5">
        <f>VLOOKUP($A5,贡献度!$A$2:$B$127,2,FALSE)</f>
        <v>0.71</v>
      </c>
    </row>
    <row r="6" spans="1:13" x14ac:dyDescent="0.25">
      <c r="A6" t="s">
        <v>132</v>
      </c>
      <c r="B6" t="str">
        <f>VLOOKUP($A6,最新PE百分位!$A$2:$L$152,2,FALSE)</f>
        <v>迎驾贡酒</v>
      </c>
      <c r="C6" t="str">
        <f>VLOOKUP($A6,最新PE百分位!$A$2:$L$152,3,FALSE)</f>
        <v>20220522</v>
      </c>
      <c r="D6">
        <f>VLOOKUP($A6,最新PE百分位!$A$2:$L$152,4,FALSE)</f>
        <v>12.9983</v>
      </c>
      <c r="E6">
        <f>VLOOKUP($A6,最新PE百分位!$A$2:$L$152,5,FALSE)</f>
        <v>13.436400000000001</v>
      </c>
      <c r="F6">
        <f>VLOOKUP($A6,最新PE百分位!$A$2:$L$152,6,FALSE)</f>
        <v>3.1535000000000002</v>
      </c>
      <c r="G6">
        <f>VLOOKUP($A6,最新PE百分位!$A$2:$L$152,7,FALSE)</f>
        <v>3.0901000000000001</v>
      </c>
      <c r="H6">
        <f>VLOOKUP($A6,最新PE百分位!$A$2:$L$152,8,FALSE)</f>
        <v>3.0901000000000001</v>
      </c>
      <c r="I6">
        <f>VLOOKUP($A6,最新PE百分位!$A$2:$L$152,9,FALSE)</f>
        <v>4.5829000000000004</v>
      </c>
      <c r="J6">
        <f>VLOOKUP($A6,最新PE百分位!$A$2:$L$152,10,FALSE)</f>
        <v>4.7628000000000004</v>
      </c>
      <c r="K6" s="6">
        <f>VLOOKUP($A6,最新PE百分位!$A$2:$L$152,11,FALSE)</f>
        <v>3365600</v>
      </c>
      <c r="L6">
        <f>VLOOKUP($A6,最新PE百分位!$A$2:$L$152,12,FALSE)</f>
        <v>99.876492383696984</v>
      </c>
      <c r="M6">
        <f>VLOOKUP($A6,贡献度!$A$2:$B$127,2,FALSE)</f>
        <v>-0.45</v>
      </c>
    </row>
    <row r="7" spans="1:13" x14ac:dyDescent="0.25">
      <c r="A7" t="s">
        <v>136</v>
      </c>
      <c r="B7" t="str">
        <f>VLOOKUP($A7,最新PE百分位!$A$2:$L$152,2,FALSE)</f>
        <v>内蒙新华</v>
      </c>
      <c r="C7" t="str">
        <f>VLOOKUP($A7,最新PE百分位!$A$2:$L$152,3,FALSE)</f>
        <v>20220522</v>
      </c>
      <c r="D7">
        <f>VLOOKUP($A7,最新PE百分位!$A$2:$L$152,4,FALSE)</f>
        <v>13.1755</v>
      </c>
      <c r="E7">
        <f>VLOOKUP($A7,最新PE百分位!$A$2:$L$152,5,FALSE)</f>
        <v>12.2171</v>
      </c>
      <c r="F7">
        <f>VLOOKUP($A7,最新PE百分位!$A$2:$L$152,6,FALSE)</f>
        <v>1.5327</v>
      </c>
      <c r="G7">
        <f>VLOOKUP($A7,最新PE百分位!$A$2:$L$152,7,FALSE)</f>
        <v>3.5714000000000001</v>
      </c>
      <c r="H7">
        <f>VLOOKUP($A7,最新PE百分位!$A$2:$L$152,8,FALSE)</f>
        <v>3.5714000000000001</v>
      </c>
      <c r="I7">
        <f>VLOOKUP($A7,最新PE百分位!$A$2:$L$152,9,FALSE)</f>
        <v>2.4598</v>
      </c>
      <c r="J7">
        <f>VLOOKUP($A7,最新PE百分位!$A$2:$L$152,10,FALSE)</f>
        <v>2.4188999999999998</v>
      </c>
      <c r="K7" s="6">
        <f>VLOOKUP($A7,最新PE百分位!$A$2:$L$152,11,FALSE)</f>
        <v>445438.98</v>
      </c>
      <c r="L7">
        <f>VLOOKUP($A7,最新PE百分位!$A$2:$L$152,12,FALSE)</f>
        <v>99.757869249394673</v>
      </c>
      <c r="M7">
        <f>VLOOKUP($A7,贡献度!$A$2:$B$127,2,FALSE)</f>
        <v>0.26</v>
      </c>
    </row>
    <row r="8" spans="1:13" x14ac:dyDescent="0.25">
      <c r="A8" t="s">
        <v>55</v>
      </c>
      <c r="B8" t="str">
        <f>VLOOKUP($A8,最新PE百分位!$A$2:$L$152,2,FALSE)</f>
        <v>炬华科技</v>
      </c>
      <c r="C8" t="str">
        <f>VLOOKUP($A8,最新PE百分位!$A$2:$L$152,3,FALSE)</f>
        <v>20220522</v>
      </c>
      <c r="D8">
        <f>VLOOKUP($A8,最新PE百分位!$A$2:$L$152,4,FALSE)</f>
        <v>11.8362</v>
      </c>
      <c r="E8">
        <f>VLOOKUP($A8,最新PE百分位!$A$2:$L$152,5,FALSE)</f>
        <v>10.814399999999999</v>
      </c>
      <c r="F8">
        <f>VLOOKUP($A8,最新PE百分位!$A$2:$L$152,6,FALSE)</f>
        <v>2.0081000000000002</v>
      </c>
      <c r="G8">
        <f>VLOOKUP($A8,最新PE百分位!$A$2:$L$152,7,FALSE)</f>
        <v>4.5442</v>
      </c>
      <c r="H8">
        <f>VLOOKUP($A8,最新PE百分位!$A$2:$L$152,8,FALSE)</f>
        <v>3.9216000000000002</v>
      </c>
      <c r="I8">
        <f>VLOOKUP($A8,最新PE百分位!$A$2:$L$152,9,FALSE)</f>
        <v>3.8776999999999999</v>
      </c>
      <c r="J8">
        <f>VLOOKUP($A8,最新PE百分位!$A$2:$L$152,10,FALSE)</f>
        <v>3.9449999999999998</v>
      </c>
      <c r="K8" s="6">
        <f>VLOOKUP($A8,最新PE百分位!$A$2:$L$152,11,FALSE)</f>
        <v>786706.3</v>
      </c>
      <c r="L8">
        <f>VLOOKUP($A8,最新PE百分位!$A$2:$L$152,12,FALSE)</f>
        <v>99.662668665667169</v>
      </c>
      <c r="M8">
        <f>VLOOKUP($A8,贡献度!$A$2:$B$127,2,FALSE)</f>
        <v>1.39</v>
      </c>
    </row>
    <row r="9" spans="1:13" x14ac:dyDescent="0.25">
      <c r="A9" t="s">
        <v>48</v>
      </c>
      <c r="B9" t="str">
        <f>VLOOKUP($A9,最新PE百分位!$A$2:$L$152,2,FALSE)</f>
        <v>森麒麟</v>
      </c>
      <c r="C9" t="str">
        <f>VLOOKUP($A9,最新PE百分位!$A$2:$L$152,3,FALSE)</f>
        <v>20220522</v>
      </c>
      <c r="D9">
        <f>VLOOKUP($A9,最新PE百分位!$A$2:$L$152,4,FALSE)</f>
        <v>8.7913999999999994</v>
      </c>
      <c r="E9">
        <f>VLOOKUP($A9,最新PE百分位!$A$2:$L$152,5,FALSE)</f>
        <v>9.4042999999999992</v>
      </c>
      <c r="F9">
        <f>VLOOKUP($A9,最新PE百分位!$A$2:$L$152,6,FALSE)</f>
        <v>1.4205000000000001</v>
      </c>
      <c r="G9">
        <f>VLOOKUP($A9,最新PE百分位!$A$2:$L$152,7,FALSE)</f>
        <v>2.6957</v>
      </c>
      <c r="H9">
        <f>VLOOKUP($A9,最新PE百分位!$A$2:$L$152,8,FALSE)</f>
        <v>1.1249</v>
      </c>
      <c r="I9">
        <f>VLOOKUP($A9,最新PE百分位!$A$2:$L$152,9,FALSE)</f>
        <v>2.2581000000000002</v>
      </c>
      <c r="J9">
        <f>VLOOKUP($A9,最新PE百分位!$A$2:$L$152,10,FALSE)</f>
        <v>2.2738999999999998</v>
      </c>
      <c r="K9" s="6">
        <f>VLOOKUP($A9,最新PE百分位!$A$2:$L$152,11,FALSE)</f>
        <v>1921815.62</v>
      </c>
      <c r="L9">
        <f>VLOOKUP($A9,最新PE百分位!$A$2:$L$152,12,FALSE)</f>
        <v>99.648197009674575</v>
      </c>
      <c r="M9">
        <f>VLOOKUP($A9,贡献度!$A$2:$B$127,2,FALSE)</f>
        <v>-0.09</v>
      </c>
    </row>
    <row r="10" spans="1:13" x14ac:dyDescent="0.25">
      <c r="A10" t="s">
        <v>97</v>
      </c>
      <c r="B10" t="str">
        <f>VLOOKUP($A10,最新PE百分位!$A$2:$L$152,2,FALSE)</f>
        <v>西藏药业</v>
      </c>
      <c r="C10" t="str">
        <f>VLOOKUP($A10,最新PE百分位!$A$2:$L$152,3,FALSE)</f>
        <v>20220522</v>
      </c>
      <c r="D10">
        <f>VLOOKUP($A10,最新PE百分位!$A$2:$L$152,4,FALSE)</f>
        <v>10.97</v>
      </c>
      <c r="E10">
        <f>VLOOKUP($A10,最新PE百分位!$A$2:$L$152,5,FALSE)</f>
        <v>11.445</v>
      </c>
      <c r="F10">
        <f>VLOOKUP($A10,最新PE百分位!$A$2:$L$152,6,FALSE)</f>
        <v>2.9828000000000001</v>
      </c>
      <c r="G10">
        <f>VLOOKUP($A10,最新PE百分位!$A$2:$L$152,7,FALSE)</f>
        <v>4.2870999999999997</v>
      </c>
      <c r="H10">
        <f>VLOOKUP($A10,最新PE百分位!$A$2:$L$152,8,FALSE)</f>
        <v>5.4695</v>
      </c>
      <c r="I10">
        <f>VLOOKUP($A10,最新PE百分位!$A$2:$L$152,9,FALSE)</f>
        <v>4.1089000000000002</v>
      </c>
      <c r="J10">
        <f>VLOOKUP($A10,最新PE百分位!$A$2:$L$152,10,FALSE)</f>
        <v>4.0974000000000004</v>
      </c>
      <c r="K10" s="6">
        <f>VLOOKUP($A10,最新PE百分位!$A$2:$L$152,11,FALSE)</f>
        <v>1153258.08</v>
      </c>
      <c r="L10">
        <f>VLOOKUP($A10,最新PE百分位!$A$2:$L$152,12,FALSE)</f>
        <v>99.604594238373195</v>
      </c>
      <c r="M10">
        <f>VLOOKUP($A10,贡献度!$A$2:$B$127,2,FALSE)</f>
        <v>0.76</v>
      </c>
    </row>
    <row r="11" spans="1:13" x14ac:dyDescent="0.25">
      <c r="A11" t="s">
        <v>115</v>
      </c>
      <c r="B11" t="str">
        <f>VLOOKUP($A11,最新PE百分位!$A$2:$L$152,2,FALSE)</f>
        <v>新华保险</v>
      </c>
      <c r="C11" t="str">
        <f>VLOOKUP($A11,最新PE百分位!$A$2:$L$152,3,FALSE)</f>
        <v>20220522</v>
      </c>
      <c r="D11">
        <f>VLOOKUP($A11,最新PE百分位!$A$2:$L$152,4,FALSE)</f>
        <v>5.9503000000000004</v>
      </c>
      <c r="E11">
        <f>VLOOKUP($A11,最新PE百分位!$A$2:$L$152,5,FALSE)</f>
        <v>5.7443999999999997</v>
      </c>
      <c r="F11">
        <f>VLOOKUP($A11,最新PE百分位!$A$2:$L$152,6,FALSE)</f>
        <v>1.9545999999999999</v>
      </c>
      <c r="G11">
        <f>VLOOKUP($A11,最新PE百分位!$A$2:$L$152,7,FALSE)</f>
        <v>2.7783000000000002</v>
      </c>
      <c r="H11">
        <f>VLOOKUP($A11,最新PE百分位!$A$2:$L$152,8,FALSE)</f>
        <v>2.7783000000000002</v>
      </c>
      <c r="I11">
        <f>VLOOKUP($A11,最新PE百分位!$A$2:$L$152,9,FALSE)</f>
        <v>1.1774</v>
      </c>
      <c r="J11">
        <f>VLOOKUP($A11,最新PE百分位!$A$2:$L$152,10,FALSE)</f>
        <v>1.119</v>
      </c>
      <c r="K11" s="6">
        <f>VLOOKUP($A11,最新PE百分位!$A$2:$L$152,11,FALSE)</f>
        <v>15607091.640000001</v>
      </c>
      <c r="L11">
        <f>VLOOKUP($A11,最新PE百分位!$A$2:$L$152,12,FALSE)</f>
        <v>99.598145285935075</v>
      </c>
      <c r="M11">
        <f>VLOOKUP($A11,贡献度!$A$2:$B$127,2,FALSE)</f>
        <v>1.68</v>
      </c>
    </row>
    <row r="12" spans="1:13" x14ac:dyDescent="0.25">
      <c r="A12" t="s">
        <v>149</v>
      </c>
      <c r="B12" t="str">
        <f>VLOOKUP($A12,最新PE百分位!$A$2:$L$152,2,FALSE)</f>
        <v>伟明环保</v>
      </c>
      <c r="C12" t="str">
        <f>VLOOKUP($A12,最新PE百分位!$A$2:$L$152,3,FALSE)</f>
        <v>20220522</v>
      </c>
      <c r="D12">
        <f>VLOOKUP($A12,最新PE百分位!$A$2:$L$152,4,FALSE)</f>
        <v>12.2559</v>
      </c>
      <c r="E12">
        <f>VLOOKUP($A12,最新PE百分位!$A$2:$L$152,5,FALSE)</f>
        <v>12.2399</v>
      </c>
      <c r="F12">
        <f>VLOOKUP($A12,最新PE百分位!$A$2:$L$152,6,FALSE)</f>
        <v>2.3812000000000002</v>
      </c>
      <c r="G12">
        <f>VLOOKUP($A12,最新PE百分位!$A$2:$L$152,7,FALSE)</f>
        <v>1.278</v>
      </c>
      <c r="H12">
        <f>VLOOKUP($A12,最新PE百分位!$A$2:$L$152,8,FALSE)</f>
        <v>1.278</v>
      </c>
      <c r="I12">
        <f>VLOOKUP($A12,最新PE百分位!$A$2:$L$152,9,FALSE)</f>
        <v>4.6211000000000002</v>
      </c>
      <c r="J12">
        <f>VLOOKUP($A12,最新PE百分位!$A$2:$L$152,10,FALSE)</f>
        <v>4.62</v>
      </c>
      <c r="K12" s="6">
        <f>VLOOKUP($A12,最新PE百分位!$A$2:$L$152,11,FALSE)</f>
        <v>3313835.94</v>
      </c>
      <c r="L12">
        <f>VLOOKUP($A12,最新PE百分位!$A$2:$L$152,12,FALSE)</f>
        <v>99.588307945656652</v>
      </c>
      <c r="M12">
        <f>VLOOKUP($A12,贡献度!$A$2:$B$127,2,FALSE)</f>
        <v>-0.19</v>
      </c>
    </row>
    <row r="13" spans="1:13" x14ac:dyDescent="0.25">
      <c r="A13" t="s">
        <v>111</v>
      </c>
      <c r="B13" t="str">
        <f>VLOOKUP($A13,最新PE百分位!$A$2:$L$152,2,FALSE)</f>
        <v>株冶集团</v>
      </c>
      <c r="C13" t="str">
        <f>VLOOKUP($A13,最新PE百分位!$A$2:$L$152,3,FALSE)</f>
        <v>20220522</v>
      </c>
      <c r="D13">
        <f>VLOOKUP($A13,最新PE百分位!$A$2:$L$152,4,FALSE)</f>
        <v>13.6814</v>
      </c>
      <c r="E13">
        <f>VLOOKUP($A13,最新PE百分位!$A$2:$L$152,5,FALSE)</f>
        <v>11.8988</v>
      </c>
      <c r="F13">
        <f>VLOOKUP($A13,最新PE百分位!$A$2:$L$152,6,FALSE)</f>
        <v>3.4594</v>
      </c>
      <c r="G13">
        <f>VLOOKUP($A13,最新PE百分位!$A$2:$L$152,7,FALSE)</f>
        <v>0</v>
      </c>
      <c r="H13">
        <f>VLOOKUP($A13,最新PE百分位!$A$2:$L$152,8,FALSE)</f>
        <v>0</v>
      </c>
      <c r="I13">
        <f>VLOOKUP($A13,最新PE百分位!$A$2:$L$152,9,FALSE)</f>
        <v>0.54459999999999997</v>
      </c>
      <c r="J13">
        <f>VLOOKUP($A13,最新PE百分位!$A$2:$L$152,10,FALSE)</f>
        <v>0.53439999999999999</v>
      </c>
      <c r="K13" s="6">
        <f>VLOOKUP($A13,最新PE百分位!$A$2:$L$152,11,FALSE)</f>
        <v>1076091.32</v>
      </c>
      <c r="L13">
        <f>VLOOKUP($A13,最新PE百分位!$A$2:$L$152,12,FALSE)</f>
        <v>99.381655788388869</v>
      </c>
      <c r="M13">
        <f>VLOOKUP($A13,贡献度!$A$2:$B$127,2,FALSE)</f>
        <v>0.33</v>
      </c>
    </row>
    <row r="14" spans="1:13" x14ac:dyDescent="0.25">
      <c r="A14" t="s">
        <v>152</v>
      </c>
      <c r="B14" t="str">
        <f>VLOOKUP($A14,最新PE百分位!$A$2:$L$152,2,FALSE)</f>
        <v>珀莱雅</v>
      </c>
      <c r="C14" t="str">
        <f>VLOOKUP($A14,最新PE百分位!$A$2:$L$152,3,FALSE)</f>
        <v>20220522</v>
      </c>
      <c r="D14">
        <f>VLOOKUP($A14,最新PE百分位!$A$2:$L$152,4,FALSE)</f>
        <v>22.927299999999999</v>
      </c>
      <c r="E14">
        <f>VLOOKUP($A14,最新PE百分位!$A$2:$L$152,5,FALSE)</f>
        <v>21.704499999999999</v>
      </c>
      <c r="F14">
        <f>VLOOKUP($A14,最新PE百分位!$A$2:$L$152,6,FALSE)</f>
        <v>6.1927000000000003</v>
      </c>
      <c r="G14">
        <f>VLOOKUP($A14,最新PE百分位!$A$2:$L$152,7,FALSE)</f>
        <v>1.0089999999999999</v>
      </c>
      <c r="H14">
        <f>VLOOKUP($A14,最新PE百分位!$A$2:$L$152,8,FALSE)</f>
        <v>1.0089999999999999</v>
      </c>
      <c r="I14">
        <f>VLOOKUP($A14,最新PE百分位!$A$2:$L$152,9,FALSE)</f>
        <v>3.3012999999999999</v>
      </c>
      <c r="J14">
        <f>VLOOKUP($A14,最新PE百分位!$A$2:$L$152,10,FALSE)</f>
        <v>3.2479</v>
      </c>
      <c r="K14" s="6">
        <f>VLOOKUP($A14,最新PE百分位!$A$2:$L$152,11,FALSE)</f>
        <v>3558303.68</v>
      </c>
      <c r="L14">
        <f>VLOOKUP($A14,最新PE百分位!$A$2:$L$152,12,FALSE)</f>
        <v>99.123767798466588</v>
      </c>
      <c r="M14">
        <f>VLOOKUP($A14,贡献度!$A$2:$B$127,2,FALSE)</f>
        <v>-0.09</v>
      </c>
    </row>
    <row r="15" spans="1:13" x14ac:dyDescent="0.25">
      <c r="A15" t="s">
        <v>158</v>
      </c>
      <c r="B15" t="str">
        <f>VLOOKUP($A15,最新PE百分位!$A$2:$L$152,2,FALSE)</f>
        <v>奥锐特</v>
      </c>
      <c r="C15" t="str">
        <f>VLOOKUP($A15,最新PE百分位!$A$2:$L$152,3,FALSE)</f>
        <v>20220522</v>
      </c>
      <c r="D15">
        <f>VLOOKUP($A15,最新PE百分位!$A$2:$L$152,4,FALSE)</f>
        <v>24.122699999999998</v>
      </c>
      <c r="E15">
        <f>VLOOKUP($A15,最新PE百分位!$A$2:$L$152,5,FALSE)</f>
        <v>21.831600000000002</v>
      </c>
      <c r="F15">
        <f>VLOOKUP($A15,最新PE百分位!$A$2:$L$152,6,FALSE)</f>
        <v>3.5343</v>
      </c>
      <c r="G15">
        <f>VLOOKUP($A15,最新PE百分位!$A$2:$L$152,7,FALSE)</f>
        <v>1.0441</v>
      </c>
      <c r="H15">
        <f>VLOOKUP($A15,最新PE百分位!$A$2:$L$152,8,FALSE)</f>
        <v>1.0441</v>
      </c>
      <c r="I15">
        <f>VLOOKUP($A15,最新PE百分位!$A$2:$L$152,9,FALSE)</f>
        <v>5.7995000000000001</v>
      </c>
      <c r="J15">
        <f>VLOOKUP($A15,最新PE百分位!$A$2:$L$152,10,FALSE)</f>
        <v>5.5499000000000001</v>
      </c>
      <c r="K15" s="6">
        <f>VLOOKUP($A15,最新PE百分位!$A$2:$L$152,11,FALSE)</f>
        <v>855853.36</v>
      </c>
      <c r="L15">
        <f>VLOOKUP($A15,最新PE百分位!$A$2:$L$152,12,FALSE)</f>
        <v>98.938992042440319</v>
      </c>
      <c r="M15">
        <f>VLOOKUP($A15,贡献度!$A$2:$B$127,2,FALSE)</f>
        <v>-0.22</v>
      </c>
    </row>
    <row r="16" spans="1:13" x14ac:dyDescent="0.25">
      <c r="A16" t="s">
        <v>53</v>
      </c>
      <c r="B16" t="str">
        <f>VLOOKUP($A16,最新PE百分位!$A$2:$L$152,2,FALSE)</f>
        <v>华测检测</v>
      </c>
      <c r="C16" t="str">
        <f>VLOOKUP($A16,最新PE百分位!$A$2:$L$152,3,FALSE)</f>
        <v>20220522</v>
      </c>
      <c r="D16">
        <f>VLOOKUP($A16,最新PE百分位!$A$2:$L$152,4,FALSE)</f>
        <v>20.152100000000001</v>
      </c>
      <c r="E16">
        <f>VLOOKUP($A16,最新PE百分位!$A$2:$L$152,5,FALSE)</f>
        <v>20.072600000000001</v>
      </c>
      <c r="F16">
        <f>VLOOKUP($A16,最新PE百分位!$A$2:$L$152,6,FALSE)</f>
        <v>2.6335000000000002</v>
      </c>
      <c r="G16">
        <f>VLOOKUP($A16,最新PE百分位!$A$2:$L$152,7,FALSE)</f>
        <v>0.90229999999999999</v>
      </c>
      <c r="H16">
        <f>VLOOKUP($A16,最新PE百分位!$A$2:$L$152,8,FALSE)</f>
        <v>0</v>
      </c>
      <c r="I16">
        <f>VLOOKUP($A16,最新PE百分位!$A$2:$L$152,9,FALSE)</f>
        <v>3.0508999999999999</v>
      </c>
      <c r="J16">
        <f>VLOOKUP($A16,最新PE百分位!$A$2:$L$152,10,FALSE)</f>
        <v>3.004</v>
      </c>
      <c r="K16" s="6">
        <f>VLOOKUP($A16,最新PE百分位!$A$2:$L$152,11,FALSE)</f>
        <v>1856159.52</v>
      </c>
      <c r="L16">
        <f>VLOOKUP($A16,最新PE百分位!$A$2:$L$152,12,FALSE)</f>
        <v>98.913928862340484</v>
      </c>
      <c r="M16">
        <f>VLOOKUP($A16,贡献度!$A$2:$B$127,2,FALSE)</f>
        <v>-0.95</v>
      </c>
    </row>
    <row r="17" spans="1:13" x14ac:dyDescent="0.25">
      <c r="A17" t="s">
        <v>15</v>
      </c>
      <c r="B17" t="str">
        <f>VLOOKUP($A17,最新PE百分位!$A$2:$L$152,2,FALSE)</f>
        <v>古井贡酒</v>
      </c>
      <c r="C17" t="str">
        <f>VLOOKUP($A17,最新PE百分位!$A$2:$L$152,3,FALSE)</f>
        <v>20220522</v>
      </c>
      <c r="D17">
        <f>VLOOKUP($A17,最新PE百分位!$A$2:$L$152,4,FALSE)</f>
        <v>14.5916</v>
      </c>
      <c r="E17">
        <f>VLOOKUP($A17,最新PE百分位!$A$2:$L$152,5,FALSE)</f>
        <v>13.9253</v>
      </c>
      <c r="F17">
        <f>VLOOKUP($A17,最新PE百分位!$A$2:$L$152,6,FALSE)</f>
        <v>3.0424000000000002</v>
      </c>
      <c r="G17">
        <f>VLOOKUP($A17,最新PE百分位!$A$2:$L$152,7,FALSE)</f>
        <v>2.9546999999999999</v>
      </c>
      <c r="H17">
        <f>VLOOKUP($A17,最新PE百分位!$A$2:$L$152,8,FALSE)</f>
        <v>3.6113</v>
      </c>
      <c r="I17">
        <f>VLOOKUP($A17,最新PE百分位!$A$2:$L$152,9,FALSE)</f>
        <v>3.4144999999999999</v>
      </c>
      <c r="J17">
        <f>VLOOKUP($A17,最新PE百分位!$A$2:$L$152,10,FALSE)</f>
        <v>3.2942999999999998</v>
      </c>
      <c r="K17" s="6">
        <f>VLOOKUP($A17,最新PE百分位!$A$2:$L$152,11,FALSE)</f>
        <v>8050578</v>
      </c>
      <c r="L17">
        <f>VLOOKUP($A17,最新PE百分位!$A$2:$L$152,12,FALSE)</f>
        <v>98.856121537086679</v>
      </c>
      <c r="M17">
        <f>VLOOKUP($A17,贡献度!$A$2:$B$127,2,FALSE)</f>
        <v>-0.39</v>
      </c>
    </row>
    <row r="18" spans="1:13" x14ac:dyDescent="0.25">
      <c r="A18" t="s">
        <v>154</v>
      </c>
      <c r="B18" t="str">
        <f>VLOOKUP($A18,最新PE百分位!$A$2:$L$152,2,FALSE)</f>
        <v>嘉友国际</v>
      </c>
      <c r="C18" t="str">
        <f>VLOOKUP($A18,最新PE百分位!$A$2:$L$152,3,FALSE)</f>
        <v>20220522</v>
      </c>
      <c r="D18">
        <f>VLOOKUP($A18,最新PE百分位!$A$2:$L$152,4,FALSE)</f>
        <v>10.8018</v>
      </c>
      <c r="E18">
        <f>VLOOKUP($A18,最新PE百分位!$A$2:$L$152,5,FALSE)</f>
        <v>11.1998</v>
      </c>
      <c r="F18">
        <f>VLOOKUP($A18,最新PE百分位!$A$2:$L$152,6,FALSE)</f>
        <v>2.3557000000000001</v>
      </c>
      <c r="G18">
        <f>VLOOKUP($A18,最新PE百分位!$A$2:$L$152,7,FALSE)</f>
        <v>4.6426999999999996</v>
      </c>
      <c r="H18">
        <f>VLOOKUP($A18,最新PE百分位!$A$2:$L$152,8,FALSE)</f>
        <v>4.6426999999999996</v>
      </c>
      <c r="I18">
        <f>VLOOKUP($A18,最新PE百分位!$A$2:$L$152,9,FALSE)</f>
        <v>1.5750999999999999</v>
      </c>
      <c r="J18">
        <f>VLOOKUP($A18,最新PE百分位!$A$2:$L$152,10,FALSE)</f>
        <v>1.5228999999999999</v>
      </c>
      <c r="K18" s="6">
        <f>VLOOKUP($A18,最新PE百分位!$A$2:$L$152,11,FALSE)</f>
        <v>1378757.3</v>
      </c>
      <c r="L18">
        <f>VLOOKUP($A18,最新PE百分位!$A$2:$L$152,12,FALSE)</f>
        <v>98.699095022624434</v>
      </c>
      <c r="M18">
        <f>VLOOKUP($A18,贡献度!$A$2:$B$127,2,FALSE)</f>
        <v>2.13</v>
      </c>
    </row>
    <row r="19" spans="1:13" x14ac:dyDescent="0.25">
      <c r="A19" t="s">
        <v>59</v>
      </c>
      <c r="B19" t="str">
        <f>VLOOKUP($A19,最新PE百分位!$A$2:$L$152,2,FALSE)</f>
        <v>中密控股</v>
      </c>
      <c r="C19" t="str">
        <f>VLOOKUP($A19,最新PE百分位!$A$2:$L$152,3,FALSE)</f>
        <v>20220522</v>
      </c>
      <c r="D19">
        <f>VLOOKUP($A19,最新PE百分位!$A$2:$L$152,4,FALSE)</f>
        <v>18.9206</v>
      </c>
      <c r="E19">
        <f>VLOOKUP($A19,最新PE百分位!$A$2:$L$152,5,FALSE)</f>
        <v>18.383400000000002</v>
      </c>
      <c r="F19">
        <f>VLOOKUP($A19,最新PE百分位!$A$2:$L$152,6,FALSE)</f>
        <v>2.6722000000000001</v>
      </c>
      <c r="G19">
        <f>VLOOKUP($A19,最新PE百分位!$A$2:$L$152,7,FALSE)</f>
        <v>2.74</v>
      </c>
      <c r="H19">
        <f>VLOOKUP($A19,最新PE百分位!$A$2:$L$152,8,FALSE)</f>
        <v>2.74</v>
      </c>
      <c r="I19">
        <f>VLOOKUP($A19,最新PE百分位!$A$2:$L$152,9,FALSE)</f>
        <v>4.7401</v>
      </c>
      <c r="J19">
        <f>VLOOKUP($A19,最新PE百分位!$A$2:$L$152,10,FALSE)</f>
        <v>4.5263</v>
      </c>
      <c r="K19" s="6">
        <f>VLOOKUP($A19,最新PE百分位!$A$2:$L$152,11,FALSE)</f>
        <v>742546.95</v>
      </c>
      <c r="L19">
        <f>VLOOKUP($A19,最新PE百分位!$A$2:$L$152,12,FALSE)</f>
        <v>98.593879239040533</v>
      </c>
      <c r="M19">
        <f>VLOOKUP($A19,贡献度!$A$2:$B$127,2,FALSE)</f>
        <v>0.13</v>
      </c>
    </row>
    <row r="20" spans="1:13" x14ac:dyDescent="0.25">
      <c r="A20" t="s">
        <v>45</v>
      </c>
      <c r="B20" t="str">
        <f>VLOOKUP($A20,最新PE百分位!$A$2:$L$152,2,FALSE)</f>
        <v>新宝股份</v>
      </c>
      <c r="C20" t="str">
        <f>VLOOKUP($A20,最新PE百分位!$A$2:$L$152,3,FALSE)</f>
        <v>20220522</v>
      </c>
      <c r="D20">
        <f>VLOOKUP($A20,最新PE百分位!$A$2:$L$152,4,FALSE)</f>
        <v>11.011699999999999</v>
      </c>
      <c r="E20">
        <f>VLOOKUP($A20,最新PE百分位!$A$2:$L$152,5,FALSE)</f>
        <v>10.286300000000001</v>
      </c>
      <c r="F20">
        <f>VLOOKUP($A20,最新PE百分位!$A$2:$L$152,6,FALSE)</f>
        <v>1.3815999999999999</v>
      </c>
      <c r="G20">
        <f>VLOOKUP($A20,最新PE百分位!$A$2:$L$152,7,FALSE)</f>
        <v>2.8228</v>
      </c>
      <c r="H20">
        <f>VLOOKUP($A20,最新PE百分位!$A$2:$L$152,8,FALSE)</f>
        <v>2.8228</v>
      </c>
      <c r="I20">
        <f>VLOOKUP($A20,最新PE百分位!$A$2:$L$152,9,FALSE)</f>
        <v>0.68920000000000003</v>
      </c>
      <c r="J20">
        <f>VLOOKUP($A20,最新PE百分位!$A$2:$L$152,10,FALSE)</f>
        <v>0.67479999999999996</v>
      </c>
      <c r="K20" s="6">
        <f>VLOOKUP($A20,最新PE百分位!$A$2:$L$152,11,FALSE)</f>
        <v>1159358.6100000001</v>
      </c>
      <c r="L20">
        <f>VLOOKUP($A20,最新PE百分位!$A$2:$L$152,12,FALSE)</f>
        <v>98.404062386652157</v>
      </c>
      <c r="M20">
        <f>VLOOKUP($A20,贡献度!$A$2:$B$127,2,FALSE)</f>
        <v>-0.25</v>
      </c>
    </row>
    <row r="21" spans="1:13" x14ac:dyDescent="0.25">
      <c r="A21" t="s">
        <v>44</v>
      </c>
      <c r="B21" t="str">
        <f>VLOOKUP($A21,最新PE百分位!$A$2:$L$152,2,FALSE)</f>
        <v>TCL智家</v>
      </c>
      <c r="C21" t="str">
        <f>VLOOKUP($A21,最新PE百分位!$A$2:$L$152,3,FALSE)</f>
        <v>20220522</v>
      </c>
      <c r="D21">
        <f>VLOOKUP($A21,最新PE百分位!$A$2:$L$152,4,FALSE)</f>
        <v>10.8704</v>
      </c>
      <c r="E21">
        <f>VLOOKUP($A21,最新PE百分位!$A$2:$L$152,5,FALSE)</f>
        <v>10.110900000000001</v>
      </c>
      <c r="F21">
        <f>VLOOKUP($A21,最新PE百分位!$A$2:$L$152,6,FALSE)</f>
        <v>4.0683999999999996</v>
      </c>
      <c r="G21">
        <f>VLOOKUP($A21,最新PE百分位!$A$2:$L$152,7,FALSE)</f>
        <v>0</v>
      </c>
      <c r="H21">
        <f>VLOOKUP($A21,最新PE百分位!$A$2:$L$152,8,FALSE)</f>
        <v>0</v>
      </c>
      <c r="I21">
        <f>VLOOKUP($A21,最新PE百分位!$A$2:$L$152,9,FALSE)</f>
        <v>0.60340000000000005</v>
      </c>
      <c r="J21">
        <f>VLOOKUP($A21,最新PE百分位!$A$2:$L$152,10,FALSE)</f>
        <v>0.59050000000000002</v>
      </c>
      <c r="K21" s="6">
        <f>VLOOKUP($A21,最新PE百分位!$A$2:$L$152,11,FALSE)</f>
        <v>1107961.8799999999</v>
      </c>
      <c r="L21">
        <f>VLOOKUP($A21,最新PE百分位!$A$2:$L$152,12,FALSE)</f>
        <v>98.395006687472133</v>
      </c>
      <c r="M21">
        <f>VLOOKUP($A21,贡献度!$A$2:$B$127,2,FALSE)</f>
        <v>2.75</v>
      </c>
    </row>
    <row r="22" spans="1:13" x14ac:dyDescent="0.25">
      <c r="A22" t="s">
        <v>54</v>
      </c>
      <c r="B22" t="str">
        <f>VLOOKUP($A22,最新PE百分位!$A$2:$L$152,2,FALSE)</f>
        <v>阳光电源</v>
      </c>
      <c r="C22" t="str">
        <f>VLOOKUP($A22,最新PE百分位!$A$2:$L$152,3,FALSE)</f>
        <v>20220522</v>
      </c>
      <c r="D22">
        <f>VLOOKUP($A22,最新PE百分位!$A$2:$L$152,4,FALSE)</f>
        <v>11.3765</v>
      </c>
      <c r="E22">
        <f>VLOOKUP($A22,最新PE百分位!$A$2:$L$152,5,FALSE)</f>
        <v>9.8348999999999993</v>
      </c>
      <c r="F22">
        <f>VLOOKUP($A22,最新PE百分位!$A$2:$L$152,6,FALSE)</f>
        <v>3.0787</v>
      </c>
      <c r="G22">
        <f>VLOOKUP($A22,最新PE百分位!$A$2:$L$152,7,FALSE)</f>
        <v>1.1299999999999999</v>
      </c>
      <c r="H22">
        <f>VLOOKUP($A22,最新PE百分位!$A$2:$L$152,8,FALSE)</f>
        <v>1.1299999999999999</v>
      </c>
      <c r="I22">
        <f>VLOOKUP($A22,最新PE百分位!$A$2:$L$152,9,FALSE)</f>
        <v>1.6126</v>
      </c>
      <c r="J22">
        <f>VLOOKUP($A22,最新PE百分位!$A$2:$L$152,10,FALSE)</f>
        <v>1.4897</v>
      </c>
      <c r="K22" s="6">
        <f>VLOOKUP($A22,最新PE百分位!$A$2:$L$152,11,FALSE)</f>
        <v>12555368.380000001</v>
      </c>
      <c r="L22">
        <f>VLOOKUP($A22,最新PE百分位!$A$2:$L$152,12,FALSE)</f>
        <v>98.25474586650337</v>
      </c>
      <c r="M22">
        <f>VLOOKUP($A22,贡献度!$A$2:$B$127,2,FALSE)</f>
        <v>0.16</v>
      </c>
    </row>
    <row r="23" spans="1:13" x14ac:dyDescent="0.25">
      <c r="A23" t="s">
        <v>75</v>
      </c>
      <c r="B23" t="str">
        <f>VLOOKUP($A23,最新PE百分位!$A$2:$L$152,2,FALSE)</f>
        <v>华利集团</v>
      </c>
      <c r="C23" t="str">
        <f>VLOOKUP($A23,最新PE百分位!$A$2:$L$152,3,FALSE)</f>
        <v>20220522</v>
      </c>
      <c r="D23">
        <f>VLOOKUP($A23,最新PE百分位!$A$2:$L$152,4,FALSE)</f>
        <v>15.7987</v>
      </c>
      <c r="E23">
        <f>VLOOKUP($A23,最新PE百分位!$A$2:$L$152,5,FALSE)</f>
        <v>15.9046</v>
      </c>
      <c r="F23">
        <f>VLOOKUP($A23,最新PE百分位!$A$2:$L$152,6,FALSE)</f>
        <v>3.9352</v>
      </c>
      <c r="G23">
        <f>VLOOKUP($A23,最新PE百分位!$A$2:$L$152,7,FALSE)</f>
        <v>2.3081</v>
      </c>
      <c r="H23">
        <f>VLOOKUP($A23,最新PE百分位!$A$2:$L$152,8,FALSE)</f>
        <v>4.4238999999999997</v>
      </c>
      <c r="I23">
        <f>VLOOKUP($A23,最新PE百分位!$A$2:$L$152,9,FALSE)</f>
        <v>2.5272999999999999</v>
      </c>
      <c r="J23">
        <f>VLOOKUP($A23,最新PE百分位!$A$2:$L$152,10,FALSE)</f>
        <v>2.4668999999999999</v>
      </c>
      <c r="K23" s="6">
        <f>VLOOKUP($A23,最新PE百分位!$A$2:$L$152,11,FALSE)</f>
        <v>6067233</v>
      </c>
      <c r="L23">
        <f>VLOOKUP($A23,最新PE百分位!$A$2:$L$152,12,FALSE)</f>
        <v>98.179979777553086</v>
      </c>
      <c r="M23">
        <f>VLOOKUP($A23,贡献度!$A$2:$B$127,2,FALSE)</f>
        <v>-0.56000000000000005</v>
      </c>
    </row>
    <row r="24" spans="1:13" x14ac:dyDescent="0.25">
      <c r="A24" t="s">
        <v>142</v>
      </c>
      <c r="B24" t="str">
        <f>VLOOKUP($A24,最新PE百分位!$A$2:$L$152,2,FALSE)</f>
        <v>莱克电气</v>
      </c>
      <c r="C24" t="str">
        <f>VLOOKUP($A24,最新PE百分位!$A$2:$L$152,3,FALSE)</f>
        <v>20220522</v>
      </c>
      <c r="D24">
        <f>VLOOKUP($A24,最新PE百分位!$A$2:$L$152,4,FALSE)</f>
        <v>10.1378</v>
      </c>
      <c r="E24">
        <f>VLOOKUP($A24,最新PE百分位!$A$2:$L$152,5,FALSE)</f>
        <v>10.5139</v>
      </c>
      <c r="F24">
        <f>VLOOKUP($A24,最新PE百分位!$A$2:$L$152,6,FALSE)</f>
        <v>2.4601000000000002</v>
      </c>
      <c r="G24">
        <f>VLOOKUP($A24,最新PE百分位!$A$2:$L$152,7,FALSE)</f>
        <v>6.8964999999999996</v>
      </c>
      <c r="H24">
        <f>VLOOKUP($A24,最新PE百分位!$A$2:$L$152,8,FALSE)</f>
        <v>6.8964999999999996</v>
      </c>
      <c r="I24">
        <f>VLOOKUP($A24,最新PE百分位!$A$2:$L$152,9,FALSE)</f>
        <v>1.2774000000000001</v>
      </c>
      <c r="J24">
        <f>VLOOKUP($A24,最新PE百分位!$A$2:$L$152,10,FALSE)</f>
        <v>1.2677</v>
      </c>
      <c r="K24" s="6">
        <f>VLOOKUP($A24,最新PE百分位!$A$2:$L$152,11,FALSE)</f>
        <v>1247395.8500000001</v>
      </c>
      <c r="L24">
        <f>VLOOKUP($A24,最新PE百分位!$A$2:$L$152,12,FALSE)</f>
        <v>98.155737704918039</v>
      </c>
      <c r="M24">
        <f>VLOOKUP($A24,贡献度!$A$2:$B$127,2,FALSE)</f>
        <v>0.28000000000000003</v>
      </c>
    </row>
    <row r="25" spans="1:13" x14ac:dyDescent="0.25">
      <c r="A25" t="s">
        <v>106</v>
      </c>
      <c r="B25" t="str">
        <f>VLOOKUP($A25,最新PE百分位!$A$2:$L$152,2,FALSE)</f>
        <v>水井坊</v>
      </c>
      <c r="C25" t="str">
        <f>VLOOKUP($A25,最新PE百分位!$A$2:$L$152,3,FALSE)</f>
        <v>20220522</v>
      </c>
      <c r="D25">
        <f>VLOOKUP($A25,最新PE百分位!$A$2:$L$152,4,FALSE)</f>
        <v>16.3188</v>
      </c>
      <c r="E25">
        <f>VLOOKUP($A25,最新PE百分位!$A$2:$L$152,5,FALSE)</f>
        <v>16.270299999999999</v>
      </c>
      <c r="F25">
        <f>VLOOKUP($A25,最新PE百分位!$A$2:$L$152,6,FALSE)</f>
        <v>4.0766999999999998</v>
      </c>
      <c r="G25">
        <f>VLOOKUP($A25,最新PE百分位!$A$2:$L$152,7,FALSE)</f>
        <v>2.0310000000000001</v>
      </c>
      <c r="H25">
        <f>VLOOKUP($A25,最新PE百分位!$A$2:$L$152,8,FALSE)</f>
        <v>2.0310000000000001</v>
      </c>
      <c r="I25">
        <f>VLOOKUP($A25,最新PE百分位!$A$2:$L$152,9,FALSE)</f>
        <v>4.1948999999999996</v>
      </c>
      <c r="J25">
        <f>VLOOKUP($A25,最新PE百分位!$A$2:$L$152,10,FALSE)</f>
        <v>4.1745000000000001</v>
      </c>
      <c r="K25" s="6">
        <f>VLOOKUP($A25,最新PE百分位!$A$2:$L$152,11,FALSE)</f>
        <v>2188401.86</v>
      </c>
      <c r="L25">
        <f>VLOOKUP($A25,最新PE百分位!$A$2:$L$152,12,FALSE)</f>
        <v>97.919450276770377</v>
      </c>
      <c r="M25">
        <f>VLOOKUP($A25,贡献度!$A$2:$B$127,2,FALSE)</f>
        <v>-0.66</v>
      </c>
    </row>
    <row r="26" spans="1:13" x14ac:dyDescent="0.25">
      <c r="A26" t="s">
        <v>43</v>
      </c>
      <c r="B26" t="str">
        <f>VLOOKUP($A26,最新PE百分位!$A$2:$L$152,2,FALSE)</f>
        <v>卫星化学</v>
      </c>
      <c r="C26" t="str">
        <f>VLOOKUP($A26,最新PE百分位!$A$2:$L$152,3,FALSE)</f>
        <v>20220522</v>
      </c>
      <c r="D26">
        <f>VLOOKUP($A26,最新PE百分位!$A$2:$L$152,4,FALSE)</f>
        <v>9.5425000000000004</v>
      </c>
      <c r="E26">
        <f>VLOOKUP($A26,最新PE百分位!$A$2:$L$152,5,FALSE)</f>
        <v>8.7553999999999998</v>
      </c>
      <c r="F26">
        <f>VLOOKUP($A26,最新PE百分位!$A$2:$L$152,6,FALSE)</f>
        <v>1.8209</v>
      </c>
      <c r="G26">
        <f>VLOOKUP($A26,最新PE百分位!$A$2:$L$152,7,FALSE)</f>
        <v>2.3256000000000001</v>
      </c>
      <c r="H26">
        <f>VLOOKUP($A26,最新PE百分位!$A$2:$L$152,8,FALSE)</f>
        <v>0</v>
      </c>
      <c r="I26">
        <f>VLOOKUP($A26,最新PE百分位!$A$2:$L$152,9,FALSE)</f>
        <v>1.2693000000000001</v>
      </c>
      <c r="J26">
        <f>VLOOKUP($A26,最新PE百分位!$A$2:$L$152,10,FALSE)</f>
        <v>1.1782999999999999</v>
      </c>
      <c r="K26" s="6">
        <f>VLOOKUP($A26,最新PE百分位!$A$2:$L$152,11,FALSE)</f>
        <v>5794070.5899999999</v>
      </c>
      <c r="L26">
        <f>VLOOKUP($A26,最新PE百分位!$A$2:$L$152,12,FALSE)</f>
        <v>97.642015005359056</v>
      </c>
      <c r="M26">
        <f>VLOOKUP($A26,贡献度!$A$2:$B$127,2,FALSE)</f>
        <v>-0.05</v>
      </c>
    </row>
    <row r="27" spans="1:13" x14ac:dyDescent="0.25">
      <c r="A27" t="s">
        <v>61</v>
      </c>
      <c r="B27" t="str">
        <f>VLOOKUP($A27,最新PE百分位!$A$2:$L$152,2,FALSE)</f>
        <v>亿联网络</v>
      </c>
      <c r="C27" t="str">
        <f>VLOOKUP($A27,最新PE百分位!$A$2:$L$152,3,FALSE)</f>
        <v>20220522</v>
      </c>
      <c r="D27">
        <f>VLOOKUP($A27,最新PE百分位!$A$2:$L$152,4,FALSE)</f>
        <v>16.743600000000001</v>
      </c>
      <c r="E27">
        <f>VLOOKUP($A27,最新PE百分位!$A$2:$L$152,5,FALSE)</f>
        <v>16.7851</v>
      </c>
      <c r="F27">
        <f>VLOOKUP($A27,最新PE百分位!$A$2:$L$152,6,FALSE)</f>
        <v>4.6619999999999999</v>
      </c>
      <c r="G27">
        <f>VLOOKUP($A27,最新PE百分位!$A$2:$L$152,7,FALSE)</f>
        <v>4.2713999999999999</v>
      </c>
      <c r="H27">
        <f>VLOOKUP($A27,最新PE百分位!$A$2:$L$152,8,FALSE)</f>
        <v>4.2713999999999999</v>
      </c>
      <c r="I27">
        <f>VLOOKUP($A27,最新PE百分位!$A$2:$L$152,9,FALSE)</f>
        <v>7.8868999999999998</v>
      </c>
      <c r="J27">
        <f>VLOOKUP($A27,最新PE百分位!$A$2:$L$152,10,FALSE)</f>
        <v>7.8289999999999997</v>
      </c>
      <c r="K27" s="6">
        <f>VLOOKUP($A27,最新PE百分位!$A$2:$L$152,11,FALSE)</f>
        <v>4433463.7300000004</v>
      </c>
      <c r="L27">
        <f>VLOOKUP($A27,最新PE百分位!$A$2:$L$152,12,FALSE)</f>
        <v>97.536450477626943</v>
      </c>
      <c r="M27">
        <f>VLOOKUP($A27,贡献度!$A$2:$B$127,2,FALSE)</f>
        <v>-0.54</v>
      </c>
    </row>
    <row r="28" spans="1:13" x14ac:dyDescent="0.25">
      <c r="A28" t="s">
        <v>156</v>
      </c>
      <c r="B28" t="str">
        <f>VLOOKUP($A28,最新PE百分位!$A$2:$L$152,2,FALSE)</f>
        <v>行动教育</v>
      </c>
      <c r="C28" t="str">
        <f>VLOOKUP($A28,最新PE百分位!$A$2:$L$152,3,FALSE)</f>
        <v>20220522</v>
      </c>
      <c r="D28">
        <f>VLOOKUP($A28,最新PE百分位!$A$2:$L$152,4,FALSE)</f>
        <v>15.789300000000001</v>
      </c>
      <c r="E28">
        <f>VLOOKUP($A28,最新PE百分位!$A$2:$L$152,5,FALSE)</f>
        <v>15.542199999999999</v>
      </c>
      <c r="F28">
        <f>VLOOKUP($A28,最新PE百分位!$A$2:$L$152,6,FALSE)</f>
        <v>4.7106000000000003</v>
      </c>
      <c r="G28">
        <f>VLOOKUP($A28,最新PE百分位!$A$2:$L$152,7,FALSE)</f>
        <v>6.9751000000000003</v>
      </c>
      <c r="H28">
        <f>VLOOKUP($A28,最新PE百分位!$A$2:$L$152,8,FALSE)</f>
        <v>6.2996999999999996</v>
      </c>
      <c r="I28">
        <f>VLOOKUP($A28,最新PE百分位!$A$2:$L$152,9,FALSE)</f>
        <v>5.4127999999999998</v>
      </c>
      <c r="J28">
        <f>VLOOKUP($A28,最新PE百分位!$A$2:$L$152,10,FALSE)</f>
        <v>5.4837999999999996</v>
      </c>
      <c r="K28" s="6">
        <f>VLOOKUP($A28,最新PE百分位!$A$2:$L$152,11,FALSE)</f>
        <v>424056.91</v>
      </c>
      <c r="L28">
        <f>VLOOKUP($A28,最新PE百分位!$A$2:$L$152,12,FALSE)</f>
        <v>97.278225806451616</v>
      </c>
      <c r="M28">
        <f>VLOOKUP($A28,贡献度!$A$2:$B$127,2,FALSE)</f>
        <v>0.89</v>
      </c>
    </row>
    <row r="29" spans="1:13" x14ac:dyDescent="0.25">
      <c r="A29" t="s">
        <v>120</v>
      </c>
      <c r="B29" t="str">
        <f>VLOOKUP($A29,最新PE百分位!$A$2:$L$152,2,FALSE)</f>
        <v>大豪科技</v>
      </c>
      <c r="C29" t="str">
        <f>VLOOKUP($A29,最新PE百分位!$A$2:$L$152,3,FALSE)</f>
        <v>20220522</v>
      </c>
      <c r="D29">
        <f>VLOOKUP($A29,最新PE百分位!$A$2:$L$152,4,FALSE)</f>
        <v>24.395</v>
      </c>
      <c r="E29">
        <f>VLOOKUP($A29,最新PE百分位!$A$2:$L$152,5,FALSE)</f>
        <v>23.588899999999999</v>
      </c>
      <c r="F29">
        <f>VLOOKUP($A29,最新PE百分位!$A$2:$L$152,6,FALSE)</f>
        <v>6.5759999999999996</v>
      </c>
      <c r="G29">
        <f>VLOOKUP($A29,最新PE百分位!$A$2:$L$152,7,FALSE)</f>
        <v>2.3346</v>
      </c>
      <c r="H29">
        <f>VLOOKUP($A29,最新PE百分位!$A$2:$L$152,8,FALSE)</f>
        <v>2.7237</v>
      </c>
      <c r="I29">
        <f>VLOOKUP($A29,最新PE百分位!$A$2:$L$152,9,FALSE)</f>
        <v>5.6360000000000001</v>
      </c>
      <c r="J29">
        <f>VLOOKUP($A29,最新PE百分位!$A$2:$L$152,10,FALSE)</f>
        <v>5.4580000000000002</v>
      </c>
      <c r="K29" s="6">
        <f>VLOOKUP($A29,最新PE百分位!$A$2:$L$152,11,FALSE)</f>
        <v>1425289.58</v>
      </c>
      <c r="L29">
        <f>VLOOKUP($A29,最新PE百分位!$A$2:$L$152,12,FALSE)</f>
        <v>97.103847745138609</v>
      </c>
      <c r="M29">
        <f>VLOOKUP($A29,贡献度!$A$2:$B$127,2,FALSE)</f>
        <v>-0.42</v>
      </c>
    </row>
    <row r="30" spans="1:13" x14ac:dyDescent="0.25">
      <c r="A30" t="s">
        <v>126</v>
      </c>
      <c r="B30" t="str">
        <f>VLOOKUP($A30,最新PE百分位!$A$2:$L$152,2,FALSE)</f>
        <v>金徽股份</v>
      </c>
      <c r="C30" t="str">
        <f>VLOOKUP($A30,最新PE百分位!$A$2:$L$152,3,FALSE)</f>
        <v>20220522</v>
      </c>
      <c r="D30">
        <f>VLOOKUP($A30,最新PE百分位!$A$2:$L$152,4,FALSE)</f>
        <v>23.334299999999999</v>
      </c>
      <c r="E30">
        <f>VLOOKUP($A30,最新PE百分位!$A$2:$L$152,5,FALSE)</f>
        <v>22.7149</v>
      </c>
      <c r="F30">
        <f>VLOOKUP($A30,最新PE百分位!$A$2:$L$152,6,FALSE)</f>
        <v>3.593</v>
      </c>
      <c r="G30">
        <f>VLOOKUP($A30,最新PE百分位!$A$2:$L$152,7,FALSE)</f>
        <v>3.6027999999999998</v>
      </c>
      <c r="H30">
        <f>VLOOKUP($A30,最新PE百分位!$A$2:$L$152,8,FALSE)</f>
        <v>3.4270999999999998</v>
      </c>
      <c r="I30">
        <f>VLOOKUP($A30,最新PE百分位!$A$2:$L$152,9,FALSE)</f>
        <v>7.2314999999999996</v>
      </c>
      <c r="J30">
        <f>VLOOKUP($A30,最新PE百分位!$A$2:$L$152,10,FALSE)</f>
        <v>7.0301999999999998</v>
      </c>
      <c r="K30" s="6">
        <f>VLOOKUP($A30,最新PE百分位!$A$2:$L$152,11,FALSE)</f>
        <v>1112964</v>
      </c>
      <c r="L30">
        <f>VLOOKUP($A30,最新PE百分位!$A$2:$L$152,12,FALSE)</f>
        <v>96.962025316455694</v>
      </c>
      <c r="M30">
        <f>VLOOKUP($A30,贡献度!$A$2:$B$127,2,FALSE)</f>
        <v>-0.12</v>
      </c>
    </row>
    <row r="31" spans="1:13" x14ac:dyDescent="0.25">
      <c r="A31" t="s">
        <v>135</v>
      </c>
      <c r="B31" t="str">
        <f>VLOOKUP($A31,最新PE百分位!$A$2:$L$152,2,FALSE)</f>
        <v>兴通股份</v>
      </c>
      <c r="C31" t="str">
        <f>VLOOKUP($A31,最新PE百分位!$A$2:$L$152,3,FALSE)</f>
        <v>20220522</v>
      </c>
      <c r="D31">
        <f>VLOOKUP($A31,最新PE百分位!$A$2:$L$152,4,FALSE)</f>
        <v>11.6342</v>
      </c>
      <c r="E31">
        <f>VLOOKUP($A31,最新PE百分位!$A$2:$L$152,5,FALSE)</f>
        <v>11.7576</v>
      </c>
      <c r="F31">
        <f>VLOOKUP($A31,最新PE百分位!$A$2:$L$152,6,FALSE)</f>
        <v>1.5853999999999999</v>
      </c>
      <c r="G31">
        <f>VLOOKUP($A31,最新PE百分位!$A$2:$L$152,7,FALSE)</f>
        <v>1.0152000000000001</v>
      </c>
      <c r="H31">
        <f>VLOOKUP($A31,最新PE百分位!$A$2:$L$152,8,FALSE)</f>
        <v>1.3723000000000001</v>
      </c>
      <c r="I31">
        <f>VLOOKUP($A31,最新PE百分位!$A$2:$L$152,9,FALSE)</f>
        <v>2.6913999999999998</v>
      </c>
      <c r="J31">
        <f>VLOOKUP($A31,最新PE百分位!$A$2:$L$152,10,FALSE)</f>
        <v>2.6972</v>
      </c>
      <c r="K31" s="6">
        <f>VLOOKUP($A31,最新PE百分位!$A$2:$L$152,11,FALSE)</f>
        <v>407680</v>
      </c>
      <c r="L31">
        <f>VLOOKUP($A31,最新PE百分位!$A$2:$L$152,12,FALSE)</f>
        <v>96.875</v>
      </c>
      <c r="M31">
        <f>VLOOKUP($A31,贡献度!$A$2:$B$127,2,FALSE)</f>
        <v>-0.28000000000000003</v>
      </c>
    </row>
    <row r="32" spans="1:13" x14ac:dyDescent="0.25">
      <c r="A32" t="s">
        <v>143</v>
      </c>
      <c r="B32" t="str">
        <f>VLOOKUP($A32,最新PE百分位!$A$2:$L$152,2,FALSE)</f>
        <v>今世缘</v>
      </c>
      <c r="C32" t="str">
        <f>VLOOKUP($A32,最新PE百分位!$A$2:$L$152,3,FALSE)</f>
        <v>20220522</v>
      </c>
      <c r="D32">
        <f>VLOOKUP($A32,最新PE百分位!$A$2:$L$152,4,FALSE)</f>
        <v>16.396599999999999</v>
      </c>
      <c r="E32">
        <f>VLOOKUP($A32,最新PE百分位!$A$2:$L$152,5,FALSE)</f>
        <v>15.877800000000001</v>
      </c>
      <c r="F32">
        <f>VLOOKUP($A32,最新PE百分位!$A$2:$L$152,6,FALSE)</f>
        <v>3.2719</v>
      </c>
      <c r="G32">
        <f>VLOOKUP($A32,最新PE百分位!$A$2:$L$152,7,FALSE)</f>
        <v>2.2286999999999999</v>
      </c>
      <c r="H32">
        <f>VLOOKUP($A32,最新PE百分位!$A$2:$L$152,8,FALSE)</f>
        <v>2.2286999999999999</v>
      </c>
      <c r="I32">
        <f>VLOOKUP($A32,最新PE百分位!$A$2:$L$152,9,FALSE)</f>
        <v>4.8460000000000001</v>
      </c>
      <c r="J32">
        <f>VLOOKUP($A32,最新PE百分位!$A$2:$L$152,10,FALSE)</f>
        <v>4.6726999999999999</v>
      </c>
      <c r="K32" s="6">
        <f>VLOOKUP($A32,最新PE百分位!$A$2:$L$152,11,FALSE)</f>
        <v>5594391.7699999996</v>
      </c>
      <c r="L32">
        <f>VLOOKUP($A32,最新PE百分位!$A$2:$L$152,12,FALSE)</f>
        <v>96.863189720332571</v>
      </c>
      <c r="M32">
        <f>VLOOKUP($A32,贡献度!$A$2:$B$127,2,FALSE)</f>
        <v>0.16</v>
      </c>
    </row>
    <row r="33" spans="1:13" x14ac:dyDescent="0.25">
      <c r="A33" t="s">
        <v>160</v>
      </c>
      <c r="B33" t="str">
        <f>VLOOKUP($A33,最新PE百分位!$A$2:$L$152,2,FALSE)</f>
        <v>聚合顺</v>
      </c>
      <c r="C33" t="str">
        <f>VLOOKUP($A33,最新PE百分位!$A$2:$L$152,3,FALSE)</f>
        <v>20220522</v>
      </c>
      <c r="D33">
        <f>VLOOKUP($A33,最新PE百分位!$A$2:$L$152,4,FALSE)</f>
        <v>12.2828</v>
      </c>
      <c r="E33">
        <f>VLOOKUP($A33,最新PE百分位!$A$2:$L$152,5,FALSE)</f>
        <v>11.865500000000001</v>
      </c>
      <c r="F33">
        <f>VLOOKUP($A33,最新PE百分位!$A$2:$L$152,6,FALSE)</f>
        <v>1.9096</v>
      </c>
      <c r="G33">
        <f>VLOOKUP($A33,最新PE百分位!$A$2:$L$152,7,FALSE)</f>
        <v>2.4382000000000001</v>
      </c>
      <c r="H33">
        <f>VLOOKUP($A33,最新PE百分位!$A$2:$L$152,8,FALSE)</f>
        <v>2.4382000000000001</v>
      </c>
      <c r="I33">
        <f>VLOOKUP($A33,最新PE百分位!$A$2:$L$152,9,FALSE)</f>
        <v>0.51459999999999995</v>
      </c>
      <c r="J33">
        <f>VLOOKUP($A33,最新PE百分位!$A$2:$L$152,10,FALSE)</f>
        <v>0.52010000000000001</v>
      </c>
      <c r="K33" s="6">
        <f>VLOOKUP($A33,最新PE百分位!$A$2:$L$152,11,FALSE)</f>
        <v>368859.04</v>
      </c>
      <c r="L33">
        <f>VLOOKUP($A33,最新PE百分位!$A$2:$L$152,12,FALSE)</f>
        <v>96.739130434782609</v>
      </c>
      <c r="M33">
        <f>VLOOKUP($A33,贡献度!$A$2:$B$127,2,FALSE)</f>
        <v>0.08</v>
      </c>
    </row>
    <row r="34" spans="1:13" x14ac:dyDescent="0.25">
      <c r="A34" t="s">
        <v>67</v>
      </c>
      <c r="B34" t="str">
        <f>VLOOKUP($A34,最新PE百分位!$A$2:$L$152,2,FALSE)</f>
        <v>新产业</v>
      </c>
      <c r="C34" t="str">
        <f>VLOOKUP($A34,最新PE百分位!$A$2:$L$152,3,FALSE)</f>
        <v>20220522</v>
      </c>
      <c r="D34">
        <f>VLOOKUP($A34,最新PE百分位!$A$2:$L$152,4,FALSE)</f>
        <v>25.069700000000001</v>
      </c>
      <c r="E34">
        <f>VLOOKUP($A34,最新PE百分位!$A$2:$L$152,5,FALSE)</f>
        <v>24.915800000000001</v>
      </c>
      <c r="F34">
        <f>VLOOKUP($A34,最新PE百分位!$A$2:$L$152,6,FALSE)</f>
        <v>5.0910000000000002</v>
      </c>
      <c r="G34">
        <f>VLOOKUP($A34,最新PE百分位!$A$2:$L$152,7,FALSE)</f>
        <v>1.7141</v>
      </c>
      <c r="H34">
        <f>VLOOKUP($A34,最新PE百分位!$A$2:$L$152,8,FALSE)</f>
        <v>0</v>
      </c>
      <c r="I34">
        <f>VLOOKUP($A34,最新PE百分位!$A$2:$L$152,9,FALSE)</f>
        <v>10.1069</v>
      </c>
      <c r="J34">
        <f>VLOOKUP($A34,最新PE百分位!$A$2:$L$152,10,FALSE)</f>
        <v>9.8818000000000001</v>
      </c>
      <c r="K34" s="6">
        <f>VLOOKUP($A34,最新PE百分位!$A$2:$L$152,11,FALSE)</f>
        <v>4583883.3899999997</v>
      </c>
      <c r="L34">
        <f>VLOOKUP($A34,最新PE百分位!$A$2:$L$152,12,FALSE)</f>
        <v>96.320523303352417</v>
      </c>
      <c r="M34">
        <f>VLOOKUP($A34,贡献度!$A$2:$B$127,2,FALSE)</f>
        <v>0.92</v>
      </c>
    </row>
    <row r="35" spans="1:13" x14ac:dyDescent="0.25">
      <c r="A35" t="s">
        <v>79</v>
      </c>
      <c r="B35" t="str">
        <f>VLOOKUP($A35,最新PE百分位!$A$2:$L$152,2,FALSE)</f>
        <v>百洋医药</v>
      </c>
      <c r="C35" t="str">
        <f>VLOOKUP($A35,最新PE百分位!$A$2:$L$152,3,FALSE)</f>
        <v>20220522</v>
      </c>
      <c r="D35">
        <f>VLOOKUP($A35,最新PE百分位!$A$2:$L$152,4,FALSE)</f>
        <v>13.429399999999999</v>
      </c>
      <c r="E35">
        <f>VLOOKUP($A35,最新PE百分位!$A$2:$L$152,5,FALSE)</f>
        <v>15.2105</v>
      </c>
      <c r="F35">
        <f>VLOOKUP($A35,最新PE百分位!$A$2:$L$152,6,FALSE)</f>
        <v>4.7381000000000002</v>
      </c>
      <c r="G35">
        <f>VLOOKUP($A35,最新PE百分位!$A$2:$L$152,7,FALSE)</f>
        <v>4.3122999999999996</v>
      </c>
      <c r="H35">
        <f>VLOOKUP($A35,最新PE百分位!$A$2:$L$152,8,FALSE)</f>
        <v>4.3124000000000002</v>
      </c>
      <c r="I35">
        <f>VLOOKUP($A35,最新PE百分位!$A$2:$L$152,9,FALSE)</f>
        <v>1.1474</v>
      </c>
      <c r="J35">
        <f>VLOOKUP($A35,最新PE百分位!$A$2:$L$152,10,FALSE)</f>
        <v>1.1225000000000001</v>
      </c>
      <c r="K35" s="6">
        <f>VLOOKUP($A35,最新PE百分位!$A$2:$L$152,11,FALSE)</f>
        <v>928769.48</v>
      </c>
      <c r="L35">
        <f>VLOOKUP($A35,最新PE百分位!$A$2:$L$152,12,FALSE)</f>
        <v>96.194503171247362</v>
      </c>
      <c r="M35">
        <f>VLOOKUP($A35,贡献度!$A$2:$B$127,2,FALSE)</f>
        <v>-0.15</v>
      </c>
    </row>
    <row r="36" spans="1:13" x14ac:dyDescent="0.25">
      <c r="A36" t="s">
        <v>125</v>
      </c>
      <c r="B36" t="str">
        <f>VLOOKUP($A36,最新PE百分位!$A$2:$L$152,2,FALSE)</f>
        <v>XD春风动</v>
      </c>
      <c r="C36" t="str">
        <f>VLOOKUP($A36,最新PE百分位!$A$2:$L$152,3,FALSE)</f>
        <v>20220522</v>
      </c>
      <c r="D36">
        <f>VLOOKUP($A36,最新PE百分位!$A$2:$L$152,4,FALSE)</f>
        <v>17.816700000000001</v>
      </c>
      <c r="E36">
        <f>VLOOKUP($A36,最新PE百分位!$A$2:$L$152,5,FALSE)</f>
        <v>16.292899999999999</v>
      </c>
      <c r="F36">
        <f>VLOOKUP($A36,最新PE百分位!$A$2:$L$152,6,FALSE)</f>
        <v>4.2621000000000002</v>
      </c>
      <c r="G36">
        <f>VLOOKUP($A36,最新PE百分位!$A$2:$L$152,7,FALSE)</f>
        <v>1.2012</v>
      </c>
      <c r="H36">
        <f>VLOOKUP($A36,最新PE百分位!$A$2:$L$152,8,FALSE)</f>
        <v>2.2402000000000002</v>
      </c>
      <c r="I36">
        <f>VLOOKUP($A36,最新PE百分位!$A$2:$L$152,9,FALSE)</f>
        <v>1.7437</v>
      </c>
      <c r="J36">
        <f>VLOOKUP($A36,最新PE百分位!$A$2:$L$152,10,FALSE)</f>
        <v>1.6158999999999999</v>
      </c>
      <c r="K36" s="6">
        <f>VLOOKUP($A36,最新PE百分位!$A$2:$L$152,11,FALSE)</f>
        <v>2622199.7200000002</v>
      </c>
      <c r="L36">
        <f>VLOOKUP($A36,最新PE百分位!$A$2:$L$152,12,FALSE)</f>
        <v>96.01910828025477</v>
      </c>
      <c r="M36">
        <f>VLOOKUP($A36,贡献度!$A$2:$B$127,2,FALSE)</f>
        <v>1.0900000000000001</v>
      </c>
    </row>
    <row r="37" spans="1:13" x14ac:dyDescent="0.25">
      <c r="A37" t="s">
        <v>50</v>
      </c>
      <c r="B37" t="str">
        <f>VLOOKUP($A37,最新PE百分位!$A$2:$L$152,2,FALSE)</f>
        <v>瑞鹄模具</v>
      </c>
      <c r="C37" t="str">
        <f>VLOOKUP($A37,最新PE百分位!$A$2:$L$152,3,FALSE)</f>
        <v>20220522</v>
      </c>
      <c r="D37">
        <f>VLOOKUP($A37,最新PE百分位!$A$2:$L$152,4,FALSE)</f>
        <v>21.181999999999999</v>
      </c>
      <c r="E37">
        <f>VLOOKUP($A37,最新PE百分位!$A$2:$L$152,5,FALSE)</f>
        <v>19.951499999999999</v>
      </c>
      <c r="F37">
        <f>VLOOKUP($A37,最新PE百分位!$A$2:$L$152,6,FALSE)</f>
        <v>3.2778999999999998</v>
      </c>
      <c r="G37">
        <f>VLOOKUP($A37,最新PE百分位!$A$2:$L$152,7,FALSE)</f>
        <v>0.84630000000000005</v>
      </c>
      <c r="H37">
        <f>VLOOKUP($A37,最新PE百分位!$A$2:$L$152,8,FALSE)</f>
        <v>0.84630000000000005</v>
      </c>
      <c r="I37">
        <f>VLOOKUP($A37,最新PE百分位!$A$2:$L$152,9,FALSE)</f>
        <v>3.0608</v>
      </c>
      <c r="J37">
        <f>VLOOKUP($A37,最新PE百分位!$A$2:$L$152,10,FALSE)</f>
        <v>2.7835999999999999</v>
      </c>
      <c r="K37" s="6">
        <f>VLOOKUP($A37,最新PE百分位!$A$2:$L$152,11,FALSE)</f>
        <v>742044.1</v>
      </c>
      <c r="L37">
        <f>VLOOKUP($A37,最新PE百分位!$A$2:$L$152,12,FALSE)</f>
        <v>95.450568678915133</v>
      </c>
      <c r="M37">
        <f>VLOOKUP($A37,贡献度!$A$2:$B$127,2,FALSE)</f>
        <v>3.47</v>
      </c>
    </row>
    <row r="38" spans="1:13" x14ac:dyDescent="0.25">
      <c r="A38" t="s">
        <v>131</v>
      </c>
      <c r="B38" t="str">
        <f>VLOOKUP($A38,最新PE百分位!$A$2:$L$152,2,FALSE)</f>
        <v>公牛集团</v>
      </c>
      <c r="C38" t="str">
        <f>VLOOKUP($A38,最新PE百分位!$A$2:$L$152,3,FALSE)</f>
        <v>20220522</v>
      </c>
      <c r="D38">
        <f>VLOOKUP($A38,最新PE百分位!$A$2:$L$152,4,FALSE)</f>
        <v>21.580300000000001</v>
      </c>
      <c r="E38">
        <f>VLOOKUP($A38,最新PE百分位!$A$2:$L$152,5,FALSE)</f>
        <v>21.3522</v>
      </c>
      <c r="F38">
        <f>VLOOKUP($A38,最新PE百分位!$A$2:$L$152,6,FALSE)</f>
        <v>5.4637000000000002</v>
      </c>
      <c r="G38">
        <f>VLOOKUP($A38,最新PE百分位!$A$2:$L$152,7,FALSE)</f>
        <v>2.9977</v>
      </c>
      <c r="H38">
        <f>VLOOKUP($A38,最新PE百分位!$A$2:$L$152,8,FALSE)</f>
        <v>2.9977</v>
      </c>
      <c r="I38">
        <f>VLOOKUP($A38,最新PE百分位!$A$2:$L$152,9,FALSE)</f>
        <v>5.4779</v>
      </c>
      <c r="J38">
        <f>VLOOKUP($A38,最新PE百分位!$A$2:$L$152,10,FALSE)</f>
        <v>5.4391999999999996</v>
      </c>
      <c r="K38" s="6">
        <f>VLOOKUP($A38,最新PE百分位!$A$2:$L$152,11,FALSE)</f>
        <v>9219553.6799999997</v>
      </c>
      <c r="L38">
        <f>VLOOKUP($A38,最新PE百分位!$A$2:$L$152,12,FALSE)</f>
        <v>95.337995337995338</v>
      </c>
      <c r="M38">
        <f>VLOOKUP($A38,贡献度!$A$2:$B$127,2,FALSE)</f>
        <v>0.33</v>
      </c>
    </row>
    <row r="39" spans="1:13" x14ac:dyDescent="0.25">
      <c r="A39" t="s">
        <v>56</v>
      </c>
      <c r="B39" t="str">
        <f>VLOOKUP($A39,最新PE百分位!$A$2:$L$152,2,FALSE)</f>
        <v>天孚通信</v>
      </c>
      <c r="C39" t="str">
        <f>VLOOKUP($A39,最新PE百分位!$A$2:$L$152,3,FALSE)</f>
        <v>20220522</v>
      </c>
      <c r="D39">
        <f>VLOOKUP($A39,最新PE百分位!$A$2:$L$152,4,FALSE)</f>
        <v>30.589400000000001</v>
      </c>
      <c r="E39">
        <f>VLOOKUP($A39,最新PE百分位!$A$2:$L$152,5,FALSE)</f>
        <v>29.3078</v>
      </c>
      <c r="F39">
        <f>VLOOKUP($A39,最新PE百分位!$A$2:$L$152,6,FALSE)</f>
        <v>9.3992000000000004</v>
      </c>
      <c r="G39">
        <f>VLOOKUP($A39,最新PE百分位!$A$2:$L$152,7,FALSE)</f>
        <v>1.6366000000000001</v>
      </c>
      <c r="H39">
        <f>VLOOKUP($A39,最新PE百分位!$A$2:$L$152,8,FALSE)</f>
        <v>1.6366000000000001</v>
      </c>
      <c r="I39">
        <f>VLOOKUP($A39,最新PE百分位!$A$2:$L$152,9,FALSE)</f>
        <v>12.6388</v>
      </c>
      <c r="J39">
        <f>VLOOKUP($A39,最新PE百分位!$A$2:$L$152,10,FALSE)</f>
        <v>11.8619</v>
      </c>
      <c r="K39" s="6">
        <f>VLOOKUP($A39,最新PE百分位!$A$2:$L$152,11,FALSE)</f>
        <v>4109753.58</v>
      </c>
      <c r="L39">
        <f>VLOOKUP($A39,最新PE百分位!$A$2:$L$152,12,FALSE)</f>
        <v>95.286059629331191</v>
      </c>
      <c r="M39">
        <f>VLOOKUP($A39,贡献度!$A$2:$B$127,2,FALSE)</f>
        <v>6.6</v>
      </c>
    </row>
    <row r="40" spans="1:13" x14ac:dyDescent="0.25">
      <c r="A40" t="s">
        <v>29</v>
      </c>
      <c r="B40" t="str">
        <f>VLOOKUP($A40,最新PE百分位!$A$2:$L$152,2,FALSE)</f>
        <v>新 和 成</v>
      </c>
      <c r="C40" t="str">
        <f>VLOOKUP($A40,最新PE百分位!$A$2:$L$152,3,FALSE)</f>
        <v>20220522</v>
      </c>
      <c r="D40">
        <f>VLOOKUP($A40,最新PE百分位!$A$2:$L$152,4,FALSE)</f>
        <v>11.511200000000001</v>
      </c>
      <c r="E40">
        <f>VLOOKUP($A40,最新PE百分位!$A$2:$L$152,5,FALSE)</f>
        <v>9.8204999999999991</v>
      </c>
      <c r="F40">
        <f>VLOOKUP($A40,最新PE百分位!$A$2:$L$152,6,FALSE)</f>
        <v>2.3224</v>
      </c>
      <c r="G40">
        <f>VLOOKUP($A40,最新PE百分位!$A$2:$L$152,7,FALSE)</f>
        <v>2.0472999999999999</v>
      </c>
      <c r="H40">
        <f>VLOOKUP($A40,最新PE百分位!$A$2:$L$152,8,FALSE)</f>
        <v>3.1838000000000002</v>
      </c>
      <c r="I40">
        <f>VLOOKUP($A40,最新PE百分位!$A$2:$L$152,9,FALSE)</f>
        <v>3.1261000000000001</v>
      </c>
      <c r="J40">
        <f>VLOOKUP($A40,最新PE百分位!$A$2:$L$152,10,FALSE)</f>
        <v>2.9956999999999998</v>
      </c>
      <c r="K40" s="6">
        <f>VLOOKUP($A40,最新PE百分位!$A$2:$L$152,11,FALSE)</f>
        <v>6755380.8499999996</v>
      </c>
      <c r="L40">
        <f>VLOOKUP($A40,最新PE百分位!$A$2:$L$152,12,FALSE)</f>
        <v>94.967923015236565</v>
      </c>
      <c r="M40">
        <f>VLOOKUP($A40,贡献度!$A$2:$B$127,2,FALSE)</f>
        <v>0.25</v>
      </c>
    </row>
    <row r="41" spans="1:13" x14ac:dyDescent="0.25">
      <c r="A41" t="s">
        <v>118</v>
      </c>
      <c r="B41" t="str">
        <f>VLOOKUP($A41,最新PE百分位!$A$2:$L$152,2,FALSE)</f>
        <v>紫金矿业</v>
      </c>
      <c r="C41" t="str">
        <f>VLOOKUP($A41,最新PE百分位!$A$2:$L$152,3,FALSE)</f>
        <v>20220522</v>
      </c>
      <c r="D41">
        <f>VLOOKUP($A41,最新PE百分位!$A$2:$L$152,4,FALSE)</f>
        <v>14.8268</v>
      </c>
      <c r="E41">
        <f>VLOOKUP($A41,最新PE百分位!$A$2:$L$152,5,FALSE)</f>
        <v>13.216200000000001</v>
      </c>
      <c r="F41">
        <f>VLOOKUP($A41,最新PE百分位!$A$2:$L$152,6,FALSE)</f>
        <v>3.2926000000000002</v>
      </c>
      <c r="G41">
        <f>VLOOKUP($A41,最新PE百分位!$A$2:$L$152,7,FALSE)</f>
        <v>1.6778999999999999</v>
      </c>
      <c r="H41">
        <f>VLOOKUP($A41,最新PE百分位!$A$2:$L$152,8,FALSE)</f>
        <v>1.6778999999999999</v>
      </c>
      <c r="I41">
        <f>VLOOKUP($A41,最新PE百分位!$A$2:$L$152,9,FALSE)</f>
        <v>1.5649999999999999</v>
      </c>
      <c r="J41">
        <f>VLOOKUP($A41,最新PE百分位!$A$2:$L$152,10,FALSE)</f>
        <v>1.5439000000000001</v>
      </c>
      <c r="K41" s="6">
        <f>VLOOKUP($A41,最新PE百分位!$A$2:$L$152,11,FALSE)</f>
        <v>47520702.200000003</v>
      </c>
      <c r="L41">
        <f>VLOOKUP($A41,最新PE百分位!$A$2:$L$152,12,FALSE)</f>
        <v>94.86242999756513</v>
      </c>
      <c r="M41">
        <f>VLOOKUP($A41,贡献度!$A$2:$B$127,2,FALSE)</f>
        <v>1.76</v>
      </c>
    </row>
    <row r="42" spans="1:13" x14ac:dyDescent="0.25">
      <c r="A42" t="s">
        <v>13</v>
      </c>
      <c r="B42" t="str">
        <f>VLOOKUP($A42,最新PE百分位!$A$2:$L$152,2,FALSE)</f>
        <v>红棉股份</v>
      </c>
      <c r="C42" t="str">
        <f>VLOOKUP($A42,最新PE百分位!$A$2:$L$152,3,FALSE)</f>
        <v>20220522</v>
      </c>
      <c r="D42">
        <f>VLOOKUP($A42,最新PE百分位!$A$2:$L$152,4,FALSE)</f>
        <v>11.985200000000001</v>
      </c>
      <c r="E42">
        <f>VLOOKUP($A42,最新PE百分位!$A$2:$L$152,5,FALSE)</f>
        <v>12.2239</v>
      </c>
      <c r="F42">
        <f>VLOOKUP($A42,最新PE百分位!$A$2:$L$152,6,FALSE)</f>
        <v>3.2464</v>
      </c>
      <c r="G42">
        <f>VLOOKUP($A42,最新PE百分位!$A$2:$L$152,7,FALSE)</f>
        <v>0</v>
      </c>
      <c r="H42">
        <f>VLOOKUP($A42,最新PE百分位!$A$2:$L$152,8,FALSE)</f>
        <v>0</v>
      </c>
      <c r="I42">
        <f>VLOOKUP($A42,最新PE百分位!$A$2:$L$152,9,FALSE)</f>
        <v>2.9948000000000001</v>
      </c>
      <c r="J42">
        <f>VLOOKUP($A42,最新PE百分位!$A$2:$L$152,10,FALSE)</f>
        <v>3.0767000000000002</v>
      </c>
      <c r="K42" s="6">
        <f>VLOOKUP($A42,最新PE百分位!$A$2:$L$152,11,FALSE)</f>
        <v>614881.93000000005</v>
      </c>
      <c r="L42">
        <f>VLOOKUP($A42,最新PE百分位!$A$2:$L$152,12,FALSE)</f>
        <v>94.838163740215791</v>
      </c>
      <c r="M42">
        <f>VLOOKUP($A42,贡献度!$A$2:$B$127,2,FALSE)</f>
        <v>-0.28999999999999998</v>
      </c>
    </row>
    <row r="43" spans="1:13" x14ac:dyDescent="0.25">
      <c r="A43" t="s">
        <v>38</v>
      </c>
      <c r="B43" t="str">
        <f>VLOOKUP($A43,最新PE百分位!$A$2:$L$152,2,FALSE)</f>
        <v>海大集团</v>
      </c>
      <c r="C43" t="str">
        <f>VLOOKUP($A43,最新PE百分位!$A$2:$L$152,3,FALSE)</f>
        <v>20220522</v>
      </c>
      <c r="D43">
        <f>VLOOKUP($A43,最新PE百分位!$A$2:$L$152,4,FALSE)</f>
        <v>22.400099999999998</v>
      </c>
      <c r="E43">
        <f>VLOOKUP($A43,最新PE百分位!$A$2:$L$152,5,FALSE)</f>
        <v>20.482500000000002</v>
      </c>
      <c r="F43">
        <f>VLOOKUP($A43,最新PE百分位!$A$2:$L$152,6,FALSE)</f>
        <v>4.1101000000000001</v>
      </c>
      <c r="G43">
        <f>VLOOKUP($A43,最新PE百分位!$A$2:$L$152,7,FALSE)</f>
        <v>0.82450000000000001</v>
      </c>
      <c r="H43">
        <f>VLOOKUP($A43,最新PE百分位!$A$2:$L$152,8,FALSE)</f>
        <v>0.82450000000000001</v>
      </c>
      <c r="I43">
        <f>VLOOKUP($A43,最新PE百分位!$A$2:$L$152,9,FALSE)</f>
        <v>0.88039999999999996</v>
      </c>
      <c r="J43">
        <f>VLOOKUP($A43,最新PE百分位!$A$2:$L$152,10,FALSE)</f>
        <v>0.8619</v>
      </c>
      <c r="K43" s="6">
        <f>VLOOKUP($A43,最新PE百分位!$A$2:$L$152,11,FALSE)</f>
        <v>10088979.82</v>
      </c>
      <c r="L43">
        <f>VLOOKUP($A43,最新PE百分位!$A$2:$L$152,12,FALSE)</f>
        <v>94.701632325394698</v>
      </c>
      <c r="M43">
        <f>VLOOKUP($A43,贡献度!$A$2:$B$127,2,FALSE)</f>
        <v>-0.03</v>
      </c>
    </row>
    <row r="44" spans="1:13" x14ac:dyDescent="0.25">
      <c r="A44" t="s">
        <v>107</v>
      </c>
      <c r="B44" t="str">
        <f>VLOOKUP($A44,最新PE百分位!$A$2:$L$152,2,FALSE)</f>
        <v>山西汾酒</v>
      </c>
      <c r="C44" t="str">
        <f>VLOOKUP($A44,最新PE百分位!$A$2:$L$152,3,FALSE)</f>
        <v>20220522</v>
      </c>
      <c r="D44">
        <f>VLOOKUP($A44,最新PE百分位!$A$2:$L$152,4,FALSE)</f>
        <v>18.773499999999999</v>
      </c>
      <c r="E44">
        <f>VLOOKUP($A44,最新PE百分位!$A$2:$L$152,5,FALSE)</f>
        <v>18.200900000000001</v>
      </c>
      <c r="F44">
        <f>VLOOKUP($A44,最新PE百分位!$A$2:$L$152,6,FALSE)</f>
        <v>5.9865000000000004</v>
      </c>
      <c r="G44">
        <f>VLOOKUP($A44,最新PE百分位!$A$2:$L$152,7,FALSE)</f>
        <v>2.3195000000000001</v>
      </c>
      <c r="H44">
        <f>VLOOKUP($A44,最新PE百分位!$A$2:$L$152,8,FALSE)</f>
        <v>3.6253000000000002</v>
      </c>
      <c r="I44">
        <f>VLOOKUP($A44,最新PE百分位!$A$2:$L$152,9,FALSE)</f>
        <v>6.3825000000000003</v>
      </c>
      <c r="J44">
        <f>VLOOKUP($A44,最新PE百分位!$A$2:$L$152,10,FALSE)</f>
        <v>6.1792999999999996</v>
      </c>
      <c r="K44" s="6">
        <f>VLOOKUP($A44,最新PE百分位!$A$2:$L$152,11,FALSE)</f>
        <v>22984125.940000001</v>
      </c>
      <c r="L44">
        <f>VLOOKUP($A44,最新PE百分位!$A$2:$L$152,12,FALSE)</f>
        <v>93.736465100782937</v>
      </c>
      <c r="M44">
        <f>VLOOKUP($A44,贡献度!$A$2:$B$127,2,FALSE)</f>
        <v>-0.41</v>
      </c>
    </row>
    <row r="45" spans="1:13" x14ac:dyDescent="0.25">
      <c r="A45" t="s">
        <v>66</v>
      </c>
      <c r="B45" t="str">
        <f>VLOOKUP($A45,最新PE百分位!$A$2:$L$152,2,FALSE)</f>
        <v>迈瑞医疗</v>
      </c>
      <c r="C45" t="str">
        <f>VLOOKUP($A45,最新PE百分位!$A$2:$L$152,3,FALSE)</f>
        <v>20220522</v>
      </c>
      <c r="D45">
        <f>VLOOKUP($A45,最新PE百分位!$A$2:$L$152,4,FALSE)</f>
        <v>23.616099999999999</v>
      </c>
      <c r="E45">
        <f>VLOOKUP($A45,最新PE百分位!$A$2:$L$152,5,FALSE)</f>
        <v>24.742699999999999</v>
      </c>
      <c r="F45">
        <f>VLOOKUP($A45,最新PE百分位!$A$2:$L$152,6,FALSE)</f>
        <v>7.1407999999999996</v>
      </c>
      <c r="G45">
        <f>VLOOKUP($A45,最新PE百分位!$A$2:$L$152,7,FALSE)</f>
        <v>3.1722999999999999</v>
      </c>
      <c r="H45">
        <f>VLOOKUP($A45,最新PE百分位!$A$2:$L$152,8,FALSE)</f>
        <v>3.1722999999999999</v>
      </c>
      <c r="I45">
        <f>VLOOKUP($A45,最新PE百分位!$A$2:$L$152,9,FALSE)</f>
        <v>7.5033000000000003</v>
      </c>
      <c r="J45">
        <f>VLOOKUP($A45,最新PE百分位!$A$2:$L$152,10,FALSE)</f>
        <v>7.7427000000000001</v>
      </c>
      <c r="K45" s="6">
        <f>VLOOKUP($A45,最新PE百分位!$A$2:$L$152,11,FALSE)</f>
        <v>27556368</v>
      </c>
      <c r="L45">
        <f>VLOOKUP($A45,最新PE百分位!$A$2:$L$152,12,FALSE)</f>
        <v>93.578553615960104</v>
      </c>
      <c r="M45">
        <f>VLOOKUP($A45,贡献度!$A$2:$B$127,2,FALSE)</f>
        <v>-0.4</v>
      </c>
    </row>
    <row r="46" spans="1:13" x14ac:dyDescent="0.25">
      <c r="A46" t="s">
        <v>140</v>
      </c>
      <c r="B46" t="str">
        <f>VLOOKUP($A46,最新PE百分位!$A$2:$L$152,2,FALSE)</f>
        <v>杭叉集团</v>
      </c>
      <c r="C46" t="str">
        <f>VLOOKUP($A46,最新PE百分位!$A$2:$L$152,3,FALSE)</f>
        <v>20220522</v>
      </c>
      <c r="D46">
        <f>VLOOKUP($A46,最新PE百分位!$A$2:$L$152,4,FALSE)</f>
        <v>12.527900000000001</v>
      </c>
      <c r="E46">
        <f>VLOOKUP($A46,最新PE百分位!$A$2:$L$152,5,FALSE)</f>
        <v>12.1816</v>
      </c>
      <c r="F46">
        <f>VLOOKUP($A46,最新PE百分位!$A$2:$L$152,6,FALSE)</f>
        <v>2.3927</v>
      </c>
      <c r="G46">
        <f>VLOOKUP($A46,最新PE百分位!$A$2:$L$152,7,FALSE)</f>
        <v>1.8467</v>
      </c>
      <c r="H46">
        <f>VLOOKUP($A46,最新PE百分位!$A$2:$L$152,8,FALSE)</f>
        <v>1.8467</v>
      </c>
      <c r="I46">
        <f>VLOOKUP($A46,最新PE百分位!$A$2:$L$152,9,FALSE)</f>
        <v>1.5366</v>
      </c>
      <c r="J46">
        <f>VLOOKUP($A46,最新PE百分位!$A$2:$L$152,10,FALSE)</f>
        <v>1.506</v>
      </c>
      <c r="K46" s="6">
        <f>VLOOKUP($A46,最新PE百分位!$A$2:$L$152,11,FALSE)</f>
        <v>2533176.5</v>
      </c>
      <c r="L46">
        <f>VLOOKUP($A46,最新PE百分位!$A$2:$L$152,12,FALSE)</f>
        <v>93.434590886820189</v>
      </c>
      <c r="M46">
        <f>VLOOKUP($A46,贡献度!$A$2:$B$127,2,FALSE)</f>
        <v>1.99</v>
      </c>
    </row>
    <row r="47" spans="1:13" x14ac:dyDescent="0.25">
      <c r="A47" t="s">
        <v>145</v>
      </c>
      <c r="B47" t="str">
        <f>VLOOKUP($A47,最新PE百分位!$A$2:$L$152,2,FALSE)</f>
        <v>建霖家居</v>
      </c>
      <c r="C47" t="str">
        <f>VLOOKUP($A47,最新PE百分位!$A$2:$L$152,3,FALSE)</f>
        <v>20220522</v>
      </c>
      <c r="D47">
        <f>VLOOKUP($A47,最新PE百分位!$A$2:$L$152,4,FALSE)</f>
        <v>10.475899999999999</v>
      </c>
      <c r="E47">
        <f>VLOOKUP($A47,最新PE百分位!$A$2:$L$152,5,FALSE)</f>
        <v>10.4636</v>
      </c>
      <c r="F47">
        <f>VLOOKUP($A47,最新PE百分位!$A$2:$L$152,6,FALSE)</f>
        <v>1.4817</v>
      </c>
      <c r="G47">
        <f>VLOOKUP($A47,最新PE百分位!$A$2:$L$152,7,FALSE)</f>
        <v>5.9069000000000003</v>
      </c>
      <c r="H47">
        <f>VLOOKUP($A47,最新PE百分位!$A$2:$L$152,8,FALSE)</f>
        <v>2.0341999999999998</v>
      </c>
      <c r="I47">
        <f>VLOOKUP($A47,最新PE百分位!$A$2:$L$152,9,FALSE)</f>
        <v>1.0084</v>
      </c>
      <c r="J47">
        <f>VLOOKUP($A47,最新PE百分位!$A$2:$L$152,10,FALSE)</f>
        <v>1.0005999999999999</v>
      </c>
      <c r="K47" s="6">
        <f>VLOOKUP($A47,最新PE百分位!$A$2:$L$152,11,FALSE)</f>
        <v>504862.34</v>
      </c>
      <c r="L47">
        <f>VLOOKUP($A47,最新PE百分位!$A$2:$L$152,12,FALSE)</f>
        <v>92.893835616438352</v>
      </c>
      <c r="M47">
        <f>VLOOKUP($A47,贡献度!$A$2:$B$127,2,FALSE)</f>
        <v>0.25</v>
      </c>
    </row>
    <row r="48" spans="1:13" x14ac:dyDescent="0.25">
      <c r="A48" t="s">
        <v>104</v>
      </c>
      <c r="B48" t="str">
        <f>VLOOKUP($A48,最新PE百分位!$A$2:$L$152,2,FALSE)</f>
        <v>重庆百货</v>
      </c>
      <c r="C48" t="str">
        <f>VLOOKUP($A48,最新PE百分位!$A$2:$L$152,3,FALSE)</f>
        <v>20220522</v>
      </c>
      <c r="D48">
        <f>VLOOKUP($A48,最新PE百分位!$A$2:$L$152,4,FALSE)</f>
        <v>9.9578000000000007</v>
      </c>
      <c r="E48">
        <f>VLOOKUP($A48,最新PE百分位!$A$2:$L$152,5,FALSE)</f>
        <v>9.6626999999999992</v>
      </c>
      <c r="F48">
        <f>VLOOKUP($A48,最新PE百分位!$A$2:$L$152,6,FALSE)</f>
        <v>1.647</v>
      </c>
      <c r="G48">
        <f>VLOOKUP($A48,最新PE百分位!$A$2:$L$152,7,FALSE)</f>
        <v>4.5643000000000002</v>
      </c>
      <c r="H48">
        <f>VLOOKUP($A48,最新PE百分位!$A$2:$L$152,8,FALSE)</f>
        <v>4.5643000000000002</v>
      </c>
      <c r="I48">
        <f>VLOOKUP($A48,最新PE百分位!$A$2:$L$152,9,FALSE)</f>
        <v>0.76380000000000003</v>
      </c>
      <c r="J48">
        <f>VLOOKUP($A48,最新PE百分位!$A$2:$L$152,10,FALSE)</f>
        <v>0.7903</v>
      </c>
      <c r="K48" s="6">
        <f>VLOOKUP($A48,最新PE百分位!$A$2:$L$152,11,FALSE)</f>
        <v>1309093.4099999999</v>
      </c>
      <c r="L48">
        <f>VLOOKUP($A48,最新PE百分位!$A$2:$L$152,12,FALSE)</f>
        <v>92.670331500916205</v>
      </c>
      <c r="M48">
        <f>VLOOKUP($A48,贡献度!$A$2:$B$127,2,FALSE)</f>
        <v>0.62</v>
      </c>
    </row>
    <row r="49" spans="1:13" x14ac:dyDescent="0.25">
      <c r="A49" t="s">
        <v>46</v>
      </c>
      <c r="B49" t="str">
        <f>VLOOKUP($A49,最新PE百分位!$A$2:$L$152,2,FALSE)</f>
        <v>国光股份</v>
      </c>
      <c r="C49" t="str">
        <f>VLOOKUP($A49,最新PE百分位!$A$2:$L$152,3,FALSE)</f>
        <v>20220522</v>
      </c>
      <c r="D49">
        <f>VLOOKUP($A49,最新PE百分位!$A$2:$L$152,4,FALSE)</f>
        <v>18.843299999999999</v>
      </c>
      <c r="E49">
        <f>VLOOKUP($A49,最新PE百分位!$A$2:$L$152,5,FALSE)</f>
        <v>18.302600000000002</v>
      </c>
      <c r="F49">
        <f>VLOOKUP($A49,最新PE百分位!$A$2:$L$152,6,FALSE)</f>
        <v>3.6549</v>
      </c>
      <c r="G49">
        <f>VLOOKUP($A49,最新PE百分位!$A$2:$L$152,7,FALSE)</f>
        <v>5.5190999999999999</v>
      </c>
      <c r="H49">
        <f>VLOOKUP($A49,最新PE百分位!$A$2:$L$152,8,FALSE)</f>
        <v>6.0957999999999997</v>
      </c>
      <c r="I49">
        <f>VLOOKUP($A49,最新PE百分位!$A$2:$L$152,9,FALSE)</f>
        <v>3.4821</v>
      </c>
      <c r="J49">
        <f>VLOOKUP($A49,最新PE百分位!$A$2:$L$152,10,FALSE)</f>
        <v>3.4489000000000001</v>
      </c>
      <c r="K49" s="6">
        <f>VLOOKUP($A49,最新PE百分位!$A$2:$L$152,11,FALSE)</f>
        <v>691609.73</v>
      </c>
      <c r="L49">
        <f>VLOOKUP($A49,最新PE百分位!$A$2:$L$152,12,FALSE)</f>
        <v>92.528271405492731</v>
      </c>
      <c r="M49">
        <f>VLOOKUP($A49,贡献度!$A$2:$B$127,2,FALSE)</f>
        <v>1</v>
      </c>
    </row>
    <row r="50" spans="1:13" x14ac:dyDescent="0.25">
      <c r="A50" t="s">
        <v>113</v>
      </c>
      <c r="B50" t="str">
        <f>VLOOKUP($A50,最新PE百分位!$A$2:$L$152,2,FALSE)</f>
        <v>赛轮轮胎</v>
      </c>
      <c r="C50" t="str">
        <f>VLOOKUP($A50,最新PE百分位!$A$2:$L$152,3,FALSE)</f>
        <v>20220522</v>
      </c>
      <c r="D50">
        <f>VLOOKUP($A50,最新PE百分位!$A$2:$L$152,4,FALSE)</f>
        <v>10.1006</v>
      </c>
      <c r="E50">
        <f>VLOOKUP($A50,最新PE百分位!$A$2:$L$152,5,FALSE)</f>
        <v>10.0886</v>
      </c>
      <c r="F50">
        <f>VLOOKUP($A50,最新PE百分位!$A$2:$L$152,6,FALSE)</f>
        <v>2.0007000000000001</v>
      </c>
      <c r="G50">
        <f>VLOOKUP($A50,最新PE百分位!$A$2:$L$152,7,FALSE)</f>
        <v>2.5640999999999998</v>
      </c>
      <c r="H50">
        <f>VLOOKUP($A50,最新PE百分位!$A$2:$L$152,8,FALSE)</f>
        <v>2.5640999999999998</v>
      </c>
      <c r="I50">
        <f>VLOOKUP($A50,最新PE百分位!$A$2:$L$152,9,FALSE)</f>
        <v>1.2903</v>
      </c>
      <c r="J50">
        <f>VLOOKUP($A50,最新PE百分位!$A$2:$L$152,10,FALSE)</f>
        <v>1.2465999999999999</v>
      </c>
      <c r="K50" s="6">
        <f>VLOOKUP($A50,最新PE百分位!$A$2:$L$152,11,FALSE)</f>
        <v>4103549.12</v>
      </c>
      <c r="L50">
        <f>VLOOKUP($A50,最新PE百分位!$A$2:$L$152,12,FALSE)</f>
        <v>92.485029940119759</v>
      </c>
      <c r="M50">
        <f>VLOOKUP($A50,贡献度!$A$2:$B$127,2,FALSE)</f>
        <v>0.57999999999999996</v>
      </c>
    </row>
    <row r="51" spans="1:13" x14ac:dyDescent="0.25">
      <c r="A51" t="s">
        <v>36</v>
      </c>
      <c r="B51" t="str">
        <f>VLOOKUP($A51,最新PE百分位!$A$2:$L$152,2,FALSE)</f>
        <v>中航光电</v>
      </c>
      <c r="C51" t="str">
        <f>VLOOKUP($A51,最新PE百分位!$A$2:$L$152,3,FALSE)</f>
        <v>20220522</v>
      </c>
      <c r="D51">
        <f>VLOOKUP($A51,最新PE百分位!$A$2:$L$152,4,FALSE)</f>
        <v>24.464700000000001</v>
      </c>
      <c r="E51">
        <f>VLOOKUP($A51,最新PE百分位!$A$2:$L$152,5,FALSE)</f>
        <v>25.302199999999999</v>
      </c>
      <c r="F51">
        <f>VLOOKUP($A51,最新PE百分位!$A$2:$L$152,6,FALSE)</f>
        <v>3.3769</v>
      </c>
      <c r="G51">
        <f>VLOOKUP($A51,最新PE百分位!$A$2:$L$152,7,FALSE)</f>
        <v>1.5498000000000001</v>
      </c>
      <c r="H51">
        <f>VLOOKUP($A51,最新PE百分位!$A$2:$L$152,8,FALSE)</f>
        <v>0</v>
      </c>
      <c r="I51">
        <f>VLOOKUP($A51,最新PE百分位!$A$2:$L$152,9,FALSE)</f>
        <v>3.9670999999999998</v>
      </c>
      <c r="J51">
        <f>VLOOKUP($A51,最新PE百分位!$A$2:$L$152,10,FALSE)</f>
        <v>3.8149000000000002</v>
      </c>
      <c r="K51" s="6">
        <f>VLOOKUP($A51,最新PE百分位!$A$2:$L$152,11,FALSE)</f>
        <v>8206182.0499999998</v>
      </c>
      <c r="L51">
        <f>VLOOKUP($A51,最新PE百分位!$A$2:$L$152,12,FALSE)</f>
        <v>92.352941176470594</v>
      </c>
      <c r="M51">
        <f>VLOOKUP($A51,贡献度!$A$2:$B$127,2,FALSE)</f>
        <v>-0.12</v>
      </c>
    </row>
    <row r="52" spans="1:13" x14ac:dyDescent="0.25">
      <c r="A52" t="s">
        <v>47</v>
      </c>
      <c r="B52" t="str">
        <f>VLOOKUP($A52,最新PE百分位!$A$2:$L$152,2,FALSE)</f>
        <v>德赛西威</v>
      </c>
      <c r="C52" t="str">
        <f>VLOOKUP($A52,最新PE百分位!$A$2:$L$152,3,FALSE)</f>
        <v>20220522</v>
      </c>
      <c r="D52">
        <f>VLOOKUP($A52,最新PE百分位!$A$2:$L$152,4,FALSE)</f>
        <v>28.648800000000001</v>
      </c>
      <c r="E52">
        <f>VLOOKUP($A52,最新PE百分位!$A$2:$L$152,5,FALSE)</f>
        <v>26.08</v>
      </c>
      <c r="F52">
        <f>VLOOKUP($A52,最新PE百分位!$A$2:$L$152,6,FALSE)</f>
        <v>6.0083000000000002</v>
      </c>
      <c r="G52">
        <f>VLOOKUP($A52,最新PE百分位!$A$2:$L$152,7,FALSE)</f>
        <v>0.81169999999999998</v>
      </c>
      <c r="H52">
        <f>VLOOKUP($A52,最新PE百分位!$A$2:$L$152,8,FALSE)</f>
        <v>1.1594</v>
      </c>
      <c r="I52">
        <f>VLOOKUP($A52,最新PE百分位!$A$2:$L$152,9,FALSE)</f>
        <v>2.0796999999999999</v>
      </c>
      <c r="J52">
        <f>VLOOKUP($A52,最新PE百分位!$A$2:$L$152,10,FALSE)</f>
        <v>1.9970000000000001</v>
      </c>
      <c r="K52" s="6">
        <f>VLOOKUP($A52,最新PE百分位!$A$2:$L$152,11,FALSE)</f>
        <v>5743725.2699999996</v>
      </c>
      <c r="L52">
        <f>VLOOKUP($A52,最新PE百分位!$A$2:$L$152,12,FALSE)</f>
        <v>92.320534223706176</v>
      </c>
      <c r="M52">
        <f>VLOOKUP($A52,贡献度!$A$2:$B$127,2,FALSE)</f>
        <v>-0.33</v>
      </c>
    </row>
    <row r="53" spans="1:13" x14ac:dyDescent="0.25">
      <c r="A53" t="s">
        <v>112</v>
      </c>
      <c r="B53" t="str">
        <f>VLOOKUP($A53,最新PE百分位!$A$2:$L$152,2,FALSE)</f>
        <v>中材国际</v>
      </c>
      <c r="C53" t="str">
        <f>VLOOKUP($A53,最新PE百分位!$A$2:$L$152,3,FALSE)</f>
        <v>20220522</v>
      </c>
      <c r="D53">
        <f>VLOOKUP($A53,最新PE百分位!$A$2:$L$152,4,FALSE)</f>
        <v>7.9470000000000001</v>
      </c>
      <c r="E53">
        <f>VLOOKUP($A53,最新PE百分位!$A$2:$L$152,5,FALSE)</f>
        <v>7.8765000000000001</v>
      </c>
      <c r="F53">
        <f>VLOOKUP($A53,最新PE百分位!$A$2:$L$152,6,FALSE)</f>
        <v>1.0886</v>
      </c>
      <c r="G53">
        <f>VLOOKUP($A53,最新PE百分位!$A$2:$L$152,7,FALSE)</f>
        <v>4.4577999999999998</v>
      </c>
      <c r="H53">
        <f>VLOOKUP($A53,最新PE百分位!$A$2:$L$152,8,FALSE)</f>
        <v>4.4577999999999998</v>
      </c>
      <c r="I53">
        <f>VLOOKUP($A53,最新PE百分位!$A$2:$L$152,9,FALSE)</f>
        <v>0.51390000000000002</v>
      </c>
      <c r="J53">
        <f>VLOOKUP($A53,最新PE百分位!$A$2:$L$152,10,FALSE)</f>
        <v>0.51549999999999996</v>
      </c>
      <c r="K53" s="6">
        <f>VLOOKUP($A53,最新PE百分位!$A$2:$L$152,11,FALSE)</f>
        <v>2370682.31</v>
      </c>
      <c r="L53">
        <f>VLOOKUP($A53,最新PE百分位!$A$2:$L$152,12,FALSE)</f>
        <v>91.630529054640064</v>
      </c>
      <c r="M53">
        <f>VLOOKUP($A53,贡献度!$A$2:$B$127,2,FALSE)</f>
        <v>0.37</v>
      </c>
    </row>
    <row r="54" spans="1:13" x14ac:dyDescent="0.25">
      <c r="A54" t="s">
        <v>69</v>
      </c>
      <c r="B54" t="str">
        <f>VLOOKUP($A54,最新PE百分位!$A$2:$L$152,2,FALSE)</f>
        <v>南大环境</v>
      </c>
      <c r="C54" t="str">
        <f>VLOOKUP($A54,最新PE百分位!$A$2:$L$152,3,FALSE)</f>
        <v>20220522</v>
      </c>
      <c r="D54">
        <f>VLOOKUP($A54,最新PE百分位!$A$2:$L$152,4,FALSE)</f>
        <v>18.2195</v>
      </c>
      <c r="E54">
        <f>VLOOKUP($A54,最新PE百分位!$A$2:$L$152,5,FALSE)</f>
        <v>19.028500000000001</v>
      </c>
      <c r="F54">
        <f>VLOOKUP($A54,最新PE百分位!$A$2:$L$152,6,FALSE)</f>
        <v>2.4826000000000001</v>
      </c>
      <c r="G54">
        <f>VLOOKUP($A54,最新PE百分位!$A$2:$L$152,7,FALSE)</f>
        <v>4.0688000000000004</v>
      </c>
      <c r="H54">
        <f>VLOOKUP($A54,最新PE百分位!$A$2:$L$152,8,FALSE)</f>
        <v>4.3634000000000004</v>
      </c>
      <c r="I54">
        <f>VLOOKUP($A54,最新PE百分位!$A$2:$L$152,9,FALSE)</f>
        <v>3.6564000000000001</v>
      </c>
      <c r="J54">
        <f>VLOOKUP($A54,最新PE百分位!$A$2:$L$152,10,FALSE)</f>
        <v>3.5941000000000001</v>
      </c>
      <c r="K54" s="6">
        <f>VLOOKUP($A54,最新PE百分位!$A$2:$L$152,11,FALSE)</f>
        <v>304839.93</v>
      </c>
      <c r="L54">
        <f>VLOOKUP($A54,最新PE百分位!$A$2:$L$152,12,FALSE)</f>
        <v>91.398783666377057</v>
      </c>
      <c r="M54">
        <f>VLOOKUP($A54,贡献度!$A$2:$B$127,2,FALSE)</f>
        <v>0.09</v>
      </c>
    </row>
    <row r="55" spans="1:13" x14ac:dyDescent="0.25">
      <c r="A55" t="s">
        <v>58</v>
      </c>
      <c r="B55" t="str">
        <f>VLOOKUP($A55,最新PE百分位!$A$2:$L$152,2,FALSE)</f>
        <v>三鑫医疗</v>
      </c>
      <c r="C55" t="str">
        <f>VLOOKUP($A55,最新PE百分位!$A$2:$L$152,3,FALSE)</f>
        <v>20220522</v>
      </c>
      <c r="D55">
        <f>VLOOKUP($A55,最新PE百分位!$A$2:$L$152,4,FALSE)</f>
        <v>18.0562</v>
      </c>
      <c r="E55">
        <f>VLOOKUP($A55,最新PE百分位!$A$2:$L$152,5,FALSE)</f>
        <v>18.047699999999999</v>
      </c>
      <c r="F55">
        <f>VLOOKUP($A55,最新PE百分位!$A$2:$L$152,6,FALSE)</f>
        <v>3.2113</v>
      </c>
      <c r="G55">
        <f>VLOOKUP($A55,最新PE百分位!$A$2:$L$152,7,FALSE)</f>
        <v>3.1328999999999998</v>
      </c>
      <c r="H55">
        <f>VLOOKUP($A55,最新PE百分位!$A$2:$L$152,8,FALSE)</f>
        <v>3.8088000000000002</v>
      </c>
      <c r="I55">
        <f>VLOOKUP($A55,最新PE百分位!$A$2:$L$152,9,FALSE)</f>
        <v>2.7366000000000001</v>
      </c>
      <c r="J55">
        <f>VLOOKUP($A55,最新PE百分位!$A$2:$L$152,10,FALSE)</f>
        <v>2.6839</v>
      </c>
      <c r="K55" s="6">
        <f>VLOOKUP($A55,最新PE百分位!$A$2:$L$152,11,FALSE)</f>
        <v>410604.45</v>
      </c>
      <c r="L55">
        <f>VLOOKUP($A55,最新PE百分位!$A$2:$L$152,12,FALSE)</f>
        <v>91.227347611202632</v>
      </c>
      <c r="M55">
        <f>VLOOKUP($A55,贡献度!$A$2:$B$127,2,FALSE)</f>
        <v>0.23</v>
      </c>
    </row>
    <row r="56" spans="1:13" x14ac:dyDescent="0.25">
      <c r="A56" t="s">
        <v>62</v>
      </c>
      <c r="B56" t="str">
        <f>VLOOKUP($A56,最新PE百分位!$A$2:$L$152,2,FALSE)</f>
        <v>盛弘股份</v>
      </c>
      <c r="C56" t="str">
        <f>VLOOKUP($A56,最新PE百分位!$A$2:$L$152,3,FALSE)</f>
        <v>20220522</v>
      </c>
      <c r="D56">
        <f>VLOOKUP($A56,最新PE百分位!$A$2:$L$152,4,FALSE)</f>
        <v>21.422999999999998</v>
      </c>
      <c r="E56">
        <f>VLOOKUP($A56,最新PE百分位!$A$2:$L$152,5,FALSE)</f>
        <v>21.100999999999999</v>
      </c>
      <c r="F56">
        <f>VLOOKUP($A56,最新PE百分位!$A$2:$L$152,6,FALSE)</f>
        <v>5.2135999999999996</v>
      </c>
      <c r="G56">
        <f>VLOOKUP($A56,最新PE百分位!$A$2:$L$152,7,FALSE)</f>
        <v>1.1144000000000001</v>
      </c>
      <c r="H56">
        <f>VLOOKUP($A56,最新PE百分位!$A$2:$L$152,8,FALSE)</f>
        <v>1.6977</v>
      </c>
      <c r="I56">
        <f>VLOOKUP($A56,最新PE百分位!$A$2:$L$152,9,FALSE)</f>
        <v>3.0268000000000002</v>
      </c>
      <c r="J56">
        <f>VLOOKUP($A56,最新PE百分位!$A$2:$L$152,10,FALSE)</f>
        <v>3.0215999999999998</v>
      </c>
      <c r="K56" s="6">
        <f>VLOOKUP($A56,最新PE百分位!$A$2:$L$152,11,FALSE)</f>
        <v>918994.13</v>
      </c>
      <c r="L56">
        <f>VLOOKUP($A56,最新PE百分位!$A$2:$L$152,12,FALSE)</f>
        <v>91.156100159829506</v>
      </c>
      <c r="M56">
        <f>VLOOKUP($A56,贡献度!$A$2:$B$127,2,FALSE)</f>
        <v>2.0499999999999998</v>
      </c>
    </row>
    <row r="57" spans="1:13" x14ac:dyDescent="0.25">
      <c r="A57" t="s">
        <v>16</v>
      </c>
      <c r="B57" t="str">
        <f>VLOOKUP($A57,最新PE百分位!$A$2:$L$152,2,FALSE)</f>
        <v>格力电器</v>
      </c>
      <c r="C57" t="str">
        <f>VLOOKUP($A57,最新PE百分位!$A$2:$L$152,3,FALSE)</f>
        <v>20220522</v>
      </c>
      <c r="D57">
        <f>VLOOKUP($A57,最新PE百分位!$A$2:$L$152,4,FALSE)</f>
        <v>8.0372000000000003</v>
      </c>
      <c r="E57">
        <f>VLOOKUP($A57,最新PE百分位!$A$2:$L$152,5,FALSE)</f>
        <v>7.7415000000000003</v>
      </c>
      <c r="F57">
        <f>VLOOKUP($A57,最新PE百分位!$A$2:$L$152,6,FALSE)</f>
        <v>1.8798999999999999</v>
      </c>
      <c r="G57">
        <f>VLOOKUP($A57,最新PE百分位!$A$2:$L$152,7,FALSE)</f>
        <v>5.0805999999999996</v>
      </c>
      <c r="H57">
        <f>VLOOKUP($A57,最新PE百分位!$A$2:$L$152,8,FALSE)</f>
        <v>7.2397999999999998</v>
      </c>
      <c r="I57">
        <f>VLOOKUP($A57,最新PE百分位!$A$2:$L$152,9,FALSE)</f>
        <v>1.3674999999999999</v>
      </c>
      <c r="J57">
        <f>VLOOKUP($A57,最新PE百分位!$A$2:$L$152,10,FALSE)</f>
        <v>1.3312999999999999</v>
      </c>
      <c r="K57" s="6">
        <f>VLOOKUP($A57,最新PE百分位!$A$2:$L$152,11,FALSE)</f>
        <v>25867291.710000001</v>
      </c>
      <c r="L57">
        <f>VLOOKUP($A57,最新PE百分位!$A$2:$L$152,12,FALSE)</f>
        <v>91.137764451107785</v>
      </c>
      <c r="M57">
        <f>VLOOKUP($A57,贡献度!$A$2:$B$127,2,FALSE)</f>
        <v>0.98</v>
      </c>
    </row>
    <row r="58" spans="1:13" x14ac:dyDescent="0.25">
      <c r="A58" t="s">
        <v>137</v>
      </c>
      <c r="B58" t="str">
        <f>VLOOKUP($A58,最新PE百分位!$A$2:$L$152,2,FALSE)</f>
        <v>药明康德</v>
      </c>
      <c r="C58" t="str">
        <f>VLOOKUP($A58,最新PE百分位!$A$2:$L$152,3,FALSE)</f>
        <v>20220522</v>
      </c>
      <c r="D58">
        <f>VLOOKUP($A58,最新PE百分位!$A$2:$L$152,4,FALSE)</f>
        <v>19.008199999999999</v>
      </c>
      <c r="E58">
        <f>VLOOKUP($A58,最新PE百分位!$A$2:$L$152,5,FALSE)</f>
        <v>16.067299999999999</v>
      </c>
      <c r="F58">
        <f>VLOOKUP($A58,最新PE百分位!$A$2:$L$152,6,FALSE)</f>
        <v>3.0190000000000001</v>
      </c>
      <c r="G58">
        <f>VLOOKUP($A58,最新PE百分位!$A$2:$L$152,7,FALSE)</f>
        <v>1.6065</v>
      </c>
      <c r="H58">
        <f>VLOOKUP($A58,最新PE百分位!$A$2:$L$152,8,FALSE)</f>
        <v>2.1385000000000001</v>
      </c>
      <c r="I58">
        <f>VLOOKUP($A58,最新PE百分位!$A$2:$L$152,9,FALSE)</f>
        <v>4.5776000000000003</v>
      </c>
      <c r="J58">
        <f>VLOOKUP($A58,最新PE百分位!$A$2:$L$152,10,FALSE)</f>
        <v>4.3905000000000003</v>
      </c>
      <c r="K58" s="6">
        <f>VLOOKUP($A58,最新PE百分位!$A$2:$L$152,11,FALSE)</f>
        <v>17963313.859999999</v>
      </c>
      <c r="L58">
        <f>VLOOKUP($A58,最新PE百分位!$A$2:$L$152,12,FALSE)</f>
        <v>90.887850467289724</v>
      </c>
      <c r="M58">
        <f>VLOOKUP($A58,贡献度!$A$2:$B$127,2,FALSE)</f>
        <v>-0.66</v>
      </c>
    </row>
    <row r="59" spans="1:13" x14ac:dyDescent="0.25">
      <c r="A59" t="s">
        <v>60</v>
      </c>
      <c r="B59" t="str">
        <f>VLOOKUP($A59,最新PE百分位!$A$2:$L$152,2,FALSE)</f>
        <v>蓝晓科技</v>
      </c>
      <c r="C59" t="str">
        <f>VLOOKUP($A59,最新PE百分位!$A$2:$L$152,3,FALSE)</f>
        <v>20220522</v>
      </c>
      <c r="D59">
        <f>VLOOKUP($A59,最新PE百分位!$A$2:$L$152,4,FALSE)</f>
        <v>29.296299999999999</v>
      </c>
      <c r="E59">
        <f>VLOOKUP($A59,最新PE百分位!$A$2:$L$152,5,FALSE)</f>
        <v>28.4299</v>
      </c>
      <c r="F59">
        <f>VLOOKUP($A59,最新PE百分位!$A$2:$L$152,6,FALSE)</f>
        <v>5.85</v>
      </c>
      <c r="G59">
        <f>VLOOKUP($A59,最新PE百分位!$A$2:$L$152,7,FALSE)</f>
        <v>1.5039</v>
      </c>
      <c r="H59">
        <f>VLOOKUP($A59,最新PE百分位!$A$2:$L$152,8,FALSE)</f>
        <v>1.5039</v>
      </c>
      <c r="I59">
        <f>VLOOKUP($A59,最新PE百分位!$A$2:$L$152,9,FALSE)</f>
        <v>9.0300999999999991</v>
      </c>
      <c r="J59">
        <f>VLOOKUP($A59,最新PE百分位!$A$2:$L$152,10,FALSE)</f>
        <v>9.2256</v>
      </c>
      <c r="K59" s="6">
        <f>VLOOKUP($A59,最新PE百分位!$A$2:$L$152,11,FALSE)</f>
        <v>2306324.2799999998</v>
      </c>
      <c r="L59">
        <f>VLOOKUP($A59,最新PE百分位!$A$2:$L$152,12,FALSE)</f>
        <v>90.734557595993323</v>
      </c>
      <c r="M59">
        <f>VLOOKUP($A59,贡献度!$A$2:$B$127,2,FALSE)</f>
        <v>0.78</v>
      </c>
    </row>
    <row r="60" spans="1:13" x14ac:dyDescent="0.25">
      <c r="A60" t="s">
        <v>14</v>
      </c>
      <c r="B60" t="str">
        <f>VLOOKUP($A60,最新PE百分位!$A$2:$L$152,2,FALSE)</f>
        <v>泸州老窖</v>
      </c>
      <c r="C60" t="str">
        <f>VLOOKUP($A60,最新PE百分位!$A$2:$L$152,3,FALSE)</f>
        <v>20220522</v>
      </c>
      <c r="D60">
        <f>VLOOKUP($A60,最新PE百分位!$A$2:$L$152,4,FALSE)</f>
        <v>13.0207</v>
      </c>
      <c r="E60">
        <f>VLOOKUP($A60,最新PE百分位!$A$2:$L$152,5,FALSE)</f>
        <v>13.0025</v>
      </c>
      <c r="F60">
        <f>VLOOKUP($A60,最新PE百分位!$A$2:$L$152,6,FALSE)</f>
        <v>3.4969999999999999</v>
      </c>
      <c r="G60">
        <f>VLOOKUP($A60,最新PE百分位!$A$2:$L$152,7,FALSE)</f>
        <v>4.5311000000000003</v>
      </c>
      <c r="H60">
        <f>VLOOKUP($A60,最新PE百分位!$A$2:$L$152,8,FALSE)</f>
        <v>5.6711</v>
      </c>
      <c r="I60">
        <f>VLOOKUP($A60,最新PE百分位!$A$2:$L$152,9,FALSE)</f>
        <v>5.6233000000000004</v>
      </c>
      <c r="J60">
        <f>VLOOKUP($A60,最新PE百分位!$A$2:$L$152,10,FALSE)</f>
        <v>5.5940000000000003</v>
      </c>
      <c r="K60" s="6">
        <f>VLOOKUP($A60,最新PE百分位!$A$2:$L$152,11,FALSE)</f>
        <v>17542718.010000002</v>
      </c>
      <c r="L60">
        <f>VLOOKUP($A60,最新PE百分位!$A$2:$L$152,12,FALSE)</f>
        <v>90.721306013659841</v>
      </c>
      <c r="M60">
        <f>VLOOKUP($A60,贡献度!$A$2:$B$127,2,FALSE)</f>
        <v>-0.66</v>
      </c>
    </row>
    <row r="61" spans="1:13" x14ac:dyDescent="0.25">
      <c r="A61" t="s">
        <v>108</v>
      </c>
      <c r="B61" t="str">
        <f>VLOOKUP($A61,最新PE百分位!$A$2:$L$152,2,FALSE)</f>
        <v>宏发股份</v>
      </c>
      <c r="C61" t="str">
        <f>VLOOKUP($A61,最新PE百分位!$A$2:$L$152,3,FALSE)</f>
        <v>20220522</v>
      </c>
      <c r="D61">
        <f>VLOOKUP($A61,最新PE百分位!$A$2:$L$152,4,FALSE)</f>
        <v>21.0898</v>
      </c>
      <c r="E61">
        <f>VLOOKUP($A61,最新PE百分位!$A$2:$L$152,5,FALSE)</f>
        <v>20.4009</v>
      </c>
      <c r="F61">
        <f>VLOOKUP($A61,最新PE百分位!$A$2:$L$152,6,FALSE)</f>
        <v>3.5943000000000001</v>
      </c>
      <c r="G61">
        <f>VLOOKUP($A61,最新PE百分位!$A$2:$L$152,7,FALSE)</f>
        <v>1.3307</v>
      </c>
      <c r="H61">
        <f>VLOOKUP($A61,最新PE百分位!$A$2:$L$152,8,FALSE)</f>
        <v>1.3307</v>
      </c>
      <c r="I61">
        <f>VLOOKUP($A61,最新PE百分位!$A$2:$L$152,9,FALSE)</f>
        <v>2.4390999999999998</v>
      </c>
      <c r="J61">
        <f>VLOOKUP($A61,最新PE百分位!$A$2:$L$152,10,FALSE)</f>
        <v>2.3508</v>
      </c>
      <c r="K61" s="6">
        <f>VLOOKUP($A61,最新PE百分位!$A$2:$L$152,11,FALSE)</f>
        <v>3439789.2</v>
      </c>
      <c r="L61">
        <f>VLOOKUP($A61,最新PE百分位!$A$2:$L$152,12,FALSE)</f>
        <v>90.544135429262397</v>
      </c>
      <c r="M61">
        <f>VLOOKUP($A61,贡献度!$A$2:$B$127,2,FALSE)</f>
        <v>-0.15</v>
      </c>
    </row>
    <row r="62" spans="1:13" x14ac:dyDescent="0.25">
      <c r="A62" t="s">
        <v>18</v>
      </c>
      <c r="B62" t="str">
        <f>VLOOKUP($A62,最新PE百分位!$A$2:$L$152,2,FALSE)</f>
        <v>五 粮 液</v>
      </c>
      <c r="C62" t="str">
        <f>VLOOKUP($A62,最新PE百分位!$A$2:$L$152,3,FALSE)</f>
        <v>20220522</v>
      </c>
      <c r="D62">
        <f>VLOOKUP($A62,最新PE百分位!$A$2:$L$152,4,FALSE)</f>
        <v>15.373799999999999</v>
      </c>
      <c r="E62">
        <f>VLOOKUP($A62,最新PE百分位!$A$2:$L$152,5,FALSE)</f>
        <v>14.9902</v>
      </c>
      <c r="F62">
        <f>VLOOKUP($A62,最新PE百分位!$A$2:$L$152,6,FALSE)</f>
        <v>3.3056000000000001</v>
      </c>
      <c r="G62">
        <f>VLOOKUP($A62,最新PE百分位!$A$2:$L$152,7,FALSE)</f>
        <v>3.7016</v>
      </c>
      <c r="H62">
        <f>VLOOKUP($A62,最新PE百分位!$A$2:$L$152,8,FALSE)</f>
        <v>5.7435</v>
      </c>
      <c r="I62">
        <f>VLOOKUP($A62,最新PE百分位!$A$2:$L$152,9,FALSE)</f>
        <v>5.4915000000000003</v>
      </c>
      <c r="J62">
        <f>VLOOKUP($A62,最新PE百分位!$A$2:$L$152,10,FALSE)</f>
        <v>5.3647</v>
      </c>
      <c r="K62" s="6">
        <f>VLOOKUP($A62,最新PE百分位!$A$2:$L$152,11,FALSE)</f>
        <v>48970366.590000004</v>
      </c>
      <c r="L62">
        <f>VLOOKUP($A62,最新PE百分位!$A$2:$L$152,12,FALSE)</f>
        <v>90.354822588705659</v>
      </c>
      <c r="M62">
        <f>VLOOKUP($A62,贡献度!$A$2:$B$127,2,FALSE)</f>
        <v>-0.2</v>
      </c>
    </row>
    <row r="63" spans="1:13" x14ac:dyDescent="0.25">
      <c r="A63" t="s">
        <v>144</v>
      </c>
      <c r="B63" t="str">
        <f>VLOOKUP($A63,最新PE百分位!$A$2:$L$152,2,FALSE)</f>
        <v>新天然气</v>
      </c>
      <c r="C63" t="str">
        <f>VLOOKUP($A63,最新PE百分位!$A$2:$L$152,3,FALSE)</f>
        <v>20220522</v>
      </c>
      <c r="D63">
        <f>VLOOKUP($A63,最新PE百分位!$A$2:$L$152,4,FALSE)</f>
        <v>10.454800000000001</v>
      </c>
      <c r="E63">
        <f>VLOOKUP($A63,最新PE百分位!$A$2:$L$152,5,FALSE)</f>
        <v>10.068099999999999</v>
      </c>
      <c r="F63">
        <f>VLOOKUP($A63,最新PE百分位!$A$2:$L$152,6,FALSE)</f>
        <v>1.4527000000000001</v>
      </c>
      <c r="G63">
        <f>VLOOKUP($A63,最新PE百分位!$A$2:$L$152,7,FALSE)</f>
        <v>3.0790000000000002</v>
      </c>
      <c r="H63">
        <f>VLOOKUP($A63,最新PE百分位!$A$2:$L$152,8,FALSE)</f>
        <v>3.0790000000000002</v>
      </c>
      <c r="I63">
        <f>VLOOKUP($A63,最新PE百分位!$A$2:$L$152,9,FALSE)</f>
        <v>3.2808999999999999</v>
      </c>
      <c r="J63">
        <f>VLOOKUP($A63,最新PE百分位!$A$2:$L$152,10,FALSE)</f>
        <v>3.3405</v>
      </c>
      <c r="K63" s="6">
        <f>VLOOKUP($A63,最新PE百分位!$A$2:$L$152,11,FALSE)</f>
        <v>1239122.04</v>
      </c>
      <c r="L63">
        <f>VLOOKUP($A63,最新PE百分位!$A$2:$L$152,12,FALSE)</f>
        <v>89.599609375</v>
      </c>
      <c r="M63">
        <f>VLOOKUP($A63,贡献度!$A$2:$B$127,2,FALSE)</f>
        <v>0.89</v>
      </c>
    </row>
    <row r="64" spans="1:13" x14ac:dyDescent="0.25">
      <c r="A64" t="s">
        <v>57</v>
      </c>
      <c r="B64" t="str">
        <f>VLOOKUP($A64,最新PE百分位!$A$2:$L$152,2,FALSE)</f>
        <v>伊之密</v>
      </c>
      <c r="C64" t="str">
        <f>VLOOKUP($A64,最新PE百分位!$A$2:$L$152,3,FALSE)</f>
        <v>20220522</v>
      </c>
      <c r="D64">
        <f>VLOOKUP($A64,最新PE百分位!$A$2:$L$152,4,FALSE)</f>
        <v>15.6317</v>
      </c>
      <c r="E64">
        <f>VLOOKUP($A64,最新PE百分位!$A$2:$L$152,5,FALSE)</f>
        <v>15.217000000000001</v>
      </c>
      <c r="F64">
        <f>VLOOKUP($A64,最新PE百分位!$A$2:$L$152,6,FALSE)</f>
        <v>3.0634000000000001</v>
      </c>
      <c r="G64">
        <f>VLOOKUP($A64,最新PE百分位!$A$2:$L$152,7,FALSE)</f>
        <v>1.9387000000000001</v>
      </c>
      <c r="H64">
        <f>VLOOKUP($A64,最新PE百分位!$A$2:$L$152,8,FALSE)</f>
        <v>1.9387000000000001</v>
      </c>
      <c r="I64">
        <f>VLOOKUP($A64,最新PE百分位!$A$2:$L$152,9,FALSE)</f>
        <v>1.8768</v>
      </c>
      <c r="J64">
        <f>VLOOKUP($A64,最新PE百分位!$A$2:$L$152,10,FALSE)</f>
        <v>1.7946</v>
      </c>
      <c r="K64" s="6">
        <f>VLOOKUP($A64,最新PE百分位!$A$2:$L$152,11,FALSE)</f>
        <v>950243.91</v>
      </c>
      <c r="L64">
        <f>VLOOKUP($A64,最新PE百分位!$A$2:$L$152,12,FALSE)</f>
        <v>89.488409272581933</v>
      </c>
      <c r="M64">
        <f>VLOOKUP($A64,贡献度!$A$2:$B$127,2,FALSE)</f>
        <v>1.47</v>
      </c>
    </row>
    <row r="65" spans="1:13" x14ac:dyDescent="0.25">
      <c r="A65" t="s">
        <v>98</v>
      </c>
      <c r="B65" t="str">
        <f>VLOOKUP($A65,最新PE百分位!$A$2:$L$152,2,FALSE)</f>
        <v>羚锐制药</v>
      </c>
      <c r="C65" t="str">
        <f>VLOOKUP($A65,最新PE百分位!$A$2:$L$152,3,FALSE)</f>
        <v>20220522</v>
      </c>
      <c r="D65">
        <f>VLOOKUP($A65,最新PE百分位!$A$2:$L$152,4,FALSE)</f>
        <v>18.366199999999999</v>
      </c>
      <c r="E65">
        <f>VLOOKUP($A65,最新PE百分位!$A$2:$L$152,5,FALSE)</f>
        <v>17.7179</v>
      </c>
      <c r="F65">
        <f>VLOOKUP($A65,最新PE百分位!$A$2:$L$152,6,FALSE)</f>
        <v>4.0073999999999996</v>
      </c>
      <c r="G65">
        <f>VLOOKUP($A65,最新PE百分位!$A$2:$L$152,7,FALSE)</f>
        <v>3.3996</v>
      </c>
      <c r="H65">
        <f>VLOOKUP($A65,最新PE百分位!$A$2:$L$152,8,FALSE)</f>
        <v>3.3996</v>
      </c>
      <c r="I65">
        <f>VLOOKUP($A65,最新PE百分位!$A$2:$L$152,9,FALSE)</f>
        <v>3.7907000000000002</v>
      </c>
      <c r="J65">
        <f>VLOOKUP($A65,最新PE百分位!$A$2:$L$152,10,FALSE)</f>
        <v>3.6735000000000002</v>
      </c>
      <c r="K65" s="6">
        <f>VLOOKUP($A65,最新PE百分位!$A$2:$L$152,11,FALSE)</f>
        <v>1327050.24</v>
      </c>
      <c r="L65">
        <f>VLOOKUP($A65,最新PE百分位!$A$2:$L$152,12,FALSE)</f>
        <v>89.398329640361339</v>
      </c>
      <c r="M65">
        <f>VLOOKUP($A65,贡献度!$A$2:$B$127,2,FALSE)</f>
        <v>1.91</v>
      </c>
    </row>
    <row r="66" spans="1:13" x14ac:dyDescent="0.25">
      <c r="A66" t="s">
        <v>72</v>
      </c>
      <c r="B66" t="str">
        <f>VLOOKUP($A66,最新PE百分位!$A$2:$L$152,2,FALSE)</f>
        <v>爱美客</v>
      </c>
      <c r="C66" t="str">
        <f>VLOOKUP($A66,最新PE百分位!$A$2:$L$152,3,FALSE)</f>
        <v>20220522</v>
      </c>
      <c r="D66">
        <f>VLOOKUP($A66,最新PE百分位!$A$2:$L$152,4,FALSE)</f>
        <v>26.442799999999998</v>
      </c>
      <c r="E66">
        <f>VLOOKUP($A66,最新PE百分位!$A$2:$L$152,5,FALSE)</f>
        <v>27.623899999999999</v>
      </c>
      <c r="F66">
        <f>VLOOKUP($A66,最新PE百分位!$A$2:$L$152,6,FALSE)</f>
        <v>7.2965999999999998</v>
      </c>
      <c r="G66">
        <f>VLOOKUP($A66,最新PE百分位!$A$2:$L$152,7,FALSE)</f>
        <v>0.9657</v>
      </c>
      <c r="H66">
        <f>VLOOKUP($A66,最新PE百分位!$A$2:$L$152,8,FALSE)</f>
        <v>2.2128000000000001</v>
      </c>
      <c r="I66">
        <f>VLOOKUP($A66,最新PE百分位!$A$2:$L$152,9,FALSE)</f>
        <v>17.1084</v>
      </c>
      <c r="J66">
        <f>VLOOKUP($A66,最新PE百分位!$A$2:$L$152,10,FALSE)</f>
        <v>17.967199999999998</v>
      </c>
      <c r="K66" s="6">
        <f>VLOOKUP($A66,最新PE百分位!$A$2:$L$152,11,FALSE)</f>
        <v>5176442.3899999997</v>
      </c>
      <c r="L66">
        <f>VLOOKUP($A66,最新PE百分位!$A$2:$L$152,12,FALSE)</f>
        <v>89.253996447602134</v>
      </c>
      <c r="M66">
        <f>VLOOKUP($A66,贡献度!$A$2:$B$127,2,FALSE)</f>
        <v>-1.02</v>
      </c>
    </row>
    <row r="67" spans="1:13" x14ac:dyDescent="0.25">
      <c r="A67" t="s">
        <v>159</v>
      </c>
      <c r="B67" t="str">
        <f>VLOOKUP($A67,最新PE百分位!$A$2:$L$152,2,FALSE)</f>
        <v>德业股份</v>
      </c>
      <c r="C67" t="str">
        <f>VLOOKUP($A67,最新PE百分位!$A$2:$L$152,3,FALSE)</f>
        <v>20220522</v>
      </c>
      <c r="D67">
        <f>VLOOKUP($A67,最新PE百分位!$A$2:$L$152,4,FALSE)</f>
        <v>18.176600000000001</v>
      </c>
      <c r="E67">
        <f>VLOOKUP($A67,最新PE百分位!$A$2:$L$152,5,FALSE)</f>
        <v>16.643799999999999</v>
      </c>
      <c r="F67">
        <f>VLOOKUP($A67,最新PE百分位!$A$2:$L$152,6,FALSE)</f>
        <v>5.2344999999999997</v>
      </c>
      <c r="G67">
        <f>VLOOKUP($A67,最新PE百分位!$A$2:$L$152,7,FALSE)</f>
        <v>3.1175000000000002</v>
      </c>
      <c r="H67">
        <f>VLOOKUP($A67,最新PE百分位!$A$2:$L$152,8,FALSE)</f>
        <v>3.1175000000000002</v>
      </c>
      <c r="I67">
        <f>VLOOKUP($A67,最新PE百分位!$A$2:$L$152,9,FALSE)</f>
        <v>4.8015999999999996</v>
      </c>
      <c r="J67">
        <f>VLOOKUP($A67,最新PE百分位!$A$2:$L$152,10,FALSE)</f>
        <v>4.5259</v>
      </c>
      <c r="K67" s="6">
        <f>VLOOKUP($A67,最新PE百分位!$A$2:$L$152,11,FALSE)</f>
        <v>5380901.2599999998</v>
      </c>
      <c r="L67">
        <f>VLOOKUP($A67,最新PE百分位!$A$2:$L$152,12,FALSE)</f>
        <v>89.224572004028204</v>
      </c>
      <c r="M67">
        <f>VLOOKUP($A67,贡献度!$A$2:$B$127,2,FALSE)</f>
        <v>0.51</v>
      </c>
    </row>
    <row r="68" spans="1:13" x14ac:dyDescent="0.25">
      <c r="A68" t="s">
        <v>49</v>
      </c>
      <c r="B68" t="str">
        <f>VLOOKUP($A68,最新PE百分位!$A$2:$L$152,2,FALSE)</f>
        <v>甘源食品</v>
      </c>
      <c r="C68" t="str">
        <f>VLOOKUP($A68,最新PE百分位!$A$2:$L$152,3,FALSE)</f>
        <v>20220522</v>
      </c>
      <c r="D68">
        <f>VLOOKUP($A68,最新PE百分位!$A$2:$L$152,4,FALSE)</f>
        <v>15.613200000000001</v>
      </c>
      <c r="E68">
        <f>VLOOKUP($A68,最新PE百分位!$A$2:$L$152,5,FALSE)</f>
        <v>17.395</v>
      </c>
      <c r="F68">
        <f>VLOOKUP($A68,最新PE百分位!$A$2:$L$152,6,FALSE)</f>
        <v>3.3229000000000002</v>
      </c>
      <c r="G68">
        <f>VLOOKUP($A68,最新PE百分位!$A$2:$L$152,7,FALSE)</f>
        <v>5.1033999999999997</v>
      </c>
      <c r="H68">
        <f>VLOOKUP($A68,最新PE百分位!$A$2:$L$152,8,FALSE)</f>
        <v>5.1033999999999997</v>
      </c>
      <c r="I68">
        <f>VLOOKUP($A68,最新PE百分位!$A$2:$L$152,9,FALSE)</f>
        <v>2.6021000000000001</v>
      </c>
      <c r="J68">
        <f>VLOOKUP($A68,最新PE百分位!$A$2:$L$152,10,FALSE)</f>
        <v>2.7002000000000002</v>
      </c>
      <c r="K68" s="6">
        <f>VLOOKUP($A68,最新PE百分位!$A$2:$L$152,11,FALSE)</f>
        <v>587352.94999999995</v>
      </c>
      <c r="L68">
        <f>VLOOKUP($A68,最新PE百分位!$A$2:$L$152,12,FALSE)</f>
        <v>89.031705227077978</v>
      </c>
      <c r="M68">
        <f>VLOOKUP($A68,贡献度!$A$2:$B$127,2,FALSE)</f>
        <v>0.91</v>
      </c>
    </row>
    <row r="69" spans="1:13" x14ac:dyDescent="0.25">
      <c r="A69" t="s">
        <v>37</v>
      </c>
      <c r="B69" t="str">
        <f>VLOOKUP($A69,最新PE百分位!$A$2:$L$152,2,FALSE)</f>
        <v>恩华药业</v>
      </c>
      <c r="C69" t="str">
        <f>VLOOKUP($A69,最新PE百分位!$A$2:$L$152,3,FALSE)</f>
        <v>20220522</v>
      </c>
      <c r="D69">
        <f>VLOOKUP($A69,最新PE百分位!$A$2:$L$152,4,FALSE)</f>
        <v>19.9314</v>
      </c>
      <c r="E69">
        <f>VLOOKUP($A69,最新PE百分位!$A$2:$L$152,5,FALSE)</f>
        <v>19.332599999999999</v>
      </c>
      <c r="F69">
        <f>VLOOKUP($A69,最新PE百分位!$A$2:$L$152,6,FALSE)</f>
        <v>3.1421999999999999</v>
      </c>
      <c r="G69">
        <f>VLOOKUP($A69,最新PE百分位!$A$2:$L$152,7,FALSE)</f>
        <v>1.4146000000000001</v>
      </c>
      <c r="H69">
        <f>VLOOKUP($A69,最新PE百分位!$A$2:$L$152,8,FALSE)</f>
        <v>1.605</v>
      </c>
      <c r="I69">
        <f>VLOOKUP($A69,最新PE百分位!$A$2:$L$152,9,FALSE)</f>
        <v>4.0004</v>
      </c>
      <c r="J69">
        <f>VLOOKUP($A69,最新PE百分位!$A$2:$L$152,10,FALSE)</f>
        <v>3.8956</v>
      </c>
      <c r="K69" s="6">
        <f>VLOOKUP($A69,最新PE百分位!$A$2:$L$152,11,FALSE)</f>
        <v>2279284.54</v>
      </c>
      <c r="L69">
        <f>VLOOKUP($A69,最新PE百分位!$A$2:$L$152,12,FALSE)</f>
        <v>88.540646425073462</v>
      </c>
      <c r="M69">
        <f>VLOOKUP($A69,贡献度!$A$2:$B$127,2,FALSE)</f>
        <v>1.47</v>
      </c>
    </row>
    <row r="70" spans="1:13" x14ac:dyDescent="0.25">
      <c r="A70" t="s">
        <v>52</v>
      </c>
      <c r="B70" t="str">
        <f>VLOOKUP($A70,最新PE百分位!$A$2:$L$152,2,FALSE)</f>
        <v>地铁设计</v>
      </c>
      <c r="C70" t="str">
        <f>VLOOKUP($A70,最新PE百分位!$A$2:$L$152,3,FALSE)</f>
        <v>20220522</v>
      </c>
      <c r="D70">
        <f>VLOOKUP($A70,最新PE百分位!$A$2:$L$152,4,FALSE)</f>
        <v>12.2682</v>
      </c>
      <c r="E70">
        <f>VLOOKUP($A70,最新PE百分位!$A$2:$L$152,5,FALSE)</f>
        <v>13.6229</v>
      </c>
      <c r="F70">
        <f>VLOOKUP($A70,最新PE百分位!$A$2:$L$152,6,FALSE)</f>
        <v>2.1456</v>
      </c>
      <c r="G70">
        <f>VLOOKUP($A70,最新PE百分位!$A$2:$L$152,7,FALSE)</f>
        <v>3.2477999999999998</v>
      </c>
      <c r="H70">
        <f>VLOOKUP($A70,最新PE百分位!$A$2:$L$152,8,FALSE)</f>
        <v>3.2477999999999998</v>
      </c>
      <c r="I70">
        <f>VLOOKUP($A70,最新PE百分位!$A$2:$L$152,9,FALSE)</f>
        <v>2.1962000000000002</v>
      </c>
      <c r="J70">
        <f>VLOOKUP($A70,最新PE百分位!$A$2:$L$152,10,FALSE)</f>
        <v>2.2239</v>
      </c>
      <c r="K70" s="6">
        <f>VLOOKUP($A70,最新PE百分位!$A$2:$L$152,11,FALSE)</f>
        <v>603507.16</v>
      </c>
      <c r="L70">
        <f>VLOOKUP($A70,最新PE百分位!$A$2:$L$152,12,FALSE)</f>
        <v>88.134057971014485</v>
      </c>
      <c r="M70">
        <f>VLOOKUP($A70,贡献度!$A$2:$B$127,2,FALSE)</f>
        <v>-0.2</v>
      </c>
    </row>
    <row r="71" spans="1:13" x14ac:dyDescent="0.25">
      <c r="A71" t="s">
        <v>157</v>
      </c>
      <c r="B71" t="str">
        <f>VLOOKUP($A71,最新PE百分位!$A$2:$L$152,2,FALSE)</f>
        <v>共创草坪</v>
      </c>
      <c r="C71" t="str">
        <f>VLOOKUP($A71,最新PE百分位!$A$2:$L$152,3,FALSE)</f>
        <v>20220522</v>
      </c>
      <c r="D71">
        <f>VLOOKUP($A71,最新PE百分位!$A$2:$L$152,4,FALSE)</f>
        <v>17.982600000000001</v>
      </c>
      <c r="E71">
        <f>VLOOKUP($A71,最新PE百分位!$A$2:$L$152,5,FALSE)</f>
        <v>16.836099999999998</v>
      </c>
      <c r="F71">
        <f>VLOOKUP($A71,最新PE百分位!$A$2:$L$152,6,FALSE)</f>
        <v>3.1549999999999998</v>
      </c>
      <c r="G71">
        <f>VLOOKUP($A71,最新PE百分位!$A$2:$L$152,7,FALSE)</f>
        <v>2.35</v>
      </c>
      <c r="H71">
        <f>VLOOKUP($A71,最新PE百分位!$A$2:$L$152,8,FALSE)</f>
        <v>2.35</v>
      </c>
      <c r="I71">
        <f>VLOOKUP($A71,最新PE百分位!$A$2:$L$152,9,FALSE)</f>
        <v>3.1145</v>
      </c>
      <c r="J71">
        <f>VLOOKUP($A71,最新PE百分位!$A$2:$L$152,10,FALSE)</f>
        <v>3.0074999999999998</v>
      </c>
      <c r="K71" s="6">
        <f>VLOOKUP($A71,最新PE百分位!$A$2:$L$152,11,FALSE)</f>
        <v>919358.54</v>
      </c>
      <c r="L71">
        <f>VLOOKUP($A71,最新PE百分位!$A$2:$L$152,12,FALSE)</f>
        <v>88.078291814946624</v>
      </c>
      <c r="M71">
        <f>VLOOKUP($A71,贡献度!$A$2:$B$127,2,FALSE)</f>
        <v>-0.13</v>
      </c>
    </row>
    <row r="72" spans="1:13" x14ac:dyDescent="0.25">
      <c r="A72" t="s">
        <v>151</v>
      </c>
      <c r="B72" t="str">
        <f>VLOOKUP($A72,最新PE百分位!$A$2:$L$152,2,FALSE)</f>
        <v>永艺股份</v>
      </c>
      <c r="C72" t="str">
        <f>VLOOKUP($A72,最新PE百分位!$A$2:$L$152,3,FALSE)</f>
        <v>20220522</v>
      </c>
      <c r="D72">
        <f>VLOOKUP($A72,最新PE百分位!$A$2:$L$152,4,FALSE)</f>
        <v>11.7746</v>
      </c>
      <c r="E72">
        <f>VLOOKUP($A72,最新PE百分位!$A$2:$L$152,5,FALSE)</f>
        <v>11.212</v>
      </c>
      <c r="F72">
        <f>VLOOKUP($A72,最新PE百分位!$A$2:$L$152,6,FALSE)</f>
        <v>1.5079</v>
      </c>
      <c r="G72">
        <f>VLOOKUP($A72,最新PE百分位!$A$2:$L$152,7,FALSE)</f>
        <v>5.3181000000000003</v>
      </c>
      <c r="H72">
        <f>VLOOKUP($A72,最新PE百分位!$A$2:$L$152,8,FALSE)</f>
        <v>5.3181000000000003</v>
      </c>
      <c r="I72">
        <f>VLOOKUP($A72,最新PE百分位!$A$2:$L$152,9,FALSE)</f>
        <v>0.73440000000000005</v>
      </c>
      <c r="J72">
        <f>VLOOKUP($A72,最新PE百分位!$A$2:$L$152,10,FALSE)</f>
        <v>0.71140000000000003</v>
      </c>
      <c r="K72" s="6">
        <f>VLOOKUP($A72,最新PE百分位!$A$2:$L$152,11,FALSE)</f>
        <v>348767.47</v>
      </c>
      <c r="L72">
        <f>VLOOKUP($A72,最新PE百分位!$A$2:$L$152,12,FALSE)</f>
        <v>88.075230092036819</v>
      </c>
      <c r="M72">
        <f>VLOOKUP($A72,贡献度!$A$2:$B$127,2,FALSE)</f>
        <v>0.6</v>
      </c>
    </row>
    <row r="73" spans="1:13" x14ac:dyDescent="0.25">
      <c r="A73" t="s">
        <v>99</v>
      </c>
      <c r="B73" t="str">
        <f>VLOOKUP($A73,最新PE百分位!$A$2:$L$152,2,FALSE)</f>
        <v>国电南瑞</v>
      </c>
      <c r="C73" t="str">
        <f>VLOOKUP($A73,最新PE百分位!$A$2:$L$152,3,FALSE)</f>
        <v>20220522</v>
      </c>
      <c r="D73">
        <f>VLOOKUP($A73,最新PE百分位!$A$2:$L$152,4,FALSE)</f>
        <v>23.335999999999999</v>
      </c>
      <c r="E73">
        <f>VLOOKUP($A73,最新PE百分位!$A$2:$L$152,5,FALSE)</f>
        <v>23.079599999999999</v>
      </c>
      <c r="F73">
        <f>VLOOKUP($A73,最新PE百分位!$A$2:$L$152,6,FALSE)</f>
        <v>3.5459999999999998</v>
      </c>
      <c r="G73">
        <f>VLOOKUP($A73,最新PE百分位!$A$2:$L$152,7,FALSE)</f>
        <v>3.0455000000000001</v>
      </c>
      <c r="H73">
        <f>VLOOKUP($A73,最新PE百分位!$A$2:$L$152,8,FALSE)</f>
        <v>3.0455000000000001</v>
      </c>
      <c r="I73">
        <f>VLOOKUP($A73,最新PE百分位!$A$2:$L$152,9,FALSE)</f>
        <v>3.093</v>
      </c>
      <c r="J73">
        <f>VLOOKUP($A73,最新PE百分位!$A$2:$L$152,10,FALSE)</f>
        <v>3.0297999999999998</v>
      </c>
      <c r="K73" s="6">
        <f>VLOOKUP($A73,最新PE百分位!$A$2:$L$152,11,FALSE)</f>
        <v>17758947.140000001</v>
      </c>
      <c r="L73">
        <f>VLOOKUP($A73,最新PE百分位!$A$2:$L$152,12,FALSE)</f>
        <v>86.927196984725256</v>
      </c>
      <c r="M73">
        <f>VLOOKUP($A73,贡献度!$A$2:$B$127,2,FALSE)</f>
        <v>7.0000000000000007E-2</v>
      </c>
    </row>
    <row r="74" spans="1:13" x14ac:dyDescent="0.25">
      <c r="A74" t="s">
        <v>21</v>
      </c>
      <c r="B74" t="str">
        <f>VLOOKUP($A74,最新PE百分位!$A$2:$L$152,2,FALSE)</f>
        <v>华东医药</v>
      </c>
      <c r="C74" t="str">
        <f>VLOOKUP($A74,最新PE百分位!$A$2:$L$152,3,FALSE)</f>
        <v>20220522</v>
      </c>
      <c r="D74">
        <f>VLOOKUP($A74,最新PE百分位!$A$2:$L$152,4,FALSE)</f>
        <v>21.031300000000002</v>
      </c>
      <c r="E74">
        <f>VLOOKUP($A74,最新PE百分位!$A$2:$L$152,5,FALSE)</f>
        <v>20.7227</v>
      </c>
      <c r="F74">
        <f>VLOOKUP($A74,最新PE百分位!$A$2:$L$152,6,FALSE)</f>
        <v>3.07</v>
      </c>
      <c r="G74">
        <f>VLOOKUP($A74,最新PE百分位!$A$2:$L$152,7,FALSE)</f>
        <v>2.2088000000000001</v>
      </c>
      <c r="H74">
        <f>VLOOKUP($A74,最新PE百分位!$A$2:$L$152,8,FALSE)</f>
        <v>2.2088000000000001</v>
      </c>
      <c r="I74">
        <f>VLOOKUP($A74,最新PE百分位!$A$2:$L$152,9,FALSE)</f>
        <v>1.7625999999999999</v>
      </c>
      <c r="J74">
        <f>VLOOKUP($A74,最新PE百分位!$A$2:$L$152,10,FALSE)</f>
        <v>1.7491000000000001</v>
      </c>
      <c r="K74" s="6">
        <f>VLOOKUP($A74,最新PE百分位!$A$2:$L$152,11,FALSE)</f>
        <v>7386418.4500000002</v>
      </c>
      <c r="L74">
        <f>VLOOKUP($A74,最新PE百分位!$A$2:$L$152,12,FALSE)</f>
        <v>86.537173476222378</v>
      </c>
      <c r="M74">
        <f>VLOOKUP($A74,贡献度!$A$2:$B$127,2,FALSE)</f>
        <v>0.39</v>
      </c>
    </row>
    <row r="75" spans="1:13" x14ac:dyDescent="0.25">
      <c r="A75" t="s">
        <v>22</v>
      </c>
      <c r="B75" t="str">
        <f>VLOOKUP($A75,最新PE百分位!$A$2:$L$152,2,FALSE)</f>
        <v>华润三九</v>
      </c>
      <c r="C75" t="str">
        <f>VLOOKUP($A75,最新PE百分位!$A$2:$L$152,3,FALSE)</f>
        <v>20220522</v>
      </c>
      <c r="D75">
        <f>VLOOKUP($A75,最新PE百分位!$A$2:$L$152,4,FALSE)</f>
        <v>16.031400000000001</v>
      </c>
      <c r="E75">
        <f>VLOOKUP($A75,最新PE百分位!$A$2:$L$152,5,FALSE)</f>
        <v>16.490400000000001</v>
      </c>
      <c r="F75">
        <f>VLOOKUP($A75,最新PE百分位!$A$2:$L$152,6,FALSE)</f>
        <v>2.5493999999999999</v>
      </c>
      <c r="G75">
        <f>VLOOKUP($A75,最新PE百分位!$A$2:$L$152,7,FALSE)</f>
        <v>5.1241000000000003</v>
      </c>
      <c r="H75">
        <f>VLOOKUP($A75,最新PE百分位!$A$2:$L$152,8,FALSE)</f>
        <v>5.1241000000000003</v>
      </c>
      <c r="I75">
        <f>VLOOKUP($A75,最新PE百分位!$A$2:$L$152,9,FALSE)</f>
        <v>1.9551000000000001</v>
      </c>
      <c r="J75">
        <f>VLOOKUP($A75,最新PE百分位!$A$2:$L$152,10,FALSE)</f>
        <v>1.9866999999999999</v>
      </c>
      <c r="K75" s="6">
        <f>VLOOKUP($A75,最新PE百分位!$A$2:$L$152,11,FALSE)</f>
        <v>5399191.6699999999</v>
      </c>
      <c r="L75">
        <f>VLOOKUP($A75,最新PE百分位!$A$2:$L$152,12,FALSE)</f>
        <v>85.739782259503841</v>
      </c>
      <c r="M75">
        <f>VLOOKUP($A75,贡献度!$A$2:$B$127,2,FALSE)</f>
        <v>0.85</v>
      </c>
    </row>
    <row r="76" spans="1:13" x14ac:dyDescent="0.25">
      <c r="A76" t="s">
        <v>155</v>
      </c>
      <c r="B76" t="str">
        <f>VLOOKUP($A76,最新PE百分位!$A$2:$L$152,2,FALSE)</f>
        <v>九丰能源</v>
      </c>
      <c r="C76" t="str">
        <f>VLOOKUP($A76,最新PE百分位!$A$2:$L$152,3,FALSE)</f>
        <v>20220522</v>
      </c>
      <c r="D76">
        <f>VLOOKUP($A76,最新PE百分位!$A$2:$L$152,4,FALSE)</f>
        <v>10.4876</v>
      </c>
      <c r="E76">
        <f>VLOOKUP($A76,最新PE百分位!$A$2:$L$152,5,FALSE)</f>
        <v>10.3287</v>
      </c>
      <c r="F76">
        <f>VLOOKUP($A76,最新PE百分位!$A$2:$L$152,6,FALSE)</f>
        <v>1.8078000000000001</v>
      </c>
      <c r="G76">
        <f>VLOOKUP($A76,最新PE百分位!$A$2:$L$152,7,FALSE)</f>
        <v>2.8212999999999999</v>
      </c>
      <c r="H76">
        <f>VLOOKUP($A76,最新PE百分位!$A$2:$L$152,8,FALSE)</f>
        <v>2.8212999999999999</v>
      </c>
      <c r="I76">
        <f>VLOOKUP($A76,最新PE百分位!$A$2:$L$152,9,FALSE)</f>
        <v>0.80089999999999995</v>
      </c>
      <c r="J76">
        <f>VLOOKUP($A76,最新PE百分位!$A$2:$L$152,10,FALSE)</f>
        <v>0.83299999999999996</v>
      </c>
      <c r="K76" s="6">
        <f>VLOOKUP($A76,最新PE百分位!$A$2:$L$152,11,FALSE)</f>
        <v>1765783.93</v>
      </c>
      <c r="L76">
        <f>VLOOKUP($A76,最新PE百分位!$A$2:$L$152,12,FALSE)</f>
        <v>85.520833333333329</v>
      </c>
      <c r="M76">
        <f>VLOOKUP($A76,贡献度!$A$2:$B$127,2,FALSE)</f>
        <v>0.83</v>
      </c>
    </row>
    <row r="77" spans="1:13" x14ac:dyDescent="0.25">
      <c r="A77" t="s">
        <v>78</v>
      </c>
      <c r="B77" t="str">
        <f>VLOOKUP($A77,最新PE百分位!$A$2:$L$152,2,FALSE)</f>
        <v>嘉益股份</v>
      </c>
      <c r="C77" t="str">
        <f>VLOOKUP($A77,最新PE百分位!$A$2:$L$152,3,FALSE)</f>
        <v>20220522</v>
      </c>
      <c r="D77">
        <f>VLOOKUP($A77,最新PE百分位!$A$2:$L$152,4,FALSE)</f>
        <v>13.8148</v>
      </c>
      <c r="E77">
        <f>VLOOKUP($A77,最新PE百分位!$A$2:$L$152,5,FALSE)</f>
        <v>13.0267</v>
      </c>
      <c r="F77">
        <f>VLOOKUP($A77,最新PE百分位!$A$2:$L$152,6,FALSE)</f>
        <v>5.8022999999999998</v>
      </c>
      <c r="G77">
        <f>VLOOKUP($A77,最新PE百分位!$A$2:$L$152,7,FALSE)</f>
        <v>2.0541999999999998</v>
      </c>
      <c r="H77">
        <f>VLOOKUP($A77,最新PE百分位!$A$2:$L$152,8,FALSE)</f>
        <v>3.0775000000000001</v>
      </c>
      <c r="I77">
        <f>VLOOKUP($A77,最新PE百分位!$A$2:$L$152,9,FALSE)</f>
        <v>3.5697999999999999</v>
      </c>
      <c r="J77">
        <f>VLOOKUP($A77,最新PE百分位!$A$2:$L$152,10,FALSE)</f>
        <v>3.2414000000000001</v>
      </c>
      <c r="K77" s="6">
        <f>VLOOKUP($A77,最新PE百分位!$A$2:$L$152,11,FALSE)</f>
        <v>1012538.71</v>
      </c>
      <c r="L77">
        <f>VLOOKUP($A77,最新PE百分位!$A$2:$L$152,12,FALSE)</f>
        <v>85.458377239199152</v>
      </c>
      <c r="M77">
        <f>VLOOKUP($A77,贡献度!$A$2:$B$127,2,FALSE)</f>
        <v>8.33</v>
      </c>
    </row>
    <row r="78" spans="1:13" x14ac:dyDescent="0.25">
      <c r="A78" t="s">
        <v>103</v>
      </c>
      <c r="B78" t="str">
        <f>VLOOKUP($A78,最新PE百分位!$A$2:$L$152,2,FALSE)</f>
        <v>海尔智家</v>
      </c>
      <c r="C78" t="str">
        <f>VLOOKUP($A78,最新PE百分位!$A$2:$L$152,3,FALSE)</f>
        <v>20220522</v>
      </c>
      <c r="D78">
        <f>VLOOKUP($A78,最新PE百分位!$A$2:$L$152,4,FALSE)</f>
        <v>12.6266</v>
      </c>
      <c r="E78">
        <f>VLOOKUP($A78,最新PE百分位!$A$2:$L$152,5,FALSE)</f>
        <v>12.163399999999999</v>
      </c>
      <c r="F78">
        <f>VLOOKUP($A78,最新PE百分位!$A$2:$L$152,6,FALSE)</f>
        <v>2.0097</v>
      </c>
      <c r="G78">
        <f>VLOOKUP($A78,最新PE百分位!$A$2:$L$152,7,FALSE)</f>
        <v>3.1467999999999998</v>
      </c>
      <c r="H78">
        <f>VLOOKUP($A78,最新PE百分位!$A$2:$L$152,8,FALSE)</f>
        <v>3.1467999999999998</v>
      </c>
      <c r="I78">
        <f>VLOOKUP($A78,最新PE百分位!$A$2:$L$152,9,FALSE)</f>
        <v>0.82750000000000001</v>
      </c>
      <c r="J78">
        <f>VLOOKUP($A78,最新PE百分位!$A$2:$L$152,10,FALSE)</f>
        <v>0.79910000000000003</v>
      </c>
      <c r="K78" s="6">
        <f>VLOOKUP($A78,最新PE百分位!$A$2:$L$152,11,FALSE)</f>
        <v>23663707.43</v>
      </c>
      <c r="L78">
        <f>VLOOKUP($A78,最新PE百分位!$A$2:$L$152,12,FALSE)</f>
        <v>83.908045977011497</v>
      </c>
      <c r="M78">
        <f>VLOOKUP($A78,贡献度!$A$2:$B$127,2,FALSE)</f>
        <v>0.18</v>
      </c>
    </row>
    <row r="79" spans="1:13" x14ac:dyDescent="0.25">
      <c r="A79" t="s">
        <v>19</v>
      </c>
      <c r="B79" t="str">
        <f>VLOOKUP($A79,最新PE百分位!$A$2:$L$152,2,FALSE)</f>
        <v>城发环境</v>
      </c>
      <c r="C79" t="str">
        <f>VLOOKUP($A79,最新PE百分位!$A$2:$L$152,3,FALSE)</f>
        <v>20220522</v>
      </c>
      <c r="D79">
        <f>VLOOKUP($A79,最新PE百分位!$A$2:$L$152,4,FALSE)</f>
        <v>7.5824999999999996</v>
      </c>
      <c r="E79">
        <f>VLOOKUP($A79,最新PE百分位!$A$2:$L$152,5,FALSE)</f>
        <v>7.2645</v>
      </c>
      <c r="F79">
        <f>VLOOKUP($A79,最新PE百分位!$A$2:$L$152,6,FALSE)</f>
        <v>0.98880000000000001</v>
      </c>
      <c r="G79">
        <f>VLOOKUP($A79,最新PE百分位!$A$2:$L$152,7,FALSE)</f>
        <v>1.8694</v>
      </c>
      <c r="H79">
        <f>VLOOKUP($A79,最新PE百分位!$A$2:$L$152,8,FALSE)</f>
        <v>1.8694</v>
      </c>
      <c r="I79">
        <f>VLOOKUP($A79,最新PE百分位!$A$2:$L$152,9,FALSE)</f>
        <v>1.3092999999999999</v>
      </c>
      <c r="J79">
        <f>VLOOKUP($A79,最新PE百分位!$A$2:$L$152,10,FALSE)</f>
        <v>1.2747999999999999</v>
      </c>
      <c r="K79" s="6">
        <f>VLOOKUP($A79,最新PE百分位!$A$2:$L$152,11,FALSE)</f>
        <v>865521.49</v>
      </c>
      <c r="L79">
        <f>VLOOKUP($A79,最新PE百分位!$A$2:$L$152,12,FALSE)</f>
        <v>83.886255924170612</v>
      </c>
      <c r="M79">
        <f>VLOOKUP($A79,贡献度!$A$2:$B$127,2,FALSE)</f>
        <v>1.31</v>
      </c>
    </row>
    <row r="80" spans="1:13" x14ac:dyDescent="0.25">
      <c r="A80" t="s">
        <v>35</v>
      </c>
      <c r="B80" t="str">
        <f>VLOOKUP($A80,最新PE百分位!$A$2:$L$152,2,FALSE)</f>
        <v>宁波银行</v>
      </c>
      <c r="C80" t="str">
        <f>VLOOKUP($A80,最新PE百分位!$A$2:$L$152,3,FALSE)</f>
        <v>20220522</v>
      </c>
      <c r="D80">
        <f>VLOOKUP($A80,最新PE百分位!$A$2:$L$152,4,FALSE)</f>
        <v>6.5556000000000001</v>
      </c>
      <c r="E80">
        <f>VLOOKUP($A80,最新PE百分位!$A$2:$L$152,5,FALSE)</f>
        <v>6.4593999999999996</v>
      </c>
      <c r="F80">
        <f>VLOOKUP($A80,最新PE百分位!$A$2:$L$152,6,FALSE)</f>
        <v>0.84619999999999995</v>
      </c>
      <c r="G80">
        <f>VLOOKUP($A80,最新PE百分位!$A$2:$L$152,7,FALSE)</f>
        <v>2.2280000000000002</v>
      </c>
      <c r="H80">
        <f>VLOOKUP($A80,最新PE百分位!$A$2:$L$152,8,FALSE)</f>
        <v>2.2280000000000002</v>
      </c>
      <c r="I80">
        <f>VLOOKUP($A80,最新PE百分位!$A$2:$L$152,9,FALSE)</f>
        <v>2.6688999999999998</v>
      </c>
      <c r="J80">
        <f>VLOOKUP($A80,最新PE百分位!$A$2:$L$152,10,FALSE)</f>
        <v>2.63</v>
      </c>
      <c r="K80" s="6">
        <f>VLOOKUP($A80,最新PE百分位!$A$2:$L$152,11,FALSE)</f>
        <v>17783470</v>
      </c>
      <c r="L80">
        <f>VLOOKUP($A80,最新PE百分位!$A$2:$L$152,12,FALSE)</f>
        <v>83.804448563484712</v>
      </c>
      <c r="M80">
        <f>VLOOKUP($A80,贡献度!$A$2:$B$127,2,FALSE)</f>
        <v>-0.28000000000000003</v>
      </c>
    </row>
    <row r="81" spans="1:13" x14ac:dyDescent="0.25">
      <c r="A81" t="s">
        <v>65</v>
      </c>
      <c r="B81" t="str">
        <f>VLOOKUP($A81,最新PE百分位!$A$2:$L$152,2,FALSE)</f>
        <v>宁德时代</v>
      </c>
      <c r="C81" t="str">
        <f>VLOOKUP($A81,最新PE百分位!$A$2:$L$152,3,FALSE)</f>
        <v>20220522</v>
      </c>
      <c r="D81">
        <f>VLOOKUP($A81,最新PE百分位!$A$2:$L$152,4,FALSE)</f>
        <v>22.820499999999999</v>
      </c>
      <c r="E81">
        <f>VLOOKUP($A81,最新PE百分位!$A$2:$L$152,5,FALSE)</f>
        <v>21.366700000000002</v>
      </c>
      <c r="F81">
        <f>VLOOKUP($A81,最新PE百分位!$A$2:$L$152,6,FALSE)</f>
        <v>4.1464999999999996</v>
      </c>
      <c r="G81">
        <f>VLOOKUP($A81,最新PE百分位!$A$2:$L$152,7,FALSE)</f>
        <v>1.9723999999999999</v>
      </c>
      <c r="H81">
        <f>VLOOKUP($A81,最新PE百分位!$A$2:$L$152,8,FALSE)</f>
        <v>2.2686000000000002</v>
      </c>
      <c r="I81">
        <f>VLOOKUP($A81,最新PE百分位!$A$2:$L$152,9,FALSE)</f>
        <v>3.1987999999999999</v>
      </c>
      <c r="J81">
        <f>VLOOKUP($A81,最新PE百分位!$A$2:$L$152,10,FALSE)</f>
        <v>3.1558000000000002</v>
      </c>
      <c r="K81" s="6">
        <f>VLOOKUP($A81,最新PE百分位!$A$2:$L$152,11,FALSE)</f>
        <v>115801920.05</v>
      </c>
      <c r="L81">
        <f>VLOOKUP($A81,最新PE百分位!$A$2:$L$152,12,FALSE)</f>
        <v>83.590047393364927</v>
      </c>
      <c r="M81">
        <f>VLOOKUP($A81,贡献度!$A$2:$B$127,2,FALSE)</f>
        <v>0.47</v>
      </c>
    </row>
    <row r="82" spans="1:13" x14ac:dyDescent="0.25">
      <c r="A82" t="s">
        <v>147</v>
      </c>
      <c r="B82" t="str">
        <f>VLOOKUP($A82,最新PE百分位!$A$2:$L$152,2,FALSE)</f>
        <v>贵州三力</v>
      </c>
      <c r="C82" t="str">
        <f>VLOOKUP($A82,最新PE百分位!$A$2:$L$152,3,FALSE)</f>
        <v>20220522</v>
      </c>
      <c r="D82">
        <f>VLOOKUP($A82,最新PE百分位!$A$2:$L$152,4,FALSE)</f>
        <v>17.781199999999998</v>
      </c>
      <c r="E82">
        <f>VLOOKUP($A82,最新PE百分位!$A$2:$L$152,5,FALSE)</f>
        <v>18.745899999999999</v>
      </c>
      <c r="F82">
        <f>VLOOKUP($A82,最新PE百分位!$A$2:$L$152,6,FALSE)</f>
        <v>3.0979000000000001</v>
      </c>
      <c r="G82">
        <f>VLOOKUP($A82,最新PE百分位!$A$2:$L$152,7,FALSE)</f>
        <v>1.6757</v>
      </c>
      <c r="H82">
        <f>VLOOKUP($A82,最新PE百分位!$A$2:$L$152,8,FALSE)</f>
        <v>1.6757</v>
      </c>
      <c r="I82">
        <f>VLOOKUP($A82,最新PE百分位!$A$2:$L$152,9,FALSE)</f>
        <v>2.2722000000000002</v>
      </c>
      <c r="J82">
        <f>VLOOKUP($A82,最新PE百分位!$A$2:$L$152,10,FALSE)</f>
        <v>2.2866</v>
      </c>
      <c r="K82" s="6">
        <f>VLOOKUP($A82,最新PE百分位!$A$2:$L$152,11,FALSE)</f>
        <v>487254.83</v>
      </c>
      <c r="L82">
        <f>VLOOKUP($A82,最新PE百分位!$A$2:$L$152,12,FALSE)</f>
        <v>83.414634146341456</v>
      </c>
      <c r="M82">
        <f>VLOOKUP($A82,贡献度!$A$2:$B$127,2,FALSE)</f>
        <v>-0.05</v>
      </c>
    </row>
    <row r="83" spans="1:13" x14ac:dyDescent="0.25">
      <c r="A83" t="s">
        <v>150</v>
      </c>
      <c r="B83" t="str">
        <f>VLOOKUP($A83,最新PE百分位!$A$2:$L$152,2,FALSE)</f>
        <v>伯特利</v>
      </c>
      <c r="C83" t="str">
        <f>VLOOKUP($A83,最新PE百分位!$A$2:$L$152,3,FALSE)</f>
        <v>20220522</v>
      </c>
      <c r="D83">
        <f>VLOOKUP($A83,最新PE百分位!$A$2:$L$152,4,FALSE)</f>
        <v>27.4694</v>
      </c>
      <c r="E83">
        <f>VLOOKUP($A83,最新PE百分位!$A$2:$L$152,5,FALSE)</f>
        <v>26.1614</v>
      </c>
      <c r="F83">
        <f>VLOOKUP($A83,最新PE百分位!$A$2:$L$152,6,FALSE)</f>
        <v>4.8672000000000004</v>
      </c>
      <c r="G83">
        <f>VLOOKUP($A83,最新PE百分位!$A$2:$L$152,7,FALSE)</f>
        <v>0.44359999999999999</v>
      </c>
      <c r="H83">
        <f>VLOOKUP($A83,最新PE百分位!$A$2:$L$152,8,FALSE)</f>
        <v>0</v>
      </c>
      <c r="I83">
        <f>VLOOKUP($A83,最新PE百分位!$A$2:$L$152,9,FALSE)</f>
        <v>3.3418000000000001</v>
      </c>
      <c r="J83">
        <f>VLOOKUP($A83,最新PE百分位!$A$2:$L$152,10,FALSE)</f>
        <v>3.0992000000000002</v>
      </c>
      <c r="K83" s="6">
        <f>VLOOKUP($A83,最新PE百分位!$A$2:$L$152,11,FALSE)</f>
        <v>3320646.74</v>
      </c>
      <c r="L83">
        <f>VLOOKUP($A83,最新PE百分位!$A$2:$L$152,12,FALSE)</f>
        <v>82.119976703552709</v>
      </c>
      <c r="M83">
        <f>VLOOKUP($A83,贡献度!$A$2:$B$127,2,FALSE)</f>
        <v>0.59</v>
      </c>
    </row>
    <row r="84" spans="1:13" x14ac:dyDescent="0.25">
      <c r="A84" t="s">
        <v>39</v>
      </c>
      <c r="B84" t="str">
        <f>VLOOKUP($A84,最新PE百分位!$A$2:$L$152,2,FALSE)</f>
        <v>久立特材</v>
      </c>
      <c r="C84" t="str">
        <f>VLOOKUP($A84,最新PE百分位!$A$2:$L$152,3,FALSE)</f>
        <v>20220522</v>
      </c>
      <c r="D84">
        <f>VLOOKUP($A84,最新PE百分位!$A$2:$L$152,4,FALSE)</f>
        <v>15.729100000000001</v>
      </c>
      <c r="E84">
        <f>VLOOKUP($A84,最新PE百分位!$A$2:$L$152,5,FALSE)</f>
        <v>15.1106</v>
      </c>
      <c r="F84">
        <f>VLOOKUP($A84,最新PE百分位!$A$2:$L$152,6,FALSE)</f>
        <v>3.2473999999999998</v>
      </c>
      <c r="G84">
        <f>VLOOKUP($A84,最新PE百分位!$A$2:$L$152,7,FALSE)</f>
        <v>1.9709000000000001</v>
      </c>
      <c r="H84">
        <f>VLOOKUP($A84,最新PE百分位!$A$2:$L$152,8,FALSE)</f>
        <v>3.9251999999999998</v>
      </c>
      <c r="I84">
        <f>VLOOKUP($A84,最新PE百分位!$A$2:$L$152,9,FALSE)</f>
        <v>2.1471</v>
      </c>
      <c r="J84">
        <f>VLOOKUP($A84,最新PE百分位!$A$2:$L$152,10,FALSE)</f>
        <v>2.0541999999999998</v>
      </c>
      <c r="K84" s="6">
        <f>VLOOKUP($A84,最新PE百分位!$A$2:$L$152,11,FALSE)</f>
        <v>2344232.56</v>
      </c>
      <c r="L84">
        <f>VLOOKUP($A84,最新PE百分位!$A$2:$L$152,12,FALSE)</f>
        <v>81.404736275565128</v>
      </c>
      <c r="M84">
        <f>VLOOKUP($A84,贡献度!$A$2:$B$127,2,FALSE)</f>
        <v>1.23</v>
      </c>
    </row>
    <row r="85" spans="1:13" x14ac:dyDescent="0.25">
      <c r="A85" t="s">
        <v>20</v>
      </c>
      <c r="B85" t="str">
        <f>VLOOKUP($A85,最新PE百分位!$A$2:$L$152,2,FALSE)</f>
        <v>海信家电</v>
      </c>
      <c r="C85" t="str">
        <f>VLOOKUP($A85,最新PE百分位!$A$2:$L$152,3,FALSE)</f>
        <v>20220522</v>
      </c>
      <c r="D85">
        <f>VLOOKUP($A85,最新PE百分位!$A$2:$L$152,4,FALSE)</f>
        <v>11.5886</v>
      </c>
      <c r="E85">
        <f>VLOOKUP($A85,最新PE百分位!$A$2:$L$152,5,FALSE)</f>
        <v>11.103899999999999</v>
      </c>
      <c r="F85">
        <f>VLOOKUP($A85,最新PE百分位!$A$2:$L$152,6,FALSE)</f>
        <v>2.3424</v>
      </c>
      <c r="G85">
        <f>VLOOKUP($A85,最新PE百分位!$A$2:$L$152,7,FALSE)</f>
        <v>3.6164999999999998</v>
      </c>
      <c r="H85">
        <f>VLOOKUP($A85,最新PE百分位!$A$2:$L$152,8,FALSE)</f>
        <v>3.6164999999999998</v>
      </c>
      <c r="I85">
        <f>VLOOKUP($A85,最新PE百分位!$A$2:$L$152,9,FALSE)</f>
        <v>0.41830000000000001</v>
      </c>
      <c r="J85">
        <f>VLOOKUP($A85,最新PE百分位!$A$2:$L$152,10,FALSE)</f>
        <v>0.4123</v>
      </c>
      <c r="K85" s="6">
        <f>VLOOKUP($A85,最新PE百分位!$A$2:$L$152,11,FALSE)</f>
        <v>3879727.05</v>
      </c>
      <c r="L85">
        <f>VLOOKUP($A85,最新PE百分位!$A$2:$L$152,12,FALSE)</f>
        <v>81.129807692307693</v>
      </c>
      <c r="M85">
        <f>VLOOKUP($A85,贡献度!$A$2:$B$127,2,FALSE)</f>
        <v>2.61</v>
      </c>
    </row>
    <row r="86" spans="1:13" x14ac:dyDescent="0.25">
      <c r="A86" t="s">
        <v>17</v>
      </c>
      <c r="B86" t="str">
        <f>VLOOKUP($A86,最新PE百分位!$A$2:$L$152,2,FALSE)</f>
        <v>承德露露</v>
      </c>
      <c r="C86" t="str">
        <f>VLOOKUP($A86,最新PE百分位!$A$2:$L$152,3,FALSE)</f>
        <v>20220522</v>
      </c>
      <c r="D86">
        <f>VLOOKUP($A86,最新PE百分位!$A$2:$L$152,4,FALSE)</f>
        <v>17.4573</v>
      </c>
      <c r="E86">
        <f>VLOOKUP($A86,最新PE百分位!$A$2:$L$152,5,FALSE)</f>
        <v>18.305700000000002</v>
      </c>
      <c r="F86">
        <f>VLOOKUP($A86,最新PE百分位!$A$2:$L$152,6,FALSE)</f>
        <v>3.2014</v>
      </c>
      <c r="G86">
        <f>VLOOKUP($A86,最新PE百分位!$A$2:$L$152,7,FALSE)</f>
        <v>3.6198999999999999</v>
      </c>
      <c r="H86">
        <f>VLOOKUP($A86,最新PE百分位!$A$2:$L$152,8,FALSE)</f>
        <v>3.6198999999999999</v>
      </c>
      <c r="I86">
        <f>VLOOKUP($A86,最新PE百分位!$A$2:$L$152,9,FALSE)</f>
        <v>3.5381</v>
      </c>
      <c r="J86">
        <f>VLOOKUP($A86,最新PE百分位!$A$2:$L$152,10,FALSE)</f>
        <v>3.7984</v>
      </c>
      <c r="K86" s="6">
        <f>VLOOKUP($A86,最新PE百分位!$A$2:$L$152,11,FALSE)</f>
        <v>1163072.25</v>
      </c>
      <c r="L86">
        <f>VLOOKUP($A86,最新PE百分位!$A$2:$L$152,12,FALSE)</f>
        <v>81.092786939863402</v>
      </c>
      <c r="M86">
        <f>VLOOKUP($A86,贡献度!$A$2:$B$127,2,FALSE)</f>
        <v>0.44</v>
      </c>
    </row>
    <row r="87" spans="1:13" x14ac:dyDescent="0.25">
      <c r="A87" t="s">
        <v>40</v>
      </c>
      <c r="B87" t="str">
        <f>VLOOKUP($A87,最新PE百分位!$A$2:$L$152,2,FALSE)</f>
        <v>沪电股份</v>
      </c>
      <c r="C87" t="str">
        <f>VLOOKUP($A87,最新PE百分位!$A$2:$L$152,3,FALSE)</f>
        <v>20220522</v>
      </c>
      <c r="D87">
        <f>VLOOKUP($A87,最新PE百分位!$A$2:$L$152,4,FALSE)</f>
        <v>21.707699999999999</v>
      </c>
      <c r="E87">
        <f>VLOOKUP($A87,最新PE百分位!$A$2:$L$152,5,FALSE)</f>
        <v>19.811299999999999</v>
      </c>
      <c r="F87">
        <f>VLOOKUP($A87,最新PE百分位!$A$2:$L$152,6,FALSE)</f>
        <v>4.7988</v>
      </c>
      <c r="G87">
        <f>VLOOKUP($A87,最新PE百分位!$A$2:$L$152,7,FALSE)</f>
        <v>1.7035</v>
      </c>
      <c r="H87">
        <f>VLOOKUP($A87,最新PE百分位!$A$2:$L$152,8,FALSE)</f>
        <v>1.7122999999999999</v>
      </c>
      <c r="I87">
        <f>VLOOKUP($A87,最新PE百分位!$A$2:$L$152,9,FALSE)</f>
        <v>4.2096</v>
      </c>
      <c r="J87">
        <f>VLOOKUP($A87,最新PE百分位!$A$2:$L$152,10,FALSE)</f>
        <v>3.7959999999999998</v>
      </c>
      <c r="K87" s="6">
        <f>VLOOKUP($A87,最新PE百分位!$A$2:$L$152,11,FALSE)</f>
        <v>5616294.5700000003</v>
      </c>
      <c r="L87">
        <f>VLOOKUP($A87,最新PE百分位!$A$2:$L$152,12,FALSE)</f>
        <v>80.830769230769235</v>
      </c>
      <c r="M87">
        <f>VLOOKUP($A87,贡献度!$A$2:$B$127,2,FALSE)</f>
        <v>2.44</v>
      </c>
    </row>
    <row r="88" spans="1:13" x14ac:dyDescent="0.25">
      <c r="A88" t="s">
        <v>51</v>
      </c>
      <c r="B88" t="str">
        <f>VLOOKUP($A88,最新PE百分位!$A$2:$L$152,2,FALSE)</f>
        <v>劲仔食品</v>
      </c>
      <c r="C88" t="str">
        <f>VLOOKUP($A88,最新PE百分位!$A$2:$L$152,3,FALSE)</f>
        <v>20220522</v>
      </c>
      <c r="D88">
        <f>VLOOKUP($A88,最新PE百分位!$A$2:$L$152,4,FALSE)</f>
        <v>23.061199999999999</v>
      </c>
      <c r="E88">
        <f>VLOOKUP($A88,最新PE百分位!$A$2:$L$152,5,FALSE)</f>
        <v>23.549600000000002</v>
      </c>
      <c r="F88">
        <f>VLOOKUP($A88,最新PE百分位!$A$2:$L$152,6,FALSE)</f>
        <v>4.9512</v>
      </c>
      <c r="G88">
        <f>VLOOKUP($A88,最新PE百分位!$A$2:$L$152,7,FALSE)</f>
        <v>2.6652</v>
      </c>
      <c r="H88">
        <f>VLOOKUP($A88,最新PE百分位!$A$2:$L$152,8,FALSE)</f>
        <v>2.6648999999999998</v>
      </c>
      <c r="I88">
        <f>VLOOKUP($A88,最新PE百分位!$A$2:$L$152,9,FALSE)</f>
        <v>2.7854000000000001</v>
      </c>
      <c r="J88">
        <f>VLOOKUP($A88,最新PE百分位!$A$2:$L$152,10,FALSE)</f>
        <v>2.7227999999999999</v>
      </c>
      <c r="K88" s="6">
        <f>VLOOKUP($A88,最新PE百分位!$A$2:$L$152,11,FALSE)</f>
        <v>671832.3</v>
      </c>
      <c r="L88">
        <f>VLOOKUP($A88,最新PE百分位!$A$2:$L$152,12,FALSE)</f>
        <v>80.193661971830991</v>
      </c>
      <c r="M88">
        <f>VLOOKUP($A88,贡献度!$A$2:$B$127,2,FALSE)</f>
        <v>2.11</v>
      </c>
    </row>
    <row r="89" spans="1:13" x14ac:dyDescent="0.25">
      <c r="A89" t="s">
        <v>71</v>
      </c>
      <c r="B89" t="str">
        <f>VLOOKUP($A89,最新PE百分位!$A$2:$L$152,2,FALSE)</f>
        <v>迦南智能</v>
      </c>
      <c r="C89" t="str">
        <f>VLOOKUP($A89,最新PE百分位!$A$2:$L$152,3,FALSE)</f>
        <v>20220522</v>
      </c>
      <c r="D89">
        <f>VLOOKUP($A89,最新PE百分位!$A$2:$L$152,4,FALSE)</f>
        <v>20.295100000000001</v>
      </c>
      <c r="E89">
        <f>VLOOKUP($A89,最新PE百分位!$A$2:$L$152,5,FALSE)</f>
        <v>21.892600000000002</v>
      </c>
      <c r="F89">
        <f>VLOOKUP($A89,最新PE百分位!$A$2:$L$152,6,FALSE)</f>
        <v>3.6122999999999998</v>
      </c>
      <c r="G89">
        <f>VLOOKUP($A89,最新PE百分位!$A$2:$L$152,7,FALSE)</f>
        <v>1.4867999999999999</v>
      </c>
      <c r="H89">
        <f>VLOOKUP($A89,最新PE百分位!$A$2:$L$152,8,FALSE)</f>
        <v>1.4867999999999999</v>
      </c>
      <c r="I89">
        <f>VLOOKUP($A89,最新PE百分位!$A$2:$L$152,9,FALSE)</f>
        <v>3.8633000000000002</v>
      </c>
      <c r="J89">
        <f>VLOOKUP($A89,最新PE百分位!$A$2:$L$152,10,FALSE)</f>
        <v>4.1052999999999997</v>
      </c>
      <c r="K89" s="6">
        <f>VLOOKUP($A89,最新PE百分位!$A$2:$L$152,11,FALSE)</f>
        <v>391835.66</v>
      </c>
      <c r="L89">
        <f>VLOOKUP($A89,最新PE百分位!$A$2:$L$152,12,FALSE)</f>
        <v>77.729257641921407</v>
      </c>
      <c r="M89">
        <f>VLOOKUP($A89,贡献度!$A$2:$B$127,2,FALSE)</f>
        <v>1.01</v>
      </c>
    </row>
    <row r="90" spans="1:13" x14ac:dyDescent="0.25">
      <c r="A90" t="s">
        <v>105</v>
      </c>
      <c r="B90" t="str">
        <f>VLOOKUP($A90,最新PE百分位!$A$2:$L$152,2,FALSE)</f>
        <v>江中药业</v>
      </c>
      <c r="C90" t="str">
        <f>VLOOKUP($A90,最新PE百分位!$A$2:$L$152,3,FALSE)</f>
        <v>20220522</v>
      </c>
      <c r="D90">
        <f>VLOOKUP($A90,最新PE百分位!$A$2:$L$152,4,FALSE)</f>
        <v>18.223099999999999</v>
      </c>
      <c r="E90">
        <f>VLOOKUP($A90,最新PE百分位!$A$2:$L$152,5,FALSE)</f>
        <v>17.813300000000002</v>
      </c>
      <c r="F90">
        <f>VLOOKUP($A90,最新PE百分位!$A$2:$L$152,6,FALSE)</f>
        <v>3.4628999999999999</v>
      </c>
      <c r="G90">
        <f>VLOOKUP($A90,最新PE百分位!$A$2:$L$152,7,FALSE)</f>
        <v>5.2571000000000003</v>
      </c>
      <c r="H90">
        <f>VLOOKUP($A90,最新PE百分位!$A$2:$L$152,8,FALSE)</f>
        <v>5.2571000000000003</v>
      </c>
      <c r="I90">
        <f>VLOOKUP($A90,最新PE百分位!$A$2:$L$152,9,FALSE)</f>
        <v>3.2383000000000002</v>
      </c>
      <c r="J90">
        <f>VLOOKUP($A90,最新PE百分位!$A$2:$L$152,10,FALSE)</f>
        <v>3.2702</v>
      </c>
      <c r="K90" s="6">
        <f>VLOOKUP($A90,最新PE百分位!$A$2:$L$152,11,FALSE)</f>
        <v>1436334.56</v>
      </c>
      <c r="L90">
        <f>VLOOKUP($A90,最新PE百分位!$A$2:$L$152,12,FALSE)</f>
        <v>77.71114442778611</v>
      </c>
      <c r="M90">
        <f>VLOOKUP($A90,贡献度!$A$2:$B$127,2,FALSE)</f>
        <v>1.66</v>
      </c>
    </row>
    <row r="91" spans="1:13" x14ac:dyDescent="0.25">
      <c r="A91" t="s">
        <v>76</v>
      </c>
      <c r="B91" t="str">
        <f>VLOOKUP($A91,最新PE百分位!$A$2:$L$152,2,FALSE)</f>
        <v>玉马科技</v>
      </c>
      <c r="C91" t="str">
        <f>VLOOKUP($A91,最新PE百分位!$A$2:$L$152,3,FALSE)</f>
        <v>20220522</v>
      </c>
      <c r="D91">
        <f>VLOOKUP($A91,最新PE百分位!$A$2:$L$152,4,FALSE)</f>
        <v>18.543500000000002</v>
      </c>
      <c r="E91">
        <f>VLOOKUP($A91,最新PE百分位!$A$2:$L$152,5,FALSE)</f>
        <v>19.209499999999998</v>
      </c>
      <c r="F91">
        <f>VLOOKUP($A91,最新PE百分位!$A$2:$L$152,6,FALSE)</f>
        <v>2.3363</v>
      </c>
      <c r="G91">
        <f>VLOOKUP($A91,最新PE百分位!$A$2:$L$152,7,FALSE)</f>
        <v>2.4577</v>
      </c>
      <c r="H91">
        <f>VLOOKUP($A91,最新PE百分位!$A$2:$L$152,8,FALSE)</f>
        <v>2.4577</v>
      </c>
      <c r="I91">
        <f>VLOOKUP($A91,最新PE百分位!$A$2:$L$152,9,FALSE)</f>
        <v>4.4733000000000001</v>
      </c>
      <c r="J91">
        <f>VLOOKUP($A91,最新PE百分位!$A$2:$L$152,10,FALSE)</f>
        <v>4.5187999999999997</v>
      </c>
      <c r="K91" s="6">
        <f>VLOOKUP($A91,最新PE百分位!$A$2:$L$152,11,FALSE)</f>
        <v>344182.55</v>
      </c>
      <c r="L91">
        <f>VLOOKUP($A91,最新PE百分位!$A$2:$L$152,12,FALSE)</f>
        <v>77.46913580246914</v>
      </c>
      <c r="M91">
        <f>VLOOKUP($A91,贡献度!$A$2:$B$127,2,FALSE)</f>
        <v>0.44</v>
      </c>
    </row>
    <row r="92" spans="1:13" x14ac:dyDescent="0.25">
      <c r="A92" t="s">
        <v>153</v>
      </c>
      <c r="B92" t="str">
        <f>VLOOKUP($A92,最新PE百分位!$A$2:$L$152,2,FALSE)</f>
        <v>纽威股份</v>
      </c>
      <c r="C92" t="str">
        <f>VLOOKUP($A92,最新PE百分位!$A$2:$L$152,3,FALSE)</f>
        <v>20220522</v>
      </c>
      <c r="D92">
        <f>VLOOKUP($A92,最新PE百分位!$A$2:$L$152,4,FALSE)</f>
        <v>20.012799999999999</v>
      </c>
      <c r="E92">
        <f>VLOOKUP($A92,最新PE百分位!$A$2:$L$152,5,FALSE)</f>
        <v>18.932400000000001</v>
      </c>
      <c r="F92">
        <f>VLOOKUP($A92,最新PE百分位!$A$2:$L$152,6,FALSE)</f>
        <v>5.0266000000000002</v>
      </c>
      <c r="G92">
        <f>VLOOKUP($A92,最新PE百分位!$A$2:$L$152,7,FALSE)</f>
        <v>2.9599000000000002</v>
      </c>
      <c r="H92">
        <f>VLOOKUP($A92,最新PE百分位!$A$2:$L$152,8,FALSE)</f>
        <v>2.9599000000000002</v>
      </c>
      <c r="I92">
        <f>VLOOKUP($A92,最新PE百分位!$A$2:$L$152,9,FALSE)</f>
        <v>3.7075</v>
      </c>
      <c r="J92">
        <f>VLOOKUP($A92,最新PE百分位!$A$2:$L$152,10,FALSE)</f>
        <v>3.5943999999999998</v>
      </c>
      <c r="K92" s="6">
        <f>VLOOKUP($A92,最新PE百分位!$A$2:$L$152,11,FALSE)</f>
        <v>2312638.15</v>
      </c>
      <c r="L92">
        <f>VLOOKUP($A92,最新PE百分位!$A$2:$L$152,12,FALSE)</f>
        <v>76.027646416878866</v>
      </c>
      <c r="M92">
        <f>VLOOKUP($A92,贡献度!$A$2:$B$127,2,FALSE)</f>
        <v>4.24</v>
      </c>
    </row>
    <row r="93" spans="1:13" x14ac:dyDescent="0.25">
      <c r="A93" t="s">
        <v>101</v>
      </c>
      <c r="B93" t="str">
        <f>VLOOKUP($A93,最新PE百分位!$A$2:$L$152,2,FALSE)</f>
        <v>法拉电子</v>
      </c>
      <c r="C93" t="str">
        <f>VLOOKUP($A93,最新PE百分位!$A$2:$L$152,3,FALSE)</f>
        <v>20220522</v>
      </c>
      <c r="D93">
        <f>VLOOKUP($A93,最新PE百分位!$A$2:$L$152,4,FALSE)</f>
        <v>21.770399999999999</v>
      </c>
      <c r="E93">
        <f>VLOOKUP($A93,最新PE百分位!$A$2:$L$152,5,FALSE)</f>
        <v>20.795100000000001</v>
      </c>
      <c r="F93">
        <f>VLOOKUP($A93,最新PE百分位!$A$2:$L$152,6,FALSE)</f>
        <v>4.0753000000000004</v>
      </c>
      <c r="G93">
        <f>VLOOKUP($A93,最新PE百分位!$A$2:$L$152,7,FALSE)</f>
        <v>1.9891000000000001</v>
      </c>
      <c r="H93">
        <f>VLOOKUP($A93,最新PE百分位!$A$2:$L$152,8,FALSE)</f>
        <v>1.9891000000000001</v>
      </c>
      <c r="I93">
        <f>VLOOKUP($A93,最新PE百分位!$A$2:$L$152,9,FALSE)</f>
        <v>4.7412000000000001</v>
      </c>
      <c r="J93">
        <f>VLOOKUP($A93,最新PE百分位!$A$2:$L$152,10,FALSE)</f>
        <v>4.5292000000000003</v>
      </c>
      <c r="K93" s="6">
        <f>VLOOKUP($A93,最新PE百分位!$A$2:$L$152,11,FALSE)</f>
        <v>2262375</v>
      </c>
      <c r="L93">
        <f>VLOOKUP($A93,最新PE百分位!$A$2:$L$152,12,FALSE)</f>
        <v>75.77605321507761</v>
      </c>
      <c r="M93">
        <f>VLOOKUP($A93,贡献度!$A$2:$B$127,2,FALSE)</f>
        <v>-0.68</v>
      </c>
    </row>
    <row r="94" spans="1:13" x14ac:dyDescent="0.25">
      <c r="A94" t="s">
        <v>68</v>
      </c>
      <c r="B94" t="str">
        <f>VLOOKUP($A94,最新PE百分位!$A$2:$L$152,2,FALSE)</f>
        <v>帝科股份</v>
      </c>
      <c r="C94" t="str">
        <f>VLOOKUP($A94,最新PE百分位!$A$2:$L$152,3,FALSE)</f>
        <v>20220522</v>
      </c>
      <c r="D94">
        <f>VLOOKUP($A94,最新PE百分位!$A$2:$L$152,4,FALSE)</f>
        <v>15.8043</v>
      </c>
      <c r="E94">
        <f>VLOOKUP($A94,最新PE百分位!$A$2:$L$152,5,FALSE)</f>
        <v>25.993400000000001</v>
      </c>
      <c r="F94">
        <f>VLOOKUP($A94,最新PE百分位!$A$2:$L$152,6,FALSE)</f>
        <v>3.3626</v>
      </c>
      <c r="G94">
        <f>VLOOKUP($A94,最新PE百分位!$A$2:$L$152,7,FALSE)</f>
        <v>1.4133</v>
      </c>
      <c r="H94">
        <f>VLOOKUP($A94,最新PE百分位!$A$2:$L$152,8,FALSE)</f>
        <v>0.74199999999999999</v>
      </c>
      <c r="I94">
        <f>VLOOKUP($A94,最新PE百分位!$A$2:$L$152,9,FALSE)</f>
        <v>0.37059999999999998</v>
      </c>
      <c r="J94">
        <f>VLOOKUP($A94,最新PE百分位!$A$2:$L$152,10,FALSE)</f>
        <v>0.3609</v>
      </c>
      <c r="K94" s="6">
        <f>VLOOKUP($A94,最新PE百分位!$A$2:$L$152,11,FALSE)</f>
        <v>568892.57999999996</v>
      </c>
      <c r="L94">
        <f>VLOOKUP($A94,最新PE百分位!$A$2:$L$152,12,FALSE)</f>
        <v>73.791348600508911</v>
      </c>
      <c r="M94">
        <f>VLOOKUP($A94,贡献度!$A$2:$B$127,2,FALSE)</f>
        <v>0.68</v>
      </c>
    </row>
    <row r="95" spans="1:13" x14ac:dyDescent="0.25">
      <c r="A95" t="s">
        <v>161</v>
      </c>
      <c r="B95" t="str">
        <f>VLOOKUP($A95,最新PE百分位!$A$2:$L$152,2,FALSE)</f>
        <v>德昌股份</v>
      </c>
      <c r="C95" t="str">
        <f>VLOOKUP($A95,最新PE百分位!$A$2:$L$152,3,FALSE)</f>
        <v>20220522</v>
      </c>
      <c r="D95">
        <f>VLOOKUP($A95,最新PE百分位!$A$2:$L$152,4,FALSE)</f>
        <v>18.344999999999999</v>
      </c>
      <c r="E95">
        <f>VLOOKUP($A95,最新PE百分位!$A$2:$L$152,5,FALSE)</f>
        <v>18.5364</v>
      </c>
      <c r="F95">
        <f>VLOOKUP($A95,最新PE百分位!$A$2:$L$152,6,FALSE)</f>
        <v>2.4405999999999999</v>
      </c>
      <c r="G95">
        <f>VLOOKUP($A95,最新PE百分位!$A$2:$L$152,7,FALSE)</f>
        <v>1.7292000000000001</v>
      </c>
      <c r="H95">
        <f>VLOOKUP($A95,最新PE百分位!$A$2:$L$152,8,FALSE)</f>
        <v>1.7292000000000001</v>
      </c>
      <c r="I95">
        <f>VLOOKUP($A95,最新PE百分位!$A$2:$L$152,9,FALSE)</f>
        <v>1.8405</v>
      </c>
      <c r="J95">
        <f>VLOOKUP($A95,最新PE百分位!$A$2:$L$152,10,FALSE)</f>
        <v>1.7646999999999999</v>
      </c>
      <c r="K95" s="6">
        <f>VLOOKUP($A95,最新PE百分位!$A$2:$L$152,11,FALSE)</f>
        <v>753658.26</v>
      </c>
      <c r="L95">
        <f>VLOOKUP($A95,最新PE百分位!$A$2:$L$152,12,FALSE)</f>
        <v>73.27981651376146</v>
      </c>
      <c r="M95">
        <f>VLOOKUP($A95,贡献度!$A$2:$B$127,2,FALSE)</f>
        <v>0.64</v>
      </c>
    </row>
    <row r="96" spans="1:13" x14ac:dyDescent="0.25">
      <c r="A96" t="s">
        <v>81</v>
      </c>
      <c r="B96" t="str">
        <f>VLOOKUP($A96,最新PE百分位!$A$2:$L$152,2,FALSE)</f>
        <v>绿岛风</v>
      </c>
      <c r="C96" t="str">
        <f>VLOOKUP($A96,最新PE百分位!$A$2:$L$152,3,FALSE)</f>
        <v>20220522</v>
      </c>
      <c r="D96">
        <f>VLOOKUP($A96,最新PE百分位!$A$2:$L$152,4,FALSE)</f>
        <v>19.2926</v>
      </c>
      <c r="E96">
        <f>VLOOKUP($A96,最新PE百分位!$A$2:$L$152,5,FALSE)</f>
        <v>20.472000000000001</v>
      </c>
      <c r="F96">
        <f>VLOOKUP($A96,最新PE百分位!$A$2:$L$152,6,FALSE)</f>
        <v>2.2673999999999999</v>
      </c>
      <c r="G96">
        <f>VLOOKUP($A96,最新PE百分位!$A$2:$L$152,7,FALSE)</f>
        <v>2.9540000000000002</v>
      </c>
      <c r="H96">
        <f>VLOOKUP($A96,最新PE百分位!$A$2:$L$152,8,FALSE)</f>
        <v>2.9540000000000002</v>
      </c>
      <c r="I96">
        <f>VLOOKUP($A96,最新PE百分位!$A$2:$L$152,9,FALSE)</f>
        <v>3.3673000000000002</v>
      </c>
      <c r="J96">
        <f>VLOOKUP($A96,最新PE百分位!$A$2:$L$152,10,FALSE)</f>
        <v>3.3403999999999998</v>
      </c>
      <c r="K96" s="6">
        <f>VLOOKUP($A96,最新PE百分位!$A$2:$L$152,11,FALSE)</f>
        <v>202572</v>
      </c>
      <c r="L96">
        <f>VLOOKUP($A96,最新PE百分位!$A$2:$L$152,12,FALSE)</f>
        <v>72.925764192139738</v>
      </c>
      <c r="M96">
        <f>VLOOKUP($A96,贡献度!$A$2:$B$127,2,FALSE)</f>
        <v>0.39</v>
      </c>
    </row>
    <row r="97" spans="1:13" x14ac:dyDescent="0.25">
      <c r="A97" t="s">
        <v>100</v>
      </c>
      <c r="B97" t="str">
        <f>VLOOKUP($A97,最新PE百分位!$A$2:$L$152,2,FALSE)</f>
        <v>贵州茅台</v>
      </c>
      <c r="C97" t="str">
        <f>VLOOKUP($A97,最新PE百分位!$A$2:$L$152,3,FALSE)</f>
        <v>20220522</v>
      </c>
      <c r="D97">
        <f>VLOOKUP($A97,最新PE百分位!$A$2:$L$152,4,FALSE)</f>
        <v>22.492000000000001</v>
      </c>
      <c r="E97">
        <f>VLOOKUP($A97,最新PE百分位!$A$2:$L$152,5,FALSE)</f>
        <v>21.789000000000001</v>
      </c>
      <c r="F97">
        <f>VLOOKUP($A97,最新PE百分位!$A$2:$L$152,6,FALSE)</f>
        <v>7.5068000000000001</v>
      </c>
      <c r="G97">
        <f>VLOOKUP($A97,最新PE百分位!$A$2:$L$152,7,FALSE)</f>
        <v>3.5467</v>
      </c>
      <c r="H97">
        <f>VLOOKUP($A97,最新PE百分位!$A$2:$L$152,8,FALSE)</f>
        <v>3.5467</v>
      </c>
      <c r="I97">
        <f>VLOOKUP($A97,最新PE百分位!$A$2:$L$152,9,FALSE)</f>
        <v>11.3485</v>
      </c>
      <c r="J97">
        <f>VLOOKUP($A97,最新PE百分位!$A$2:$L$152,10,FALSE)</f>
        <v>11.036799999999999</v>
      </c>
      <c r="K97" s="6">
        <f>VLOOKUP($A97,最新PE百分位!$A$2:$L$152,11,FALSE)</f>
        <v>193944378.34</v>
      </c>
      <c r="L97">
        <f>VLOOKUP($A97,最新PE百分位!$A$2:$L$152,12,FALSE)</f>
        <v>72.594547053649961</v>
      </c>
      <c r="M97">
        <f>VLOOKUP($A97,贡献度!$A$2:$B$127,2,FALSE)</f>
        <v>-0.06</v>
      </c>
    </row>
    <row r="98" spans="1:13" x14ac:dyDescent="0.25">
      <c r="A98" t="s">
        <v>33</v>
      </c>
      <c r="B98" t="str">
        <f>VLOOKUP($A98,最新PE百分位!$A$2:$L$152,2,FALSE)</f>
        <v>苏 泊 尔</v>
      </c>
      <c r="C98" t="str">
        <f>VLOOKUP($A98,最新PE百分位!$A$2:$L$152,3,FALSE)</f>
        <v>20220522</v>
      </c>
      <c r="D98">
        <f>VLOOKUP($A98,最新PE百分位!$A$2:$L$152,4,FALSE)</f>
        <v>19.565899999999999</v>
      </c>
      <c r="E98">
        <f>VLOOKUP($A98,最新PE百分位!$A$2:$L$152,5,FALSE)</f>
        <v>19.3307</v>
      </c>
      <c r="F98">
        <f>VLOOKUP($A98,最新PE百分位!$A$2:$L$152,6,FALSE)</f>
        <v>9.3727</v>
      </c>
      <c r="G98">
        <f>VLOOKUP($A98,最新PE百分位!$A$2:$L$152,7,FALSE)</f>
        <v>4.9539999999999997</v>
      </c>
      <c r="H98">
        <f>VLOOKUP($A98,最新PE百分位!$A$2:$L$152,8,FALSE)</f>
        <v>5.0979000000000001</v>
      </c>
      <c r="I98">
        <f>VLOOKUP($A98,最新PE百分位!$A$2:$L$152,9,FALSE)</f>
        <v>1.9581</v>
      </c>
      <c r="J98">
        <f>VLOOKUP($A98,最新PE百分位!$A$2:$L$152,10,FALSE)</f>
        <v>1.9231</v>
      </c>
      <c r="K98" s="6">
        <f>VLOOKUP($A98,最新PE百分位!$A$2:$L$152,11,FALSE)</f>
        <v>4391451.34</v>
      </c>
      <c r="L98">
        <f>VLOOKUP($A98,最新PE百分位!$A$2:$L$152,12,FALSE)</f>
        <v>71.52974504249292</v>
      </c>
      <c r="M98">
        <f>VLOOKUP($A98,贡献度!$A$2:$B$127,2,FALSE)</f>
        <v>0.37</v>
      </c>
    </row>
    <row r="99" spans="1:13" x14ac:dyDescent="0.25">
      <c r="A99" t="s">
        <v>70</v>
      </c>
      <c r="B99" t="str">
        <f>VLOOKUP($A99,最新PE百分位!$A$2:$L$152,2,FALSE)</f>
        <v>安克创新</v>
      </c>
      <c r="C99" t="str">
        <f>VLOOKUP($A99,最新PE百分位!$A$2:$L$152,3,FALSE)</f>
        <v>20220522</v>
      </c>
      <c r="D99">
        <f>VLOOKUP($A99,最新PE百分位!$A$2:$L$152,4,FALSE)</f>
        <v>25.0657</v>
      </c>
      <c r="E99">
        <f>VLOOKUP($A99,最新PE百分位!$A$2:$L$152,5,FALSE)</f>
        <v>23.048400000000001</v>
      </c>
      <c r="F99">
        <f>VLOOKUP($A99,最新PE百分位!$A$2:$L$152,6,FALSE)</f>
        <v>5.6600999999999999</v>
      </c>
      <c r="G99">
        <f>VLOOKUP($A99,最新PE百分位!$A$2:$L$152,7,FALSE)</f>
        <v>2.1356999999999999</v>
      </c>
      <c r="H99">
        <f>VLOOKUP($A99,最新PE百分位!$A$2:$L$152,8,FALSE)</f>
        <v>0.60160000000000002</v>
      </c>
      <c r="I99">
        <f>VLOOKUP($A99,最新PE百分位!$A$2:$L$152,9,FALSE)</f>
        <v>2.1448999999999998</v>
      </c>
      <c r="J99">
        <f>VLOOKUP($A99,最新PE百分位!$A$2:$L$152,10,FALSE)</f>
        <v>2.0131999999999999</v>
      </c>
      <c r="K99" s="6">
        <f>VLOOKUP($A99,最新PE百分位!$A$2:$L$152,11,FALSE)</f>
        <v>5299967.38</v>
      </c>
      <c r="L99">
        <f>VLOOKUP($A99,最新PE百分位!$A$2:$L$152,12,FALSE)</f>
        <v>71.416159860990447</v>
      </c>
      <c r="M99">
        <f>VLOOKUP($A99,贡献度!$A$2:$B$127,2,FALSE)</f>
        <v>2.4300000000000002</v>
      </c>
    </row>
    <row r="100" spans="1:13" x14ac:dyDescent="0.25">
      <c r="A100" t="s">
        <v>148</v>
      </c>
      <c r="B100" t="str">
        <f>VLOOKUP($A100,最新PE百分位!$A$2:$L$152,2,FALSE)</f>
        <v>立霸股份</v>
      </c>
      <c r="C100" t="str">
        <f>VLOOKUP($A100,最新PE百分位!$A$2:$L$152,3,FALSE)</f>
        <v>20220522</v>
      </c>
      <c r="D100">
        <f>VLOOKUP($A100,最新PE百分位!$A$2:$L$152,4,FALSE)</f>
        <v>22.312200000000001</v>
      </c>
      <c r="E100">
        <f>VLOOKUP($A100,最新PE百分位!$A$2:$L$152,5,FALSE)</f>
        <v>21.881399999999999</v>
      </c>
      <c r="F100">
        <f>VLOOKUP($A100,最新PE百分位!$A$2:$L$152,6,FALSE)</f>
        <v>2.5901999999999998</v>
      </c>
      <c r="G100">
        <f>VLOOKUP($A100,最新PE百分位!$A$2:$L$152,7,FALSE)</f>
        <v>7.4356</v>
      </c>
      <c r="H100">
        <f>VLOOKUP($A100,最新PE百分位!$A$2:$L$152,8,FALSE)</f>
        <v>7.4356</v>
      </c>
      <c r="I100">
        <f>VLOOKUP($A100,最新PE百分位!$A$2:$L$152,9,FALSE)</f>
        <v>2.0745</v>
      </c>
      <c r="J100">
        <f>VLOOKUP($A100,最新PE百分位!$A$2:$L$152,10,FALSE)</f>
        <v>2.0438000000000001</v>
      </c>
      <c r="K100" s="6">
        <f>VLOOKUP($A100,最新PE百分位!$A$2:$L$152,11,FALSE)</f>
        <v>354748.68</v>
      </c>
      <c r="L100">
        <f>VLOOKUP($A100,最新PE百分位!$A$2:$L$152,12,FALSE)</f>
        <v>70.91900965169954</v>
      </c>
      <c r="M100">
        <f>VLOOKUP($A100,贡献度!$A$2:$B$127,2,FALSE)</f>
        <v>0.97</v>
      </c>
    </row>
    <row r="101" spans="1:13" x14ac:dyDescent="0.25">
      <c r="A101" t="s">
        <v>129</v>
      </c>
      <c r="B101" t="str">
        <f>VLOOKUP($A101,最新PE百分位!$A$2:$L$152,2,FALSE)</f>
        <v>皇马科技</v>
      </c>
      <c r="C101" t="str">
        <f>VLOOKUP($A101,最新PE百分位!$A$2:$L$152,3,FALSE)</f>
        <v>20220522</v>
      </c>
      <c r="D101">
        <f>VLOOKUP($A101,最新PE百分位!$A$2:$L$152,4,FALSE)</f>
        <v>18.751300000000001</v>
      </c>
      <c r="E101">
        <f>VLOOKUP($A101,最新PE百分位!$A$2:$L$152,5,FALSE)</f>
        <v>18.119900000000001</v>
      </c>
      <c r="F101">
        <f>VLOOKUP($A101,最新PE百分位!$A$2:$L$152,6,FALSE)</f>
        <v>2.3195999999999999</v>
      </c>
      <c r="G101">
        <f>VLOOKUP($A101,最新PE百分位!$A$2:$L$152,7,FALSE)</f>
        <v>1.1306</v>
      </c>
      <c r="H101">
        <f>VLOOKUP($A101,最新PE百分位!$A$2:$L$152,8,FALSE)</f>
        <v>1.1306</v>
      </c>
      <c r="I101">
        <f>VLOOKUP($A101,最新PE百分位!$A$2:$L$152,9,FALSE)</f>
        <v>3.1970999999999998</v>
      </c>
      <c r="J101">
        <f>VLOOKUP($A101,最新PE百分位!$A$2:$L$152,10,FALSE)</f>
        <v>3.1019000000000001</v>
      </c>
      <c r="K101" s="6">
        <f>VLOOKUP($A101,最新PE百分位!$A$2:$L$152,11,FALSE)</f>
        <v>745882.9</v>
      </c>
      <c r="L101">
        <f>VLOOKUP($A101,最新PE百分位!$A$2:$L$152,12,FALSE)</f>
        <v>69.893617021276597</v>
      </c>
      <c r="M101">
        <f>VLOOKUP($A101,贡献度!$A$2:$B$127,2,FALSE)</f>
        <v>-0.47</v>
      </c>
    </row>
    <row r="102" spans="1:13" x14ac:dyDescent="0.25">
      <c r="A102" t="s">
        <v>119</v>
      </c>
      <c r="B102" t="str">
        <f>VLOOKUP($A102,最新PE百分位!$A$2:$L$152,2,FALSE)</f>
        <v>招商南油</v>
      </c>
      <c r="C102" t="str">
        <f>VLOOKUP($A102,最新PE百分位!$A$2:$L$152,3,FALSE)</f>
        <v>20220522</v>
      </c>
      <c r="D102">
        <f>VLOOKUP($A102,最新PE百分位!$A$2:$L$152,4,FALSE)</f>
        <v>6.8238000000000003</v>
      </c>
      <c r="E102">
        <f>VLOOKUP($A102,最新PE百分位!$A$2:$L$152,5,FALSE)</f>
        <v>8.5428999999999995</v>
      </c>
      <c r="F102">
        <f>VLOOKUP($A102,最新PE百分位!$A$2:$L$152,6,FALSE)</f>
        <v>1.18</v>
      </c>
      <c r="G102">
        <f>VLOOKUP($A102,最新PE百分位!$A$2:$L$152,7,FALSE)</f>
        <v>0</v>
      </c>
      <c r="H102">
        <f>VLOOKUP($A102,最新PE百分位!$A$2:$L$152,8,FALSE)</f>
        <v>0</v>
      </c>
      <c r="I102">
        <f>VLOOKUP($A102,最新PE百分位!$A$2:$L$152,9,FALSE)</f>
        <v>2.0245000000000002</v>
      </c>
      <c r="J102">
        <f>VLOOKUP($A102,最新PE百分位!$A$2:$L$152,10,FALSE)</f>
        <v>2.1810999999999998</v>
      </c>
      <c r="K102" s="6">
        <f>VLOOKUP($A102,最新PE百分位!$A$2:$L$152,11,FALSE)</f>
        <v>1310906.73</v>
      </c>
      <c r="L102">
        <f>VLOOKUP($A102,最新PE百分位!$A$2:$L$152,12,FALSE)</f>
        <v>69.708737864077676</v>
      </c>
      <c r="M102">
        <f>VLOOKUP($A102,贡献度!$A$2:$B$127,2,FALSE)</f>
        <v>-0.26</v>
      </c>
    </row>
    <row r="103" spans="1:13" x14ac:dyDescent="0.25">
      <c r="A103" t="s">
        <v>117</v>
      </c>
      <c r="B103" t="str">
        <f>VLOOKUP($A103,最新PE百分位!$A$2:$L$152,2,FALSE)</f>
        <v>星宇股份</v>
      </c>
      <c r="C103" t="str">
        <f>VLOOKUP($A103,最新PE百分位!$A$2:$L$152,3,FALSE)</f>
        <v>20220522</v>
      </c>
      <c r="D103">
        <f>VLOOKUP($A103,最新PE百分位!$A$2:$L$152,4,FALSE)</f>
        <v>28.1464</v>
      </c>
      <c r="E103">
        <f>VLOOKUP($A103,最新PE百分位!$A$2:$L$152,5,FALSE)</f>
        <v>26.645199999999999</v>
      </c>
      <c r="F103">
        <f>VLOOKUP($A103,最新PE百分位!$A$2:$L$152,6,FALSE)</f>
        <v>3.7475999999999998</v>
      </c>
      <c r="G103">
        <f>VLOOKUP($A103,最新PE百分位!$A$2:$L$152,7,FALSE)</f>
        <v>1.0023</v>
      </c>
      <c r="H103">
        <f>VLOOKUP($A103,最新PE百分位!$A$2:$L$152,8,FALSE)</f>
        <v>1.0023</v>
      </c>
      <c r="I103">
        <f>VLOOKUP($A103,最新PE百分位!$A$2:$L$152,9,FALSE)</f>
        <v>2.9908999999999999</v>
      </c>
      <c r="J103">
        <f>VLOOKUP($A103,最新PE百分位!$A$2:$L$152,10,FALSE)</f>
        <v>2.8445</v>
      </c>
      <c r="K103" s="6">
        <f>VLOOKUP($A103,最新PE百分位!$A$2:$L$152,11,FALSE)</f>
        <v>3963801.94</v>
      </c>
      <c r="L103">
        <f>VLOOKUP($A103,最新PE百分位!$A$2:$L$152,12,FALSE)</f>
        <v>68.03039158386909</v>
      </c>
      <c r="M103">
        <f>VLOOKUP($A103,贡献度!$A$2:$B$127,2,FALSE)</f>
        <v>0.1</v>
      </c>
    </row>
    <row r="104" spans="1:13" x14ac:dyDescent="0.25">
      <c r="A104" t="s">
        <v>31</v>
      </c>
      <c r="B104" t="str">
        <f>VLOOKUP($A104,最新PE百分位!$A$2:$L$152,2,FALSE)</f>
        <v>永新股份</v>
      </c>
      <c r="C104" t="str">
        <f>VLOOKUP($A104,最新PE百分位!$A$2:$L$152,3,FALSE)</f>
        <v>20220522</v>
      </c>
      <c r="D104">
        <f>VLOOKUP($A104,最新PE百分位!$A$2:$L$152,4,FALSE)</f>
        <v>15.6739</v>
      </c>
      <c r="E104">
        <f>VLOOKUP($A104,最新PE百分位!$A$2:$L$152,5,FALSE)</f>
        <v>15.5908</v>
      </c>
      <c r="F104">
        <f>VLOOKUP($A104,最新PE百分位!$A$2:$L$152,6,FALSE)</f>
        <v>3.1898</v>
      </c>
      <c r="G104">
        <f>VLOOKUP($A104,最新PE百分位!$A$2:$L$152,7,FALSE)</f>
        <v>4.5948000000000002</v>
      </c>
      <c r="H104">
        <f>VLOOKUP($A104,最新PE百分位!$A$2:$L$152,8,FALSE)</f>
        <v>5.1795999999999998</v>
      </c>
      <c r="I104">
        <f>VLOOKUP($A104,最新PE百分位!$A$2:$L$152,9,FALSE)</f>
        <v>2.0796000000000001</v>
      </c>
      <c r="J104">
        <f>VLOOKUP($A104,最新PE百分位!$A$2:$L$152,10,FALSE)</f>
        <v>2.0718000000000001</v>
      </c>
      <c r="K104" s="6">
        <f>VLOOKUP($A104,最新PE百分位!$A$2:$L$152,11,FALSE)</f>
        <v>733152.76</v>
      </c>
      <c r="L104">
        <f>VLOOKUP($A104,最新PE百分位!$A$2:$L$152,12,FALSE)</f>
        <v>67.217125382262992</v>
      </c>
      <c r="M104">
        <f>VLOOKUP($A104,贡献度!$A$2:$B$127,2,FALSE)</f>
        <v>1.5</v>
      </c>
    </row>
    <row r="105" spans="1:13" x14ac:dyDescent="0.25">
      <c r="A105" t="s">
        <v>138</v>
      </c>
      <c r="B105" t="str">
        <f>VLOOKUP($A105,最新PE百分位!$A$2:$L$152,2,FALSE)</f>
        <v>银都股份</v>
      </c>
      <c r="C105" t="str">
        <f>VLOOKUP($A105,最新PE百分位!$A$2:$L$152,3,FALSE)</f>
        <v>20220522</v>
      </c>
      <c r="D105">
        <f>VLOOKUP($A105,最新PE百分位!$A$2:$L$152,4,FALSE)</f>
        <v>18.6739</v>
      </c>
      <c r="E105">
        <f>VLOOKUP($A105,最新PE百分位!$A$2:$L$152,5,FALSE)</f>
        <v>17.534700000000001</v>
      </c>
      <c r="F105">
        <f>VLOOKUP($A105,最新PE百分位!$A$2:$L$152,6,FALSE)</f>
        <v>3.3774000000000002</v>
      </c>
      <c r="G105">
        <f>VLOOKUP($A105,最新PE百分位!$A$2:$L$152,7,FALSE)</f>
        <v>6.2659000000000002</v>
      </c>
      <c r="H105">
        <f>VLOOKUP($A105,最新PE百分位!$A$2:$L$152,8,FALSE)</f>
        <v>6.2659000000000002</v>
      </c>
      <c r="I105">
        <f>VLOOKUP($A105,最新PE百分位!$A$2:$L$152,9,FALSE)</f>
        <v>3.6703999999999999</v>
      </c>
      <c r="J105">
        <f>VLOOKUP($A105,最新PE百分位!$A$2:$L$152,10,FALSE)</f>
        <v>3.6941999999999999</v>
      </c>
      <c r="K105" s="6">
        <f>VLOOKUP($A105,最新PE百分位!$A$2:$L$152,11,FALSE)</f>
        <v>1010274.47</v>
      </c>
      <c r="L105">
        <f>VLOOKUP($A105,最新PE百分位!$A$2:$L$152,12,FALSE)</f>
        <v>66.755888650963598</v>
      </c>
      <c r="M105">
        <f>VLOOKUP($A105,贡献度!$A$2:$B$127,2,FALSE)</f>
        <v>0.57999999999999996</v>
      </c>
    </row>
    <row r="106" spans="1:13" x14ac:dyDescent="0.25">
      <c r="A106" t="s">
        <v>34</v>
      </c>
      <c r="B106" t="str">
        <f>VLOOKUP($A106,最新PE百分位!$A$2:$L$152,2,FALSE)</f>
        <v>电投能源</v>
      </c>
      <c r="C106" t="str">
        <f>VLOOKUP($A106,最新PE百分位!$A$2:$L$152,3,FALSE)</f>
        <v>20220522</v>
      </c>
      <c r="D106">
        <f>VLOOKUP($A106,最新PE百分位!$A$2:$L$152,4,FALSE)</f>
        <v>7.9942000000000002</v>
      </c>
      <c r="E106">
        <f>VLOOKUP($A106,最新PE百分位!$A$2:$L$152,5,FALSE)</f>
        <v>8.6157000000000004</v>
      </c>
      <c r="F106">
        <f>VLOOKUP($A106,最新PE百分位!$A$2:$L$152,6,FALSE)</f>
        <v>1.1758</v>
      </c>
      <c r="G106">
        <f>VLOOKUP($A106,最新PE百分位!$A$2:$L$152,7,FALSE)</f>
        <v>3.8319999999999999</v>
      </c>
      <c r="H106">
        <f>VLOOKUP($A106,最新PE百分位!$A$2:$L$152,8,FALSE)</f>
        <v>3.8319999999999999</v>
      </c>
      <c r="I106">
        <f>VLOOKUP($A106,最新PE百分位!$A$2:$L$152,9,FALSE)</f>
        <v>1.4300999999999999</v>
      </c>
      <c r="J106">
        <f>VLOOKUP($A106,最新PE百分位!$A$2:$L$152,10,FALSE)</f>
        <v>1.4209000000000001</v>
      </c>
      <c r="K106" s="6">
        <f>VLOOKUP($A106,最新PE百分位!$A$2:$L$152,11,FALSE)</f>
        <v>4270197.5</v>
      </c>
      <c r="L106">
        <f>VLOOKUP($A106,最新PE百分位!$A$2:$L$152,12,FALSE)</f>
        <v>65.851341724056041</v>
      </c>
      <c r="M106">
        <f>VLOOKUP($A106,贡献度!$A$2:$B$127,2,FALSE)</f>
        <v>0.67</v>
      </c>
    </row>
    <row r="107" spans="1:13" x14ac:dyDescent="0.25">
      <c r="A107" t="s">
        <v>162</v>
      </c>
      <c r="B107" t="str">
        <f>VLOOKUP($A107,最新PE百分位!$A$2:$L$152,2,FALSE)</f>
        <v>菜百股份</v>
      </c>
      <c r="C107" t="str">
        <f>VLOOKUP($A107,最新PE百分位!$A$2:$L$152,3,FALSE)</f>
        <v>20220522</v>
      </c>
      <c r="D107">
        <f>VLOOKUP($A107,最新PE百分位!$A$2:$L$152,4,FALSE)</f>
        <v>16.463999999999999</v>
      </c>
      <c r="E107">
        <f>VLOOKUP($A107,最新PE百分位!$A$2:$L$152,5,FALSE)</f>
        <v>15.4497</v>
      </c>
      <c r="F107">
        <f>VLOOKUP($A107,最新PE百分位!$A$2:$L$152,6,FALSE)</f>
        <v>2.7193000000000001</v>
      </c>
      <c r="G107">
        <f>VLOOKUP($A107,最新PE百分位!$A$2:$L$152,7,FALSE)</f>
        <v>4.5991999999999997</v>
      </c>
      <c r="H107">
        <f>VLOOKUP($A107,最新PE百分位!$A$2:$L$152,8,FALSE)</f>
        <v>4.5991999999999997</v>
      </c>
      <c r="I107">
        <f>VLOOKUP($A107,最新PE百分位!$A$2:$L$152,9,FALSE)</f>
        <v>0.58509999999999995</v>
      </c>
      <c r="J107">
        <f>VLOOKUP($A107,最新PE百分位!$A$2:$L$152,10,FALSE)</f>
        <v>0.53469999999999995</v>
      </c>
      <c r="K107" s="6">
        <f>VLOOKUP($A107,最新PE百分位!$A$2:$L$152,11,FALSE)</f>
        <v>1183777.81</v>
      </c>
      <c r="L107">
        <f>VLOOKUP($A107,最新PE百分位!$A$2:$L$152,12,FALSE)</f>
        <v>64.469273743016771</v>
      </c>
      <c r="M107">
        <f>VLOOKUP($A107,贡献度!$A$2:$B$127,2,FALSE)</f>
        <v>1.1299999999999999</v>
      </c>
    </row>
    <row r="108" spans="1:13" x14ac:dyDescent="0.25">
      <c r="A108" t="s">
        <v>73</v>
      </c>
      <c r="B108" t="str">
        <f>VLOOKUP($A108,最新PE百分位!$A$2:$L$152,2,FALSE)</f>
        <v>瑞丰新材</v>
      </c>
      <c r="C108" t="str">
        <f>VLOOKUP($A108,最新PE百分位!$A$2:$L$152,3,FALSE)</f>
        <v>20220522</v>
      </c>
      <c r="D108">
        <f>VLOOKUP($A108,最新PE百分位!$A$2:$L$152,4,FALSE)</f>
        <v>23.8719</v>
      </c>
      <c r="E108">
        <f>VLOOKUP($A108,最新PE百分位!$A$2:$L$152,5,FALSE)</f>
        <v>22.556000000000001</v>
      </c>
      <c r="F108">
        <f>VLOOKUP($A108,最新PE百分位!$A$2:$L$152,6,FALSE)</f>
        <v>5.2538</v>
      </c>
      <c r="G108">
        <f>VLOOKUP($A108,最新PE百分位!$A$2:$L$152,7,FALSE)</f>
        <v>2.1581999999999999</v>
      </c>
      <c r="H108">
        <f>VLOOKUP($A108,最新PE百分位!$A$2:$L$152,8,FALSE)</f>
        <v>2.0202</v>
      </c>
      <c r="I108">
        <f>VLOOKUP($A108,最新PE百分位!$A$2:$L$152,9,FALSE)</f>
        <v>5.4622999999999999</v>
      </c>
      <c r="J108">
        <f>VLOOKUP($A108,最新PE百分位!$A$2:$L$152,10,FALSE)</f>
        <v>5.2382999999999997</v>
      </c>
      <c r="K108" s="6">
        <f>VLOOKUP($A108,最新PE百分位!$A$2:$L$152,11,FALSE)</f>
        <v>1724710.8</v>
      </c>
      <c r="L108">
        <f>VLOOKUP($A108,最新PE百分位!$A$2:$L$152,12,FALSE)</f>
        <v>64.246323529411768</v>
      </c>
      <c r="M108">
        <f>VLOOKUP($A108,贡献度!$A$2:$B$127,2,FALSE)</f>
        <v>3.14</v>
      </c>
    </row>
    <row r="109" spans="1:13" x14ac:dyDescent="0.25">
      <c r="A109" t="s">
        <v>83</v>
      </c>
      <c r="B109" t="str">
        <f>VLOOKUP($A109,最新PE百分位!$A$2:$L$152,2,FALSE)</f>
        <v>星华新材</v>
      </c>
      <c r="C109" t="str">
        <f>VLOOKUP($A109,最新PE百分位!$A$2:$L$152,3,FALSE)</f>
        <v>20220522</v>
      </c>
      <c r="D109">
        <f>VLOOKUP($A109,最新PE百分位!$A$2:$L$152,4,FALSE)</f>
        <v>22.687799999999999</v>
      </c>
      <c r="E109">
        <f>VLOOKUP($A109,最新PE百分位!$A$2:$L$152,5,FALSE)</f>
        <v>22.228000000000002</v>
      </c>
      <c r="F109">
        <f>VLOOKUP($A109,最新PE百分位!$A$2:$L$152,6,FALSE)</f>
        <v>3.0007999999999999</v>
      </c>
      <c r="G109">
        <f>VLOOKUP($A109,最新PE百分位!$A$2:$L$152,7,FALSE)</f>
        <v>3.0966</v>
      </c>
      <c r="H109">
        <f>VLOOKUP($A109,最新PE百分位!$A$2:$L$152,8,FALSE)</f>
        <v>3.8389000000000002</v>
      </c>
      <c r="I109">
        <f>VLOOKUP($A109,最新PE百分位!$A$2:$L$152,9,FALSE)</f>
        <v>4.2401</v>
      </c>
      <c r="J109">
        <f>VLOOKUP($A109,最新PE百分位!$A$2:$L$152,10,FALSE)</f>
        <v>4.2263999999999999</v>
      </c>
      <c r="K109" s="6">
        <f>VLOOKUP($A109,最新PE百分位!$A$2:$L$152,11,FALSE)</f>
        <v>335982.73</v>
      </c>
      <c r="L109">
        <f>VLOOKUP($A109,最新PE百分位!$A$2:$L$152,12,FALSE)</f>
        <v>63.605442176870753</v>
      </c>
      <c r="M109">
        <f>VLOOKUP($A109,贡献度!$A$2:$B$127,2,FALSE)</f>
        <v>0.26</v>
      </c>
    </row>
    <row r="110" spans="1:13" x14ac:dyDescent="0.25">
      <c r="A110" t="s">
        <v>123</v>
      </c>
      <c r="B110" t="str">
        <f>VLOOKUP($A110,最新PE百分位!$A$2:$L$152,2,FALSE)</f>
        <v>宁波精达</v>
      </c>
      <c r="C110" t="str">
        <f>VLOOKUP($A110,最新PE百分位!$A$2:$L$152,3,FALSE)</f>
        <v>20220522</v>
      </c>
      <c r="D110">
        <f>VLOOKUP($A110,最新PE百分位!$A$2:$L$152,4,FALSE)</f>
        <v>26.505199999999999</v>
      </c>
      <c r="E110">
        <f>VLOOKUP($A110,最新PE百分位!$A$2:$L$152,5,FALSE)</f>
        <v>29.5471</v>
      </c>
      <c r="F110">
        <f>VLOOKUP($A110,最新PE百分位!$A$2:$L$152,6,FALSE)</f>
        <v>5.0231000000000003</v>
      </c>
      <c r="G110">
        <f>VLOOKUP($A110,最新PE百分位!$A$2:$L$152,7,FALSE)</f>
        <v>2.9106999999999998</v>
      </c>
      <c r="H110">
        <f>VLOOKUP($A110,最新PE百分位!$A$2:$L$152,8,FALSE)</f>
        <v>2.9106000000000001</v>
      </c>
      <c r="I110">
        <f>VLOOKUP($A110,最新PE百分位!$A$2:$L$152,9,FALSE)</f>
        <v>5.3365</v>
      </c>
      <c r="J110">
        <f>VLOOKUP($A110,最新PE百分位!$A$2:$L$152,10,FALSE)</f>
        <v>5.3194999999999997</v>
      </c>
      <c r="K110" s="6">
        <f>VLOOKUP($A110,最新PE百分位!$A$2:$L$152,11,FALSE)</f>
        <v>436280.55</v>
      </c>
      <c r="L110">
        <f>VLOOKUP($A110,最新PE百分位!$A$2:$L$152,12,FALSE)</f>
        <v>63.222003929273093</v>
      </c>
      <c r="M110">
        <f>VLOOKUP($A110,贡献度!$A$2:$B$127,2,FALSE)</f>
        <v>1.1399999999999999</v>
      </c>
    </row>
    <row r="111" spans="1:13" x14ac:dyDescent="0.25">
      <c r="A111" t="s">
        <v>30</v>
      </c>
      <c r="B111" t="str">
        <f>VLOOKUP($A111,最新PE百分位!$A$2:$L$152,2,FALSE)</f>
        <v>伟星股份</v>
      </c>
      <c r="C111" t="str">
        <f>VLOOKUP($A111,最新PE百分位!$A$2:$L$152,3,FALSE)</f>
        <v>20220522</v>
      </c>
      <c r="D111">
        <f>VLOOKUP($A111,最新PE百分位!$A$2:$L$152,4,FALSE)</f>
        <v>18.9437</v>
      </c>
      <c r="E111">
        <f>VLOOKUP($A111,最新PE百分位!$A$2:$L$152,5,FALSE)</f>
        <v>18.356200000000001</v>
      </c>
      <c r="F111">
        <f>VLOOKUP($A111,最新PE百分位!$A$2:$L$152,6,FALSE)</f>
        <v>3.2216999999999998</v>
      </c>
      <c r="G111">
        <f>VLOOKUP($A111,最新PE百分位!$A$2:$L$152,7,FALSE)</f>
        <v>5.7285000000000004</v>
      </c>
      <c r="H111">
        <f>VLOOKUP($A111,最新PE百分位!$A$2:$L$152,8,FALSE)</f>
        <v>4.4057000000000004</v>
      </c>
      <c r="I111">
        <f>VLOOKUP($A111,最新PE百分位!$A$2:$L$152,9,FALSE)</f>
        <v>2.8382000000000001</v>
      </c>
      <c r="J111">
        <f>VLOOKUP($A111,最新PE百分位!$A$2:$L$152,10,FALSE)</f>
        <v>2.7336999999999998</v>
      </c>
      <c r="K111" s="6">
        <f>VLOOKUP($A111,最新PE百分位!$A$2:$L$152,11,FALSE)</f>
        <v>1326689.76</v>
      </c>
      <c r="L111">
        <f>VLOOKUP($A111,最新PE百分位!$A$2:$L$152,12,FALSE)</f>
        <v>59.471544715447152</v>
      </c>
      <c r="M111">
        <f>VLOOKUP($A111,贡献度!$A$2:$B$127,2,FALSE)</f>
        <v>0.28999999999999998</v>
      </c>
    </row>
    <row r="112" spans="1:13" x14ac:dyDescent="0.25">
      <c r="A112" t="s">
        <v>80</v>
      </c>
      <c r="B112" t="str">
        <f>VLOOKUP($A112,最新PE百分位!$A$2:$L$152,2,FALSE)</f>
        <v>东亚机械</v>
      </c>
      <c r="C112" t="str">
        <f>VLOOKUP($A112,最新PE百分位!$A$2:$L$152,3,FALSE)</f>
        <v>20220522</v>
      </c>
      <c r="D112">
        <f>VLOOKUP($A112,最新PE百分位!$A$2:$L$152,4,FALSE)</f>
        <v>22.108899999999998</v>
      </c>
      <c r="E112">
        <f>VLOOKUP($A112,最新PE百分位!$A$2:$L$152,5,FALSE)</f>
        <v>21.6114</v>
      </c>
      <c r="F112">
        <f>VLOOKUP($A112,最新PE百分位!$A$2:$L$152,6,FALSE)</f>
        <v>3.1225000000000001</v>
      </c>
      <c r="G112">
        <f>VLOOKUP($A112,最新PE百分位!$A$2:$L$152,7,FALSE)</f>
        <v>1.5839000000000001</v>
      </c>
      <c r="H112">
        <f>VLOOKUP($A112,最新PE百分位!$A$2:$L$152,8,FALSE)</f>
        <v>1.5839000000000001</v>
      </c>
      <c r="I112">
        <f>VLOOKUP($A112,最新PE百分位!$A$2:$L$152,9,FALSE)</f>
        <v>4.2133000000000003</v>
      </c>
      <c r="J112">
        <f>VLOOKUP($A112,最新PE百分位!$A$2:$L$152,10,FALSE)</f>
        <v>4.1462000000000003</v>
      </c>
      <c r="K112" s="6">
        <f>VLOOKUP($A112,最新PE百分位!$A$2:$L$152,11,FALSE)</f>
        <v>480271.84</v>
      </c>
      <c r="L112">
        <f>VLOOKUP($A112,最新PE百分位!$A$2:$L$152,12,FALSE)</f>
        <v>59.227467811158803</v>
      </c>
      <c r="M112">
        <f>VLOOKUP($A112,贡献度!$A$2:$B$127,2,FALSE)</f>
        <v>0.55000000000000004</v>
      </c>
    </row>
    <row r="113" spans="1:13" x14ac:dyDescent="0.25">
      <c r="A113" t="s">
        <v>114</v>
      </c>
      <c r="B113" t="str">
        <f>VLOOKUP($A113,最新PE百分位!$A$2:$L$152,2,FALSE)</f>
        <v>工业富联</v>
      </c>
      <c r="C113" t="str">
        <f>VLOOKUP($A113,最新PE百分位!$A$2:$L$152,3,FALSE)</f>
        <v>20220522</v>
      </c>
      <c r="D113">
        <f>VLOOKUP($A113,最新PE百分位!$A$2:$L$152,4,FALSE)</f>
        <v>15.7988</v>
      </c>
      <c r="E113">
        <f>VLOOKUP($A113,最新PE百分位!$A$2:$L$152,5,FALSE)</f>
        <v>15.117800000000001</v>
      </c>
      <c r="F113">
        <f>VLOOKUP($A113,最新PE百分位!$A$2:$L$152,6,FALSE)</f>
        <v>2.3338999999999999</v>
      </c>
      <c r="G113">
        <f>VLOOKUP($A113,最新PE百分位!$A$2:$L$152,7,FALSE)</f>
        <v>3.1415000000000002</v>
      </c>
      <c r="H113">
        <f>VLOOKUP($A113,最新PE百分位!$A$2:$L$152,8,FALSE)</f>
        <v>3.1415000000000002</v>
      </c>
      <c r="I113">
        <f>VLOOKUP($A113,最新PE百分位!$A$2:$L$152,9,FALSE)</f>
        <v>0.60219999999999996</v>
      </c>
      <c r="J113">
        <f>VLOOKUP($A113,最新PE百分位!$A$2:$L$152,10,FALSE)</f>
        <v>0.5635</v>
      </c>
      <c r="K113" s="6">
        <f>VLOOKUP($A113,最新PE百分位!$A$2:$L$152,11,FALSE)</f>
        <v>36679319.600000001</v>
      </c>
      <c r="L113">
        <f>VLOOKUP($A113,最新PE百分位!$A$2:$L$152,12,FALSE)</f>
        <v>58.555358200118413</v>
      </c>
      <c r="M113">
        <f>VLOOKUP($A113,贡献度!$A$2:$B$127,2,FALSE)</f>
        <v>2.37</v>
      </c>
    </row>
    <row r="114" spans="1:13" x14ac:dyDescent="0.25">
      <c r="A114" t="s">
        <v>74</v>
      </c>
      <c r="B114" t="str">
        <f>VLOOKUP($A114,最新PE百分位!$A$2:$L$152,2,FALSE)</f>
        <v>恒帅股份</v>
      </c>
      <c r="C114" t="str">
        <f>VLOOKUP($A114,最新PE百分位!$A$2:$L$152,3,FALSE)</f>
        <v>20220522</v>
      </c>
      <c r="D114">
        <f>VLOOKUP($A114,最新PE百分位!$A$2:$L$152,4,FALSE)</f>
        <v>32.43</v>
      </c>
      <c r="E114">
        <f>VLOOKUP($A114,最新PE百分位!$A$2:$L$152,5,FALSE)</f>
        <v>36.338799999999999</v>
      </c>
      <c r="F114">
        <f>VLOOKUP($A114,最新PE百分位!$A$2:$L$152,6,FALSE)</f>
        <v>5.3613999999999997</v>
      </c>
      <c r="G114">
        <f>VLOOKUP($A114,最新PE百分位!$A$2:$L$152,7,FALSE)</f>
        <v>0.4617</v>
      </c>
      <c r="H114">
        <f>VLOOKUP($A114,最新PE百分位!$A$2:$L$152,8,FALSE)</f>
        <v>0.4617</v>
      </c>
      <c r="I114">
        <f>VLOOKUP($A114,最新PE百分位!$A$2:$L$152,9,FALSE)</f>
        <v>7.2022000000000004</v>
      </c>
      <c r="J114">
        <f>VLOOKUP($A114,最新PE百分位!$A$2:$L$152,10,FALSE)</f>
        <v>7.5044000000000004</v>
      </c>
      <c r="K114" s="6">
        <f>VLOOKUP($A114,最新PE百分位!$A$2:$L$152,11,FALSE)</f>
        <v>693056</v>
      </c>
      <c r="L114">
        <f>VLOOKUP($A114,最新PE百分位!$A$2:$L$152,12,FALSE)</f>
        <v>56.656656656656658</v>
      </c>
      <c r="M114">
        <f>VLOOKUP($A114,贡献度!$A$2:$B$127,2,FALSE)</f>
        <v>0.47</v>
      </c>
    </row>
    <row r="115" spans="1:13" x14ac:dyDescent="0.25">
      <c r="A115" t="s">
        <v>85</v>
      </c>
      <c r="B115" t="str">
        <f>VLOOKUP($A115,最新PE百分位!$A$2:$L$152,2,FALSE)</f>
        <v>欧圣电气</v>
      </c>
      <c r="C115" t="str">
        <f>VLOOKUP($A115,最新PE百分位!$A$2:$L$152,3,FALSE)</f>
        <v>20220522</v>
      </c>
      <c r="D115">
        <f>VLOOKUP($A115,最新PE百分位!$A$2:$L$152,4,FALSE)</f>
        <v>23.9999</v>
      </c>
      <c r="E115">
        <f>VLOOKUP($A115,最新PE百分位!$A$2:$L$152,5,FALSE)</f>
        <v>22.3461</v>
      </c>
      <c r="F115">
        <f>VLOOKUP($A115,最新PE百分位!$A$2:$L$152,6,FALSE)</f>
        <v>4.4946000000000002</v>
      </c>
      <c r="G115">
        <f>VLOOKUP($A115,最新PE百分位!$A$2:$L$152,7,FALSE)</f>
        <v>3.9535999999999998</v>
      </c>
      <c r="H115">
        <f>VLOOKUP($A115,最新PE百分位!$A$2:$L$152,8,FALSE)</f>
        <v>3.4779</v>
      </c>
      <c r="I115">
        <f>VLOOKUP($A115,最新PE百分位!$A$2:$L$152,9,FALSE)</f>
        <v>3.4483000000000001</v>
      </c>
      <c r="J115">
        <f>VLOOKUP($A115,最新PE百分位!$A$2:$L$152,10,FALSE)</f>
        <v>3.0973999999999999</v>
      </c>
      <c r="K115" s="6">
        <f>VLOOKUP($A115,最新PE百分位!$A$2:$L$152,11,FALSE)</f>
        <v>608271.39</v>
      </c>
      <c r="L115">
        <f>VLOOKUP($A115,最新PE百分位!$A$2:$L$152,12,FALSE)</f>
        <v>55.006675567423237</v>
      </c>
      <c r="M115">
        <f>VLOOKUP($A115,贡献度!$A$2:$B$127,2,FALSE)</f>
        <v>1.06</v>
      </c>
    </row>
    <row r="116" spans="1:13" x14ac:dyDescent="0.25">
      <c r="A116" t="s">
        <v>102</v>
      </c>
      <c r="B116" t="str">
        <f>VLOOKUP($A116,最新PE百分位!$A$2:$L$152,2,FALSE)</f>
        <v>福耀玻璃</v>
      </c>
      <c r="C116" t="str">
        <f>VLOOKUP($A116,最新PE百分位!$A$2:$L$152,3,FALSE)</f>
        <v>20220522</v>
      </c>
      <c r="D116">
        <f>VLOOKUP($A116,最新PE百分位!$A$2:$L$152,4,FALSE)</f>
        <v>20.3963</v>
      </c>
      <c r="E116">
        <f>VLOOKUP($A116,最新PE百分位!$A$2:$L$152,5,FALSE)</f>
        <v>18.787800000000001</v>
      </c>
      <c r="F116">
        <f>VLOOKUP($A116,最新PE百分位!$A$2:$L$152,6,FALSE)</f>
        <v>4.6298000000000004</v>
      </c>
      <c r="G116">
        <f>VLOOKUP($A116,最新PE百分位!$A$2:$L$152,7,FALSE)</f>
        <v>2.2183999999999999</v>
      </c>
      <c r="H116">
        <f>VLOOKUP($A116,最新PE百分位!$A$2:$L$152,8,FALSE)</f>
        <v>3.0716999999999999</v>
      </c>
      <c r="I116">
        <f>VLOOKUP($A116,最新PE百分位!$A$2:$L$152,9,FALSE)</f>
        <v>3.8961999999999999</v>
      </c>
      <c r="J116">
        <f>VLOOKUP($A116,最新PE百分位!$A$2:$L$152,10,FALSE)</f>
        <v>3.7924000000000002</v>
      </c>
      <c r="K116" s="6">
        <f>VLOOKUP($A116,最新PE百分位!$A$2:$L$152,11,FALSE)</f>
        <v>15293097.1</v>
      </c>
      <c r="L116">
        <f>VLOOKUP($A116,最新PE百分位!$A$2:$L$152,12,FALSE)</f>
        <v>52.723638180909553</v>
      </c>
      <c r="M116">
        <f>VLOOKUP($A116,贡献度!$A$2:$B$127,2,FALSE)</f>
        <v>1.21</v>
      </c>
    </row>
    <row r="117" spans="1:13" x14ac:dyDescent="0.25">
      <c r="A117" t="s">
        <v>12</v>
      </c>
      <c r="B117" t="str">
        <f>VLOOKUP($A117,最新PE百分位!$A$2:$L$152,2,FALSE)</f>
        <v>美的集团</v>
      </c>
      <c r="C117" t="str">
        <f>VLOOKUP($A117,最新PE百分位!$A$2:$L$152,3,FALSE)</f>
        <v>20220522</v>
      </c>
      <c r="D117">
        <f>VLOOKUP($A117,最新PE百分位!$A$2:$L$152,4,FALSE)</f>
        <v>15.628500000000001</v>
      </c>
      <c r="E117">
        <f>VLOOKUP($A117,最新PE百分位!$A$2:$L$152,5,FALSE)</f>
        <v>14.3538</v>
      </c>
      <c r="F117">
        <f>VLOOKUP($A117,最新PE百分位!$A$2:$L$152,6,FALSE)</f>
        <v>2.6122999999999998</v>
      </c>
      <c r="G117">
        <f>VLOOKUP($A117,最新PE百分位!$A$2:$L$152,7,FALSE)</f>
        <v>3.77</v>
      </c>
      <c r="H117">
        <f>VLOOKUP($A117,最新PE百分位!$A$2:$L$152,8,FALSE)</f>
        <v>0</v>
      </c>
      <c r="I117">
        <f>VLOOKUP($A117,最新PE百分位!$A$2:$L$152,9,FALSE)</f>
        <v>1.4793000000000001</v>
      </c>
      <c r="J117">
        <f>VLOOKUP($A117,最新PE百分位!$A$2:$L$152,10,FALSE)</f>
        <v>1.4043000000000001</v>
      </c>
      <c r="K117" s="6">
        <f>VLOOKUP($A117,最新PE百分位!$A$2:$L$152,11,FALSE)</f>
        <v>60227865.100000001</v>
      </c>
      <c r="L117">
        <f>VLOOKUP($A117,最新PE百分位!$A$2:$L$152,12,FALSE)</f>
        <v>49.855907780979827</v>
      </c>
      <c r="M117">
        <f>VLOOKUP($A117,贡献度!$A$2:$B$127,2,FALSE)</f>
        <v>1.08</v>
      </c>
    </row>
    <row r="118" spans="1:13" x14ac:dyDescent="0.25">
      <c r="A118" t="s">
        <v>86</v>
      </c>
      <c r="B118" t="str">
        <f>VLOOKUP($A118,最新PE百分位!$A$2:$L$152,2,FALSE)</f>
        <v>浙江恒威</v>
      </c>
      <c r="C118" t="str">
        <f>VLOOKUP($A118,最新PE百分位!$A$2:$L$152,3,FALSE)</f>
        <v>20220522</v>
      </c>
      <c r="D118">
        <f>VLOOKUP($A118,最新PE百分位!$A$2:$L$152,4,FALSE)</f>
        <v>20.724299999999999</v>
      </c>
      <c r="E118">
        <f>VLOOKUP($A118,最新PE百分位!$A$2:$L$152,5,FALSE)</f>
        <v>23.336600000000001</v>
      </c>
      <c r="F118">
        <f>VLOOKUP($A118,最新PE百分位!$A$2:$L$152,6,FALSE)</f>
        <v>1.8817999999999999</v>
      </c>
      <c r="G118">
        <f>VLOOKUP($A118,最新PE百分位!$A$2:$L$152,7,FALSE)</f>
        <v>1.1261000000000001</v>
      </c>
      <c r="H118">
        <f>VLOOKUP($A118,最新PE百分位!$A$2:$L$152,8,FALSE)</f>
        <v>1.1261000000000001</v>
      </c>
      <c r="I118">
        <f>VLOOKUP($A118,最新PE百分位!$A$2:$L$152,9,FALSE)</f>
        <v>3.8279000000000001</v>
      </c>
      <c r="J118">
        <f>VLOOKUP($A118,最新PE百分位!$A$2:$L$152,10,FALSE)</f>
        <v>3.8420999999999998</v>
      </c>
      <c r="K118" s="6">
        <f>VLOOKUP($A118,最新PE百分位!$A$2:$L$152,11,FALSE)</f>
        <v>268736.18</v>
      </c>
      <c r="L118">
        <f>VLOOKUP($A118,最新PE百分位!$A$2:$L$152,12,FALSE)</f>
        <v>47.240051347881902</v>
      </c>
      <c r="M118">
        <f>VLOOKUP($A118,贡献度!$A$2:$B$127,2,FALSE)</f>
        <v>-0.26</v>
      </c>
    </row>
    <row r="119" spans="1:13" x14ac:dyDescent="0.25">
      <c r="A119" t="s">
        <v>32</v>
      </c>
      <c r="B119" t="str">
        <f>VLOOKUP($A119,最新PE百分位!$A$2:$L$152,2,FALSE)</f>
        <v>思源电气</v>
      </c>
      <c r="C119" t="str">
        <f>VLOOKUP($A119,最新PE百分位!$A$2:$L$152,3,FALSE)</f>
        <v>20220522</v>
      </c>
      <c r="D119">
        <f>VLOOKUP($A119,最新PE百分位!$A$2:$L$152,4,FALSE)</f>
        <v>27.952999999999999</v>
      </c>
      <c r="E119">
        <f>VLOOKUP($A119,最新PE百分位!$A$2:$L$152,5,FALSE)</f>
        <v>26.861899999999999</v>
      </c>
      <c r="F119">
        <f>VLOOKUP($A119,最新PE百分位!$A$2:$L$152,6,FALSE)</f>
        <v>4.4452999999999996</v>
      </c>
      <c r="G119">
        <f>VLOOKUP($A119,最新PE百分位!$A$2:$L$152,7,FALSE)</f>
        <v>0.54059999999999997</v>
      </c>
      <c r="H119">
        <f>VLOOKUP($A119,最新PE百分位!$A$2:$L$152,8,FALSE)</f>
        <v>0.54059999999999997</v>
      </c>
      <c r="I119">
        <f>VLOOKUP($A119,最新PE百分位!$A$2:$L$152,9,FALSE)</f>
        <v>3.7054</v>
      </c>
      <c r="J119">
        <f>VLOOKUP($A119,最新PE百分位!$A$2:$L$152,10,FALSE)</f>
        <v>3.5737999999999999</v>
      </c>
      <c r="K119" s="6">
        <f>VLOOKUP($A119,最新PE百分位!$A$2:$L$152,11,FALSE)</f>
        <v>5727762.3600000003</v>
      </c>
      <c r="L119">
        <f>VLOOKUP($A119,最新PE百分位!$A$2:$L$152,12,FALSE)</f>
        <v>40.678642714570863</v>
      </c>
      <c r="M119">
        <f>VLOOKUP($A119,贡献度!$A$2:$B$127,2,FALSE)</f>
        <v>2.5</v>
      </c>
    </row>
    <row r="120" spans="1:13" x14ac:dyDescent="0.25">
      <c r="A120" t="s">
        <v>82</v>
      </c>
      <c r="B120" t="str">
        <f>VLOOKUP($A120,最新PE百分位!$A$2:$L$152,2,FALSE)</f>
        <v>匠心家居</v>
      </c>
      <c r="C120" t="str">
        <f>VLOOKUP($A120,最新PE百分位!$A$2:$L$152,3,FALSE)</f>
        <v>20220522</v>
      </c>
      <c r="D120">
        <f>VLOOKUP($A120,最新PE百分位!$A$2:$L$152,4,FALSE)</f>
        <v>18.806799999999999</v>
      </c>
      <c r="E120">
        <f>VLOOKUP($A120,最新PE百分位!$A$2:$L$152,5,FALSE)</f>
        <v>16.988600000000002</v>
      </c>
      <c r="F120">
        <f>VLOOKUP($A120,最新PE百分位!$A$2:$L$152,6,FALSE)</f>
        <v>3.4828999999999999</v>
      </c>
      <c r="G120">
        <f>VLOOKUP($A120,最新PE百分位!$A$2:$L$152,7,FALSE)</f>
        <v>1.1460999999999999</v>
      </c>
      <c r="H120">
        <f>VLOOKUP($A120,最新PE百分位!$A$2:$L$152,8,FALSE)</f>
        <v>1.2992999999999999</v>
      </c>
      <c r="I120">
        <f>VLOOKUP($A120,最新PE百分位!$A$2:$L$152,9,FALSE)</f>
        <v>5.04</v>
      </c>
      <c r="J120">
        <f>VLOOKUP($A120,最新PE百分位!$A$2:$L$152,10,FALSE)</f>
        <v>4.6506999999999996</v>
      </c>
      <c r="K120" s="6">
        <f>VLOOKUP($A120,最新PE百分位!$A$2:$L$152,11,FALSE)</f>
        <v>1284385.3400000001</v>
      </c>
      <c r="L120">
        <f>VLOOKUP($A120,最新PE百分位!$A$2:$L$152,12,FALSE)</f>
        <v>39.417693169092942</v>
      </c>
      <c r="M120">
        <f>VLOOKUP($A120,贡献度!$A$2:$B$127,2,FALSE)</f>
        <v>4.55</v>
      </c>
    </row>
    <row r="121" spans="1:13" x14ac:dyDescent="0.25">
      <c r="A121" t="s">
        <v>42</v>
      </c>
      <c r="B121" t="str">
        <f>VLOOKUP($A121,最新PE百分位!$A$2:$L$152,2,FALSE)</f>
        <v>豪迈科技</v>
      </c>
      <c r="C121" t="str">
        <f>VLOOKUP($A121,最新PE百分位!$A$2:$L$152,3,FALSE)</f>
        <v>20220522</v>
      </c>
      <c r="D121">
        <f>VLOOKUP($A121,最新PE百分位!$A$2:$L$152,4,FALSE)</f>
        <v>23.927299999999999</v>
      </c>
      <c r="E121">
        <f>VLOOKUP($A121,最新PE百分位!$A$2:$L$152,5,FALSE)</f>
        <v>22.5825</v>
      </c>
      <c r="F121">
        <f>VLOOKUP($A121,最新PE百分位!$A$2:$L$152,6,FALSE)</f>
        <v>4.6234999999999999</v>
      </c>
      <c r="G121">
        <f>VLOOKUP($A121,最新PE百分位!$A$2:$L$152,7,FALSE)</f>
        <v>1.6592</v>
      </c>
      <c r="H121">
        <f>VLOOKUP($A121,最新PE百分位!$A$2:$L$152,8,FALSE)</f>
        <v>1.6592</v>
      </c>
      <c r="I121">
        <f>VLOOKUP($A121,最新PE百分位!$A$2:$L$152,9,FALSE)</f>
        <v>5.4607999999999999</v>
      </c>
      <c r="J121">
        <f>VLOOKUP($A121,最新PE百分位!$A$2:$L$152,10,FALSE)</f>
        <v>5.1604000000000001</v>
      </c>
      <c r="K121" s="6">
        <f>VLOOKUP($A121,最新PE百分位!$A$2:$L$152,11,FALSE)</f>
        <v>4812800</v>
      </c>
      <c r="L121">
        <f>VLOOKUP($A121,最新PE百分位!$A$2:$L$152,12,FALSE)</f>
        <v>38.844444444444441</v>
      </c>
      <c r="M121">
        <f>VLOOKUP($A121,贡献度!$A$2:$B$127,2,FALSE)</f>
        <v>3.94</v>
      </c>
    </row>
    <row r="122" spans="1:13" x14ac:dyDescent="0.25">
      <c r="A122" t="s">
        <v>109</v>
      </c>
      <c r="B122" t="str">
        <f>VLOOKUP($A122,最新PE百分位!$A$2:$L$152,2,FALSE)</f>
        <v>长江电力</v>
      </c>
      <c r="C122" t="str">
        <f>VLOOKUP($A122,最新PE百分位!$A$2:$L$152,3,FALSE)</f>
        <v>20220522</v>
      </c>
      <c r="D122">
        <f>VLOOKUP($A122,最新PE百分位!$A$2:$L$152,4,FALSE)</f>
        <v>22.784500000000001</v>
      </c>
      <c r="E122">
        <f>VLOOKUP($A122,最新PE百分位!$A$2:$L$152,5,FALSE)</f>
        <v>21.963999999999999</v>
      </c>
      <c r="F122">
        <f>VLOOKUP($A122,最新PE百分位!$A$2:$L$152,6,FALSE)</f>
        <v>3.4308000000000001</v>
      </c>
      <c r="G122">
        <f>VLOOKUP($A122,最新PE百分位!$A$2:$L$152,7,FALSE)</f>
        <v>2.7098</v>
      </c>
      <c r="H122">
        <f>VLOOKUP($A122,最新PE百分位!$A$2:$L$152,8,FALSE)</f>
        <v>3.4037999999999999</v>
      </c>
      <c r="I122">
        <f>VLOOKUP($A122,最新PE百分位!$A$2:$L$152,9,FALSE)</f>
        <v>8.7630999999999997</v>
      </c>
      <c r="J122">
        <f>VLOOKUP($A122,最新PE百分位!$A$2:$L$152,10,FALSE)</f>
        <v>8.6227999999999998</v>
      </c>
      <c r="K122" s="6">
        <f>VLOOKUP($A122,最新PE百分位!$A$2:$L$152,11,FALSE)</f>
        <v>74040826.810000002</v>
      </c>
      <c r="L122">
        <f>VLOOKUP($A122,最新PE百分位!$A$2:$L$152,12,FALSE)</f>
        <v>32.507288629737609</v>
      </c>
      <c r="M122">
        <f>VLOOKUP($A122,贡献度!$A$2:$B$127,2,FALSE)</f>
        <v>0.75</v>
      </c>
    </row>
    <row r="123" spans="1:13" x14ac:dyDescent="0.25">
      <c r="A123" t="s">
        <v>110</v>
      </c>
      <c r="B123" t="str">
        <f>VLOOKUP($A123,最新PE百分位!$A$2:$L$152,2,FALSE)</f>
        <v>江苏金租</v>
      </c>
      <c r="C123" t="str">
        <f>VLOOKUP($A123,最新PE百分位!$A$2:$L$152,3,FALSE)</f>
        <v>20220522</v>
      </c>
      <c r="D123">
        <f>VLOOKUP($A123,最新PE百分位!$A$2:$L$152,4,FALSE)</f>
        <v>11.495200000000001</v>
      </c>
      <c r="E123">
        <f>VLOOKUP($A123,最新PE百分位!$A$2:$L$152,5,FALSE)</f>
        <v>11.2661</v>
      </c>
      <c r="F123">
        <f>VLOOKUP($A123,最新PE百分位!$A$2:$L$152,6,FALSE)</f>
        <v>1.3584000000000001</v>
      </c>
      <c r="G123">
        <f>VLOOKUP($A123,最新PE百分位!$A$2:$L$152,7,FALSE)</f>
        <v>4.1337999999999999</v>
      </c>
      <c r="H123">
        <f>VLOOKUP($A123,最新PE百分位!$A$2:$L$152,8,FALSE)</f>
        <v>4.1337999999999999</v>
      </c>
      <c r="I123">
        <f>VLOOKUP($A123,最新PE百分位!$A$2:$L$152,9,FALSE)</f>
        <v>6.4089999999999998</v>
      </c>
      <c r="J123">
        <f>VLOOKUP($A123,最新PE百分位!$A$2:$L$152,10,FALSE)</f>
        <v>6.1055000000000001</v>
      </c>
      <c r="K123" s="6">
        <f>VLOOKUP($A123,最新PE百分位!$A$2:$L$152,11,FALSE)</f>
        <v>3382749.78</v>
      </c>
      <c r="L123">
        <f>VLOOKUP($A123,最新PE百分位!$A$2:$L$152,12,FALSE)</f>
        <v>27.164009111617311</v>
      </c>
      <c r="M123">
        <f>VLOOKUP($A123,贡献度!$A$2:$B$127,2,FALSE)</f>
        <v>1.39</v>
      </c>
    </row>
    <row r="124" spans="1:13" x14ac:dyDescent="0.25">
      <c r="A124" t="s">
        <v>77</v>
      </c>
      <c r="B124" t="str">
        <f>VLOOKUP($A124,最新PE百分位!$A$2:$L$152,2,FALSE)</f>
        <v>江苏博云</v>
      </c>
      <c r="C124" t="str">
        <f>VLOOKUP($A124,最新PE百分位!$A$2:$L$152,3,FALSE)</f>
        <v>20220522</v>
      </c>
      <c r="D124">
        <f>VLOOKUP($A124,最新PE百分位!$A$2:$L$152,4,FALSE)</f>
        <v>23.9452</v>
      </c>
      <c r="E124">
        <f>VLOOKUP($A124,最新PE百分位!$A$2:$L$152,5,FALSE)</f>
        <v>24.085799999999999</v>
      </c>
      <c r="F124">
        <f>VLOOKUP($A124,最新PE百分位!$A$2:$L$152,6,FALSE)</f>
        <v>3.0979000000000001</v>
      </c>
      <c r="G124">
        <f>VLOOKUP($A124,最新PE百分位!$A$2:$L$152,7,FALSE)</f>
        <v>2.5880999999999998</v>
      </c>
      <c r="H124">
        <f>VLOOKUP($A124,最新PE百分位!$A$2:$L$152,8,FALSE)</f>
        <v>5.1763000000000003</v>
      </c>
      <c r="I124">
        <f>VLOOKUP($A124,最新PE百分位!$A$2:$L$152,9,FALSE)</f>
        <v>5.2385999999999999</v>
      </c>
      <c r="J124">
        <f>VLOOKUP($A124,最新PE百分位!$A$2:$L$152,10,FALSE)</f>
        <v>5.1783999999999999</v>
      </c>
      <c r="K124" s="6">
        <f>VLOOKUP($A124,最新PE百分位!$A$2:$L$152,11,FALSE)</f>
        <v>337771.87</v>
      </c>
      <c r="L124">
        <f>VLOOKUP($A124,最新PE百分位!$A$2:$L$152,12,FALSE)</f>
        <v>25.879917184265011</v>
      </c>
      <c r="M124">
        <f>VLOOKUP($A124,贡献度!$A$2:$B$127,2,FALSE)</f>
        <v>0.19</v>
      </c>
    </row>
    <row r="125" spans="1:13" x14ac:dyDescent="0.25">
      <c r="A125" t="s">
        <v>121</v>
      </c>
      <c r="B125" t="str">
        <f>VLOOKUP($A125,最新PE百分位!$A$2:$L$152,2,FALSE)</f>
        <v>新坐标</v>
      </c>
      <c r="C125" t="str">
        <f>VLOOKUP($A125,最新PE百分位!$A$2:$L$152,3,FALSE)</f>
        <v>20220522</v>
      </c>
      <c r="D125">
        <f>VLOOKUP($A125,最新PE百分位!$A$2:$L$152,4,FALSE)</f>
        <v>26.5352</v>
      </c>
      <c r="E125">
        <f>VLOOKUP($A125,最新PE百分位!$A$2:$L$152,5,FALSE)</f>
        <v>24.427800000000001</v>
      </c>
      <c r="F125">
        <f>VLOOKUP($A125,最新PE百分位!$A$2:$L$152,6,FALSE)</f>
        <v>3.9275000000000002</v>
      </c>
      <c r="G125">
        <f>VLOOKUP($A125,最新PE百分位!$A$2:$L$152,7,FALSE)</f>
        <v>1.4384999999999999</v>
      </c>
      <c r="H125">
        <f>VLOOKUP($A125,最新PE百分位!$A$2:$L$152,8,FALSE)</f>
        <v>1.6813</v>
      </c>
      <c r="I125">
        <f>VLOOKUP($A125,最新PE百分位!$A$2:$L$152,9,FALSE)</f>
        <v>8.2538999999999998</v>
      </c>
      <c r="J125">
        <f>VLOOKUP($A125,最新PE百分位!$A$2:$L$152,10,FALSE)</f>
        <v>7.827</v>
      </c>
      <c r="K125" s="6">
        <f>VLOOKUP($A125,最新PE百分位!$A$2:$L$152,11,FALSE)</f>
        <v>561498.11</v>
      </c>
      <c r="L125">
        <f>VLOOKUP($A125,最新PE百分位!$A$2:$L$152,12,FALSE)</f>
        <v>22.144985104270109</v>
      </c>
      <c r="M125">
        <f>VLOOKUP($A125,贡献度!$A$2:$B$127,2,FALSE)</f>
        <v>3.04</v>
      </c>
    </row>
    <row r="126" spans="1:13" x14ac:dyDescent="0.25">
      <c r="A126" t="s">
        <v>127</v>
      </c>
      <c r="B126" t="str">
        <f>VLOOKUP($A126,最新PE百分位!$A$2:$L$152,2,FALSE)</f>
        <v>万朗磁塑</v>
      </c>
      <c r="C126" t="str">
        <f>VLOOKUP($A126,最新PE百分位!$A$2:$L$152,3,FALSE)</f>
        <v>20220522</v>
      </c>
      <c r="D126">
        <f>VLOOKUP($A126,最新PE百分位!$A$2:$L$152,4,FALSE)</f>
        <v>21.292100000000001</v>
      </c>
      <c r="E126">
        <f>VLOOKUP($A126,最新PE百分位!$A$2:$L$152,5,FALSE)</f>
        <v>20.8325</v>
      </c>
      <c r="F126">
        <f>VLOOKUP($A126,最新PE百分位!$A$2:$L$152,6,FALSE)</f>
        <v>1.8162</v>
      </c>
      <c r="G126">
        <f>VLOOKUP($A126,最新PE百分位!$A$2:$L$152,7,FALSE)</f>
        <v>0</v>
      </c>
      <c r="H126">
        <f>VLOOKUP($A126,最新PE百分位!$A$2:$L$152,8,FALSE)</f>
        <v>0</v>
      </c>
      <c r="I126">
        <f>VLOOKUP($A126,最新PE百分位!$A$2:$L$152,9,FALSE)</f>
        <v>0.87490000000000001</v>
      </c>
      <c r="J126">
        <f>VLOOKUP($A126,最新PE百分位!$A$2:$L$152,10,FALSE)</f>
        <v>0.83230000000000004</v>
      </c>
      <c r="K126" s="6">
        <f>VLOOKUP($A126,最新PE百分位!$A$2:$L$152,11,FALSE)</f>
        <v>296027.63</v>
      </c>
      <c r="L126">
        <f>VLOOKUP($A126,最新PE百分位!$A$2:$L$152,12,FALSE)</f>
        <v>7.6923076923076934</v>
      </c>
      <c r="M126">
        <f>VLOOKUP($A126,贡献度!$A$2:$B$127,2,FALSE)</f>
        <v>0.63</v>
      </c>
    </row>
    <row r="127" spans="1:13" x14ac:dyDescent="0.25">
      <c r="A127" t="s">
        <v>84</v>
      </c>
      <c r="B127" t="str">
        <f>VLOOKUP($A127,最新PE百分位!$A$2:$L$152,2,FALSE)</f>
        <v>军信股份</v>
      </c>
      <c r="C127" t="str">
        <f>VLOOKUP($A127,最新PE百分位!$A$2:$L$152,3,FALSE)</f>
        <v>20220522</v>
      </c>
      <c r="D127">
        <f>VLOOKUP($A127,最新PE百分位!$A$2:$L$152,4,FALSE)</f>
        <v>21.7668</v>
      </c>
      <c r="E127">
        <f>VLOOKUP($A127,最新PE百分位!$A$2:$L$152,5,FALSE)</f>
        <v>19.949200000000001</v>
      </c>
      <c r="F127">
        <f>VLOOKUP($A127,最新PE百分位!$A$2:$L$152,6,FALSE)</f>
        <v>1.5018</v>
      </c>
      <c r="G127">
        <f>VLOOKUP($A127,最新PE百分位!$A$2:$L$152,7,FALSE)</f>
        <v>3.1612</v>
      </c>
      <c r="H127">
        <f>VLOOKUP($A127,最新PE百分位!$A$2:$L$152,8,FALSE)</f>
        <v>3.1612</v>
      </c>
      <c r="I127">
        <f>VLOOKUP($A127,最新PE百分位!$A$2:$L$152,9,FALSE)</f>
        <v>4.8023999999999996</v>
      </c>
      <c r="J127">
        <f>VLOOKUP($A127,最新PE百分位!$A$2:$L$152,10,FALSE)</f>
        <v>4.3227000000000002</v>
      </c>
      <c r="K127" s="6">
        <f>VLOOKUP($A127,最新PE百分位!$A$2:$L$152,11,FALSE)</f>
        <v>1167305.6000000001</v>
      </c>
      <c r="L127">
        <f>VLOOKUP($A127,最新PE百分位!$A$2:$L$152,12,FALSE)</f>
        <v>6.3002680965147464</v>
      </c>
      <c r="M127">
        <f>VLOOKUP($A127,贡献度!$A$2:$B$127,2,FALSE)</f>
        <v>0.6</v>
      </c>
    </row>
  </sheetData>
  <phoneticPr fontId="2" type="noConversion"/>
  <conditionalFormatting sqref="M2:M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BBCA-E3B2-4360-89C3-BEFC170B29D2}">
  <dimension ref="A1:B127"/>
  <sheetViews>
    <sheetView workbookViewId="0">
      <selection activeCell="D6" sqref="D6"/>
    </sheetView>
  </sheetViews>
  <sheetFormatPr defaultRowHeight="14.4" x14ac:dyDescent="0.25"/>
  <sheetData>
    <row r="1" spans="1:2" x14ac:dyDescent="0.25">
      <c r="A1" s="3" t="s">
        <v>315</v>
      </c>
      <c r="B1" s="3" t="s">
        <v>316</v>
      </c>
    </row>
    <row r="2" spans="1:2" x14ac:dyDescent="0.25">
      <c r="A2" t="s">
        <v>12</v>
      </c>
      <c r="B2">
        <v>1.08</v>
      </c>
    </row>
    <row r="3" spans="1:2" x14ac:dyDescent="0.25">
      <c r="A3" t="s">
        <v>13</v>
      </c>
      <c r="B3">
        <v>-0.28999999999999998</v>
      </c>
    </row>
    <row r="4" spans="1:2" x14ac:dyDescent="0.25">
      <c r="A4" t="s">
        <v>14</v>
      </c>
      <c r="B4">
        <v>-0.66</v>
      </c>
    </row>
    <row r="5" spans="1:2" x14ac:dyDescent="0.25">
      <c r="A5" t="s">
        <v>15</v>
      </c>
      <c r="B5">
        <v>-0.39</v>
      </c>
    </row>
    <row r="6" spans="1:2" x14ac:dyDescent="0.25">
      <c r="A6" t="s">
        <v>16</v>
      </c>
      <c r="B6">
        <v>0.98</v>
      </c>
    </row>
    <row r="7" spans="1:2" x14ac:dyDescent="0.25">
      <c r="A7" t="s">
        <v>17</v>
      </c>
      <c r="B7">
        <v>0.44</v>
      </c>
    </row>
    <row r="8" spans="1:2" x14ac:dyDescent="0.25">
      <c r="A8" t="s">
        <v>18</v>
      </c>
      <c r="B8">
        <v>-0.2</v>
      </c>
    </row>
    <row r="9" spans="1:2" x14ac:dyDescent="0.25">
      <c r="A9" t="s">
        <v>19</v>
      </c>
      <c r="B9">
        <v>1.31</v>
      </c>
    </row>
    <row r="10" spans="1:2" x14ac:dyDescent="0.25">
      <c r="A10" t="s">
        <v>20</v>
      </c>
      <c r="B10">
        <v>2.61</v>
      </c>
    </row>
    <row r="11" spans="1:2" x14ac:dyDescent="0.25">
      <c r="A11" t="s">
        <v>21</v>
      </c>
      <c r="B11">
        <v>0.39</v>
      </c>
    </row>
    <row r="12" spans="1:2" x14ac:dyDescent="0.25">
      <c r="A12" t="s">
        <v>22</v>
      </c>
      <c r="B12">
        <v>0.85</v>
      </c>
    </row>
    <row r="13" spans="1:2" x14ac:dyDescent="0.25">
      <c r="A13" t="s">
        <v>29</v>
      </c>
      <c r="B13">
        <v>0.25</v>
      </c>
    </row>
    <row r="14" spans="1:2" x14ac:dyDescent="0.25">
      <c r="A14" t="s">
        <v>30</v>
      </c>
      <c r="B14">
        <v>0.28999999999999998</v>
      </c>
    </row>
    <row r="15" spans="1:2" x14ac:dyDescent="0.25">
      <c r="A15" t="s">
        <v>31</v>
      </c>
      <c r="B15">
        <v>1.5</v>
      </c>
    </row>
    <row r="16" spans="1:2" x14ac:dyDescent="0.25">
      <c r="A16" t="s">
        <v>32</v>
      </c>
      <c r="B16">
        <v>2.5</v>
      </c>
    </row>
    <row r="17" spans="1:2" x14ac:dyDescent="0.25">
      <c r="A17" t="s">
        <v>33</v>
      </c>
      <c r="B17">
        <v>0.37</v>
      </c>
    </row>
    <row r="18" spans="1:2" x14ac:dyDescent="0.25">
      <c r="A18" t="s">
        <v>34</v>
      </c>
      <c r="B18">
        <v>0.67</v>
      </c>
    </row>
    <row r="19" spans="1:2" x14ac:dyDescent="0.25">
      <c r="A19" t="s">
        <v>35</v>
      </c>
      <c r="B19">
        <v>-0.28000000000000003</v>
      </c>
    </row>
    <row r="20" spans="1:2" x14ac:dyDescent="0.25">
      <c r="A20" t="s">
        <v>36</v>
      </c>
      <c r="B20">
        <v>-0.12</v>
      </c>
    </row>
    <row r="21" spans="1:2" x14ac:dyDescent="0.25">
      <c r="A21" t="s">
        <v>37</v>
      </c>
      <c r="B21">
        <v>1.47</v>
      </c>
    </row>
    <row r="22" spans="1:2" x14ac:dyDescent="0.25">
      <c r="A22" t="s">
        <v>38</v>
      </c>
      <c r="B22">
        <v>-0.03</v>
      </c>
    </row>
    <row r="23" spans="1:2" x14ac:dyDescent="0.25">
      <c r="A23" t="s">
        <v>39</v>
      </c>
      <c r="B23">
        <v>1.23</v>
      </c>
    </row>
    <row r="24" spans="1:2" x14ac:dyDescent="0.25">
      <c r="A24" t="s">
        <v>40</v>
      </c>
      <c r="B24">
        <v>2.44</v>
      </c>
    </row>
    <row r="25" spans="1:2" x14ac:dyDescent="0.25">
      <c r="A25" t="s">
        <v>41</v>
      </c>
      <c r="B25">
        <v>0.13</v>
      </c>
    </row>
    <row r="26" spans="1:2" x14ac:dyDescent="0.25">
      <c r="A26" t="s">
        <v>42</v>
      </c>
      <c r="B26">
        <v>3.94</v>
      </c>
    </row>
    <row r="27" spans="1:2" x14ac:dyDescent="0.25">
      <c r="A27" t="s">
        <v>43</v>
      </c>
      <c r="B27">
        <v>-0.05</v>
      </c>
    </row>
    <row r="28" spans="1:2" x14ac:dyDescent="0.25">
      <c r="A28" t="s">
        <v>44</v>
      </c>
      <c r="B28">
        <v>2.75</v>
      </c>
    </row>
    <row r="29" spans="1:2" x14ac:dyDescent="0.25">
      <c r="A29" t="s">
        <v>45</v>
      </c>
      <c r="B29">
        <v>-0.25</v>
      </c>
    </row>
    <row r="30" spans="1:2" x14ac:dyDescent="0.25">
      <c r="A30" t="s">
        <v>46</v>
      </c>
      <c r="B30">
        <v>1</v>
      </c>
    </row>
    <row r="31" spans="1:2" x14ac:dyDescent="0.25">
      <c r="A31" t="s">
        <v>47</v>
      </c>
      <c r="B31">
        <v>-0.33</v>
      </c>
    </row>
    <row r="32" spans="1:2" x14ac:dyDescent="0.25">
      <c r="A32" t="s">
        <v>48</v>
      </c>
      <c r="B32">
        <v>-0.09</v>
      </c>
    </row>
    <row r="33" spans="1:2" x14ac:dyDescent="0.25">
      <c r="A33" t="s">
        <v>49</v>
      </c>
      <c r="B33">
        <v>0.91</v>
      </c>
    </row>
    <row r="34" spans="1:2" x14ac:dyDescent="0.25">
      <c r="A34" t="s">
        <v>50</v>
      </c>
      <c r="B34">
        <v>3.47</v>
      </c>
    </row>
    <row r="35" spans="1:2" x14ac:dyDescent="0.25">
      <c r="A35" t="s">
        <v>51</v>
      </c>
      <c r="B35">
        <v>2.11</v>
      </c>
    </row>
    <row r="36" spans="1:2" x14ac:dyDescent="0.25">
      <c r="A36" t="s">
        <v>52</v>
      </c>
      <c r="B36">
        <v>-0.2</v>
      </c>
    </row>
    <row r="37" spans="1:2" x14ac:dyDescent="0.25">
      <c r="A37" t="s">
        <v>53</v>
      </c>
      <c r="B37">
        <v>-0.95</v>
      </c>
    </row>
    <row r="38" spans="1:2" x14ac:dyDescent="0.25">
      <c r="A38" t="s">
        <v>54</v>
      </c>
      <c r="B38">
        <v>0.16</v>
      </c>
    </row>
    <row r="39" spans="1:2" x14ac:dyDescent="0.25">
      <c r="A39" t="s">
        <v>55</v>
      </c>
      <c r="B39">
        <v>1.39</v>
      </c>
    </row>
    <row r="40" spans="1:2" x14ac:dyDescent="0.25">
      <c r="A40" t="s">
        <v>56</v>
      </c>
      <c r="B40">
        <v>6.6</v>
      </c>
    </row>
    <row r="41" spans="1:2" x14ac:dyDescent="0.25">
      <c r="A41" t="s">
        <v>57</v>
      </c>
      <c r="B41">
        <v>1.47</v>
      </c>
    </row>
    <row r="42" spans="1:2" x14ac:dyDescent="0.25">
      <c r="A42" t="s">
        <v>58</v>
      </c>
      <c r="B42">
        <v>0.23</v>
      </c>
    </row>
    <row r="43" spans="1:2" x14ac:dyDescent="0.25">
      <c r="A43" t="s">
        <v>59</v>
      </c>
      <c r="B43">
        <v>0.13</v>
      </c>
    </row>
    <row r="44" spans="1:2" x14ac:dyDescent="0.25">
      <c r="A44" t="s">
        <v>60</v>
      </c>
      <c r="B44">
        <v>0.78</v>
      </c>
    </row>
    <row r="45" spans="1:2" x14ac:dyDescent="0.25">
      <c r="A45" t="s">
        <v>61</v>
      </c>
      <c r="B45">
        <v>-0.54</v>
      </c>
    </row>
    <row r="46" spans="1:2" x14ac:dyDescent="0.25">
      <c r="A46" t="s">
        <v>62</v>
      </c>
      <c r="B46">
        <v>2.0499999999999998</v>
      </c>
    </row>
    <row r="47" spans="1:2" x14ac:dyDescent="0.25">
      <c r="A47" t="s">
        <v>63</v>
      </c>
      <c r="B47">
        <v>0.71</v>
      </c>
    </row>
    <row r="48" spans="1:2" x14ac:dyDescent="0.25">
      <c r="A48" t="s">
        <v>64</v>
      </c>
      <c r="B48">
        <v>-0.44</v>
      </c>
    </row>
    <row r="49" spans="1:2" x14ac:dyDescent="0.25">
      <c r="A49" t="s">
        <v>65</v>
      </c>
      <c r="B49">
        <v>0.47</v>
      </c>
    </row>
    <row r="50" spans="1:2" x14ac:dyDescent="0.25">
      <c r="A50" t="s">
        <v>66</v>
      </c>
      <c r="B50">
        <v>-0.4</v>
      </c>
    </row>
    <row r="51" spans="1:2" x14ac:dyDescent="0.25">
      <c r="A51" t="s">
        <v>67</v>
      </c>
      <c r="B51">
        <v>0.92</v>
      </c>
    </row>
    <row r="52" spans="1:2" x14ac:dyDescent="0.25">
      <c r="A52" t="s">
        <v>68</v>
      </c>
      <c r="B52">
        <v>0.68</v>
      </c>
    </row>
    <row r="53" spans="1:2" x14ac:dyDescent="0.25">
      <c r="A53" t="s">
        <v>69</v>
      </c>
      <c r="B53">
        <v>0.09</v>
      </c>
    </row>
    <row r="54" spans="1:2" x14ac:dyDescent="0.25">
      <c r="A54" t="s">
        <v>70</v>
      </c>
      <c r="B54">
        <v>2.4300000000000002</v>
      </c>
    </row>
    <row r="55" spans="1:2" x14ac:dyDescent="0.25">
      <c r="A55" t="s">
        <v>71</v>
      </c>
      <c r="B55">
        <v>1.01</v>
      </c>
    </row>
    <row r="56" spans="1:2" x14ac:dyDescent="0.25">
      <c r="A56" t="s">
        <v>72</v>
      </c>
      <c r="B56">
        <v>-1.02</v>
      </c>
    </row>
    <row r="57" spans="1:2" x14ac:dyDescent="0.25">
      <c r="A57" t="s">
        <v>73</v>
      </c>
      <c r="B57">
        <v>3.14</v>
      </c>
    </row>
    <row r="58" spans="1:2" x14ac:dyDescent="0.25">
      <c r="A58" t="s">
        <v>74</v>
      </c>
      <c r="B58">
        <v>0.47</v>
      </c>
    </row>
    <row r="59" spans="1:2" x14ac:dyDescent="0.25">
      <c r="A59" t="s">
        <v>75</v>
      </c>
      <c r="B59">
        <v>-0.56000000000000005</v>
      </c>
    </row>
    <row r="60" spans="1:2" x14ac:dyDescent="0.25">
      <c r="A60" t="s">
        <v>76</v>
      </c>
      <c r="B60">
        <v>0.44</v>
      </c>
    </row>
    <row r="61" spans="1:2" x14ac:dyDescent="0.25">
      <c r="A61" t="s">
        <v>77</v>
      </c>
      <c r="B61">
        <v>0.19</v>
      </c>
    </row>
    <row r="62" spans="1:2" x14ac:dyDescent="0.25">
      <c r="A62" t="s">
        <v>78</v>
      </c>
      <c r="B62">
        <v>8.33</v>
      </c>
    </row>
    <row r="63" spans="1:2" x14ac:dyDescent="0.25">
      <c r="A63" t="s">
        <v>79</v>
      </c>
      <c r="B63">
        <v>-0.15</v>
      </c>
    </row>
    <row r="64" spans="1:2" x14ac:dyDescent="0.25">
      <c r="A64" t="s">
        <v>80</v>
      </c>
      <c r="B64">
        <v>0.55000000000000004</v>
      </c>
    </row>
    <row r="65" spans="1:2" x14ac:dyDescent="0.25">
      <c r="A65" t="s">
        <v>81</v>
      </c>
      <c r="B65">
        <v>0.39</v>
      </c>
    </row>
    <row r="66" spans="1:2" x14ac:dyDescent="0.25">
      <c r="A66" t="s">
        <v>82</v>
      </c>
      <c r="B66">
        <v>4.55</v>
      </c>
    </row>
    <row r="67" spans="1:2" x14ac:dyDescent="0.25">
      <c r="A67" t="s">
        <v>83</v>
      </c>
      <c r="B67">
        <v>0.26</v>
      </c>
    </row>
    <row r="68" spans="1:2" x14ac:dyDescent="0.25">
      <c r="A68" t="s">
        <v>84</v>
      </c>
      <c r="B68">
        <v>0.6</v>
      </c>
    </row>
    <row r="69" spans="1:2" x14ac:dyDescent="0.25">
      <c r="A69" t="s">
        <v>85</v>
      </c>
      <c r="B69">
        <v>1.06</v>
      </c>
    </row>
    <row r="70" spans="1:2" x14ac:dyDescent="0.25">
      <c r="A70" t="s">
        <v>86</v>
      </c>
      <c r="B70">
        <v>-0.26</v>
      </c>
    </row>
    <row r="71" spans="1:2" x14ac:dyDescent="0.25">
      <c r="A71" t="s">
        <v>97</v>
      </c>
      <c r="B71">
        <v>0.76</v>
      </c>
    </row>
    <row r="72" spans="1:2" x14ac:dyDescent="0.25">
      <c r="A72" t="s">
        <v>98</v>
      </c>
      <c r="B72">
        <v>1.91</v>
      </c>
    </row>
    <row r="73" spans="1:2" x14ac:dyDescent="0.25">
      <c r="A73" t="s">
        <v>99</v>
      </c>
      <c r="B73">
        <v>7.0000000000000007E-2</v>
      </c>
    </row>
    <row r="74" spans="1:2" x14ac:dyDescent="0.25">
      <c r="A74" t="s">
        <v>100</v>
      </c>
      <c r="B74">
        <v>-0.06</v>
      </c>
    </row>
    <row r="75" spans="1:2" x14ac:dyDescent="0.25">
      <c r="A75" t="s">
        <v>101</v>
      </c>
      <c r="B75">
        <v>-0.68</v>
      </c>
    </row>
    <row r="76" spans="1:2" x14ac:dyDescent="0.25">
      <c r="A76" t="s">
        <v>102</v>
      </c>
      <c r="B76">
        <v>1.21</v>
      </c>
    </row>
    <row r="77" spans="1:2" x14ac:dyDescent="0.25">
      <c r="A77" t="s">
        <v>103</v>
      </c>
      <c r="B77">
        <v>0.18</v>
      </c>
    </row>
    <row r="78" spans="1:2" x14ac:dyDescent="0.25">
      <c r="A78" t="s">
        <v>104</v>
      </c>
      <c r="B78">
        <v>0.62</v>
      </c>
    </row>
    <row r="79" spans="1:2" x14ac:dyDescent="0.25">
      <c r="A79" t="s">
        <v>105</v>
      </c>
      <c r="B79">
        <v>1.66</v>
      </c>
    </row>
    <row r="80" spans="1:2" x14ac:dyDescent="0.25">
      <c r="A80" t="s">
        <v>106</v>
      </c>
      <c r="B80">
        <v>-0.66</v>
      </c>
    </row>
    <row r="81" spans="1:2" x14ac:dyDescent="0.25">
      <c r="A81" t="s">
        <v>107</v>
      </c>
      <c r="B81">
        <v>-0.41</v>
      </c>
    </row>
    <row r="82" spans="1:2" x14ac:dyDescent="0.25">
      <c r="A82" t="s">
        <v>108</v>
      </c>
      <c r="B82">
        <v>-0.15</v>
      </c>
    </row>
    <row r="83" spans="1:2" x14ac:dyDescent="0.25">
      <c r="A83" t="s">
        <v>109</v>
      </c>
      <c r="B83">
        <v>0.75</v>
      </c>
    </row>
    <row r="84" spans="1:2" x14ac:dyDescent="0.25">
      <c r="A84" t="s">
        <v>110</v>
      </c>
      <c r="B84">
        <v>1.39</v>
      </c>
    </row>
    <row r="85" spans="1:2" x14ac:dyDescent="0.25">
      <c r="A85" t="s">
        <v>111</v>
      </c>
      <c r="B85">
        <v>0.33</v>
      </c>
    </row>
    <row r="86" spans="1:2" x14ac:dyDescent="0.25">
      <c r="A86" t="s">
        <v>112</v>
      </c>
      <c r="B86">
        <v>0.37</v>
      </c>
    </row>
    <row r="87" spans="1:2" x14ac:dyDescent="0.25">
      <c r="A87" t="s">
        <v>113</v>
      </c>
      <c r="B87">
        <v>0.57999999999999996</v>
      </c>
    </row>
    <row r="88" spans="1:2" x14ac:dyDescent="0.25">
      <c r="A88" t="s">
        <v>114</v>
      </c>
      <c r="B88">
        <v>2.37</v>
      </c>
    </row>
    <row r="89" spans="1:2" x14ac:dyDescent="0.25">
      <c r="A89" t="s">
        <v>115</v>
      </c>
      <c r="B89">
        <v>1.68</v>
      </c>
    </row>
    <row r="90" spans="1:2" x14ac:dyDescent="0.25">
      <c r="A90" t="s">
        <v>116</v>
      </c>
      <c r="B90">
        <v>1.73</v>
      </c>
    </row>
    <row r="91" spans="1:2" x14ac:dyDescent="0.25">
      <c r="A91" t="s">
        <v>117</v>
      </c>
      <c r="B91">
        <v>0.1</v>
      </c>
    </row>
    <row r="92" spans="1:2" x14ac:dyDescent="0.25">
      <c r="A92" t="s">
        <v>118</v>
      </c>
      <c r="B92">
        <v>1.76</v>
      </c>
    </row>
    <row r="93" spans="1:2" x14ac:dyDescent="0.25">
      <c r="A93" t="s">
        <v>119</v>
      </c>
      <c r="B93">
        <v>-0.26</v>
      </c>
    </row>
    <row r="94" spans="1:2" x14ac:dyDescent="0.25">
      <c r="A94" t="s">
        <v>120</v>
      </c>
      <c r="B94">
        <v>-0.42</v>
      </c>
    </row>
    <row r="95" spans="1:2" x14ac:dyDescent="0.25">
      <c r="A95" t="s">
        <v>121</v>
      </c>
      <c r="B95">
        <v>3.04</v>
      </c>
    </row>
    <row r="96" spans="1:2" x14ac:dyDescent="0.25">
      <c r="A96" t="s">
        <v>123</v>
      </c>
      <c r="B96">
        <v>1.1399999999999999</v>
      </c>
    </row>
    <row r="97" spans="1:2" x14ac:dyDescent="0.25">
      <c r="A97" t="s">
        <v>125</v>
      </c>
      <c r="B97">
        <v>1.0900000000000001</v>
      </c>
    </row>
    <row r="98" spans="1:2" x14ac:dyDescent="0.25">
      <c r="A98" t="s">
        <v>126</v>
      </c>
      <c r="B98">
        <v>-0.12</v>
      </c>
    </row>
    <row r="99" spans="1:2" x14ac:dyDescent="0.25">
      <c r="A99" t="s">
        <v>127</v>
      </c>
      <c r="B99">
        <v>0.63</v>
      </c>
    </row>
    <row r="100" spans="1:2" x14ac:dyDescent="0.25">
      <c r="A100" t="s">
        <v>129</v>
      </c>
      <c r="B100">
        <v>-0.47</v>
      </c>
    </row>
    <row r="101" spans="1:2" x14ac:dyDescent="0.25">
      <c r="A101" t="s">
        <v>131</v>
      </c>
      <c r="B101">
        <v>0.33</v>
      </c>
    </row>
    <row r="102" spans="1:2" x14ac:dyDescent="0.25">
      <c r="A102" t="s">
        <v>132</v>
      </c>
      <c r="B102">
        <v>-0.45</v>
      </c>
    </row>
    <row r="103" spans="1:2" x14ac:dyDescent="0.25">
      <c r="A103" t="s">
        <v>135</v>
      </c>
      <c r="B103">
        <v>-0.28000000000000003</v>
      </c>
    </row>
    <row r="104" spans="1:2" x14ac:dyDescent="0.25">
      <c r="A104" t="s">
        <v>136</v>
      </c>
      <c r="B104">
        <v>0.26</v>
      </c>
    </row>
    <row r="105" spans="1:2" x14ac:dyDescent="0.25">
      <c r="A105" t="s">
        <v>137</v>
      </c>
      <c r="B105">
        <v>-0.66</v>
      </c>
    </row>
    <row r="106" spans="1:2" x14ac:dyDescent="0.25">
      <c r="A106" t="s">
        <v>138</v>
      </c>
      <c r="B106">
        <v>0.57999999999999996</v>
      </c>
    </row>
    <row r="107" spans="1:2" x14ac:dyDescent="0.25">
      <c r="A107" t="s">
        <v>140</v>
      </c>
      <c r="B107">
        <v>1.99</v>
      </c>
    </row>
    <row r="108" spans="1:2" x14ac:dyDescent="0.25">
      <c r="A108" t="s">
        <v>142</v>
      </c>
      <c r="B108">
        <v>0.28000000000000003</v>
      </c>
    </row>
    <row r="109" spans="1:2" x14ac:dyDescent="0.25">
      <c r="A109" t="s">
        <v>143</v>
      </c>
      <c r="B109">
        <v>0.16</v>
      </c>
    </row>
    <row r="110" spans="1:2" x14ac:dyDescent="0.25">
      <c r="A110" t="s">
        <v>144</v>
      </c>
      <c r="B110">
        <v>0.89</v>
      </c>
    </row>
    <row r="111" spans="1:2" x14ac:dyDescent="0.25">
      <c r="A111" t="s">
        <v>145</v>
      </c>
      <c r="B111">
        <v>0.25</v>
      </c>
    </row>
    <row r="112" spans="1:2" x14ac:dyDescent="0.25">
      <c r="A112" t="s">
        <v>147</v>
      </c>
      <c r="B112">
        <v>-0.05</v>
      </c>
    </row>
    <row r="113" spans="1:2" x14ac:dyDescent="0.25">
      <c r="A113" t="s">
        <v>148</v>
      </c>
      <c r="B113">
        <v>0.97</v>
      </c>
    </row>
    <row r="114" spans="1:2" x14ac:dyDescent="0.25">
      <c r="A114" t="s">
        <v>149</v>
      </c>
      <c r="B114">
        <v>-0.19</v>
      </c>
    </row>
    <row r="115" spans="1:2" x14ac:dyDescent="0.25">
      <c r="A115" t="s">
        <v>150</v>
      </c>
      <c r="B115">
        <v>0.59</v>
      </c>
    </row>
    <row r="116" spans="1:2" x14ac:dyDescent="0.25">
      <c r="A116" t="s">
        <v>151</v>
      </c>
      <c r="B116">
        <v>0.6</v>
      </c>
    </row>
    <row r="117" spans="1:2" x14ac:dyDescent="0.25">
      <c r="A117" t="s">
        <v>152</v>
      </c>
      <c r="B117">
        <v>-0.09</v>
      </c>
    </row>
    <row r="118" spans="1:2" x14ac:dyDescent="0.25">
      <c r="A118" t="s">
        <v>153</v>
      </c>
      <c r="B118">
        <v>4.24</v>
      </c>
    </row>
    <row r="119" spans="1:2" x14ac:dyDescent="0.25">
      <c r="A119" t="s">
        <v>154</v>
      </c>
      <c r="B119">
        <v>2.13</v>
      </c>
    </row>
    <row r="120" spans="1:2" x14ac:dyDescent="0.25">
      <c r="A120" t="s">
        <v>155</v>
      </c>
      <c r="B120">
        <v>0.83</v>
      </c>
    </row>
    <row r="121" spans="1:2" x14ac:dyDescent="0.25">
      <c r="A121" t="s">
        <v>156</v>
      </c>
      <c r="B121">
        <v>0.89</v>
      </c>
    </row>
    <row r="122" spans="1:2" x14ac:dyDescent="0.25">
      <c r="A122" t="s">
        <v>157</v>
      </c>
      <c r="B122">
        <v>-0.13</v>
      </c>
    </row>
    <row r="123" spans="1:2" x14ac:dyDescent="0.25">
      <c r="A123" t="s">
        <v>158</v>
      </c>
      <c r="B123">
        <v>-0.22</v>
      </c>
    </row>
    <row r="124" spans="1:2" x14ac:dyDescent="0.25">
      <c r="A124" t="s">
        <v>159</v>
      </c>
      <c r="B124">
        <v>0.51</v>
      </c>
    </row>
    <row r="125" spans="1:2" x14ac:dyDescent="0.25">
      <c r="A125" t="s">
        <v>160</v>
      </c>
      <c r="B125">
        <v>0.08</v>
      </c>
    </row>
    <row r="126" spans="1:2" x14ac:dyDescent="0.25">
      <c r="A126" t="s">
        <v>161</v>
      </c>
      <c r="B126">
        <v>0.64</v>
      </c>
    </row>
    <row r="127" spans="1:2" x14ac:dyDescent="0.25">
      <c r="A127" t="s">
        <v>162</v>
      </c>
      <c r="B127">
        <v>1.1299999999999999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最新PE百分位</vt:lpstr>
      <vt:lpstr>上市时间筛选后</vt:lpstr>
      <vt:lpstr>贡献度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龙宇</cp:lastModifiedBy>
  <dcterms:created xsi:type="dcterms:W3CDTF">2025-05-27T11:08:39Z</dcterms:created>
  <dcterms:modified xsi:type="dcterms:W3CDTF">2025-05-28T04:16:15Z</dcterms:modified>
</cp:coreProperties>
</file>