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core-Pitcher" sheetId="1" r:id="rId4"/>
    <sheet state="visible" name="Score-Batter" sheetId="2" r:id="rId5"/>
    <sheet state="visible" name="Player" sheetId="3" r:id="rId6"/>
    <sheet state="hidden" name="통산 성적(~23)" sheetId="4" r:id="rId7"/>
    <sheet state="hidden" name="시즌별 정리" sheetId="5" r:id="rId8"/>
    <sheet state="hidden" name="통산 성적(~24) (김희제 포함)" sheetId="6" r:id="rId9"/>
    <sheet state="hidden" name="22년 샘프리그(22)" sheetId="7" r:id="rId10"/>
    <sheet state="hidden" name="22년 드림즈(23)" sheetId="8" r:id="rId11"/>
    <sheet state="hidden" name="23년 상반기 코모도(23)" sheetId="9" r:id="rId12"/>
    <sheet state="hidden" name="23년 디비전 리그(23)" sheetId="10" r:id="rId13"/>
    <sheet state="visible" name="통산 성적(~25)" sheetId="11" r:id="rId14"/>
    <sheet state="visible" name="25년 시즌" sheetId="12" r:id="rId15"/>
    <sheet state="hidden" name="23 서구하반기(24)" sheetId="13" r:id="rId16"/>
    <sheet state="hidden" name="23 下코모도리그(24)" sheetId="14" r:id="rId17"/>
    <sheet state="hidden" name="24 上코모도리그(24)" sheetId="15" r:id="rId18"/>
    <sheet state="hidden" name="24 上디비전리그(24)" sheetId="16" r:id="rId19"/>
    <sheet state="visible" name="24 下코모도(6-A)(25)" sheetId="17" r:id="rId20"/>
    <sheet state="visible" name="24 下코모도(6-C)(25)" sheetId="18" r:id="rId21"/>
    <sheet state="visible" name="25 上코모도(6-BB)(25)" sheetId="19" r:id="rId22"/>
    <sheet state="hidden" name="25 下디비전(26)" sheetId="20" r:id="rId23"/>
    <sheet state="visible" name="22년 시즌" sheetId="21" r:id="rId24"/>
    <sheet state="visible" name="23년 시즌" sheetId="22" r:id="rId25"/>
    <sheet state="visible" name="24년 시즌" sheetId="23" r:id="rId26"/>
    <sheet state="hidden" name="팀짜보기" sheetId="24" r:id="rId27"/>
  </sheets>
  <definedNames/>
  <calcPr/>
  <extLst>
    <ext uri="GoogleSheetsCustomDataVersion2">
      <go:sheetsCustomData xmlns:go="http://customooxmlschemas.google.com/" r:id="rId28" roundtripDataChecksum="9GYGTGhDdNeNDGp1jyniSN0VzycolUtX0kZTp2ARsEc="/>
    </ext>
  </extLst>
</workbook>
</file>

<file path=xl/sharedStrings.xml><?xml version="1.0" encoding="utf-8"?>
<sst xmlns="http://schemas.openxmlformats.org/spreadsheetml/2006/main" count="2109" uniqueCount="235">
  <si>
    <t>표 1</t>
  </si>
  <si>
    <t>이름</t>
  </si>
  <si>
    <t>이닝</t>
  </si>
  <si>
    <t>방어율</t>
  </si>
  <si>
    <t>탈삼진</t>
  </si>
  <si>
    <t>피안타율</t>
  </si>
  <si>
    <t>제구</t>
  </si>
  <si>
    <t>WHIP</t>
  </si>
  <si>
    <t>타자수</t>
  </si>
  <si>
    <t>타석수</t>
  </si>
  <si>
    <t>아웃수</t>
  </si>
  <si>
    <t>탈삼진수</t>
  </si>
  <si>
    <t>피안타수</t>
  </si>
  <si>
    <t>사사구수</t>
  </si>
  <si>
    <t>이닝수</t>
  </si>
  <si>
    <t>방어율수</t>
  </si>
  <si>
    <t>피안타율수</t>
  </si>
  <si>
    <t>이닝당 사사구수</t>
  </si>
  <si>
    <t>WHIP수</t>
  </si>
  <si>
    <t>김병진</t>
  </si>
  <si>
    <t>김형준</t>
  </si>
  <si>
    <t>조태형</t>
  </si>
  <si>
    <t>류동현</t>
  </si>
  <si>
    <t>박영준</t>
  </si>
  <si>
    <t>이동진</t>
  </si>
  <si>
    <t>타율</t>
  </si>
  <si>
    <t>득점</t>
  </si>
  <si>
    <t>타점</t>
  </si>
  <si>
    <t>도루</t>
  </si>
  <si>
    <t>OPS</t>
  </si>
  <si>
    <t>Value Create</t>
  </si>
  <si>
    <t>타수수</t>
  </si>
  <si>
    <t>안타수</t>
  </si>
  <si>
    <t>삼진수</t>
  </si>
  <si>
    <t>볼넷수</t>
  </si>
  <si>
    <t>타율수</t>
  </si>
  <si>
    <t>득점수</t>
  </si>
  <si>
    <t>타점수</t>
  </si>
  <si>
    <t>도루수</t>
  </si>
  <si>
    <t>OPS수</t>
  </si>
  <si>
    <t>김재영</t>
  </si>
  <si>
    <t>김기태</t>
  </si>
  <si>
    <t>권강현</t>
  </si>
  <si>
    <t>김범희</t>
  </si>
  <si>
    <t>김태양</t>
  </si>
  <si>
    <t>윤태규</t>
  </si>
  <si>
    <t>김현철</t>
  </si>
  <si>
    <t>박재현</t>
  </si>
  <si>
    <t>남동수</t>
  </si>
  <si>
    <t>백정철</t>
  </si>
  <si>
    <t>주혁진</t>
  </si>
  <si>
    <t>차현철</t>
  </si>
  <si>
    <t>김상훈</t>
  </si>
  <si>
    <t>임지헌</t>
  </si>
  <si>
    <t>권혁진</t>
  </si>
  <si>
    <t>김민석</t>
  </si>
  <si>
    <t>이철민</t>
  </si>
  <si>
    <t>등번호</t>
  </si>
  <si>
    <t>영어 이름</t>
  </si>
  <si>
    <t>어워즈</t>
  </si>
  <si>
    <t>리그 참여</t>
  </si>
  <si>
    <t>리그 타이틀</t>
  </si>
  <si>
    <t>생년월일</t>
  </si>
  <si>
    <t>투구</t>
  </si>
  <si>
    <t>타격</t>
  </si>
  <si>
    <t>KWON KANG HYUN</t>
  </si>
  <si>
    <t>우투</t>
  </si>
  <si>
    <t>우타</t>
  </si>
  <si>
    <t>KWON HUCK JIN</t>
  </si>
  <si>
    <t>KIM KI TAE</t>
  </si>
  <si>
    <t>Golden_C</t>
  </si>
  <si>
    <t>개인 통산 OPS 1.407</t>
  </si>
  <si>
    <t>KIM MIN SEOK</t>
  </si>
  <si>
    <t>좌투</t>
  </si>
  <si>
    <t>좌타</t>
  </si>
  <si>
    <t>KIM BEOM HUI</t>
  </si>
  <si>
    <t>25년 코모도 상반기 출루율왕</t>
  </si>
  <si>
    <t>KIM BYEONG JIN</t>
  </si>
  <si>
    <t>24년 코모도 하반기 방어율왕</t>
  </si>
  <si>
    <t>KIM SANG HOON</t>
  </si>
  <si>
    <t>KIM JEA YOUNG</t>
  </si>
  <si>
    <t>MVP</t>
  </si>
  <si>
    <t>개인 통산 최초 100안타, 100득점, 100도루\n25년 코모도 상반기 타율왕, 안타왕, 득점왕</t>
  </si>
  <si>
    <t>KIM TAE YANG</t>
  </si>
  <si>
    <t>KIM HYUN CHEOL</t>
  </si>
  <si>
    <t>KIM HYUNG JUN</t>
  </si>
  <si>
    <t>Golden_P</t>
  </si>
  <si>
    <t>24년 코모도 하반기 최다타점\n25년 코모도 상반기 방어율왕\n개인 통산 최저 방어율, 사사구</t>
  </si>
  <si>
    <t>NAM DONG SOO</t>
  </si>
  <si>
    <t>양타</t>
  </si>
  <si>
    <t>RYU DONG HYUN</t>
  </si>
  <si>
    <t>PARK YOUNG JUN</t>
  </si>
  <si>
    <t>PARK JAE HYUN</t>
  </si>
  <si>
    <t>BAEK JEONG CHEOL</t>
  </si>
  <si>
    <t>YOON TAE GYU</t>
  </si>
  <si>
    <t>LEE DONG JIN</t>
  </si>
  <si>
    <t>LEE CHEOL MIN</t>
  </si>
  <si>
    <t>LIM JI HEON</t>
  </si>
  <si>
    <t>CHO TAE HYEONG</t>
  </si>
  <si>
    <t>개인 통산 최다 탈삼진</t>
  </si>
  <si>
    <t>JU HYUK JIN</t>
  </si>
  <si>
    <t>CHA HYUN CHUL</t>
  </si>
  <si>
    <t>◎ 라스칼 통산 성적 (~'23 Season)</t>
  </si>
  <si>
    <t>1. 타자 기록</t>
  </si>
  <si>
    <t>게임수</t>
  </si>
  <si>
    <t>타석</t>
  </si>
  <si>
    <t>타수</t>
  </si>
  <si>
    <t>안타</t>
  </si>
  <si>
    <t>1루타</t>
  </si>
  <si>
    <t>2루타</t>
  </si>
  <si>
    <t>3루타</t>
  </si>
  <si>
    <t>홈런</t>
  </si>
  <si>
    <t>사사구</t>
  </si>
  <si>
    <t>삼진</t>
  </si>
  <si>
    <t>삼진률</t>
  </si>
  <si>
    <t>장타율</t>
  </si>
  <si>
    <t>출루율</t>
  </si>
  <si>
    <t>아웃 比
삼진률</t>
  </si>
  <si>
    <t>출루율 등수</t>
  </si>
  <si>
    <t>OPS
등수</t>
  </si>
  <si>
    <t>김희제</t>
  </si>
  <si>
    <t>총합</t>
  </si>
  <si>
    <t>2. 투수 기록</t>
  </si>
  <si>
    <t>승</t>
  </si>
  <si>
    <t>패</t>
  </si>
  <si>
    <t>세</t>
  </si>
  <si>
    <t>타자</t>
  </si>
  <si>
    <t>피안타</t>
  </si>
  <si>
    <t>피홈런</t>
  </si>
  <si>
    <t>볼넷</t>
  </si>
  <si>
    <t>사구</t>
  </si>
  <si>
    <t>실점</t>
  </si>
  <si>
    <t>자책점</t>
  </si>
  <si>
    <t>경기/이닝</t>
  </si>
  <si>
    <t>이닝/K</t>
  </si>
  <si>
    <t>수비성공률</t>
  </si>
  <si>
    <t>-</t>
  </si>
  <si>
    <t>◎ 라스칼 통산 성적</t>
  </si>
  <si>
    <t>1. 리그별 타율</t>
  </si>
  <si>
    <t>22년</t>
  </si>
  <si>
    <t>23년</t>
  </si>
  <si>
    <t>24년</t>
  </si>
  <si>
    <t>25년</t>
  </si>
  <si>
    <t>上샘프</t>
  </si>
  <si>
    <t>下드림즈</t>
  </si>
  <si>
    <t>上코모도</t>
  </si>
  <si>
    <t>上디비전</t>
  </si>
  <si>
    <t>下서구</t>
  </si>
  <si>
    <t>下코모도</t>
  </si>
  <si>
    <t>上코모도
(6부-B)</t>
  </si>
  <si>
    <t>下코모도
(6부C+A)</t>
  </si>
  <si>
    <t>上코모도
(6부-BB)</t>
  </si>
  <si>
    <t>디비전</t>
  </si>
  <si>
    <t>규정 타석 미달</t>
  </si>
  <si>
    <t>타율 0.300 미만</t>
  </si>
  <si>
    <t>타율 0.500 미만</t>
  </si>
  <si>
    <t>타율 0.500 이상</t>
  </si>
  <si>
    <t>타율 0.700 이상</t>
  </si>
  <si>
    <t>◎ 22년 상반기 샘프리그</t>
  </si>
  <si>
    <t>◎ 22년 하반기 드림즈리그</t>
  </si>
  <si>
    <t>◎ 23년 상반기 코모도리그</t>
  </si>
  <si>
    <t>선수명</t>
  </si>
  <si>
    <t>경기</t>
  </si>
  <si>
    <t>BB</t>
  </si>
  <si>
    <t>HP</t>
  </si>
  <si>
    <t>자책</t>
  </si>
  <si>
    <t>◎ 23년 상반기 디비전리그</t>
  </si>
  <si>
    <t>세이브</t>
  </si>
  <si>
    <t>◎ 라스칼 통산 성적 (~'25 Season)</t>
  </si>
  <si>
    <t>전년 대비</t>
  </si>
  <si>
    <t>이닝당
사사구</t>
  </si>
  <si>
    <t>이닝 당
사사구</t>
  </si>
  <si>
    <t>이닝 당
삼진</t>
  </si>
  <si>
    <t>구분</t>
  </si>
  <si>
    <t>통산</t>
  </si>
  <si>
    <t>◎ '25시즌 Rascal 성적</t>
  </si>
  <si>
    <t>삼진율</t>
  </si>
  <si>
    <t>아웃 比
삼진율</t>
  </si>
  <si>
    <t>타율
등수</t>
  </si>
  <si>
    <t>4구</t>
  </si>
  <si>
    <t>타격방해</t>
  </si>
  <si>
    <t>실책</t>
  </si>
  <si>
    <t>Fine Play</t>
  </si>
  <si>
    <t>경기당
평균 이닝</t>
  </si>
  <si>
    <t>사사구
/100타자</t>
  </si>
  <si>
    <t>폭투</t>
  </si>
  <si>
    <t>보크</t>
  </si>
  <si>
    <t>`</t>
  </si>
  <si>
    <t>◎ 23년 하반기 서구 리그 ('24)</t>
  </si>
  <si>
    <t>◎ 23년 하반기 코모도리그 ('24)</t>
  </si>
  <si>
    <t>◎ 24년 상반기 코모도리그 ('24)</t>
  </si>
  <si>
    <t>◎ 24년 상반기 디비전리그 ('24)</t>
  </si>
  <si>
    <t>◎ 24년 하반기 디비전리그 6부-A ('25)</t>
  </si>
  <si>
    <t>수비
성공률</t>
  </si>
  <si>
    <t>◎ 24년 하반기 디비전리그 6부-C ('25)</t>
  </si>
  <si>
    <t xml:space="preserve"> </t>
  </si>
  <si>
    <t>◎ 25년 상반기 코모도리그 6부-BB ('25)</t>
  </si>
  <si>
    <t>주루사</t>
  </si>
  <si>
    <t>◎ 25년 하반기 디비전리그 ('26)</t>
  </si>
  <si>
    <t>◎ '22시즌 Rascal 성적</t>
  </si>
  <si>
    <t>◎ '23시즌 Rascal 성적</t>
  </si>
  <si>
    <t>◎ '24시즌 Rascal 성적</t>
  </si>
  <si>
    <t>◎ 라스칼 통산 성적 (~'24 Season)</t>
  </si>
  <si>
    <t>포지션</t>
  </si>
  <si>
    <t>중견수/투수</t>
  </si>
  <si>
    <t>1루수/포수</t>
  </si>
  <si>
    <t>포수/</t>
  </si>
  <si>
    <t>우익수/</t>
  </si>
  <si>
    <t>유격수/투수</t>
  </si>
  <si>
    <t>1루수/</t>
  </si>
  <si>
    <t>중견수/유격수</t>
  </si>
  <si>
    <t>3루수/2루수</t>
  </si>
  <si>
    <t>경우1.</t>
  </si>
  <si>
    <t>경우4</t>
  </si>
  <si>
    <t>투수/1루수</t>
  </si>
  <si>
    <t>타순</t>
  </si>
  <si>
    <t>청팀</t>
  </si>
  <si>
    <t>백팀</t>
  </si>
  <si>
    <t>유격수/중견수</t>
  </si>
  <si>
    <t>3루수/</t>
  </si>
  <si>
    <t>CF</t>
  </si>
  <si>
    <t>SS</t>
  </si>
  <si>
    <t>좌익수/1루수</t>
  </si>
  <si>
    <t>RF</t>
  </si>
  <si>
    <t>2B</t>
  </si>
  <si>
    <t>LF</t>
  </si>
  <si>
    <t>P</t>
  </si>
  <si>
    <t>C</t>
  </si>
  <si>
    <t>3B</t>
  </si>
  <si>
    <t>좌익수/투수</t>
  </si>
  <si>
    <t>투수/3루수</t>
  </si>
  <si>
    <t>2루수/유격수</t>
  </si>
  <si>
    <t>1B</t>
  </si>
  <si>
    <t>경우2</t>
  </si>
  <si>
    <t>경우3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</si>
</sst>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0.0"/>
    <numFmt numFmtId="165" formatCode="0.00&quot; &quot;"/>
    <numFmt numFmtId="166" formatCode="0.000"/>
    <numFmt numFmtId="167" formatCode="0.0%"/>
    <numFmt numFmtId="168" formatCode="0.000&quot; &quot;"/>
    <numFmt numFmtId="169" formatCode="&quot;+&quot;#,##0.000;&quot;-&quot;#,##0.000"/>
    <numFmt numFmtId="170" formatCode="&quot;+&quot;0.0%;&quot;-&quot;0.0%"/>
    <numFmt numFmtId="171" formatCode="&quot;+&quot;#,##0.0;&quot;-&quot;#,##0.0"/>
    <numFmt numFmtId="172" formatCode="&quot;+&quot;#,##0.00;&quot;-&quot;#,##0.00"/>
    <numFmt numFmtId="173" formatCode="&quot;+&quot;0.00"/>
    <numFmt numFmtId="174" formatCode="&quot;+&quot;0.0"/>
    <numFmt numFmtId="175" formatCode="0&quot; &quot;;\(0\)"/>
  </numFmts>
  <fonts count="20">
    <font>
      <sz val="11.0"/>
      <color rgb="FF000000"/>
      <name val="Helvetica Neue"/>
      <scheme val="minor"/>
    </font>
    <font>
      <sz val="15.0"/>
      <color rgb="FF000000"/>
      <name val="Calibri"/>
    </font>
    <font>
      <sz val="11.0"/>
      <color rgb="FF000000"/>
      <name val="Malgun Gothic"/>
    </font>
    <font>
      <b/>
      <sz val="11.0"/>
      <color rgb="FF000000"/>
      <name val="Malgun Gothic"/>
    </font>
    <font>
      <b/>
      <sz val="12.0"/>
      <color rgb="FF000000"/>
      <name val="Malgun Gothic"/>
    </font>
    <font>
      <b/>
      <sz val="10.0"/>
      <color rgb="FF000000"/>
      <name val="Malgun Gothic"/>
    </font>
    <font>
      <sz val="10.0"/>
      <color rgb="FF000000"/>
      <name val="Malgun Gothic"/>
    </font>
    <font>
      <sz val="10.0"/>
      <color rgb="FF000000"/>
      <name val="Calibri"/>
    </font>
    <font>
      <sz val="10.0"/>
      <color rgb="FF000000"/>
      <name val="Times New Roman"/>
    </font>
    <font>
      <b/>
      <sz val="16.0"/>
      <color rgb="FF000000"/>
      <name val="Malgun Gothic"/>
    </font>
    <font>
      <sz val="12.0"/>
      <color rgb="FF000000"/>
      <name val="Malgun Gothic"/>
    </font>
    <font>
      <b/>
      <sz val="12.0"/>
      <color rgb="FFFF0000"/>
      <name val="Malgun Gothic"/>
    </font>
    <font>
      <b/>
      <sz val="12.0"/>
      <color rgb="FFFFFFFF"/>
      <name val="Malgun Gothic"/>
    </font>
    <font/>
    <font>
      <sz val="11.0"/>
      <color rgb="FF9C0006"/>
      <name val="Malgun Gothic"/>
    </font>
    <font>
      <sz val="11.0"/>
      <color rgb="FF9C5700"/>
      <name val="Malgun Gothic"/>
    </font>
    <font>
      <sz val="11.0"/>
      <color rgb="FF006100"/>
      <name val="Malgun Gothic"/>
    </font>
    <font>
      <b/>
      <sz val="14.0"/>
      <color rgb="FF000000"/>
      <name val="Malgun Gothic"/>
    </font>
    <font>
      <b/>
      <sz val="11.0"/>
      <color rgb="FFFFFFFF"/>
      <name val="Malgun Gothic"/>
    </font>
    <font>
      <sz val="11.0"/>
      <color rgb="FFFFFFFF"/>
      <name val="Malgun Gothic"/>
    </font>
  </fonts>
  <fills count="25">
    <fill>
      <patternFill patternType="none"/>
    </fill>
    <fill>
      <patternFill patternType="lightGray"/>
    </fill>
    <fill>
      <patternFill patternType="solid">
        <fgColor rgb="FFBDC0BF"/>
        <bgColor rgb="FFBDC0BF"/>
      </patternFill>
    </fill>
    <fill>
      <patternFill patternType="solid">
        <fgColor rgb="FFFFE699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BDD6EE"/>
        <bgColor rgb="FFBDD6EE"/>
      </patternFill>
    </fill>
    <fill>
      <patternFill patternType="solid">
        <fgColor rgb="FFFFC000"/>
        <bgColor rgb="FFFFC000"/>
      </patternFill>
    </fill>
    <fill>
      <patternFill patternType="solid">
        <fgColor rgb="FF000000"/>
        <bgColor rgb="FF000000"/>
      </patternFill>
    </fill>
    <fill>
      <patternFill patternType="solid">
        <fgColor rgb="FFFAF3DB"/>
        <bgColor rgb="FFFAF3DB"/>
      </patternFill>
    </fill>
    <fill>
      <patternFill patternType="solid">
        <fgColor rgb="FFD9D9D9"/>
        <bgColor rgb="FFD9D9D9"/>
      </patternFill>
    </fill>
    <fill>
      <patternFill patternType="solid">
        <fgColor rgb="FF3F3F3F"/>
        <bgColor rgb="FF3F3F3F"/>
      </patternFill>
    </fill>
    <fill>
      <patternFill patternType="solid">
        <fgColor rgb="FFC8C8C8"/>
        <bgColor rgb="FFC8C8C8"/>
      </patternFill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C6EFCE"/>
        <bgColor rgb="FFC6EFCE"/>
      </patternFill>
    </fill>
    <fill>
      <patternFill patternType="solid">
        <fgColor rgb="FFDEEAF6"/>
        <bgColor rgb="FFDEEAF6"/>
      </patternFill>
    </fill>
    <fill>
      <patternFill patternType="solid">
        <fgColor rgb="FFFBE4D5"/>
        <bgColor rgb="FFFBE4D5"/>
      </patternFill>
    </fill>
    <fill>
      <patternFill patternType="solid">
        <fgColor rgb="FFBED7EE"/>
        <bgColor rgb="FFBED7EE"/>
      </patternFill>
    </fill>
    <fill>
      <patternFill patternType="solid">
        <fgColor rgb="FFC5DEB5"/>
        <bgColor rgb="FFC5DEB5"/>
      </patternFill>
    </fill>
    <fill>
      <patternFill patternType="solid">
        <fgColor rgb="FF595959"/>
        <bgColor rgb="FF595959"/>
      </patternFill>
    </fill>
    <fill>
      <patternFill patternType="solid">
        <fgColor rgb="FFB4C6E7"/>
        <bgColor rgb="FFB4C6E7"/>
      </patternFill>
    </fill>
    <fill>
      <patternFill patternType="solid">
        <fgColor rgb="FFBFBFBF"/>
        <bgColor rgb="FFBFBFBF"/>
      </patternFill>
    </fill>
    <fill>
      <patternFill patternType="solid">
        <fgColor rgb="FFD9E2F3"/>
        <bgColor rgb="FFD9E2F3"/>
      </patternFill>
    </fill>
    <fill>
      <patternFill patternType="solid">
        <fgColor rgb="FFFFF2CB"/>
        <bgColor rgb="FFFFF2CB"/>
      </patternFill>
    </fill>
  </fills>
  <borders count="68">
    <border/>
    <border>
      <left style="thin">
        <color rgb="FFA5A5A5"/>
      </left>
      <right style="thin">
        <color rgb="FF000000"/>
      </right>
      <top style="thin">
        <color rgb="FFA5A5A5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A5A5A5"/>
      </right>
      <top style="thin">
        <color rgb="FF000000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thin">
        <color rgb="FF000000"/>
      </top>
      <bottom style="thin">
        <color rgb="FFA5A5A5"/>
      </bottom>
    </border>
    <border>
      <left style="thin">
        <color rgb="FFA5A5A5"/>
      </left>
      <right/>
      <top style="thin">
        <color rgb="FF000000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000000"/>
      </bottom>
    </border>
    <border>
      <left style="thin">
        <color rgb="FF000000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AAAAAA"/>
      </left>
      <right style="thin">
        <color rgb="FFAAAAAA"/>
      </right>
      <top style="thin">
        <color rgb="FF000000"/>
      </top>
      <bottom style="thin">
        <color rgb="FFAAAAAA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AAAAAA"/>
      </left>
      <right style="thin">
        <color rgb="FFAAAAAA"/>
      </right>
      <top style="thin">
        <color rgb="FFAAAAAA"/>
      </top>
    </border>
    <border>
      <left style="thin">
        <color rgb="FF000000"/>
      </left>
      <right style="hair">
        <color rgb="FF000000"/>
      </right>
      <top style="medium">
        <color rgb="FF000000"/>
      </top>
      <bottom style="medium">
        <color rgb="FF000000"/>
      </bottom>
    </border>
    <border>
      <left style="hair">
        <color rgb="FF000000"/>
      </left>
      <right style="hair">
        <color rgb="FF000000"/>
      </right>
      <top style="medium">
        <color rgb="FF000000"/>
      </top>
      <bottom style="medium">
        <color rgb="FF000000"/>
      </bottom>
    </border>
    <border>
      <left style="hair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AAAAAA"/>
      </top>
      <bottom style="thin">
        <color rgb="FFAAAAAA"/>
      </bottom>
    </border>
    <border>
      <left/>
      <top/>
      <bottom/>
    </border>
    <border>
      <right/>
      <top/>
      <bottom/>
    </border>
    <border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bottom style="thin">
        <color rgb="FFAAAAAA"/>
      </bottom>
    </border>
    <border>
      <right style="thin">
        <color rgb="FFAAAAAA"/>
      </right>
      <bottom style="thin">
        <color rgb="FFAAAAAA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AAAAAA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right style="thin">
        <color rgb="FFAAAAAA"/>
      </right>
      <top style="thin">
        <color rgb="FF000000"/>
      </top>
      <bottom style="thin">
        <color rgb="FFAAAAAA"/>
      </bottom>
    </border>
    <border>
      <left style="thin">
        <color rgb="FFAAAAAA"/>
      </left>
      <right style="thin">
        <color rgb="FFAAAAAA"/>
      </right>
      <bottom style="thin">
        <color rgb="FF000000"/>
      </bottom>
    </border>
    <border>
      <left style="thin">
        <color rgb="FFAAAAAA"/>
      </left>
      <right style="thin">
        <color rgb="FFAAAAAA"/>
      </right>
      <bottom style="thin">
        <color rgb="FFAAAAAA"/>
      </bottom>
    </border>
    <border>
      <left style="thin">
        <color rgb="FFAAAAAA"/>
      </left>
      <right style="thin">
        <color rgb="FF000000"/>
      </right>
      <top style="thin">
        <color rgb="FFAAAAAA"/>
      </top>
      <bottom style="thin">
        <color rgb="FFAAAAAA"/>
      </bottom>
    </border>
    <border>
      <left style="thin">
        <color rgb="FF000000"/>
      </left>
      <right style="thin">
        <color rgb="FF000000"/>
      </right>
      <top style="thin">
        <color rgb="FFAAAAAA"/>
      </top>
      <bottom style="thin">
        <color rgb="FFAAAAAA"/>
      </bottom>
    </border>
    <border>
      <left/>
      <right/>
      <top/>
      <bottom/>
    </border>
    <border>
      <left style="thin">
        <color rgb="FFAAAAAA"/>
      </left>
      <top style="thin">
        <color rgb="FFAAAAAA"/>
      </top>
    </border>
    <border>
      <top style="thin">
        <color rgb="FFAAAAAA"/>
      </top>
    </border>
    <border>
      <right style="thin">
        <color rgb="FFAAAAAA"/>
      </right>
      <top style="thin">
        <color rgb="FFAAAAAA"/>
      </top>
    </border>
    <border>
      <left style="thin">
        <color rgb="FFAAAAAA"/>
      </left>
      <bottom style="thin">
        <color rgb="FF000000"/>
      </bottom>
    </border>
    <border>
      <bottom style="thin">
        <color rgb="FF000000"/>
      </bottom>
    </border>
    <border>
      <right style="thin">
        <color rgb="FFAAAAAA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AAAAAA"/>
      </left>
      <top style="thin">
        <color rgb="FF000000"/>
      </top>
    </border>
    <border>
      <top style="thin">
        <color rgb="FF000000"/>
      </top>
    </border>
    <border>
      <right style="thin">
        <color rgb="FFAAAAAA"/>
      </right>
      <top style="thin">
        <color rgb="FF000000"/>
      </top>
    </border>
    <border>
      <right style="thin">
        <color rgb="FFAAAAAA"/>
      </right>
    </border>
    <border>
      <left style="thin">
        <color rgb="FF000000"/>
      </left>
    </border>
    <border>
      <left style="thin">
        <color rgb="FFAAAAAA"/>
      </left>
    </border>
    <border>
      <bottom style="thin">
        <color rgb="FFAAAAAA"/>
      </bottom>
    </border>
    <border>
      <left style="thin">
        <color rgb="FF000000"/>
      </left>
      <right style="thin">
        <color rgb="FFAAAAAA"/>
      </right>
      <top style="thin">
        <color rgb="FF000000"/>
      </top>
      <bottom style="thin">
        <color rgb="FFAAAAAA"/>
      </bottom>
    </border>
    <border>
      <left style="thin">
        <color rgb="FF000000"/>
      </left>
      <right style="thin">
        <color rgb="FFAAAAAA"/>
      </right>
      <top style="thin">
        <color rgb="FFAAAAAA"/>
      </top>
      <bottom style="thin">
        <color rgb="FF000000"/>
      </bottom>
    </border>
    <border>
      <left/>
      <right/>
      <top style="thin">
        <color rgb="FFAAAAAA"/>
      </top>
      <bottom/>
    </border>
    <border>
      <left/>
      <right style="thin">
        <color rgb="FFAAAAAA"/>
      </right>
      <top style="thin">
        <color rgb="FFAAAAAA"/>
      </top>
      <bottom/>
    </border>
    <border>
      <left/>
      <right style="thin">
        <color rgb="FFAAAAAA"/>
      </right>
      <top/>
      <bottom/>
    </border>
    <border>
      <left/>
      <right style="thin">
        <color rgb="FFAAAAAA"/>
      </right>
      <top/>
      <bottom style="thin">
        <color rgb="FF000000"/>
      </bottom>
    </border>
    <border>
      <left/>
      <right style="thin">
        <color rgb="FF000000"/>
      </right>
      <top/>
      <bottom/>
    </border>
    <border>
      <left/>
      <right style="thin">
        <color rgb="FFAAAAAA"/>
      </right>
      <top style="thin">
        <color rgb="FF000000"/>
      </top>
      <bottom/>
    </border>
    <border>
      <left/>
      <right/>
      <top/>
      <bottom style="thin">
        <color rgb="FFAAAAAA"/>
      </bottom>
    </border>
    <border>
      <left/>
      <right style="thin">
        <color rgb="FFAAAAAA"/>
      </right>
      <top/>
      <bottom style="thin">
        <color rgb="FFAAAAAA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AAAAAA"/>
      </bottom>
    </border>
    <border>
      <left style="thin">
        <color rgb="FF000000"/>
      </left>
      <bottom style="thin">
        <color rgb="FFAAAAAA"/>
      </bottom>
    </border>
  </borders>
  <cellStyleXfs count="1">
    <xf borderId="0" fillId="0" fontId="0" numFmtId="0" applyAlignment="1" applyFont="1"/>
  </cellStyleXfs>
  <cellXfs count="237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vertical="center"/>
    </xf>
    <xf borderId="1" fillId="2" fontId="3" numFmtId="49" xfId="0" applyAlignment="1" applyBorder="1" applyFill="1" applyFont="1" applyNumberFormat="1">
      <alignment vertical="center"/>
    </xf>
    <xf borderId="2" fillId="3" fontId="4" numFmtId="49" xfId="0" applyAlignment="1" applyBorder="1" applyFill="1" applyFont="1" applyNumberFormat="1">
      <alignment horizontal="center" shrinkToFit="0" vertical="center" wrapText="1"/>
    </xf>
    <xf borderId="3" fillId="3" fontId="4" numFmtId="49" xfId="0" applyAlignment="1" applyBorder="1" applyFont="1" applyNumberFormat="1">
      <alignment horizontal="center" shrinkToFit="0" vertical="center" wrapText="1"/>
    </xf>
    <xf borderId="4" fillId="4" fontId="2" numFmtId="0" xfId="0" applyAlignment="1" applyBorder="1" applyFill="1" applyFont="1">
      <alignment vertical="center"/>
    </xf>
    <xf borderId="5" fillId="4" fontId="2" numFmtId="0" xfId="0" applyAlignment="1" applyBorder="1" applyFont="1">
      <alignment vertical="center"/>
    </xf>
    <xf borderId="6" fillId="4" fontId="2" numFmtId="0" xfId="0" applyAlignment="1" applyBorder="1" applyFont="1">
      <alignment vertical="center"/>
    </xf>
    <xf borderId="5" fillId="0" fontId="2" numFmtId="0" xfId="0" applyAlignment="1" applyBorder="1" applyFont="1">
      <alignment vertical="center"/>
    </xf>
    <xf borderId="2" fillId="0" fontId="2" numFmtId="164" xfId="0" applyAlignment="1" applyBorder="1" applyFont="1" applyNumberFormat="1">
      <alignment vertical="center"/>
    </xf>
    <xf borderId="2" fillId="0" fontId="2" numFmtId="2" xfId="0" applyAlignment="1" applyBorder="1" applyFont="1" applyNumberFormat="1">
      <alignment vertical="center"/>
    </xf>
    <xf borderId="7" fillId="0" fontId="2" numFmtId="0" xfId="0" applyAlignment="1" applyBorder="1" applyFont="1">
      <alignment vertical="center"/>
    </xf>
    <xf borderId="2" fillId="0" fontId="2" numFmtId="165" xfId="0" applyAlignment="1" applyBorder="1" applyFont="1" applyNumberFormat="1">
      <alignment vertical="center"/>
    </xf>
    <xf borderId="5" fillId="0" fontId="2" numFmtId="166" xfId="0" applyAlignment="1" applyBorder="1" applyFont="1" applyNumberFormat="1">
      <alignment vertical="center"/>
    </xf>
    <xf borderId="7" fillId="0" fontId="2" numFmtId="166" xfId="0" applyAlignment="1" applyBorder="1" applyFont="1" applyNumberFormat="1">
      <alignment vertical="center"/>
    </xf>
    <xf borderId="2" fillId="3" fontId="5" numFmtId="49" xfId="0" applyAlignment="1" applyBorder="1" applyFont="1" applyNumberFormat="1">
      <alignment horizontal="center" shrinkToFit="0" vertical="center" wrapText="1"/>
    </xf>
    <xf borderId="2" fillId="3" fontId="5" numFmtId="0" xfId="0" applyAlignment="1" applyBorder="1" applyFont="1">
      <alignment horizontal="center" shrinkToFit="0" vertical="center" wrapText="1"/>
    </xf>
    <xf borderId="2" fillId="5" fontId="6" numFmtId="0" xfId="0" applyAlignment="1" applyBorder="1" applyFill="1" applyFont="1">
      <alignment horizontal="center" shrinkToFit="0" vertical="center" wrapText="1"/>
    </xf>
    <xf borderId="2" fillId="5" fontId="6" numFmtId="49" xfId="0" applyAlignment="1" applyBorder="1" applyFont="1" applyNumberFormat="1">
      <alignment horizontal="center" shrinkToFit="0" vertical="center" wrapText="1"/>
    </xf>
    <xf borderId="2" fillId="0" fontId="7" numFmtId="0" xfId="0" applyAlignment="1" applyBorder="1" applyFont="1">
      <alignment shrinkToFit="0" vertical="center" wrapText="1"/>
    </xf>
    <xf borderId="2" fillId="0" fontId="6" numFmtId="0" xfId="0" applyAlignment="1" applyBorder="1" applyFont="1">
      <alignment shrinkToFit="0" vertical="center" wrapText="1"/>
    </xf>
    <xf borderId="2" fillId="0" fontId="6" numFmtId="49" xfId="0" applyAlignment="1" applyBorder="1" applyFont="1" applyNumberFormat="1">
      <alignment shrinkToFit="0" vertical="center" wrapText="1"/>
    </xf>
    <xf borderId="2" fillId="0" fontId="7" numFmtId="49" xfId="0" applyAlignment="1" applyBorder="1" applyFont="1" applyNumberFormat="1">
      <alignment horizontal="center" readingOrder="0" shrinkToFit="0" vertical="center" wrapText="1"/>
    </xf>
    <xf borderId="2" fillId="0" fontId="6" numFmtId="0" xfId="0" applyAlignment="1" applyBorder="1" applyFont="1">
      <alignment readingOrder="0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2" fillId="0" fontId="8" numFmtId="49" xfId="0" applyAlignment="1" applyBorder="1" applyFont="1" applyNumberFormat="1">
      <alignment horizontal="left" shrinkToFit="0" vertical="center" wrapText="1"/>
    </xf>
    <xf borderId="2" fillId="0" fontId="6" numFmtId="49" xfId="0" applyAlignment="1" applyBorder="1" applyFont="1" applyNumberFormat="1">
      <alignment horizontal="left" shrinkToFit="0" vertical="center" wrapText="1"/>
    </xf>
    <xf borderId="2" fillId="0" fontId="2" numFmtId="0" xfId="0" applyAlignment="1" applyBorder="1" applyFont="1">
      <alignment horizontal="center" vertical="center"/>
    </xf>
    <xf borderId="2" fillId="0" fontId="6" numFmtId="0" xfId="0" applyAlignment="1" applyBorder="1" applyFont="1">
      <alignment horizontal="center" vertical="center"/>
    </xf>
    <xf borderId="2" fillId="0" fontId="2" numFmtId="0" xfId="0" applyAlignment="1" applyBorder="1" applyFont="1">
      <alignment vertical="center"/>
    </xf>
    <xf borderId="2" fillId="0" fontId="7" numFmtId="49" xfId="0" applyAlignment="1" applyBorder="1" applyFont="1" applyNumberFormat="1">
      <alignment horizontal="center" shrinkToFit="0" vertical="center" wrapText="1"/>
    </xf>
    <xf borderId="2" fillId="0" fontId="6" numFmtId="49" xfId="0" applyAlignment="1" applyBorder="1" applyFont="1" applyNumberFormat="1">
      <alignment readingOrder="0" shrinkToFit="0" vertical="center" wrapText="1"/>
    </xf>
    <xf borderId="2" fillId="0" fontId="8" numFmtId="49" xfId="0" applyAlignment="1" applyBorder="1" applyFont="1" applyNumberFormat="1">
      <alignment horizontal="left" readingOrder="0" shrinkToFit="0" vertical="center" wrapText="1"/>
    </xf>
    <xf borderId="2" fillId="0" fontId="6" numFmtId="49" xfId="0" applyAlignment="1" applyBorder="1" applyFont="1" applyNumberFormat="1">
      <alignment horizontal="center" vertical="center"/>
    </xf>
    <xf borderId="8" fillId="0" fontId="9" numFmtId="49" xfId="0" applyAlignment="1" applyBorder="1" applyFont="1" applyNumberFormat="1">
      <alignment vertical="center"/>
    </xf>
    <xf borderId="8" fillId="0" fontId="2" numFmtId="0" xfId="0" applyAlignment="1" applyBorder="1" applyFont="1">
      <alignment vertical="center"/>
    </xf>
    <xf borderId="8" fillId="5" fontId="2" numFmtId="0" xfId="0" applyAlignment="1" applyBorder="1" applyFont="1">
      <alignment vertical="center"/>
    </xf>
    <xf borderId="9" fillId="0" fontId="4" numFmtId="49" xfId="0" applyAlignment="1" applyBorder="1" applyFont="1" applyNumberFormat="1">
      <alignment vertical="center"/>
    </xf>
    <xf borderId="9" fillId="0" fontId="2" numFmtId="0" xfId="0" applyAlignment="1" applyBorder="1" applyFont="1">
      <alignment vertical="center"/>
    </xf>
    <xf borderId="9" fillId="5" fontId="2" numFmtId="0" xfId="0" applyAlignment="1" applyBorder="1" applyFont="1">
      <alignment vertical="center"/>
    </xf>
    <xf borderId="10" fillId="0" fontId="2" numFmtId="0" xfId="0" applyAlignment="1" applyBorder="1" applyFont="1">
      <alignment vertical="center"/>
    </xf>
    <xf borderId="2" fillId="5" fontId="10" numFmtId="0" xfId="0" applyAlignment="1" applyBorder="1" applyFont="1">
      <alignment horizontal="center" shrinkToFit="0" vertical="center" wrapText="1"/>
    </xf>
    <xf borderId="2" fillId="6" fontId="10" numFmtId="166" xfId="0" applyAlignment="1" applyBorder="1" applyFill="1" applyFont="1" applyNumberFormat="1">
      <alignment horizontal="center" shrinkToFit="0" vertical="center" wrapText="1"/>
    </xf>
    <xf borderId="2" fillId="5" fontId="11" numFmtId="9" xfId="0" applyAlignment="1" applyBorder="1" applyFont="1" applyNumberFormat="1">
      <alignment horizontal="center" shrinkToFit="0" vertical="center" wrapText="1"/>
    </xf>
    <xf borderId="2" fillId="5" fontId="10" numFmtId="166" xfId="0" applyAlignment="1" applyBorder="1" applyFont="1" applyNumberFormat="1">
      <alignment horizontal="center" shrinkToFit="0" vertical="center" wrapText="1"/>
    </xf>
    <xf borderId="2" fillId="0" fontId="10" numFmtId="166" xfId="0" applyAlignment="1" applyBorder="1" applyFont="1" applyNumberFormat="1">
      <alignment horizontal="center" vertical="center"/>
    </xf>
    <xf borderId="2" fillId="7" fontId="4" numFmtId="166" xfId="0" applyAlignment="1" applyBorder="1" applyFill="1" applyFont="1" applyNumberFormat="1">
      <alignment horizontal="center" shrinkToFit="0" vertical="center" wrapText="1"/>
    </xf>
    <xf borderId="2" fillId="8" fontId="11" numFmtId="9" xfId="0" applyAlignment="1" applyBorder="1" applyFill="1" applyFont="1" applyNumberFormat="1">
      <alignment horizontal="center" vertical="center"/>
    </xf>
    <xf borderId="2" fillId="0" fontId="10" numFmtId="0" xfId="0" applyAlignment="1" applyBorder="1" applyFont="1">
      <alignment horizontal="center" vertical="center"/>
    </xf>
    <xf borderId="2" fillId="7" fontId="4" numFmtId="0" xfId="0" applyAlignment="1" applyBorder="1" applyFont="1">
      <alignment horizontal="center" vertical="center"/>
    </xf>
    <xf borderId="2" fillId="5" fontId="4" numFmtId="9" xfId="0" applyAlignment="1" applyBorder="1" applyFont="1" applyNumberFormat="1">
      <alignment horizontal="center" shrinkToFit="0" vertical="center" wrapText="1"/>
    </xf>
    <xf borderId="2" fillId="9" fontId="11" numFmtId="9" xfId="0" applyAlignment="1" applyBorder="1" applyFill="1" applyFont="1" applyNumberFormat="1">
      <alignment horizontal="center" vertical="center"/>
    </xf>
    <xf borderId="2" fillId="9" fontId="4" numFmtId="9" xfId="0" applyAlignment="1" applyBorder="1" applyFont="1" applyNumberFormat="1">
      <alignment horizontal="center" vertical="center"/>
    </xf>
    <xf borderId="2" fillId="8" fontId="12" numFmtId="9" xfId="0" applyAlignment="1" applyBorder="1" applyFont="1" applyNumberFormat="1">
      <alignment horizontal="center" vertical="center"/>
    </xf>
    <xf borderId="11" fillId="9" fontId="4" numFmtId="9" xfId="0" applyAlignment="1" applyBorder="1" applyFont="1" applyNumberFormat="1">
      <alignment horizontal="center" vertical="center"/>
    </xf>
    <xf borderId="12" fillId="9" fontId="11" numFmtId="9" xfId="0" applyAlignment="1" applyBorder="1" applyFont="1" applyNumberFormat="1">
      <alignment horizontal="center" vertical="center"/>
    </xf>
    <xf borderId="11" fillId="9" fontId="11" numFmtId="9" xfId="0" applyAlignment="1" applyBorder="1" applyFont="1" applyNumberFormat="1">
      <alignment horizontal="center" vertical="center"/>
    </xf>
    <xf borderId="13" fillId="8" fontId="11" numFmtId="9" xfId="0" applyAlignment="1" applyBorder="1" applyFont="1" applyNumberFormat="1">
      <alignment horizontal="center" vertical="center"/>
    </xf>
    <xf borderId="13" fillId="9" fontId="11" numFmtId="9" xfId="0" applyAlignment="1" applyBorder="1" applyFont="1" applyNumberFormat="1">
      <alignment horizontal="center" vertical="center"/>
    </xf>
    <xf borderId="12" fillId="8" fontId="12" numFmtId="9" xfId="0" applyAlignment="1" applyBorder="1" applyFont="1" applyNumberFormat="1">
      <alignment horizontal="center" vertical="center"/>
    </xf>
    <xf borderId="2" fillId="10" fontId="4" numFmtId="49" xfId="0" applyAlignment="1" applyBorder="1" applyFill="1" applyFont="1" applyNumberFormat="1">
      <alignment horizontal="center" shrinkToFit="0" vertical="center" wrapText="1"/>
    </xf>
    <xf borderId="2" fillId="10" fontId="4" numFmtId="0" xfId="0" applyAlignment="1" applyBorder="1" applyFont="1">
      <alignment horizontal="center" vertical="center"/>
    </xf>
    <xf borderId="2" fillId="10" fontId="4" numFmtId="166" xfId="0" applyAlignment="1" applyBorder="1" applyFont="1" applyNumberFormat="1">
      <alignment horizontal="center" vertical="center"/>
    </xf>
    <xf borderId="2" fillId="10" fontId="4" numFmtId="9" xfId="0" applyAlignment="1" applyBorder="1" applyFont="1" applyNumberFormat="1">
      <alignment horizontal="center" vertical="center"/>
    </xf>
    <xf borderId="14" fillId="0" fontId="2" numFmtId="0" xfId="0" applyAlignment="1" applyBorder="1" applyFont="1">
      <alignment vertical="center"/>
    </xf>
    <xf borderId="14" fillId="5" fontId="2" numFmtId="0" xfId="0" applyAlignment="1" applyBorder="1" applyFont="1">
      <alignment vertical="center"/>
    </xf>
    <xf borderId="9" fillId="0" fontId="10" numFmtId="0" xfId="0" applyAlignment="1" applyBorder="1" applyFont="1">
      <alignment vertical="center"/>
    </xf>
    <xf borderId="9" fillId="5" fontId="10" numFmtId="0" xfId="0" applyAlignment="1" applyBorder="1" applyFont="1">
      <alignment horizontal="center" vertical="center"/>
    </xf>
    <xf borderId="2" fillId="3" fontId="10" numFmtId="49" xfId="0" applyAlignment="1" applyBorder="1" applyFont="1" applyNumberFormat="1">
      <alignment horizontal="center" shrinkToFit="0" vertical="center" wrapText="1"/>
    </xf>
    <xf borderId="2" fillId="5" fontId="10" numFmtId="164" xfId="0" applyAlignment="1" applyBorder="1" applyFont="1" applyNumberFormat="1">
      <alignment horizontal="center" shrinkToFit="0" vertical="center" wrapText="1"/>
    </xf>
    <xf borderId="2" fillId="5" fontId="10" numFmtId="2" xfId="0" applyAlignment="1" applyBorder="1" applyFont="1" applyNumberFormat="1">
      <alignment horizontal="center" shrinkToFit="0" vertical="center" wrapText="1"/>
    </xf>
    <xf borderId="2" fillId="0" fontId="2" numFmtId="2" xfId="0" applyAlignment="1" applyBorder="1" applyFont="1" applyNumberFormat="1">
      <alignment horizontal="center" vertical="center"/>
    </xf>
    <xf borderId="2" fillId="0" fontId="2" numFmtId="165" xfId="0" applyAlignment="1" applyBorder="1" applyFont="1" applyNumberFormat="1">
      <alignment horizontal="center" vertical="center"/>
    </xf>
    <xf borderId="2" fillId="5" fontId="2" numFmtId="2" xfId="0" applyAlignment="1" applyBorder="1" applyFont="1" applyNumberFormat="1">
      <alignment vertical="center"/>
    </xf>
    <xf borderId="2" fillId="0" fontId="2" numFmtId="167" xfId="0" applyAlignment="1" applyBorder="1" applyFont="1" applyNumberFormat="1">
      <alignment horizontal="center" vertical="center"/>
    </xf>
    <xf borderId="2" fillId="0" fontId="2" numFmtId="49" xfId="0" applyAlignment="1" applyBorder="1" applyFont="1" applyNumberFormat="1">
      <alignment horizontal="center" vertical="center"/>
    </xf>
    <xf borderId="2" fillId="5" fontId="2" numFmtId="49" xfId="0" applyAlignment="1" applyBorder="1" applyFont="1" applyNumberFormat="1">
      <alignment vertical="center"/>
    </xf>
    <xf borderId="2" fillId="5" fontId="2" numFmtId="0" xfId="0" applyAlignment="1" applyBorder="1" applyFont="1">
      <alignment vertical="center"/>
    </xf>
    <xf borderId="2" fillId="10" fontId="4" numFmtId="0" xfId="0" applyAlignment="1" applyBorder="1" applyFont="1">
      <alignment horizontal="center" shrinkToFit="0" vertical="center" wrapText="1"/>
    </xf>
    <xf borderId="2" fillId="10" fontId="4" numFmtId="164" xfId="0" applyAlignment="1" applyBorder="1" applyFont="1" applyNumberFormat="1">
      <alignment horizontal="center" shrinkToFit="0" vertical="center" wrapText="1"/>
    </xf>
    <xf borderId="2" fillId="10" fontId="4" numFmtId="2" xfId="0" applyAlignment="1" applyBorder="1" applyFont="1" applyNumberFormat="1">
      <alignment horizontal="center" shrinkToFit="0" vertical="center" wrapText="1"/>
    </xf>
    <xf borderId="2" fillId="10" fontId="2" numFmtId="2" xfId="0" applyAlignment="1" applyBorder="1" applyFont="1" applyNumberFormat="1">
      <alignment horizontal="center" vertical="center"/>
    </xf>
    <xf borderId="2" fillId="10" fontId="2" numFmtId="165" xfId="0" applyAlignment="1" applyBorder="1" applyFont="1" applyNumberFormat="1">
      <alignment horizontal="center" vertical="center"/>
    </xf>
    <xf borderId="2" fillId="10" fontId="2" numFmtId="2" xfId="0" applyAlignment="1" applyBorder="1" applyFont="1" applyNumberFormat="1">
      <alignment vertical="center"/>
    </xf>
    <xf borderId="2" fillId="10" fontId="11" numFmtId="167" xfId="0" applyAlignment="1" applyBorder="1" applyFont="1" applyNumberFormat="1">
      <alignment horizontal="center" vertical="center"/>
    </xf>
    <xf borderId="15" fillId="11" fontId="12" numFmtId="49" xfId="0" applyAlignment="1" applyBorder="1" applyFill="1" applyFont="1" applyNumberFormat="1">
      <alignment horizontal="center" shrinkToFit="0" vertical="center" wrapText="1"/>
    </xf>
    <xf borderId="2" fillId="11" fontId="12" numFmtId="49" xfId="0" applyAlignment="1" applyBorder="1" applyFont="1" applyNumberFormat="1">
      <alignment horizontal="center" shrinkToFit="0" vertical="center" wrapText="1"/>
    </xf>
    <xf borderId="16" fillId="11" fontId="12" numFmtId="49" xfId="0" applyAlignment="1" applyBorder="1" applyFont="1" applyNumberFormat="1">
      <alignment horizontal="center" shrinkToFit="0" vertical="center" wrapText="1"/>
    </xf>
    <xf borderId="17" fillId="0" fontId="13" numFmtId="0" xfId="0" applyAlignment="1" applyBorder="1" applyFont="1">
      <alignment vertical="center"/>
    </xf>
    <xf borderId="18" fillId="0" fontId="13" numFmtId="0" xfId="0" applyAlignment="1" applyBorder="1" applyFont="1">
      <alignment vertical="center"/>
    </xf>
    <xf borderId="19" fillId="0" fontId="13" numFmtId="0" xfId="0" applyAlignment="1" applyBorder="1" applyFont="1">
      <alignment vertical="center"/>
    </xf>
    <xf borderId="20" fillId="11" fontId="12" numFmtId="49" xfId="0" applyAlignment="1" applyBorder="1" applyFont="1" applyNumberFormat="1">
      <alignment horizontal="center" shrinkToFit="0" vertical="center" wrapText="1"/>
    </xf>
    <xf borderId="21" fillId="0" fontId="2" numFmtId="0" xfId="0" applyAlignment="1" applyBorder="1" applyFont="1">
      <alignment vertical="center"/>
    </xf>
    <xf borderId="22" fillId="3" fontId="4" numFmtId="49" xfId="0" applyAlignment="1" applyBorder="1" applyFont="1" applyNumberFormat="1">
      <alignment horizontal="center" shrinkToFit="0" vertical="center" wrapText="1"/>
    </xf>
    <xf borderId="23" fillId="12" fontId="2" numFmtId="166" xfId="0" applyAlignment="1" applyBorder="1" applyFill="1" applyFont="1" applyNumberFormat="1">
      <alignment horizontal="center" vertical="center"/>
    </xf>
    <xf borderId="23" fillId="0" fontId="2" numFmtId="166" xfId="0" applyAlignment="1" applyBorder="1" applyFont="1" applyNumberFormat="1">
      <alignment horizontal="center" vertical="center"/>
    </xf>
    <xf borderId="24" fillId="0" fontId="2" numFmtId="166" xfId="0" applyAlignment="1" applyBorder="1" applyFont="1" applyNumberFormat="1">
      <alignment horizontal="center" vertical="center"/>
    </xf>
    <xf borderId="25" fillId="0" fontId="2" numFmtId="0" xfId="0" applyAlignment="1" applyBorder="1" applyFont="1">
      <alignment vertical="center"/>
    </xf>
    <xf borderId="26" fillId="12" fontId="2" numFmtId="49" xfId="0" applyAlignment="1" applyBorder="1" applyFont="1" applyNumberFormat="1">
      <alignment horizontal="center" vertical="center"/>
    </xf>
    <xf borderId="27" fillId="0" fontId="13" numFmtId="0" xfId="0" applyAlignment="1" applyBorder="1" applyFont="1">
      <alignment vertical="center"/>
    </xf>
    <xf borderId="28" fillId="0" fontId="2" numFmtId="0" xfId="0" applyAlignment="1" applyBorder="1" applyFont="1">
      <alignment vertical="center"/>
    </xf>
    <xf borderId="23" fillId="13" fontId="14" numFmtId="166" xfId="0" applyAlignment="1" applyBorder="1" applyFill="1" applyFont="1" applyNumberFormat="1">
      <alignment horizontal="center" vertical="center"/>
    </xf>
    <xf borderId="26" fillId="13" fontId="14" numFmtId="49" xfId="0" applyAlignment="1" applyBorder="1" applyFont="1" applyNumberFormat="1">
      <alignment horizontal="center" vertical="center"/>
    </xf>
    <xf borderId="26" fillId="14" fontId="15" numFmtId="49" xfId="0" applyAlignment="1" applyBorder="1" applyFill="1" applyFont="1" applyNumberFormat="1">
      <alignment horizontal="center" vertical="center"/>
    </xf>
    <xf borderId="26" fillId="15" fontId="16" numFmtId="49" xfId="0" applyAlignment="1" applyBorder="1" applyFill="1" applyFont="1" applyNumberFormat="1">
      <alignment horizontal="center" vertical="center"/>
    </xf>
    <xf borderId="29" fillId="0" fontId="2" numFmtId="49" xfId="0" applyAlignment="1" applyBorder="1" applyFont="1" applyNumberFormat="1">
      <alignment horizontal="center" vertical="center"/>
    </xf>
    <xf borderId="30" fillId="0" fontId="13" numFmtId="0" xfId="0" applyAlignment="1" applyBorder="1" applyFont="1">
      <alignment vertical="center"/>
    </xf>
    <xf borderId="24" fillId="0" fontId="14" numFmtId="166" xfId="0" applyAlignment="1" applyBorder="1" applyFont="1" applyNumberFormat="1">
      <alignment horizontal="center" vertical="center"/>
    </xf>
    <xf borderId="23" fillId="5" fontId="10" numFmtId="166" xfId="0" applyAlignment="1" applyBorder="1" applyFont="1" applyNumberFormat="1">
      <alignment shrinkToFit="0" vertical="center" wrapText="1"/>
    </xf>
    <xf borderId="31" fillId="16" fontId="4" numFmtId="49" xfId="0" applyAlignment="1" applyBorder="1" applyFill="1" applyFont="1" applyNumberFormat="1">
      <alignment horizontal="center" shrinkToFit="0" vertical="center" wrapText="1"/>
    </xf>
    <xf borderId="31" fillId="16" fontId="4" numFmtId="166" xfId="0" applyAlignment="1" applyBorder="1" applyFont="1" applyNumberFormat="1">
      <alignment horizontal="center" vertical="center"/>
    </xf>
    <xf borderId="31" fillId="16" fontId="3" numFmtId="166" xfId="0" applyAlignment="1" applyBorder="1" applyFont="1" applyNumberFormat="1">
      <alignment horizontal="center" vertical="center"/>
    </xf>
    <xf borderId="14" fillId="0" fontId="2" numFmtId="0" xfId="0" applyAlignment="1" applyBorder="1" applyFont="1">
      <alignment horizontal="center" vertical="center"/>
    </xf>
    <xf borderId="2" fillId="6" fontId="4" numFmtId="166" xfId="0" applyAlignment="1" applyBorder="1" applyFont="1" applyNumberFormat="1">
      <alignment horizontal="center" shrinkToFit="0" vertical="center" wrapText="1"/>
    </xf>
    <xf borderId="2" fillId="17" fontId="4" numFmtId="9" xfId="0" applyAlignment="1" applyBorder="1" applyFill="1" applyFont="1" applyNumberFormat="1">
      <alignment horizontal="center" shrinkToFit="0" vertical="center" wrapText="1"/>
    </xf>
    <xf borderId="12" fillId="8" fontId="11" numFmtId="9" xfId="0" applyAlignment="1" applyBorder="1" applyFont="1" applyNumberFormat="1">
      <alignment horizontal="center" vertical="center"/>
    </xf>
    <xf borderId="2" fillId="17" fontId="11" numFmtId="9" xfId="0" applyAlignment="1" applyBorder="1" applyFont="1" applyNumberFormat="1">
      <alignment horizontal="center" shrinkToFit="0" vertical="center" wrapText="1"/>
    </xf>
    <xf borderId="13" fillId="8" fontId="12" numFmtId="9" xfId="0" applyAlignment="1" applyBorder="1" applyFont="1" applyNumberFormat="1">
      <alignment horizontal="center" vertical="center"/>
    </xf>
    <xf borderId="8" fillId="0" fontId="9" numFmtId="0" xfId="0" applyAlignment="1" applyBorder="1" applyFont="1">
      <alignment vertical="center"/>
    </xf>
    <xf borderId="2" fillId="18" fontId="4" numFmtId="166" xfId="0" applyAlignment="1" applyBorder="1" applyFill="1" applyFont="1" applyNumberFormat="1">
      <alignment horizontal="center" shrinkToFit="0" vertical="center" wrapText="1"/>
    </xf>
    <xf borderId="2" fillId="0" fontId="2" numFmtId="168" xfId="0" applyAlignment="1" applyBorder="1" applyFont="1" applyNumberFormat="1">
      <alignment horizontal="center" vertical="center"/>
    </xf>
    <xf borderId="2" fillId="10" fontId="3" numFmtId="0" xfId="0" applyAlignment="1" applyBorder="1" applyFont="1">
      <alignment horizontal="center" vertical="center"/>
    </xf>
    <xf borderId="2" fillId="10" fontId="3" numFmtId="166" xfId="0" applyAlignment="1" applyBorder="1" applyFont="1" applyNumberFormat="1">
      <alignment horizontal="center" vertical="center"/>
    </xf>
    <xf borderId="2" fillId="10" fontId="10" numFmtId="49" xfId="0" applyAlignment="1" applyBorder="1" applyFont="1" applyNumberFormat="1">
      <alignment horizontal="center" shrinkToFit="0" vertical="center" wrapText="1"/>
    </xf>
    <xf borderId="2" fillId="10" fontId="4" numFmtId="166" xfId="0" applyAlignment="1" applyBorder="1" applyFont="1" applyNumberFormat="1">
      <alignment horizontal="center" shrinkToFit="0" vertical="center" wrapText="1"/>
    </xf>
    <xf borderId="8" fillId="0" fontId="10" numFmtId="0" xfId="0" applyAlignment="1" applyBorder="1" applyFont="1">
      <alignment vertical="center"/>
    </xf>
    <xf borderId="10" fillId="0" fontId="2" numFmtId="164" xfId="0" applyAlignment="1" applyBorder="1" applyFont="1" applyNumberFormat="1">
      <alignment vertical="center"/>
    </xf>
    <xf borderId="2" fillId="3" fontId="4" numFmtId="49" xfId="0" applyAlignment="1" applyBorder="1" applyFont="1" applyNumberFormat="1">
      <alignment horizontal="center" vertical="center"/>
    </xf>
    <xf borderId="2" fillId="0" fontId="10" numFmtId="164" xfId="0" applyAlignment="1" applyBorder="1" applyFont="1" applyNumberFormat="1">
      <alignment horizontal="center" vertical="center"/>
    </xf>
    <xf borderId="2" fillId="0" fontId="10" numFmtId="2" xfId="0" applyAlignment="1" applyBorder="1" applyFont="1" applyNumberFormat="1">
      <alignment horizontal="center" vertical="center"/>
    </xf>
    <xf borderId="2" fillId="10" fontId="4" numFmtId="2" xfId="0" applyAlignment="1" applyBorder="1" applyFont="1" applyNumberFormat="1">
      <alignment horizontal="center" vertical="center"/>
    </xf>
    <xf borderId="32" fillId="5" fontId="4" numFmtId="0" xfId="0" applyAlignment="1" applyBorder="1" applyFont="1">
      <alignment horizontal="center" shrinkToFit="0" vertical="center" wrapText="1"/>
    </xf>
    <xf borderId="33" fillId="5" fontId="4" numFmtId="0" xfId="0" applyAlignment="1" applyBorder="1" applyFont="1">
      <alignment horizontal="center" shrinkToFit="0" vertical="center" wrapText="1"/>
    </xf>
    <xf borderId="33" fillId="5" fontId="4" numFmtId="166" xfId="0" applyAlignment="1" applyBorder="1" applyFont="1" applyNumberFormat="1">
      <alignment horizontal="center" shrinkToFit="0" vertical="center" wrapText="1"/>
    </xf>
    <xf borderId="34" fillId="0" fontId="2" numFmtId="0" xfId="0" applyAlignment="1" applyBorder="1" applyFont="1">
      <alignment vertical="center"/>
    </xf>
    <xf borderId="35" fillId="0" fontId="4" numFmtId="49" xfId="0" applyAlignment="1" applyBorder="1" applyFont="1" applyNumberFormat="1">
      <alignment vertical="center"/>
    </xf>
    <xf borderId="35" fillId="0" fontId="2" numFmtId="0" xfId="0" applyAlignment="1" applyBorder="1" applyFont="1">
      <alignment vertical="center"/>
    </xf>
    <xf borderId="36" fillId="0" fontId="2" numFmtId="0" xfId="0" applyAlignment="1" applyBorder="1" applyFont="1">
      <alignment vertical="center"/>
    </xf>
    <xf borderId="37" fillId="0" fontId="2" numFmtId="0" xfId="0" applyAlignment="1" applyBorder="1" applyFont="1">
      <alignment vertical="center"/>
    </xf>
    <xf borderId="16" fillId="19" fontId="17" numFmtId="49" xfId="0" applyAlignment="1" applyBorder="1" applyFill="1" applyFont="1" applyNumberFormat="1">
      <alignment horizontal="center" vertical="center"/>
    </xf>
    <xf borderId="38" fillId="0" fontId="2" numFmtId="0" xfId="0" applyAlignment="1" applyBorder="1" applyFont="1">
      <alignment vertical="center"/>
    </xf>
    <xf borderId="39" fillId="3" fontId="4" numFmtId="49" xfId="0" applyAlignment="1" applyBorder="1" applyFont="1" applyNumberFormat="1">
      <alignment horizontal="center" shrinkToFit="0" vertical="center" wrapText="1"/>
    </xf>
    <xf borderId="2" fillId="5" fontId="4" numFmtId="9" xfId="0" applyAlignment="1" applyBorder="1" applyFont="1" applyNumberFormat="1">
      <alignment horizontal="center" vertical="center"/>
    </xf>
    <xf borderId="2" fillId="0" fontId="3" numFmtId="169" xfId="0" applyAlignment="1" applyBorder="1" applyFont="1" applyNumberFormat="1">
      <alignment horizontal="center" vertical="center"/>
    </xf>
    <xf borderId="2" fillId="0" fontId="3" numFmtId="170" xfId="0" applyAlignment="1" applyBorder="1" applyFont="1" applyNumberFormat="1">
      <alignment horizontal="center" vertical="center"/>
    </xf>
    <xf borderId="2" fillId="0" fontId="3" numFmtId="171" xfId="0" applyAlignment="1" applyBorder="1" applyFont="1" applyNumberFormat="1">
      <alignment horizontal="center" vertical="center"/>
    </xf>
    <xf borderId="2" fillId="0" fontId="3" numFmtId="172" xfId="0" applyAlignment="1" applyBorder="1" applyFont="1" applyNumberFormat="1">
      <alignment horizontal="center" vertical="center"/>
    </xf>
    <xf borderId="2" fillId="0" fontId="3" numFmtId="49" xfId="0" applyAlignment="1" applyBorder="1" applyFont="1" applyNumberFormat="1">
      <alignment horizontal="center" vertical="center"/>
    </xf>
    <xf borderId="2" fillId="0" fontId="3" numFmtId="173" xfId="0" applyAlignment="1" applyBorder="1" applyFont="1" applyNumberFormat="1">
      <alignment horizontal="center" vertical="center"/>
    </xf>
    <xf borderId="2" fillId="0" fontId="3" numFmtId="174" xfId="0" applyAlignment="1" applyBorder="1" applyFont="1" applyNumberFormat="1">
      <alignment horizontal="center" vertical="center"/>
    </xf>
    <xf borderId="2" fillId="5" fontId="10" numFmtId="1" xfId="0" applyAlignment="1" applyBorder="1" applyFont="1" applyNumberFormat="1">
      <alignment horizontal="center" shrinkToFit="0" vertical="center" wrapText="1"/>
    </xf>
    <xf borderId="2" fillId="20" fontId="18" numFmtId="49" xfId="0" applyAlignment="1" applyBorder="1" applyFill="1" applyFont="1" applyNumberFormat="1">
      <alignment horizontal="center" vertical="center"/>
    </xf>
    <xf borderId="8" fillId="0" fontId="2" numFmtId="0" xfId="0" applyAlignment="1" applyBorder="1" applyFont="1">
      <alignment horizontal="center" vertical="center"/>
    </xf>
    <xf borderId="2" fillId="0" fontId="2" numFmtId="175" xfId="0" applyAlignment="1" applyBorder="1" applyFont="1" applyNumberFormat="1">
      <alignment vertical="center"/>
    </xf>
    <xf borderId="2" fillId="16" fontId="2" numFmtId="175" xfId="0" applyAlignment="1" applyBorder="1" applyFont="1" applyNumberFormat="1">
      <alignment vertical="center"/>
    </xf>
    <xf borderId="10" fillId="0" fontId="2" numFmtId="1" xfId="0" applyAlignment="1" applyBorder="1" applyFont="1" applyNumberFormat="1">
      <alignment vertical="center"/>
    </xf>
    <xf borderId="40" fillId="0" fontId="9" numFmtId="49" xfId="0" applyAlignment="1" applyBorder="1" applyFont="1" applyNumberFormat="1">
      <alignment vertical="center"/>
    </xf>
    <xf borderId="41" fillId="0" fontId="2" numFmtId="0" xfId="0" applyAlignment="1" applyBorder="1" applyFont="1">
      <alignment vertical="center"/>
    </xf>
    <xf borderId="42" fillId="0" fontId="2" numFmtId="0" xfId="0" applyAlignment="1" applyBorder="1" applyFont="1">
      <alignment vertical="center"/>
    </xf>
    <xf borderId="43" fillId="0" fontId="4" numFmtId="49" xfId="0" applyAlignment="1" applyBorder="1" applyFont="1" applyNumberFormat="1">
      <alignment vertical="center"/>
    </xf>
    <xf borderId="44" fillId="0" fontId="2" numFmtId="0" xfId="0" applyAlignment="1" applyBorder="1" applyFont="1">
      <alignment vertical="center"/>
    </xf>
    <xf borderId="45" fillId="0" fontId="2" numFmtId="0" xfId="0" applyAlignment="1" applyBorder="1" applyFont="1">
      <alignment vertical="center"/>
    </xf>
    <xf borderId="46" fillId="0" fontId="2" numFmtId="0" xfId="0" applyAlignment="1" applyBorder="1" applyFont="1">
      <alignment vertical="center"/>
    </xf>
    <xf borderId="2" fillId="21" fontId="4" numFmtId="166" xfId="0" applyAlignment="1" applyBorder="1" applyFill="1" applyFont="1" applyNumberFormat="1">
      <alignment horizontal="center" shrinkToFit="0" vertical="center" wrapText="1"/>
    </xf>
    <xf borderId="2" fillId="5" fontId="10" numFmtId="9" xfId="0" applyAlignment="1" applyBorder="1" applyFont="1" applyNumberFormat="1">
      <alignment horizontal="center" shrinkToFit="0" vertical="center" wrapText="1"/>
    </xf>
    <xf borderId="2" fillId="0" fontId="4" numFmtId="9" xfId="0" applyAlignment="1" applyBorder="1" applyFont="1" applyNumberFormat="1">
      <alignment horizontal="center" vertical="center"/>
    </xf>
    <xf borderId="2" fillId="21" fontId="4" numFmtId="0" xfId="0" applyAlignment="1" applyBorder="1" applyFont="1">
      <alignment horizontal="center" vertical="center"/>
    </xf>
    <xf borderId="46" fillId="0" fontId="2" numFmtId="166" xfId="0" applyAlignment="1" applyBorder="1" applyFont="1" applyNumberFormat="1">
      <alignment vertical="center"/>
    </xf>
    <xf borderId="2" fillId="10" fontId="11" numFmtId="9" xfId="0" applyAlignment="1" applyBorder="1" applyFont="1" applyNumberFormat="1">
      <alignment horizontal="center" shrinkToFit="0" vertical="center" wrapText="1"/>
    </xf>
    <xf borderId="2" fillId="22" fontId="11" numFmtId="9" xfId="0" applyAlignment="1" applyBorder="1" applyFill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2" numFmtId="166" xfId="0" applyAlignment="1" applyFont="1" applyNumberFormat="1">
      <alignment horizontal="center" vertical="center"/>
    </xf>
    <xf borderId="2" fillId="10" fontId="4" numFmtId="1" xfId="0" applyAlignment="1" applyBorder="1" applyFont="1" applyNumberFormat="1">
      <alignment horizontal="center" vertical="center"/>
    </xf>
    <xf borderId="47" fillId="0" fontId="2" numFmtId="0" xfId="0" applyAlignment="1" applyBorder="1" applyFont="1">
      <alignment vertical="center"/>
    </xf>
    <xf borderId="48" fillId="0" fontId="2" numFmtId="0" xfId="0" applyAlignment="1" applyBorder="1" applyFont="1">
      <alignment vertical="center"/>
    </xf>
    <xf borderId="49" fillId="0" fontId="2" numFmtId="0" xfId="0" applyAlignment="1" applyBorder="1" applyFont="1">
      <alignment vertical="center"/>
    </xf>
    <xf borderId="44" fillId="0" fontId="10" numFmtId="0" xfId="0" applyAlignment="1" applyBorder="1" applyFont="1">
      <alignment vertical="center"/>
    </xf>
    <xf borderId="50" fillId="0" fontId="2" numFmtId="0" xfId="0" applyAlignment="1" applyBorder="1" applyFont="1">
      <alignment vertical="center"/>
    </xf>
    <xf borderId="51" fillId="0" fontId="2" numFmtId="0" xfId="0" applyAlignment="1" applyBorder="1" applyFont="1">
      <alignment vertical="center"/>
    </xf>
    <xf borderId="2" fillId="17" fontId="4" numFmtId="0" xfId="0" applyAlignment="1" applyBorder="1" applyFont="1">
      <alignment horizontal="center" shrinkToFit="0" vertical="center" wrapText="1"/>
    </xf>
    <xf borderId="2" fillId="16" fontId="4" numFmtId="2" xfId="0" applyAlignment="1" applyBorder="1" applyFont="1" applyNumberFormat="1">
      <alignment horizontal="center" shrinkToFit="0" vertical="center" wrapText="1"/>
    </xf>
    <xf borderId="2" fillId="0" fontId="2" numFmtId="1" xfId="0" applyAlignment="1" applyBorder="1" applyFont="1" applyNumberFormat="1">
      <alignment horizontal="center" vertical="center"/>
    </xf>
    <xf borderId="46" fillId="0" fontId="2" numFmtId="1" xfId="0" applyAlignment="1" applyBorder="1" applyFont="1" applyNumberFormat="1">
      <alignment horizontal="center" vertical="center"/>
    </xf>
    <xf borderId="2" fillId="0" fontId="2" numFmtId="167" xfId="0" applyAlignment="1" applyBorder="1" applyFont="1" applyNumberFormat="1">
      <alignment vertical="center"/>
    </xf>
    <xf borderId="2" fillId="0" fontId="2" numFmtId="1" xfId="0" applyAlignment="1" applyBorder="1" applyFont="1" applyNumberFormat="1">
      <alignment vertical="center"/>
    </xf>
    <xf borderId="46" fillId="0" fontId="2" numFmtId="1" xfId="0" applyAlignment="1" applyBorder="1" applyFont="1" applyNumberFormat="1">
      <alignment vertical="center"/>
    </xf>
    <xf borderId="0" fillId="0" fontId="2" numFmtId="2" xfId="0" applyAlignment="1" applyFont="1" applyNumberFormat="1">
      <alignment horizontal="center" vertical="center"/>
    </xf>
    <xf borderId="2" fillId="10" fontId="2" numFmtId="165" xfId="0" applyAlignment="1" applyBorder="1" applyFont="1" applyNumberFormat="1">
      <alignment vertical="center"/>
    </xf>
    <xf borderId="0" fillId="0" fontId="2" numFmtId="2" xfId="0" applyAlignment="1" applyFont="1" applyNumberFormat="1">
      <alignment vertical="center"/>
    </xf>
    <xf borderId="52" fillId="0" fontId="2" numFmtId="0" xfId="0" applyAlignment="1" applyBorder="1" applyFont="1">
      <alignment vertical="center"/>
    </xf>
    <xf borderId="29" fillId="0" fontId="2" numFmtId="0" xfId="0" applyAlignment="1" applyBorder="1" applyFont="1">
      <alignment vertical="center"/>
    </xf>
    <xf borderId="53" fillId="0" fontId="2" numFmtId="0" xfId="0" applyAlignment="1" applyBorder="1" applyFont="1">
      <alignment vertical="center"/>
    </xf>
    <xf borderId="53" fillId="0" fontId="2" numFmtId="49" xfId="0" applyAlignment="1" applyBorder="1" applyFont="1" applyNumberFormat="1">
      <alignment vertical="center"/>
    </xf>
    <xf borderId="30" fillId="0" fontId="2" numFmtId="0" xfId="0" applyAlignment="1" applyBorder="1" applyFont="1">
      <alignment vertical="center"/>
    </xf>
    <xf borderId="2" fillId="23" fontId="10" numFmtId="166" xfId="0" applyAlignment="1" applyBorder="1" applyFill="1" applyFont="1" applyNumberFormat="1">
      <alignment horizontal="center" shrinkToFit="0" vertical="center" wrapText="1"/>
    </xf>
    <xf borderId="38" fillId="0" fontId="2" numFmtId="166" xfId="0" applyAlignment="1" applyBorder="1" applyFont="1" applyNumberFormat="1">
      <alignment vertical="center"/>
    </xf>
    <xf borderId="54" fillId="0" fontId="2" numFmtId="0" xfId="0" applyAlignment="1" applyBorder="1" applyFont="1">
      <alignment horizontal="center" vertical="center"/>
    </xf>
    <xf borderId="55" fillId="0" fontId="2" numFmtId="0" xfId="0" applyAlignment="1" applyBorder="1" applyFont="1">
      <alignment vertical="center"/>
    </xf>
    <xf borderId="38" fillId="0" fontId="2" numFmtId="1" xfId="0" applyAlignment="1" applyBorder="1" applyFont="1" applyNumberFormat="1">
      <alignment horizontal="center" vertical="center"/>
    </xf>
    <xf borderId="2" fillId="23" fontId="10" numFmtId="49" xfId="0" applyAlignment="1" applyBorder="1" applyFont="1" applyNumberFormat="1">
      <alignment horizontal="center" shrinkToFit="0" vertical="center" wrapText="1"/>
    </xf>
    <xf borderId="2" fillId="16" fontId="4" numFmtId="0" xfId="0" applyAlignment="1" applyBorder="1" applyFont="1">
      <alignment horizontal="center" vertical="center"/>
    </xf>
    <xf borderId="8" fillId="0" fontId="2" numFmtId="1" xfId="0" applyAlignment="1" applyBorder="1" applyFont="1" applyNumberFormat="1">
      <alignment horizontal="center" vertical="center"/>
    </xf>
    <xf borderId="2" fillId="0" fontId="11" numFmtId="9" xfId="0" applyAlignment="1" applyBorder="1" applyFont="1" applyNumberFormat="1">
      <alignment horizontal="center" vertical="center"/>
    </xf>
    <xf borderId="54" fillId="0" fontId="2" numFmtId="0" xfId="0" applyAlignment="1" applyBorder="1" applyFont="1">
      <alignment vertical="center"/>
    </xf>
    <xf borderId="56" fillId="5" fontId="2" numFmtId="0" xfId="0" applyAlignment="1" applyBorder="1" applyFont="1">
      <alignment vertical="center"/>
    </xf>
    <xf borderId="57" fillId="5" fontId="2" numFmtId="0" xfId="0" applyAlignment="1" applyBorder="1" applyFont="1">
      <alignment vertical="center"/>
    </xf>
    <xf borderId="39" fillId="5" fontId="2" numFmtId="0" xfId="0" applyAlignment="1" applyBorder="1" applyFont="1">
      <alignment vertical="center"/>
    </xf>
    <xf borderId="58" fillId="5" fontId="2" numFmtId="0" xfId="0" applyAlignment="1" applyBorder="1" applyFont="1">
      <alignment vertical="center"/>
    </xf>
    <xf borderId="59" fillId="5" fontId="2" numFmtId="0" xfId="0" applyAlignment="1" applyBorder="1" applyFont="1">
      <alignment vertical="center"/>
    </xf>
    <xf borderId="51" fillId="0" fontId="2" numFmtId="166" xfId="0" applyAlignment="1" applyBorder="1" applyFont="1" applyNumberFormat="1">
      <alignment vertical="center"/>
    </xf>
    <xf borderId="60" fillId="5" fontId="2" numFmtId="166" xfId="0" applyAlignment="1" applyBorder="1" applyFont="1" applyNumberFormat="1">
      <alignment vertical="center"/>
    </xf>
    <xf borderId="39" fillId="5" fontId="2" numFmtId="166" xfId="0" applyAlignment="1" applyBorder="1" applyFont="1" applyNumberFormat="1">
      <alignment vertical="center"/>
    </xf>
    <xf borderId="61" fillId="5" fontId="2" numFmtId="0" xfId="0" applyAlignment="1" applyBorder="1" applyFont="1">
      <alignment vertical="center"/>
    </xf>
    <xf borderId="2" fillId="5" fontId="4" numFmtId="0" xfId="0" applyAlignment="1" applyBorder="1" applyFont="1">
      <alignment horizontal="center" shrinkToFit="0" vertical="center" wrapText="1"/>
    </xf>
    <xf borderId="51" fillId="0" fontId="2" numFmtId="1" xfId="0" applyAlignment="1" applyBorder="1" applyFont="1" applyNumberFormat="1">
      <alignment horizontal="center" vertical="center"/>
    </xf>
    <xf borderId="2" fillId="0" fontId="19" numFmtId="2" xfId="0" applyAlignment="1" applyBorder="1" applyFont="1" applyNumberFormat="1">
      <alignment horizontal="center" vertical="center"/>
    </xf>
    <xf borderId="2" fillId="0" fontId="19" numFmtId="165" xfId="0" applyAlignment="1" applyBorder="1" applyFont="1" applyNumberFormat="1">
      <alignment horizontal="center" vertical="center"/>
    </xf>
    <xf borderId="2" fillId="0" fontId="19" numFmtId="167" xfId="0" applyAlignment="1" applyBorder="1" applyFont="1" applyNumberFormat="1">
      <alignment horizontal="center" vertical="center"/>
    </xf>
    <xf borderId="62" fillId="5" fontId="2" numFmtId="0" xfId="0" applyAlignment="1" applyBorder="1" applyFont="1">
      <alignment vertical="center"/>
    </xf>
    <xf borderId="63" fillId="5" fontId="2" numFmtId="0" xfId="0" applyAlignment="1" applyBorder="1" applyFont="1">
      <alignment vertical="center"/>
    </xf>
    <xf borderId="41" fillId="0" fontId="9" numFmtId="0" xfId="0" applyAlignment="1" applyBorder="1" applyFont="1">
      <alignment vertical="center"/>
    </xf>
    <xf borderId="44" fillId="0" fontId="4" numFmtId="0" xfId="0" applyAlignment="1" applyBorder="1" applyFont="1">
      <alignment vertical="center"/>
    </xf>
    <xf borderId="2" fillId="3" fontId="4" numFmtId="49" xfId="0" applyAlignment="1" applyBorder="1" applyFont="1" applyNumberFormat="1">
      <alignment horizontal="left" shrinkToFit="0" vertical="center" wrapText="1"/>
    </xf>
    <xf borderId="44" fillId="0" fontId="2" numFmtId="49" xfId="0" applyAlignment="1" applyBorder="1" applyFont="1" applyNumberFormat="1">
      <alignment vertical="center"/>
    </xf>
    <xf borderId="64" fillId="0" fontId="2" numFmtId="0" xfId="0" applyAlignment="1" applyBorder="1" applyFont="1">
      <alignment vertical="center"/>
    </xf>
    <xf borderId="15" fillId="10" fontId="3" numFmtId="49" xfId="0" applyAlignment="1" applyBorder="1" applyFont="1" applyNumberFormat="1">
      <alignment horizontal="center" vertical="center"/>
    </xf>
    <xf borderId="16" fillId="10" fontId="3" numFmtId="49" xfId="0" applyAlignment="1" applyBorder="1" applyFont="1" applyNumberFormat="1">
      <alignment horizontal="center" vertical="center"/>
    </xf>
    <xf borderId="65" fillId="0" fontId="13" numFmtId="0" xfId="0" applyAlignment="1" applyBorder="1" applyFont="1">
      <alignment vertical="center"/>
    </xf>
    <xf borderId="2" fillId="10" fontId="3" numFmtId="49" xfId="0" applyAlignment="1" applyBorder="1" applyFont="1" applyNumberFormat="1">
      <alignment horizontal="center" vertical="center"/>
    </xf>
    <xf borderId="2" fillId="24" fontId="2" numFmtId="0" xfId="0" applyAlignment="1" applyBorder="1" applyFill="1" applyFont="1">
      <alignment vertical="center"/>
    </xf>
    <xf borderId="2" fillId="0" fontId="2" numFmtId="49" xfId="0" applyAlignment="1" applyBorder="1" applyFont="1" applyNumberFormat="1">
      <alignment vertical="center"/>
    </xf>
    <xf borderId="2" fillId="24" fontId="2" numFmtId="0" xfId="0" applyAlignment="1" applyBorder="1" applyFont="1">
      <alignment horizontal="center" vertical="center"/>
    </xf>
    <xf borderId="2" fillId="3" fontId="4" numFmtId="0" xfId="0" applyAlignment="1" applyBorder="1" applyFont="1">
      <alignment horizontal="center" shrinkToFit="0" vertical="center" wrapText="1"/>
    </xf>
    <xf borderId="2" fillId="3" fontId="10" numFmtId="0" xfId="0" applyAlignment="1" applyBorder="1" applyFont="1">
      <alignment horizontal="center" shrinkToFit="0" vertical="center" wrapText="1"/>
    </xf>
    <xf borderId="66" fillId="0" fontId="2" numFmtId="0" xfId="0" applyAlignment="1" applyBorder="1" applyFont="1">
      <alignment vertical="center"/>
    </xf>
    <xf borderId="67" fillId="0" fontId="2" numFmtId="0" xfId="0" applyAlignment="1" applyBorder="1" applyFont="1">
      <alignment vertical="center"/>
    </xf>
  </cellXfs>
  <cellStyles count="1">
    <cellStyle xfId="0" name="Normal" builtinId="0"/>
  </cellStyles>
  <dxfs count="6">
    <dxf>
      <font>
        <color rgb="FF0070C0"/>
      </font>
      <fill>
        <patternFill patternType="solid">
          <fgColor rgb="FFDEEAF6"/>
          <bgColor rgb="FFDEEAF6"/>
        </patternFill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9C5700"/>
      </font>
      <fill>
        <patternFill patternType="solid">
          <fgColor rgb="FFFFEB9C"/>
          <bgColor rgb="FFFFEB9C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>
        <color rgb="FFFF0000"/>
      </font>
      <fill>
        <patternFill patternType="none"/>
      </fill>
      <border/>
    </dxf>
    <dxf>
      <font>
        <color rgb="FF0000FF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400">
                <a:solidFill>
                  <a:srgbClr val="595959"/>
                </a:solidFill>
                <a:latin typeface="Calibri"/>
              </a:defRPr>
            </a:pPr>
            <a:r>
              <a:rPr b="1" i="0" sz="1400">
                <a:solidFill>
                  <a:srgbClr val="595959"/>
                </a:solidFill>
                <a:latin typeface="Calibri"/>
              </a:rPr>
              <a:t>라스칼 시즌별 팀 타율</a:t>
            </a:r>
          </a:p>
        </c:rich>
      </c:tx>
      <c:layout>
        <c:manualLayout>
          <c:xMode val="edge"/>
          <c:yMode val="edge"/>
          <c:x val="0.44609"/>
          <c:y val="0.0"/>
        </c:manualLayout>
      </c:layout>
      <c:overlay val="0"/>
    </c:title>
    <c:plotArea>
      <c:layout>
        <c:manualLayout>
          <c:xMode val="edge"/>
          <c:yMode val="edge"/>
          <c:x val="0.0455908"/>
          <c:y val="0.0712189"/>
          <c:w val="0.949409"/>
          <c:h val="0.877953"/>
        </c:manualLayout>
      </c:layout>
      <c:lineChart>
        <c:varyColors val="0"/>
        <c:ser>
          <c:idx val="0"/>
          <c:order val="0"/>
          <c:tx>
            <c:v>총합</c:v>
          </c:tx>
          <c:spPr>
            <a:ln cmpd="sng" w="28575">
              <a:solidFill>
                <a:schemeClr val="accent1"/>
              </a:solidFill>
              <a:prstDash val="solid"/>
            </a:ln>
          </c:spPr>
          <c:marker>
            <c:symbol val="circle"/>
            <c:size val="4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dLbls>
            <c:numFmt formatCode="0.000" sourceLinked="0"/>
            <c:txPr>
              <a:bodyPr/>
              <a:lstStyle/>
              <a:p>
                <a:pPr lvl="0">
                  <a:defRPr b="1" i="0" sz="1400">
                    <a:solidFill>
                      <a:srgbClr val="404040"/>
                    </a:solidFill>
                    <a:latin typeface="Helvetica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'시즌별 정리'!$B$3:$F$3</c:f>
            </c:strRef>
          </c:cat>
          <c:val>
            <c:numRef>
              <c:f>'시즌별 정리'!$B$28:$F$28</c:f>
              <c:numCache/>
            </c:numRef>
          </c:val>
          <c:smooth val="0"/>
        </c:ser>
        <c:axId val="1294867411"/>
        <c:axId val="2033445127"/>
      </c:lineChart>
      <c:catAx>
        <c:axId val="12948674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 rot="0"/>
          <a:lstStyle/>
          <a:p>
            <a:pPr lvl="0">
              <a:defRPr b="0" i="0" sz="900">
                <a:solidFill>
                  <a:srgbClr val="595959"/>
                </a:solidFill>
                <a:latin typeface="Calibri"/>
              </a:defRPr>
            </a:pPr>
          </a:p>
        </c:txPr>
        <c:crossAx val="2033445127"/>
      </c:catAx>
      <c:valAx>
        <c:axId val="2033445127"/>
        <c:scaling>
          <c:orientation val="minMax"/>
          <c:max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 rot="0"/>
          <a:lstStyle/>
          <a:p>
            <a:pPr lvl="0">
              <a:defRPr b="0" i="0" sz="900">
                <a:solidFill>
                  <a:srgbClr val="595959"/>
                </a:solidFill>
                <a:latin typeface="Calibri"/>
              </a:defRPr>
            </a:pPr>
          </a:p>
        </c:txPr>
        <c:crossAx val="1294867411"/>
        <c:majorUnit val="0.1675"/>
        <c:minorUnit val="0.08375"/>
      </c:valAx>
    </c:plotArea>
    <c:plotVisOnly val="0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595959"/>
                </a:solidFill>
                <a:latin typeface="Calibri"/>
              </a:defRPr>
            </a:pPr>
            <a:r>
              <a:rPr b="0" i="0" sz="1400">
                <a:solidFill>
                  <a:srgbClr val="595959"/>
                </a:solidFill>
                <a:latin typeface="Calibri"/>
              </a:rPr>
              <a:t>차트 제목</a:t>
            </a:r>
          </a:p>
        </c:rich>
      </c:tx>
      <c:layout>
        <c:manualLayout>
          <c:xMode val="edge"/>
          <c:yMode val="edge"/>
          <c:x val="0.480835"/>
          <c:y val="0.0"/>
        </c:manualLayout>
      </c:layout>
      <c:overlay val="0"/>
    </c:title>
    <c:plotArea>
      <c:layout>
        <c:manualLayout>
          <c:xMode val="edge"/>
          <c:yMode val="edge"/>
          <c:x val="0.0376856"/>
          <c:y val="0.0618564"/>
          <c:w val="0.957314"/>
          <c:h val="0.892354"/>
        </c:manualLayout>
      </c:layout>
      <c:lineChart>
        <c:varyColors val="0"/>
        <c:ser>
          <c:idx val="0"/>
          <c:order val="0"/>
          <c:tx>
            <c:v>Series1</c:v>
          </c:tx>
          <c:spPr>
            <a:ln cmpd="sng" w="28575">
              <a:solidFill>
                <a:schemeClr val="accent1"/>
              </a:solidFill>
              <a:prstDash val="solid"/>
            </a:ln>
          </c:spPr>
          <c:marker>
            <c:symbol val="circle"/>
            <c:size val="4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dLbls>
            <c:numFmt formatCode="0.000" sourceLinked="0"/>
            <c:txPr>
              <a:bodyPr/>
              <a:lstStyle/>
              <a:p>
                <a:pPr lvl="0">
                  <a:defRPr b="1" i="0" sz="1100">
                    <a:solidFill>
                      <a:srgbClr val="40404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'시즌별 정리'!$B$3:$L$3</c:f>
            </c:strRef>
          </c:cat>
          <c:val>
            <c:numRef>
              <c:f>'시즌별 정리'!$B$28:$L$28</c:f>
              <c:numCache/>
            </c:numRef>
          </c:val>
          <c:smooth val="0"/>
        </c:ser>
        <c:axId val="1454203080"/>
        <c:axId val="1769446084"/>
      </c:lineChart>
      <c:catAx>
        <c:axId val="14542030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 rot="0"/>
          <a:lstStyle/>
          <a:p>
            <a:pPr lvl="0">
              <a:defRPr b="0" i="0" sz="900">
                <a:solidFill>
                  <a:srgbClr val="595959"/>
                </a:solidFill>
                <a:latin typeface="Calibri"/>
              </a:defRPr>
            </a:pPr>
          </a:p>
        </c:txPr>
        <c:crossAx val="1769446084"/>
      </c:catAx>
      <c:valAx>
        <c:axId val="1769446084"/>
        <c:scaling>
          <c:orientation val="minMax"/>
          <c:max val="0.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 rot="0"/>
          <a:lstStyle/>
          <a:p>
            <a:pPr lvl="0">
              <a:defRPr b="0" i="0" sz="900">
                <a:solidFill>
                  <a:srgbClr val="595959"/>
                </a:solidFill>
                <a:latin typeface="Calibri"/>
              </a:defRPr>
            </a:pPr>
          </a:p>
        </c:txPr>
        <c:crossAx val="1454203080"/>
        <c:majorUnit val="0.0625"/>
        <c:minorUnit val="0.03125"/>
      </c:valAx>
    </c:plotArea>
    <c:plotVisOnly val="1"/>
  </c:chart>
  <c:spPr>
    <a:solidFill>
      <a:srgbClr val="FFFFFF"/>
    </a:solidFill>
  </c:spPr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21</xdr:col>
      <xdr:colOff>590550</xdr:colOff>
      <xdr:row>2</xdr:row>
      <xdr:rowOff>381000</xdr:rowOff>
    </xdr:from>
    <xdr:ext cx="7505700" cy="4648200"/>
    <xdr:graphicFrame>
      <xdr:nvGraphicFramePr>
        <xdr:cNvPr id="1102277166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828675</xdr:colOff>
      <xdr:row>3</xdr:row>
      <xdr:rowOff>238125</xdr:rowOff>
    </xdr:from>
    <xdr:ext cx="9067800" cy="5334000"/>
    <xdr:graphicFrame>
      <xdr:nvGraphicFramePr>
        <xdr:cNvPr id="727292134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00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0"/>
  <cols>
    <col customWidth="1" min="1" max="15" width="14.38"/>
    <col customWidth="1" min="16" max="16" width="12.38"/>
    <col customWidth="1" min="17" max="26" width="14.38"/>
  </cols>
  <sheetData>
    <row r="1" ht="18.75" customHeight="1">
      <c r="A1" s="1" t="s">
        <v>0</v>
      </c>
      <c r="R1" s="2"/>
      <c r="S1" s="2"/>
      <c r="T1" s="2"/>
      <c r="U1" s="2"/>
      <c r="V1" s="2"/>
      <c r="W1" s="2"/>
      <c r="X1" s="2"/>
      <c r="Y1" s="2"/>
      <c r="Z1" s="2"/>
    </row>
    <row r="2" ht="18.0" customHeight="1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5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2"/>
      <c r="T2" s="2"/>
      <c r="U2" s="2"/>
      <c r="V2" s="2"/>
      <c r="W2" s="2"/>
      <c r="X2" s="2"/>
      <c r="Y2" s="2"/>
      <c r="Z2" s="2"/>
    </row>
    <row r="3" ht="18.0" customHeight="1">
      <c r="A3" s="4" t="s">
        <v>19</v>
      </c>
      <c r="B3" s="6">
        <f t="shared" ref="B3:B8" si="1">ROUND(N3/MAX(N$3:N$8)*100,0)</f>
        <v>100</v>
      </c>
      <c r="C3" s="7">
        <f t="shared" ref="C3:C8" si="2">ROUND(MIN($O$3:$O$8)/O3*100,0)</f>
        <v>33</v>
      </c>
      <c r="D3" s="7">
        <f t="shared" ref="D3:D8" si="3">ROUND(K3/MAX($K$3:$K$8)*100,0)</f>
        <v>79</v>
      </c>
      <c r="E3" s="7">
        <f t="shared" ref="E3:E8" si="4">ROUND(MIN($P$3:$P$8)/P3*100,0)</f>
        <v>54</v>
      </c>
      <c r="F3" s="7">
        <f t="shared" ref="F3:F8" si="5">ROUND(MIN($Q$3:$Q$8)/Q3*100,0)</f>
        <v>42</v>
      </c>
      <c r="G3" s="8">
        <f t="shared" ref="G3:G8" si="6">ROUND(MIN($R$3:$R$8)/R3*100,0)</f>
        <v>49</v>
      </c>
      <c r="H3" s="9">
        <v>175.0</v>
      </c>
      <c r="I3" s="9">
        <v>137.0</v>
      </c>
      <c r="J3" s="9">
        <v>62.0</v>
      </c>
      <c r="K3" s="9">
        <v>23.0</v>
      </c>
      <c r="L3" s="9">
        <v>52.0</v>
      </c>
      <c r="M3" s="9">
        <v>37.0</v>
      </c>
      <c r="N3" s="10">
        <v>28.0</v>
      </c>
      <c r="O3" s="11">
        <v>11.892857142857142</v>
      </c>
      <c r="P3" s="11">
        <v>1.8571428571428572</v>
      </c>
      <c r="Q3" s="11">
        <v>1.3214285714285714</v>
      </c>
      <c r="R3" s="11">
        <v>3.1785714285714284</v>
      </c>
      <c r="S3" s="2"/>
      <c r="T3" s="2"/>
      <c r="U3" s="2"/>
      <c r="V3" s="2"/>
      <c r="W3" s="2"/>
      <c r="X3" s="2"/>
      <c r="Y3" s="2"/>
      <c r="Z3" s="2"/>
    </row>
    <row r="4" ht="18.0" customHeight="1">
      <c r="A4" s="4" t="s">
        <v>20</v>
      </c>
      <c r="B4" s="6">
        <f t="shared" si="1"/>
        <v>89</v>
      </c>
      <c r="C4" s="7">
        <f t="shared" si="2"/>
        <v>100</v>
      </c>
      <c r="D4" s="7">
        <f t="shared" si="3"/>
        <v>100</v>
      </c>
      <c r="E4" s="7">
        <f t="shared" si="4"/>
        <v>100</v>
      </c>
      <c r="F4" s="7">
        <f t="shared" si="5"/>
        <v>100</v>
      </c>
      <c r="G4" s="8">
        <f t="shared" si="6"/>
        <v>100</v>
      </c>
      <c r="H4" s="12">
        <v>118.0</v>
      </c>
      <c r="I4" s="12">
        <v>103.0</v>
      </c>
      <c r="J4" s="12">
        <v>49.0</v>
      </c>
      <c r="K4" s="12">
        <v>29.0</v>
      </c>
      <c r="L4" s="12">
        <v>25.0</v>
      </c>
      <c r="M4" s="12">
        <v>14.0</v>
      </c>
      <c r="N4" s="10">
        <v>25.0</v>
      </c>
      <c r="O4" s="11">
        <v>3.96</v>
      </c>
      <c r="P4" s="11">
        <v>1.0</v>
      </c>
      <c r="Q4" s="11">
        <v>0.56</v>
      </c>
      <c r="R4" s="11">
        <v>1.56</v>
      </c>
      <c r="S4" s="2"/>
      <c r="T4" s="2"/>
      <c r="U4" s="2"/>
      <c r="V4" s="2"/>
      <c r="W4" s="2"/>
      <c r="X4" s="2"/>
      <c r="Y4" s="2"/>
      <c r="Z4" s="2"/>
    </row>
    <row r="5" ht="18.0" customHeight="1">
      <c r="A5" s="4" t="s">
        <v>21</v>
      </c>
      <c r="B5" s="6">
        <f t="shared" si="1"/>
        <v>77</v>
      </c>
      <c r="C5" s="7">
        <f t="shared" si="2"/>
        <v>21</v>
      </c>
      <c r="D5" s="7">
        <f t="shared" si="3"/>
        <v>100</v>
      </c>
      <c r="E5" s="7">
        <f t="shared" si="4"/>
        <v>54</v>
      </c>
      <c r="F5" s="7">
        <f t="shared" si="5"/>
        <v>25</v>
      </c>
      <c r="G5" s="8">
        <f t="shared" si="6"/>
        <v>38</v>
      </c>
      <c r="H5" s="12">
        <v>170.0</v>
      </c>
      <c r="I5" s="12">
        <v>119.0</v>
      </c>
      <c r="J5" s="12">
        <v>50.0</v>
      </c>
      <c r="K5" s="12">
        <v>29.0</v>
      </c>
      <c r="L5" s="12">
        <v>40.0</v>
      </c>
      <c r="M5" s="12">
        <v>49.0</v>
      </c>
      <c r="N5" s="10">
        <v>21.6666666666667</v>
      </c>
      <c r="O5" s="11">
        <v>18.692307692307665</v>
      </c>
      <c r="P5" s="11">
        <v>1.8461538461538434</v>
      </c>
      <c r="Q5" s="11">
        <v>2.261538461538458</v>
      </c>
      <c r="R5" s="11">
        <v>4.107692307692301</v>
      </c>
      <c r="S5" s="2"/>
      <c r="T5" s="2"/>
      <c r="U5" s="2"/>
      <c r="V5" s="2"/>
      <c r="W5" s="2"/>
      <c r="X5" s="2"/>
      <c r="Y5" s="2"/>
      <c r="Z5" s="2"/>
    </row>
    <row r="6" ht="18.0" customHeight="1">
      <c r="A6" s="4" t="s">
        <v>22</v>
      </c>
      <c r="B6" s="6">
        <f t="shared" si="1"/>
        <v>42</v>
      </c>
      <c r="C6" s="7">
        <f t="shared" si="2"/>
        <v>20</v>
      </c>
      <c r="D6" s="7">
        <f t="shared" si="3"/>
        <v>38</v>
      </c>
      <c r="E6" s="7">
        <f t="shared" si="4"/>
        <v>38</v>
      </c>
      <c r="F6" s="7">
        <f t="shared" si="5"/>
        <v>23</v>
      </c>
      <c r="G6" s="8">
        <f t="shared" si="6"/>
        <v>31</v>
      </c>
      <c r="H6" s="12">
        <v>94.0</v>
      </c>
      <c r="I6" s="12">
        <v>64.0</v>
      </c>
      <c r="J6" s="12">
        <v>22.0</v>
      </c>
      <c r="K6" s="12">
        <v>11.0</v>
      </c>
      <c r="L6" s="12">
        <v>31.0</v>
      </c>
      <c r="M6" s="12">
        <v>28.0</v>
      </c>
      <c r="N6" s="10">
        <v>11.6666666</v>
      </c>
      <c r="O6" s="11">
        <v>20.057142971755106</v>
      </c>
      <c r="P6" s="11">
        <v>2.657142872326531</v>
      </c>
      <c r="Q6" s="11">
        <v>2.400000013714286</v>
      </c>
      <c r="R6" s="11">
        <v>5.0571428860408165</v>
      </c>
      <c r="S6" s="2"/>
      <c r="T6" s="2"/>
      <c r="U6" s="2"/>
      <c r="V6" s="2"/>
      <c r="W6" s="2"/>
      <c r="X6" s="2"/>
      <c r="Y6" s="2"/>
      <c r="Z6" s="2"/>
    </row>
    <row r="7" ht="18.0" customHeight="1">
      <c r="A7" s="4" t="s">
        <v>23</v>
      </c>
      <c r="B7" s="6">
        <f t="shared" si="1"/>
        <v>33</v>
      </c>
      <c r="C7" s="7">
        <f t="shared" si="2"/>
        <v>22</v>
      </c>
      <c r="D7" s="7">
        <f t="shared" si="3"/>
        <v>34</v>
      </c>
      <c r="E7" s="7">
        <f t="shared" si="4"/>
        <v>47</v>
      </c>
      <c r="F7" s="7">
        <f t="shared" si="5"/>
        <v>48</v>
      </c>
      <c r="G7" s="8">
        <f t="shared" si="6"/>
        <v>47</v>
      </c>
      <c r="H7" s="12">
        <v>60.0</v>
      </c>
      <c r="I7" s="12">
        <v>49.0</v>
      </c>
      <c r="J7" s="12">
        <v>19.0</v>
      </c>
      <c r="K7" s="12">
        <v>10.0</v>
      </c>
      <c r="L7" s="12">
        <v>20.0</v>
      </c>
      <c r="M7" s="12">
        <v>11.0</v>
      </c>
      <c r="N7" s="10">
        <v>9.333333333</v>
      </c>
      <c r="O7" s="11">
        <v>18.321428572082908</v>
      </c>
      <c r="P7" s="11">
        <v>2.142857142933673</v>
      </c>
      <c r="Q7" s="11">
        <v>1.1785714286135203</v>
      </c>
      <c r="R7" s="11">
        <v>3.3214285715471936</v>
      </c>
      <c r="S7" s="2"/>
      <c r="T7" s="2"/>
      <c r="U7" s="2"/>
      <c r="V7" s="2"/>
      <c r="W7" s="2"/>
      <c r="X7" s="2"/>
      <c r="Y7" s="2"/>
      <c r="Z7" s="2"/>
    </row>
    <row r="8" ht="18.0" customHeight="1">
      <c r="A8" s="4" t="s">
        <v>24</v>
      </c>
      <c r="B8" s="6">
        <f t="shared" si="1"/>
        <v>26</v>
      </c>
      <c r="C8" s="7">
        <f t="shared" si="2"/>
        <v>13</v>
      </c>
      <c r="D8" s="7">
        <f t="shared" si="3"/>
        <v>45</v>
      </c>
      <c r="E8" s="7">
        <f t="shared" si="4"/>
        <v>33</v>
      </c>
      <c r="F8" s="7">
        <f t="shared" si="5"/>
        <v>29</v>
      </c>
      <c r="G8" s="8">
        <f t="shared" si="6"/>
        <v>32</v>
      </c>
      <c r="H8" s="12">
        <v>68.0</v>
      </c>
      <c r="I8" s="12">
        <v>53.0</v>
      </c>
      <c r="J8" s="12">
        <v>18.0</v>
      </c>
      <c r="K8" s="12">
        <v>13.0</v>
      </c>
      <c r="L8" s="12">
        <v>22.0</v>
      </c>
      <c r="M8" s="12">
        <v>14.0</v>
      </c>
      <c r="N8" s="10">
        <v>7.333332666</v>
      </c>
      <c r="O8" s="11">
        <v>29.454548134909334</v>
      </c>
      <c r="P8" s="13">
        <v>3.000000273000025</v>
      </c>
      <c r="Q8" s="11">
        <v>1.9090910828181975</v>
      </c>
      <c r="R8" s="11">
        <v>4.909091355818222</v>
      </c>
      <c r="S8" s="2"/>
      <c r="T8" s="2"/>
      <c r="U8" s="2"/>
      <c r="V8" s="2"/>
      <c r="W8" s="2"/>
      <c r="X8" s="2"/>
      <c r="Y8" s="2"/>
      <c r="Z8" s="2"/>
    </row>
    <row r="9" ht="12.7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2.7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2.7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2.7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2.7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2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2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2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2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2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2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2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2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2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2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2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2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2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2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2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2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2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2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2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2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2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2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2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2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2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2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2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2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2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2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2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2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2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2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2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2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2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2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2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2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2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2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2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2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2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2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2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2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2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2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2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2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2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2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2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2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2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2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2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2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2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2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2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2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2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2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2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2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2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A1:Q1"/>
  </mergeCells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0"/>
  <cols>
    <col customWidth="1" min="1" max="26" width="14.38"/>
  </cols>
  <sheetData>
    <row r="1" ht="18.75" customHeight="1">
      <c r="A1" s="1" t="s">
        <v>0</v>
      </c>
      <c r="S1" s="2"/>
      <c r="T1" s="2"/>
      <c r="U1" s="2"/>
      <c r="V1" s="2"/>
      <c r="W1" s="2"/>
      <c r="X1" s="2"/>
      <c r="Y1" s="2"/>
      <c r="Z1" s="2"/>
    </row>
    <row r="2" ht="18.0" customHeight="1">
      <c r="A2" s="3" t="s">
        <v>1</v>
      </c>
      <c r="B2" s="4" t="s">
        <v>25</v>
      </c>
      <c r="C2" s="4" t="s">
        <v>26</v>
      </c>
      <c r="D2" s="4" t="s">
        <v>27</v>
      </c>
      <c r="E2" s="4" t="s">
        <v>28</v>
      </c>
      <c r="F2" s="4" t="s">
        <v>29</v>
      </c>
      <c r="G2" s="4" t="s">
        <v>30</v>
      </c>
      <c r="H2" s="4" t="s">
        <v>9</v>
      </c>
      <c r="I2" s="4" t="s">
        <v>31</v>
      </c>
      <c r="J2" s="4" t="s">
        <v>32</v>
      </c>
      <c r="K2" s="4" t="s">
        <v>10</v>
      </c>
      <c r="L2" s="4" t="s">
        <v>33</v>
      </c>
      <c r="M2" s="4" t="s">
        <v>34</v>
      </c>
      <c r="N2" s="4" t="s">
        <v>35</v>
      </c>
      <c r="O2" s="4" t="s">
        <v>36</v>
      </c>
      <c r="P2" s="4" t="s">
        <v>37</v>
      </c>
      <c r="Q2" s="4" t="s">
        <v>38</v>
      </c>
      <c r="R2" s="4" t="s">
        <v>39</v>
      </c>
      <c r="S2" s="2"/>
      <c r="T2" s="2"/>
      <c r="U2" s="2"/>
      <c r="V2" s="2"/>
      <c r="W2" s="2"/>
      <c r="X2" s="2"/>
      <c r="Y2" s="2"/>
      <c r="Z2" s="2"/>
    </row>
    <row r="3" ht="18.0" customHeight="1">
      <c r="A3" s="4" t="s">
        <v>40</v>
      </c>
      <c r="B3" s="6">
        <f t="shared" ref="B3:B25" si="1">ROUND(N3/MAX($N$3:$N$25)*100,0)</f>
        <v>100</v>
      </c>
      <c r="C3" s="7">
        <f t="shared" ref="C3:C25" si="2">ROUND(O3/(MAX($O$3:$O$25))*100,0)</f>
        <v>100</v>
      </c>
      <c r="D3" s="7">
        <f t="shared" ref="D3:D25" si="3">ROUND(P3/(MAX($P$3:$P$25))*100,0)</f>
        <v>92</v>
      </c>
      <c r="E3" s="7">
        <f t="shared" ref="E3:E25" si="4">ROUND(Q3/(MAX($Q$3:$Q$25))*100,0)</f>
        <v>100</v>
      </c>
      <c r="F3" s="7">
        <f t="shared" ref="F3:F25" si="5">ROUND(R3/(MAX($R$3:$R$25))*100,0)</f>
        <v>100</v>
      </c>
      <c r="G3" s="7">
        <f t="shared" ref="G3:G25" si="6">ROUND(100-(L3/H3*100),0)</f>
        <v>93</v>
      </c>
      <c r="H3" s="9">
        <v>56.0</v>
      </c>
      <c r="I3" s="9">
        <v>46.0</v>
      </c>
      <c r="J3" s="9">
        <v>28.0</v>
      </c>
      <c r="K3" s="9">
        <v>18.0</v>
      </c>
      <c r="L3" s="9">
        <v>4.0</v>
      </c>
      <c r="M3" s="9">
        <v>7.0</v>
      </c>
      <c r="N3" s="14">
        <v>0.6086956521739131</v>
      </c>
      <c r="O3" s="9">
        <v>35.0</v>
      </c>
      <c r="P3" s="9">
        <v>22.0</v>
      </c>
      <c r="Q3" s="9">
        <v>29.0</v>
      </c>
      <c r="R3" s="14">
        <v>1.5380434782608696</v>
      </c>
      <c r="S3" s="2"/>
      <c r="T3" s="2"/>
      <c r="U3" s="2"/>
      <c r="V3" s="2"/>
      <c r="W3" s="2"/>
      <c r="X3" s="2"/>
      <c r="Y3" s="2"/>
      <c r="Z3" s="2"/>
    </row>
    <row r="4" ht="18.0" customHeight="1">
      <c r="A4" s="4" t="s">
        <v>41</v>
      </c>
      <c r="B4" s="6">
        <f t="shared" si="1"/>
        <v>86</v>
      </c>
      <c r="C4" s="7">
        <f t="shared" si="2"/>
        <v>74</v>
      </c>
      <c r="D4" s="7">
        <f t="shared" si="3"/>
        <v>100</v>
      </c>
      <c r="E4" s="7">
        <f t="shared" si="4"/>
        <v>59</v>
      </c>
      <c r="F4" s="7">
        <f t="shared" si="5"/>
        <v>94</v>
      </c>
      <c r="G4" s="7">
        <f t="shared" si="6"/>
        <v>95</v>
      </c>
      <c r="H4" s="12">
        <v>58.0</v>
      </c>
      <c r="I4" s="12">
        <v>48.0</v>
      </c>
      <c r="J4" s="12">
        <v>25.0</v>
      </c>
      <c r="K4" s="12">
        <v>23.0</v>
      </c>
      <c r="L4" s="12">
        <v>3.0</v>
      </c>
      <c r="M4" s="12">
        <v>7.0</v>
      </c>
      <c r="N4" s="15">
        <v>0.5208333333333334</v>
      </c>
      <c r="O4" s="12">
        <v>26.0</v>
      </c>
      <c r="P4" s="12">
        <v>24.0</v>
      </c>
      <c r="Q4" s="12">
        <v>17.0</v>
      </c>
      <c r="R4" s="15">
        <v>1.4475574712643677</v>
      </c>
      <c r="S4" s="2"/>
      <c r="T4" s="2"/>
      <c r="U4" s="2"/>
      <c r="V4" s="2"/>
      <c r="W4" s="2"/>
      <c r="X4" s="2"/>
      <c r="Y4" s="2"/>
      <c r="Z4" s="2"/>
    </row>
    <row r="5" ht="18.0" customHeight="1">
      <c r="A5" s="4" t="s">
        <v>20</v>
      </c>
      <c r="B5" s="6">
        <f t="shared" si="1"/>
        <v>78</v>
      </c>
      <c r="C5" s="7">
        <f t="shared" si="2"/>
        <v>51</v>
      </c>
      <c r="D5" s="7">
        <f t="shared" si="3"/>
        <v>75</v>
      </c>
      <c r="E5" s="7">
        <f t="shared" si="4"/>
        <v>38</v>
      </c>
      <c r="F5" s="7">
        <f t="shared" si="5"/>
        <v>82</v>
      </c>
      <c r="G5" s="7">
        <f t="shared" si="6"/>
        <v>93</v>
      </c>
      <c r="H5" s="12">
        <v>42.0</v>
      </c>
      <c r="I5" s="12">
        <v>38.0</v>
      </c>
      <c r="J5" s="12">
        <v>18.0</v>
      </c>
      <c r="K5" s="12">
        <v>20.0</v>
      </c>
      <c r="L5" s="12">
        <v>3.0</v>
      </c>
      <c r="M5" s="12">
        <v>4.0</v>
      </c>
      <c r="N5" s="15">
        <v>0.47368421052631576</v>
      </c>
      <c r="O5" s="12">
        <v>18.0</v>
      </c>
      <c r="P5" s="12">
        <v>18.0</v>
      </c>
      <c r="Q5" s="12">
        <v>11.0</v>
      </c>
      <c r="R5" s="15">
        <v>1.2606516290726817</v>
      </c>
      <c r="S5" s="2"/>
      <c r="T5" s="2"/>
      <c r="U5" s="2"/>
      <c r="V5" s="2"/>
      <c r="W5" s="2"/>
      <c r="X5" s="2"/>
      <c r="Y5" s="2"/>
      <c r="Z5" s="2"/>
    </row>
    <row r="6" ht="18.0" customHeight="1">
      <c r="A6" s="4" t="s">
        <v>42</v>
      </c>
      <c r="B6" s="6">
        <f t="shared" si="1"/>
        <v>77</v>
      </c>
      <c r="C6" s="7">
        <f t="shared" si="2"/>
        <v>20</v>
      </c>
      <c r="D6" s="7">
        <f t="shared" si="3"/>
        <v>21</v>
      </c>
      <c r="E6" s="7">
        <f t="shared" si="4"/>
        <v>28</v>
      </c>
      <c r="F6" s="7">
        <f t="shared" si="5"/>
        <v>78</v>
      </c>
      <c r="G6" s="7">
        <f t="shared" si="6"/>
        <v>70</v>
      </c>
      <c r="H6" s="12">
        <v>20.0</v>
      </c>
      <c r="I6" s="12">
        <v>17.0</v>
      </c>
      <c r="J6" s="12">
        <v>8.0</v>
      </c>
      <c r="K6" s="12">
        <v>9.0</v>
      </c>
      <c r="L6" s="12">
        <v>6.0</v>
      </c>
      <c r="M6" s="12">
        <v>3.0</v>
      </c>
      <c r="N6" s="15">
        <v>0.47058823529411764</v>
      </c>
      <c r="O6" s="12">
        <v>7.0</v>
      </c>
      <c r="P6" s="12">
        <v>5.0</v>
      </c>
      <c r="Q6" s="12">
        <v>8.0</v>
      </c>
      <c r="R6" s="15">
        <v>1.197058823529412</v>
      </c>
      <c r="S6" s="2"/>
      <c r="T6" s="2"/>
      <c r="U6" s="2"/>
      <c r="V6" s="2"/>
      <c r="W6" s="2"/>
      <c r="X6" s="2"/>
      <c r="Y6" s="2"/>
      <c r="Z6" s="2"/>
    </row>
    <row r="7" ht="18.0" customHeight="1">
      <c r="A7" s="4" t="s">
        <v>19</v>
      </c>
      <c r="B7" s="6">
        <f t="shared" si="1"/>
        <v>76</v>
      </c>
      <c r="C7" s="7">
        <f t="shared" si="2"/>
        <v>17</v>
      </c>
      <c r="D7" s="7">
        <f t="shared" si="3"/>
        <v>13</v>
      </c>
      <c r="E7" s="7">
        <f t="shared" si="4"/>
        <v>7</v>
      </c>
      <c r="F7" s="7">
        <f t="shared" si="5"/>
        <v>63</v>
      </c>
      <c r="G7" s="7">
        <f t="shared" si="6"/>
        <v>88</v>
      </c>
      <c r="H7" s="12">
        <v>16.0</v>
      </c>
      <c r="I7" s="12">
        <v>13.0</v>
      </c>
      <c r="J7" s="12">
        <v>6.0</v>
      </c>
      <c r="K7" s="12">
        <v>7.0</v>
      </c>
      <c r="L7" s="12">
        <v>2.0</v>
      </c>
      <c r="M7" s="12">
        <v>2.0</v>
      </c>
      <c r="N7" s="15">
        <v>0.46153846153846156</v>
      </c>
      <c r="O7" s="12">
        <v>6.0</v>
      </c>
      <c r="P7" s="12">
        <v>3.0</v>
      </c>
      <c r="Q7" s="12">
        <v>2.0</v>
      </c>
      <c r="R7" s="15">
        <v>0.9615384615384616</v>
      </c>
      <c r="S7" s="2"/>
      <c r="T7" s="2"/>
      <c r="U7" s="2"/>
      <c r="V7" s="2"/>
      <c r="W7" s="2"/>
      <c r="X7" s="2"/>
      <c r="Y7" s="2"/>
      <c r="Z7" s="2"/>
    </row>
    <row r="8" ht="18.0" customHeight="1">
      <c r="A8" s="4" t="s">
        <v>23</v>
      </c>
      <c r="B8" s="6">
        <f t="shared" si="1"/>
        <v>71</v>
      </c>
      <c r="C8" s="7">
        <f t="shared" si="2"/>
        <v>29</v>
      </c>
      <c r="D8" s="7">
        <f t="shared" si="3"/>
        <v>29</v>
      </c>
      <c r="E8" s="7">
        <f t="shared" si="4"/>
        <v>55</v>
      </c>
      <c r="F8" s="7">
        <f t="shared" si="5"/>
        <v>71</v>
      </c>
      <c r="G8" s="7">
        <f t="shared" si="6"/>
        <v>77</v>
      </c>
      <c r="H8" s="12">
        <v>30.0</v>
      </c>
      <c r="I8" s="12">
        <v>23.0</v>
      </c>
      <c r="J8" s="12">
        <v>10.0</v>
      </c>
      <c r="K8" s="12">
        <v>13.0</v>
      </c>
      <c r="L8" s="12">
        <v>7.0</v>
      </c>
      <c r="M8" s="12">
        <v>6.0</v>
      </c>
      <c r="N8" s="15">
        <v>0.43478260869565216</v>
      </c>
      <c r="O8" s="12">
        <v>10.0</v>
      </c>
      <c r="P8" s="12">
        <v>7.0</v>
      </c>
      <c r="Q8" s="12">
        <v>16.0</v>
      </c>
      <c r="R8" s="15">
        <v>1.098550724637681</v>
      </c>
      <c r="S8" s="2"/>
      <c r="T8" s="2"/>
      <c r="U8" s="2"/>
      <c r="V8" s="2"/>
      <c r="W8" s="2"/>
      <c r="X8" s="2"/>
      <c r="Y8" s="2"/>
      <c r="Z8" s="2"/>
    </row>
    <row r="9" ht="18.0" customHeight="1">
      <c r="A9" s="4" t="s">
        <v>21</v>
      </c>
      <c r="B9" s="6">
        <f t="shared" si="1"/>
        <v>71</v>
      </c>
      <c r="C9" s="7">
        <f t="shared" si="2"/>
        <v>43</v>
      </c>
      <c r="D9" s="7">
        <f t="shared" si="3"/>
        <v>79</v>
      </c>
      <c r="E9" s="7">
        <f t="shared" si="4"/>
        <v>62</v>
      </c>
      <c r="F9" s="7">
        <f t="shared" si="5"/>
        <v>69</v>
      </c>
      <c r="G9" s="7">
        <f t="shared" si="6"/>
        <v>95</v>
      </c>
      <c r="H9" s="12">
        <v>62.0</v>
      </c>
      <c r="I9" s="12">
        <v>51.0</v>
      </c>
      <c r="J9" s="12">
        <v>22.0</v>
      </c>
      <c r="K9" s="12">
        <v>29.0</v>
      </c>
      <c r="L9" s="12">
        <v>3.0</v>
      </c>
      <c r="M9" s="12">
        <v>11.0</v>
      </c>
      <c r="N9" s="15">
        <v>0.43137254901960786</v>
      </c>
      <c r="O9" s="12">
        <v>15.0</v>
      </c>
      <c r="P9" s="12">
        <v>19.0</v>
      </c>
      <c r="Q9" s="12">
        <v>18.0</v>
      </c>
      <c r="R9" s="15">
        <v>1.0616698292220113</v>
      </c>
      <c r="S9" s="2"/>
      <c r="T9" s="2"/>
      <c r="U9" s="2"/>
      <c r="V9" s="2"/>
      <c r="W9" s="2"/>
      <c r="X9" s="2"/>
      <c r="Y9" s="2"/>
      <c r="Z9" s="2"/>
    </row>
    <row r="10" ht="18.0" customHeight="1">
      <c r="A10" s="4" t="s">
        <v>43</v>
      </c>
      <c r="B10" s="6">
        <f t="shared" si="1"/>
        <v>70</v>
      </c>
      <c r="C10" s="7">
        <f t="shared" si="2"/>
        <v>46</v>
      </c>
      <c r="D10" s="7">
        <f t="shared" si="3"/>
        <v>33</v>
      </c>
      <c r="E10" s="7">
        <f t="shared" si="4"/>
        <v>55</v>
      </c>
      <c r="F10" s="7">
        <f t="shared" si="5"/>
        <v>86</v>
      </c>
      <c r="G10" s="7">
        <f t="shared" si="6"/>
        <v>86</v>
      </c>
      <c r="H10" s="12">
        <v>37.0</v>
      </c>
      <c r="I10" s="12">
        <v>21.0</v>
      </c>
      <c r="J10" s="12">
        <v>9.0</v>
      </c>
      <c r="K10" s="12">
        <v>12.0</v>
      </c>
      <c r="L10" s="12">
        <v>5.0</v>
      </c>
      <c r="M10" s="12">
        <v>15.0</v>
      </c>
      <c r="N10" s="15">
        <v>0.42857142857142855</v>
      </c>
      <c r="O10" s="12">
        <v>16.0</v>
      </c>
      <c r="P10" s="12">
        <v>8.0</v>
      </c>
      <c r="Q10" s="12">
        <v>16.0</v>
      </c>
      <c r="R10" s="15">
        <v>1.3153153153153152</v>
      </c>
      <c r="S10" s="2"/>
      <c r="T10" s="2"/>
      <c r="U10" s="2"/>
      <c r="V10" s="2"/>
      <c r="W10" s="2"/>
      <c r="X10" s="2"/>
      <c r="Y10" s="2"/>
      <c r="Z10" s="2"/>
    </row>
    <row r="11" ht="18.0" customHeight="1">
      <c r="A11" s="4" t="s">
        <v>44</v>
      </c>
      <c r="B11" s="6">
        <f t="shared" si="1"/>
        <v>70</v>
      </c>
      <c r="C11" s="7">
        <f t="shared" si="2"/>
        <v>60</v>
      </c>
      <c r="D11" s="7">
        <f t="shared" si="3"/>
        <v>42</v>
      </c>
      <c r="E11" s="7">
        <f t="shared" si="4"/>
        <v>45</v>
      </c>
      <c r="F11" s="7">
        <f t="shared" si="5"/>
        <v>66</v>
      </c>
      <c r="G11" s="7">
        <f t="shared" si="6"/>
        <v>85</v>
      </c>
      <c r="H11" s="12">
        <v>52.0</v>
      </c>
      <c r="I11" s="12">
        <v>40.0</v>
      </c>
      <c r="J11" s="12">
        <v>17.0</v>
      </c>
      <c r="K11" s="12">
        <v>23.0</v>
      </c>
      <c r="L11" s="12">
        <v>8.0</v>
      </c>
      <c r="M11" s="12">
        <v>12.0</v>
      </c>
      <c r="N11" s="15">
        <v>0.425</v>
      </c>
      <c r="O11" s="12">
        <v>21.0</v>
      </c>
      <c r="P11" s="12">
        <v>10.0</v>
      </c>
      <c r="Q11" s="12">
        <v>13.0</v>
      </c>
      <c r="R11" s="15">
        <v>1.0076923076923077</v>
      </c>
      <c r="S11" s="2"/>
      <c r="T11" s="2"/>
      <c r="U11" s="2"/>
      <c r="V11" s="2"/>
      <c r="W11" s="2"/>
      <c r="X11" s="2"/>
      <c r="Y11" s="2"/>
      <c r="Z11" s="2"/>
    </row>
    <row r="12" ht="18.0" customHeight="1">
      <c r="A12" s="4" t="s">
        <v>24</v>
      </c>
      <c r="B12" s="6">
        <f t="shared" si="1"/>
        <v>68</v>
      </c>
      <c r="C12" s="7">
        <f t="shared" si="2"/>
        <v>14</v>
      </c>
      <c r="D12" s="7">
        <f t="shared" si="3"/>
        <v>25</v>
      </c>
      <c r="E12" s="7">
        <f t="shared" si="4"/>
        <v>14</v>
      </c>
      <c r="F12" s="7">
        <f t="shared" si="5"/>
        <v>78</v>
      </c>
      <c r="G12" s="7">
        <f t="shared" si="6"/>
        <v>87</v>
      </c>
      <c r="H12" s="12">
        <v>15.0</v>
      </c>
      <c r="I12" s="12">
        <v>12.0</v>
      </c>
      <c r="J12" s="12">
        <v>5.0</v>
      </c>
      <c r="K12" s="12">
        <v>7.0</v>
      </c>
      <c r="L12" s="12">
        <v>2.0</v>
      </c>
      <c r="M12" s="12">
        <v>3.0</v>
      </c>
      <c r="N12" s="15">
        <v>0.4166666666666667</v>
      </c>
      <c r="O12" s="12">
        <v>5.0</v>
      </c>
      <c r="P12" s="12">
        <v>6.0</v>
      </c>
      <c r="Q12" s="12">
        <v>4.0</v>
      </c>
      <c r="R12" s="15">
        <v>1.2</v>
      </c>
      <c r="S12" s="2"/>
      <c r="T12" s="2"/>
      <c r="U12" s="2"/>
      <c r="V12" s="2"/>
      <c r="W12" s="2"/>
      <c r="X12" s="2"/>
      <c r="Y12" s="2"/>
      <c r="Z12" s="2"/>
    </row>
    <row r="13" ht="18.0" customHeight="1">
      <c r="A13" s="4" t="s">
        <v>45</v>
      </c>
      <c r="B13" s="6">
        <f t="shared" si="1"/>
        <v>68</v>
      </c>
      <c r="C13" s="7">
        <f t="shared" si="2"/>
        <v>14</v>
      </c>
      <c r="D13" s="7">
        <f t="shared" si="3"/>
        <v>38</v>
      </c>
      <c r="E13" s="7">
        <f t="shared" si="4"/>
        <v>10</v>
      </c>
      <c r="F13" s="7">
        <f t="shared" si="5"/>
        <v>63</v>
      </c>
      <c r="G13" s="7">
        <f t="shared" si="6"/>
        <v>95</v>
      </c>
      <c r="H13" s="12">
        <v>20.0</v>
      </c>
      <c r="I13" s="12">
        <v>17.0</v>
      </c>
      <c r="J13" s="12">
        <v>7.0</v>
      </c>
      <c r="K13" s="12">
        <v>10.0</v>
      </c>
      <c r="L13" s="12">
        <v>1.0</v>
      </c>
      <c r="M13" s="12">
        <v>3.0</v>
      </c>
      <c r="N13" s="15">
        <v>0.4117647058823529</v>
      </c>
      <c r="O13" s="12">
        <v>5.0</v>
      </c>
      <c r="P13" s="12">
        <v>9.0</v>
      </c>
      <c r="Q13" s="12">
        <v>3.0</v>
      </c>
      <c r="R13" s="15">
        <v>0.9705882352941176</v>
      </c>
      <c r="S13" s="2"/>
      <c r="T13" s="2"/>
      <c r="U13" s="2"/>
      <c r="V13" s="2"/>
      <c r="W13" s="2"/>
      <c r="X13" s="2"/>
      <c r="Y13" s="2"/>
      <c r="Z13" s="2"/>
    </row>
    <row r="14" ht="18.0" customHeight="1">
      <c r="A14" s="4" t="s">
        <v>46</v>
      </c>
      <c r="B14" s="6">
        <f t="shared" si="1"/>
        <v>66</v>
      </c>
      <c r="C14" s="7">
        <f t="shared" si="2"/>
        <v>26</v>
      </c>
      <c r="D14" s="7">
        <f t="shared" si="3"/>
        <v>29</v>
      </c>
      <c r="E14" s="7">
        <f t="shared" si="4"/>
        <v>14</v>
      </c>
      <c r="F14" s="7">
        <f t="shared" si="5"/>
        <v>55</v>
      </c>
      <c r="G14" s="7">
        <f t="shared" si="6"/>
        <v>97</v>
      </c>
      <c r="H14" s="12">
        <v>29.0</v>
      </c>
      <c r="I14" s="12">
        <v>25.0</v>
      </c>
      <c r="J14" s="12">
        <v>10.0</v>
      </c>
      <c r="K14" s="12">
        <v>15.0</v>
      </c>
      <c r="L14" s="12">
        <v>1.0</v>
      </c>
      <c r="M14" s="12">
        <v>3.0</v>
      </c>
      <c r="N14" s="15">
        <v>0.4</v>
      </c>
      <c r="O14" s="12">
        <v>9.0</v>
      </c>
      <c r="P14" s="12">
        <v>7.0</v>
      </c>
      <c r="Q14" s="12">
        <v>4.0</v>
      </c>
      <c r="R14" s="15">
        <v>0.8482758620689655</v>
      </c>
      <c r="S14" s="2"/>
      <c r="T14" s="2"/>
      <c r="U14" s="2"/>
      <c r="V14" s="2"/>
      <c r="W14" s="2"/>
      <c r="X14" s="2"/>
      <c r="Y14" s="2"/>
      <c r="Z14" s="2"/>
    </row>
    <row r="15" ht="18.0" customHeight="1">
      <c r="A15" s="4" t="s">
        <v>47</v>
      </c>
      <c r="B15" s="6">
        <f t="shared" si="1"/>
        <v>60</v>
      </c>
      <c r="C15" s="7">
        <f t="shared" si="2"/>
        <v>20</v>
      </c>
      <c r="D15" s="7">
        <f t="shared" si="3"/>
        <v>13</v>
      </c>
      <c r="E15" s="7">
        <f t="shared" si="4"/>
        <v>10</v>
      </c>
      <c r="F15" s="7">
        <f t="shared" si="5"/>
        <v>72</v>
      </c>
      <c r="G15" s="7">
        <f t="shared" si="6"/>
        <v>100</v>
      </c>
      <c r="H15" s="12">
        <v>16.0</v>
      </c>
      <c r="I15" s="12">
        <v>11.0</v>
      </c>
      <c r="J15" s="12">
        <v>4.0</v>
      </c>
      <c r="K15" s="12">
        <v>7.0</v>
      </c>
      <c r="L15" s="12">
        <v>0.0</v>
      </c>
      <c r="M15" s="12">
        <v>5.0</v>
      </c>
      <c r="N15" s="15">
        <v>0.36363636363636365</v>
      </c>
      <c r="O15" s="12">
        <v>7.0</v>
      </c>
      <c r="P15" s="12">
        <v>3.0</v>
      </c>
      <c r="Q15" s="12">
        <v>3.0</v>
      </c>
      <c r="R15" s="15">
        <v>1.1079545454545454</v>
      </c>
      <c r="S15" s="2"/>
      <c r="T15" s="2"/>
      <c r="U15" s="2"/>
      <c r="V15" s="2"/>
      <c r="W15" s="2"/>
      <c r="X15" s="2"/>
      <c r="Y15" s="2"/>
      <c r="Z15" s="2"/>
    </row>
    <row r="16" ht="18.0" customHeight="1">
      <c r="A16" s="4" t="s">
        <v>48</v>
      </c>
      <c r="B16" s="6">
        <f t="shared" si="1"/>
        <v>55</v>
      </c>
      <c r="C16" s="7">
        <f t="shared" si="2"/>
        <v>29</v>
      </c>
      <c r="D16" s="7">
        <f t="shared" si="3"/>
        <v>17</v>
      </c>
      <c r="E16" s="7">
        <f t="shared" si="4"/>
        <v>34</v>
      </c>
      <c r="F16" s="7">
        <f t="shared" si="5"/>
        <v>53</v>
      </c>
      <c r="G16" s="7">
        <f t="shared" si="6"/>
        <v>79</v>
      </c>
      <c r="H16" s="12">
        <v>29.0</v>
      </c>
      <c r="I16" s="12">
        <v>21.0</v>
      </c>
      <c r="J16" s="12">
        <v>7.0</v>
      </c>
      <c r="K16" s="12">
        <v>14.0</v>
      </c>
      <c r="L16" s="12">
        <v>6.0</v>
      </c>
      <c r="M16" s="12">
        <v>7.0</v>
      </c>
      <c r="N16" s="15">
        <v>0.3333333333333333</v>
      </c>
      <c r="O16" s="12">
        <v>10.0</v>
      </c>
      <c r="P16" s="12">
        <v>4.0</v>
      </c>
      <c r="Q16" s="12">
        <v>10.0</v>
      </c>
      <c r="R16" s="15">
        <v>0.8160919540229885</v>
      </c>
      <c r="S16" s="2"/>
      <c r="T16" s="2"/>
      <c r="U16" s="2"/>
      <c r="V16" s="2"/>
      <c r="W16" s="2"/>
      <c r="X16" s="2"/>
      <c r="Y16" s="2"/>
      <c r="Z16" s="2"/>
    </row>
    <row r="17" ht="18.0" customHeight="1">
      <c r="A17" s="4" t="s">
        <v>49</v>
      </c>
      <c r="B17" s="6">
        <f t="shared" si="1"/>
        <v>55</v>
      </c>
      <c r="C17" s="7">
        <f t="shared" si="2"/>
        <v>17</v>
      </c>
      <c r="D17" s="7">
        <f t="shared" si="3"/>
        <v>25</v>
      </c>
      <c r="E17" s="7">
        <f t="shared" si="4"/>
        <v>10</v>
      </c>
      <c r="F17" s="7">
        <f t="shared" si="5"/>
        <v>49</v>
      </c>
      <c r="G17" s="7">
        <f t="shared" si="6"/>
        <v>83</v>
      </c>
      <c r="H17" s="12">
        <v>36.0</v>
      </c>
      <c r="I17" s="12">
        <v>30.0</v>
      </c>
      <c r="J17" s="12">
        <v>10.0</v>
      </c>
      <c r="K17" s="12">
        <v>20.0</v>
      </c>
      <c r="L17" s="12">
        <v>6.0</v>
      </c>
      <c r="M17" s="12">
        <v>4.0</v>
      </c>
      <c r="N17" s="15">
        <v>0.3333333333333333</v>
      </c>
      <c r="O17" s="12">
        <v>6.0</v>
      </c>
      <c r="P17" s="12">
        <v>6.0</v>
      </c>
      <c r="Q17" s="12">
        <v>3.0</v>
      </c>
      <c r="R17" s="15">
        <v>0.7555555555555555</v>
      </c>
      <c r="S17" s="2"/>
      <c r="T17" s="2"/>
      <c r="U17" s="2"/>
      <c r="V17" s="2"/>
      <c r="W17" s="2"/>
      <c r="X17" s="2"/>
      <c r="Y17" s="2"/>
      <c r="Z17" s="2"/>
    </row>
    <row r="18" ht="18.0" customHeight="1">
      <c r="A18" s="4" t="s">
        <v>50</v>
      </c>
      <c r="B18" s="6">
        <f t="shared" si="1"/>
        <v>49</v>
      </c>
      <c r="C18" s="7">
        <f t="shared" si="2"/>
        <v>20</v>
      </c>
      <c r="D18" s="7">
        <f t="shared" si="3"/>
        <v>42</v>
      </c>
      <c r="E18" s="7">
        <f t="shared" si="4"/>
        <v>17</v>
      </c>
      <c r="F18" s="7">
        <f t="shared" si="5"/>
        <v>62</v>
      </c>
      <c r="G18" s="7">
        <f t="shared" si="6"/>
        <v>88</v>
      </c>
      <c r="H18" s="12">
        <v>25.0</v>
      </c>
      <c r="I18" s="12">
        <v>20.0</v>
      </c>
      <c r="J18" s="12">
        <v>6.0</v>
      </c>
      <c r="K18" s="12">
        <v>14.0</v>
      </c>
      <c r="L18" s="12">
        <v>3.0</v>
      </c>
      <c r="M18" s="12">
        <v>3.0</v>
      </c>
      <c r="N18" s="15">
        <v>0.3</v>
      </c>
      <c r="O18" s="12">
        <v>7.0</v>
      </c>
      <c r="P18" s="12">
        <v>10.0</v>
      </c>
      <c r="Q18" s="12">
        <v>5.0</v>
      </c>
      <c r="R18" s="15">
        <v>0.96</v>
      </c>
      <c r="S18" s="2"/>
      <c r="T18" s="2"/>
      <c r="U18" s="2"/>
      <c r="V18" s="2"/>
      <c r="W18" s="2"/>
      <c r="X18" s="2"/>
      <c r="Y18" s="2"/>
      <c r="Z18" s="2"/>
    </row>
    <row r="19" ht="18.0" customHeight="1">
      <c r="A19" s="4" t="s">
        <v>22</v>
      </c>
      <c r="B19" s="6">
        <f t="shared" si="1"/>
        <v>48</v>
      </c>
      <c r="C19" s="7">
        <f t="shared" si="2"/>
        <v>11</v>
      </c>
      <c r="D19" s="7">
        <f t="shared" si="3"/>
        <v>8</v>
      </c>
      <c r="E19" s="7">
        <f t="shared" si="4"/>
        <v>10</v>
      </c>
      <c r="F19" s="7">
        <f t="shared" si="5"/>
        <v>42</v>
      </c>
      <c r="G19" s="7">
        <f t="shared" si="6"/>
        <v>90</v>
      </c>
      <c r="H19" s="12">
        <v>20.0</v>
      </c>
      <c r="I19" s="12">
        <v>17.0</v>
      </c>
      <c r="J19" s="12">
        <v>5.0</v>
      </c>
      <c r="K19" s="12">
        <v>12.0</v>
      </c>
      <c r="L19" s="12">
        <v>2.0</v>
      </c>
      <c r="M19" s="12">
        <v>2.0</v>
      </c>
      <c r="N19" s="15">
        <v>0.29411764705882354</v>
      </c>
      <c r="O19" s="12">
        <v>4.0</v>
      </c>
      <c r="P19" s="12">
        <v>2.0</v>
      </c>
      <c r="Q19" s="12">
        <v>3.0</v>
      </c>
      <c r="R19" s="15">
        <v>0.6441176470588235</v>
      </c>
      <c r="S19" s="2"/>
      <c r="T19" s="2"/>
      <c r="U19" s="2"/>
      <c r="V19" s="2"/>
      <c r="W19" s="2"/>
      <c r="X19" s="2"/>
      <c r="Y19" s="2"/>
      <c r="Z19" s="2"/>
    </row>
    <row r="20" ht="18.0" customHeight="1">
      <c r="A20" s="4" t="s">
        <v>51</v>
      </c>
      <c r="B20" s="6">
        <f t="shared" si="1"/>
        <v>46</v>
      </c>
      <c r="C20" s="7">
        <f t="shared" si="2"/>
        <v>40</v>
      </c>
      <c r="D20" s="7">
        <f t="shared" si="3"/>
        <v>46</v>
      </c>
      <c r="E20" s="7">
        <f t="shared" si="4"/>
        <v>38</v>
      </c>
      <c r="F20" s="7">
        <f t="shared" si="5"/>
        <v>52</v>
      </c>
      <c r="G20" s="7">
        <f t="shared" si="6"/>
        <v>87</v>
      </c>
      <c r="H20" s="12">
        <v>47.0</v>
      </c>
      <c r="I20" s="12">
        <v>36.0</v>
      </c>
      <c r="J20" s="12">
        <v>10.0</v>
      </c>
      <c r="K20" s="12">
        <v>26.0</v>
      </c>
      <c r="L20" s="12">
        <v>6.0</v>
      </c>
      <c r="M20" s="12">
        <v>8.0</v>
      </c>
      <c r="N20" s="15">
        <v>0.2777777777777778</v>
      </c>
      <c r="O20" s="12">
        <v>14.0</v>
      </c>
      <c r="P20" s="12">
        <v>11.0</v>
      </c>
      <c r="Q20" s="12">
        <v>11.0</v>
      </c>
      <c r="R20" s="15">
        <v>0.799645390070922</v>
      </c>
      <c r="S20" s="2"/>
      <c r="T20" s="2"/>
      <c r="U20" s="2"/>
      <c r="V20" s="2"/>
      <c r="W20" s="2"/>
      <c r="X20" s="2"/>
      <c r="Y20" s="2"/>
      <c r="Z20" s="2"/>
    </row>
    <row r="21" ht="18.0" customHeight="1">
      <c r="A21" s="4" t="s">
        <v>52</v>
      </c>
      <c r="B21" s="6">
        <f t="shared" si="1"/>
        <v>45</v>
      </c>
      <c r="C21" s="7">
        <f t="shared" si="2"/>
        <v>11</v>
      </c>
      <c r="D21" s="7">
        <f t="shared" si="3"/>
        <v>17</v>
      </c>
      <c r="E21" s="7">
        <f t="shared" si="4"/>
        <v>21</v>
      </c>
      <c r="F21" s="7">
        <f t="shared" si="5"/>
        <v>50</v>
      </c>
      <c r="G21" s="7">
        <f t="shared" si="6"/>
        <v>69</v>
      </c>
      <c r="H21" s="12">
        <v>16.0</v>
      </c>
      <c r="I21" s="12">
        <v>11.0</v>
      </c>
      <c r="J21" s="12">
        <v>3.0</v>
      </c>
      <c r="K21" s="12">
        <v>8.0</v>
      </c>
      <c r="L21" s="12">
        <v>5.0</v>
      </c>
      <c r="M21" s="12">
        <v>5.0</v>
      </c>
      <c r="N21" s="15">
        <v>0.2727272727272727</v>
      </c>
      <c r="O21" s="12">
        <v>4.0</v>
      </c>
      <c r="P21" s="12">
        <v>4.0</v>
      </c>
      <c r="Q21" s="12">
        <v>6.0</v>
      </c>
      <c r="R21" s="15">
        <v>0.7727272727272727</v>
      </c>
      <c r="S21" s="2"/>
      <c r="T21" s="2"/>
      <c r="U21" s="2"/>
      <c r="V21" s="2"/>
      <c r="W21" s="2"/>
      <c r="X21" s="2"/>
      <c r="Y21" s="2"/>
      <c r="Z21" s="2"/>
    </row>
    <row r="22" ht="18.0" customHeight="1">
      <c r="A22" s="4" t="s">
        <v>53</v>
      </c>
      <c r="B22" s="6">
        <f t="shared" si="1"/>
        <v>33</v>
      </c>
      <c r="C22" s="7">
        <f t="shared" si="2"/>
        <v>6</v>
      </c>
      <c r="D22" s="7">
        <f t="shared" si="3"/>
        <v>0</v>
      </c>
      <c r="E22" s="7">
        <f t="shared" si="4"/>
        <v>3</v>
      </c>
      <c r="F22" s="7">
        <f t="shared" si="5"/>
        <v>50</v>
      </c>
      <c r="G22" s="7">
        <f t="shared" si="6"/>
        <v>73</v>
      </c>
      <c r="H22" s="12">
        <v>15.0</v>
      </c>
      <c r="I22" s="12">
        <v>10.0</v>
      </c>
      <c r="J22" s="12">
        <v>2.0</v>
      </c>
      <c r="K22" s="12">
        <v>8.0</v>
      </c>
      <c r="L22" s="12">
        <v>4.0</v>
      </c>
      <c r="M22" s="12">
        <v>5.0</v>
      </c>
      <c r="N22" s="15">
        <v>0.2</v>
      </c>
      <c r="O22" s="12">
        <v>2.0</v>
      </c>
      <c r="P22" s="12">
        <v>0.0</v>
      </c>
      <c r="Q22" s="12">
        <v>1.0</v>
      </c>
      <c r="R22" s="15">
        <v>0.7666666666666666</v>
      </c>
      <c r="S22" s="2"/>
      <c r="T22" s="2"/>
      <c r="U22" s="2"/>
      <c r="V22" s="2"/>
      <c r="W22" s="2"/>
      <c r="X22" s="2"/>
      <c r="Y22" s="2"/>
      <c r="Z22" s="2"/>
    </row>
    <row r="23" ht="18.0" customHeight="1">
      <c r="A23" s="4" t="s">
        <v>54</v>
      </c>
      <c r="B23" s="6">
        <f t="shared" si="1"/>
        <v>18</v>
      </c>
      <c r="C23" s="7">
        <f t="shared" si="2"/>
        <v>9</v>
      </c>
      <c r="D23" s="7">
        <f t="shared" si="3"/>
        <v>4</v>
      </c>
      <c r="E23" s="7">
        <f t="shared" si="4"/>
        <v>3</v>
      </c>
      <c r="F23" s="7">
        <f t="shared" si="5"/>
        <v>40</v>
      </c>
      <c r="G23" s="7">
        <f t="shared" si="6"/>
        <v>63</v>
      </c>
      <c r="H23" s="12">
        <v>16.0</v>
      </c>
      <c r="I23" s="12">
        <v>9.0</v>
      </c>
      <c r="J23" s="12">
        <v>1.0</v>
      </c>
      <c r="K23" s="12">
        <v>8.0</v>
      </c>
      <c r="L23" s="12">
        <v>6.0</v>
      </c>
      <c r="M23" s="12">
        <v>7.0</v>
      </c>
      <c r="N23" s="15">
        <v>0.1111111111111111</v>
      </c>
      <c r="O23" s="12">
        <v>3.0</v>
      </c>
      <c r="P23" s="12">
        <v>1.0</v>
      </c>
      <c r="Q23" s="12">
        <v>1.0</v>
      </c>
      <c r="R23" s="15">
        <v>0.6111111111111112</v>
      </c>
      <c r="S23" s="2"/>
      <c r="T23" s="2"/>
      <c r="U23" s="2"/>
      <c r="V23" s="2"/>
      <c r="W23" s="2"/>
      <c r="X23" s="2"/>
      <c r="Y23" s="2"/>
      <c r="Z23" s="2"/>
    </row>
    <row r="24" ht="18.0" customHeight="1">
      <c r="A24" s="4" t="s">
        <v>55</v>
      </c>
      <c r="B24" s="6">
        <f t="shared" si="1"/>
        <v>0</v>
      </c>
      <c r="C24" s="7">
        <f t="shared" si="2"/>
        <v>0</v>
      </c>
      <c r="D24" s="7">
        <f t="shared" si="3"/>
        <v>0</v>
      </c>
      <c r="E24" s="7">
        <f t="shared" si="4"/>
        <v>0</v>
      </c>
      <c r="F24" s="7">
        <f t="shared" si="5"/>
        <v>0</v>
      </c>
      <c r="G24" s="7">
        <f t="shared" si="6"/>
        <v>50</v>
      </c>
      <c r="H24" s="12">
        <v>2.0</v>
      </c>
      <c r="I24" s="12">
        <v>2.0</v>
      </c>
      <c r="J24" s="12">
        <v>0.0</v>
      </c>
      <c r="K24" s="12">
        <v>2.0</v>
      </c>
      <c r="L24" s="12">
        <v>1.0</v>
      </c>
      <c r="M24" s="12">
        <v>0.0</v>
      </c>
      <c r="N24" s="15">
        <v>0.0</v>
      </c>
      <c r="O24" s="12">
        <v>0.0</v>
      </c>
      <c r="P24" s="12">
        <v>0.0</v>
      </c>
      <c r="Q24" s="12">
        <v>0.0</v>
      </c>
      <c r="R24" s="15">
        <v>0.0</v>
      </c>
      <c r="S24" s="2"/>
      <c r="T24" s="2"/>
      <c r="U24" s="2"/>
      <c r="V24" s="2"/>
      <c r="W24" s="2"/>
      <c r="X24" s="2"/>
      <c r="Y24" s="2"/>
      <c r="Z24" s="2"/>
    </row>
    <row r="25" ht="18.0" customHeight="1">
      <c r="A25" s="4" t="s">
        <v>56</v>
      </c>
      <c r="B25" s="6">
        <f t="shared" si="1"/>
        <v>0</v>
      </c>
      <c r="C25" s="7">
        <f t="shared" si="2"/>
        <v>0</v>
      </c>
      <c r="D25" s="7">
        <f t="shared" si="3"/>
        <v>0</v>
      </c>
      <c r="E25" s="7">
        <f t="shared" si="4"/>
        <v>7</v>
      </c>
      <c r="F25" s="7">
        <f t="shared" si="5"/>
        <v>16</v>
      </c>
      <c r="G25" s="7">
        <f t="shared" si="6"/>
        <v>100</v>
      </c>
      <c r="H25" s="12">
        <v>4.0</v>
      </c>
      <c r="I25" s="12">
        <v>3.0</v>
      </c>
      <c r="J25" s="12">
        <v>0.0</v>
      </c>
      <c r="K25" s="12">
        <v>3.0</v>
      </c>
      <c r="L25" s="12">
        <v>0.0</v>
      </c>
      <c r="M25" s="12">
        <v>1.0</v>
      </c>
      <c r="N25" s="15">
        <v>0.0</v>
      </c>
      <c r="O25" s="12">
        <v>0.0</v>
      </c>
      <c r="P25" s="12">
        <v>0.0</v>
      </c>
      <c r="Q25" s="12">
        <v>2.0</v>
      </c>
      <c r="R25" s="15">
        <v>0.25</v>
      </c>
      <c r="S25" s="2"/>
      <c r="T25" s="2"/>
      <c r="U25" s="2"/>
      <c r="V25" s="2"/>
      <c r="W25" s="2"/>
      <c r="X25" s="2"/>
      <c r="Y25" s="2"/>
      <c r="Z25" s="2"/>
    </row>
    <row r="26" ht="12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2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2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2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2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2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2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2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2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2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2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2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2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2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2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2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2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2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2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2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2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2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2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2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2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2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2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2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2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2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2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2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2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2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2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2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2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2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2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2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2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2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2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2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2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2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2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2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2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2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2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2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2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2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2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2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2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A1:R1"/>
  </mergeCells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0"/>
  <cols>
    <col customWidth="1" min="1" max="1" width="15.88"/>
    <col customWidth="1" min="2" max="2" width="4.5"/>
    <col customWidth="1" min="3" max="3" width="15.63"/>
    <col customWidth="1" min="4" max="4" width="21.5"/>
    <col customWidth="1" min="5" max="5" width="40.63"/>
    <col customWidth="1" min="6" max="6" width="33.25"/>
    <col customWidth="1" min="7" max="7" width="14.38"/>
    <col customWidth="1" min="8" max="10" width="7.25"/>
    <col customWidth="1" min="11" max="26" width="14.38"/>
  </cols>
  <sheetData>
    <row r="1" ht="18.75" customHeight="1">
      <c r="A1" s="1" t="s">
        <v>0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75" customHeight="1">
      <c r="A2" s="16" t="s">
        <v>1</v>
      </c>
      <c r="B2" s="16" t="s">
        <v>57</v>
      </c>
      <c r="C2" s="16" t="s">
        <v>58</v>
      </c>
      <c r="D2" s="16" t="s">
        <v>59</v>
      </c>
      <c r="E2" s="16" t="s">
        <v>60</v>
      </c>
      <c r="F2" s="16" t="s">
        <v>61</v>
      </c>
      <c r="G2" s="16" t="s">
        <v>62</v>
      </c>
      <c r="H2" s="16" t="s">
        <v>63</v>
      </c>
      <c r="I2" s="16" t="s">
        <v>64</v>
      </c>
      <c r="J2" s="17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40.5" customHeight="1">
      <c r="A3" s="4" t="s">
        <v>42</v>
      </c>
      <c r="B3" s="18">
        <v>29.0</v>
      </c>
      <c r="C3" s="19" t="s">
        <v>65</v>
      </c>
      <c r="D3" s="20"/>
      <c r="E3" s="21" t="str">
        <f t="array" ref="E3">IF(ISNUMBER('25 上코모도(6-BB)(25)'!B4),"2025 Comodo League 6-B"&amp;"\n","")&amp;IF(ISNUMBER('24 下코모도(6-C)(25)'!B4),"2025 Comodo League 6-C"&amp;"\n","")</f>
        <v>2025 Comodo League 6-B\n2025 Comodo League 6-C\n</v>
      </c>
      <c r="F3" s="22"/>
      <c r="G3" s="21"/>
      <c r="H3" s="21" t="s">
        <v>66</v>
      </c>
      <c r="I3" s="21" t="s">
        <v>67</v>
      </c>
      <c r="J3" s="21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8.0" customHeight="1">
      <c r="A4" s="4" t="s">
        <v>54</v>
      </c>
      <c r="B4" s="18">
        <v>10.0</v>
      </c>
      <c r="C4" s="19" t="s">
        <v>68</v>
      </c>
      <c r="D4" s="20"/>
      <c r="E4" s="21" t="str">
        <f t="array" ref="E4">IF(ISNUMBER('25 上코모도(6-BB)(25)'!B5),"2025 Comodo League 6-B"&amp;"\n","")&amp;IF(ISNUMBER('24 下코모도(6-C)(25)'!B5),"2025 Comodo League 6-C"&amp;"\n","")</f>
        <v>2025 Comodo League 6-B\n2025 Comodo League 6-C\n</v>
      </c>
      <c r="F4" s="21"/>
      <c r="G4" s="21"/>
      <c r="H4" s="21" t="s">
        <v>66</v>
      </c>
      <c r="I4" s="21" t="s">
        <v>67</v>
      </c>
      <c r="J4" s="21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8.0" customHeight="1">
      <c r="A5" s="4" t="s">
        <v>41</v>
      </c>
      <c r="B5" s="18">
        <v>50.0</v>
      </c>
      <c r="C5" s="19" t="s">
        <v>69</v>
      </c>
      <c r="D5" s="23" t="s">
        <v>70</v>
      </c>
      <c r="E5" s="21" t="str">
        <f t="array" ref="E5">IF(ISNUMBER('25 上코모도(6-BB)(25)'!B6),"2025 Comodo League 6-B"&amp;"\n","")&amp;IF(ISNUMBER('24 下코모도(6-C)(25)'!B6),"2025 Comodo League 6-C"&amp;"\n","")</f>
        <v>2025 Comodo League 6-B\n</v>
      </c>
      <c r="F5" s="24" t="s">
        <v>71</v>
      </c>
      <c r="G5" s="21"/>
      <c r="H5" s="21" t="s">
        <v>66</v>
      </c>
      <c r="I5" s="21" t="s">
        <v>67</v>
      </c>
      <c r="J5" s="21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8.0" customHeight="1">
      <c r="A6" s="4" t="s">
        <v>55</v>
      </c>
      <c r="B6" s="18">
        <v>12.0</v>
      </c>
      <c r="C6" s="19" t="s">
        <v>72</v>
      </c>
      <c r="D6" s="20"/>
      <c r="E6" s="21" t="str">
        <f t="array" ref="E6">IF(ISNUMBER('25 上코모도(6-BB)(25)'!B7),"2025 Comodo League 6-B"&amp;"\n","")&amp;IF(ISNUMBER('24 下코모도(6-C)(25)'!B7),"2025 Comodo League 6-C"&amp;"\n","")</f>
        <v>2025 Comodo League 6-C\n</v>
      </c>
      <c r="F6" s="21"/>
      <c r="G6" s="21"/>
      <c r="H6" s="21" t="s">
        <v>73</v>
      </c>
      <c r="I6" s="21" t="s">
        <v>74</v>
      </c>
      <c r="J6" s="21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8.0" customHeight="1">
      <c r="A7" s="4" t="s">
        <v>43</v>
      </c>
      <c r="B7" s="18">
        <v>46.0</v>
      </c>
      <c r="C7" s="19" t="s">
        <v>75</v>
      </c>
      <c r="D7" s="25"/>
      <c r="E7" s="21" t="str">
        <f t="array" ref="E7">IF(ISNUMBER('25 上코모도(6-BB)(25)'!B8),"2025 Comodo League 6-B"&amp;"\n","")&amp;IF(ISNUMBER('24 下코모도(6-C)(25)'!B8),"2025 Comodo League 6-C"&amp;"\n","")</f>
        <v>2025 Comodo League 6-B\n2025 Comodo League 6-C\n</v>
      </c>
      <c r="F7" s="26" t="s">
        <v>76</v>
      </c>
      <c r="G7" s="21"/>
      <c r="H7" s="21" t="s">
        <v>73</v>
      </c>
      <c r="I7" s="21" t="s">
        <v>74</v>
      </c>
      <c r="J7" s="21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8.0" customHeight="1">
      <c r="A8" s="4" t="s">
        <v>19</v>
      </c>
      <c r="B8" s="18">
        <v>91.0</v>
      </c>
      <c r="C8" s="19" t="s">
        <v>77</v>
      </c>
      <c r="D8" s="20"/>
      <c r="E8" s="21" t="str">
        <f t="array" ref="E8">IF(ISNUMBER('25 上코모도(6-BB)(25)'!B9),"2025 Comodo League 6-B"&amp;"\n","")&amp;IF(ISNUMBER('24 下코모도(6-C)(25)'!B9),"2025 Comodo League 6-C"&amp;"\n","")</f>
        <v>2025 Comodo League 6-B\n2025 Comodo League 6-C\n</v>
      </c>
      <c r="F8" s="27" t="s">
        <v>78</v>
      </c>
      <c r="G8" s="21"/>
      <c r="H8" s="21" t="s">
        <v>66</v>
      </c>
      <c r="I8" s="21" t="s">
        <v>67</v>
      </c>
      <c r="J8" s="21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8.0" customHeight="1">
      <c r="A9" s="4" t="s">
        <v>52</v>
      </c>
      <c r="B9" s="28">
        <v>39.0</v>
      </c>
      <c r="C9" s="29" t="s">
        <v>79</v>
      </c>
      <c r="D9" s="30"/>
      <c r="E9" s="21" t="str">
        <f t="array" ref="E9">IF(ISNUMBER('25 上코모도(6-BB)(25)'!B10),"2025 Comodo League 6-B"&amp;"\n","")&amp;IF(ISNUMBER('24 下코모도(6-C)(25)'!B10),"2025 Comodo League 6-C"&amp;"\n","")</f>
        <v>2025 Comodo League 6-B\n2025 Comodo League 6-C\n</v>
      </c>
      <c r="F9" s="21"/>
      <c r="G9" s="21"/>
      <c r="H9" s="21" t="s">
        <v>66</v>
      </c>
      <c r="I9" s="21" t="s">
        <v>67</v>
      </c>
      <c r="J9" s="21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2.75" customHeight="1">
      <c r="A10" s="4" t="s">
        <v>40</v>
      </c>
      <c r="B10" s="18">
        <v>3.0</v>
      </c>
      <c r="C10" s="19" t="s">
        <v>80</v>
      </c>
      <c r="D10" s="31" t="s">
        <v>81</v>
      </c>
      <c r="E10" s="21" t="str">
        <f>IF(ISNUMBER('25 上코모도(6-BB)(25)'!B11),"2025 Comodo League 6-B"&amp;"\n","")&amp;IF(ISNUMBER('24 下코모도(6-C)(25)'!B11),"2025 Comodo League 6-C"&amp;"\n","")</f>
        <v>2025 Comodo League 6-B\n</v>
      </c>
      <c r="F10" s="32" t="s">
        <v>82</v>
      </c>
      <c r="G10" s="21"/>
      <c r="H10" s="21" t="s">
        <v>66</v>
      </c>
      <c r="I10" s="21" t="s">
        <v>67</v>
      </c>
      <c r="J10" s="21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8.0" customHeight="1">
      <c r="A11" s="4" t="s">
        <v>44</v>
      </c>
      <c r="B11" s="18">
        <v>27.0</v>
      </c>
      <c r="C11" s="19" t="s">
        <v>83</v>
      </c>
      <c r="D11" s="20"/>
      <c r="E11" s="21" t="str">
        <f t="array" ref="E11">IF(ISNUMBER('25 上코모도(6-BB)(25)'!B12),"2025 Comodo League 6-B"&amp;"\n","")&amp;IF(ISNUMBER('24 下코모도(6-C)(25)'!B12),"2025 Comodo League 6-C"&amp;"\n","")</f>
        <v>2025 Comodo League 6-B\n2025 Comodo League 6-C\n</v>
      </c>
      <c r="F11" s="21"/>
      <c r="G11" s="21"/>
      <c r="H11" s="21" t="s">
        <v>66</v>
      </c>
      <c r="I11" s="21" t="s">
        <v>67</v>
      </c>
      <c r="J11" s="21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8.0" customHeight="1">
      <c r="A12" s="4" t="s">
        <v>46</v>
      </c>
      <c r="B12" s="18">
        <v>13.0</v>
      </c>
      <c r="C12" s="19" t="s">
        <v>84</v>
      </c>
      <c r="D12" s="30"/>
      <c r="E12" s="21" t="str">
        <f t="array" ref="E12">IF(ISNUMBER('25 上코모도(6-BB)(25)'!B13),"2025 Comodo League 6-B"&amp;"\n","")&amp;IF(ISNUMBER('24 下코모도(6-C)(25)'!B13),"2025 Comodo League 6-C"&amp;"\n","")</f>
        <v>2025 Comodo League 6-B\n2025 Comodo League 6-C\n</v>
      </c>
      <c r="F12" s="21"/>
      <c r="G12" s="21"/>
      <c r="H12" s="21" t="s">
        <v>66</v>
      </c>
      <c r="I12" s="21" t="s">
        <v>67</v>
      </c>
      <c r="J12" s="21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36.0" customHeight="1">
      <c r="A13" s="4" t="s">
        <v>20</v>
      </c>
      <c r="B13" s="18">
        <v>25.0</v>
      </c>
      <c r="C13" s="19" t="s">
        <v>85</v>
      </c>
      <c r="D13" s="23" t="s">
        <v>86</v>
      </c>
      <c r="E13" s="21" t="str">
        <f t="array" ref="E13">IF(ISNUMBER('25 上코모도(6-BB)(25)'!B14),"2025 Comodo League 6-B"&amp;"\n","")&amp;IF(ISNUMBER('24 下코모도(6-C)(25)'!B14),"2025 Comodo League 6-C"&amp;"\n","")</f>
        <v>2025 Comodo League 6-B\n</v>
      </c>
      <c r="F13" s="33" t="s">
        <v>87</v>
      </c>
      <c r="G13" s="21"/>
      <c r="H13" s="21" t="s">
        <v>66</v>
      </c>
      <c r="I13" s="21" t="s">
        <v>67</v>
      </c>
      <c r="J13" s="21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8.0" customHeight="1">
      <c r="A14" s="4" t="s">
        <v>48</v>
      </c>
      <c r="B14" s="18">
        <v>55.0</v>
      </c>
      <c r="C14" s="19" t="s">
        <v>88</v>
      </c>
      <c r="D14" s="20"/>
      <c r="E14" s="21" t="str">
        <f t="array" ref="E14">IF(ISNUMBER('25 上코모도(6-BB)(25)'!B15),"2025 Comodo League 6-B"&amp;"\n","")&amp;IF(ISNUMBER('24 下코모도(6-C)(25)'!B15),"2025 Comodo League 6-C"&amp;"\n","")</f>
        <v>2025 Comodo League 6-B\n2025 Comodo League 6-C\n</v>
      </c>
      <c r="F14" s="21"/>
      <c r="G14" s="21"/>
      <c r="H14" s="21" t="s">
        <v>66</v>
      </c>
      <c r="I14" s="21" t="s">
        <v>89</v>
      </c>
      <c r="J14" s="21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8.0" customHeight="1">
      <c r="A15" s="4" t="s">
        <v>22</v>
      </c>
      <c r="B15" s="18">
        <v>88.0</v>
      </c>
      <c r="C15" s="19" t="s">
        <v>90</v>
      </c>
      <c r="D15" s="20"/>
      <c r="E15" s="21" t="str">
        <f t="array" ref="E15">IF(ISNUMBER('25 上코모도(6-BB)(25)'!B16),"2025 Comodo League 6-B"&amp;"\n","")&amp;IF(ISNUMBER('24 下코모도(6-C)(25)'!B16),"2025 Comodo League 6-C"&amp;"\n","")</f>
        <v>2025 Comodo League 6-C\n</v>
      </c>
      <c r="F15" s="21"/>
      <c r="G15" s="21"/>
      <c r="H15" s="21" t="s">
        <v>73</v>
      </c>
      <c r="I15" s="21" t="s">
        <v>74</v>
      </c>
      <c r="J15" s="21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8.0" customHeight="1">
      <c r="A16" s="4" t="s">
        <v>23</v>
      </c>
      <c r="B16" s="18">
        <v>0.0</v>
      </c>
      <c r="C16" s="19" t="s">
        <v>91</v>
      </c>
      <c r="D16" s="20"/>
      <c r="E16" s="21" t="str">
        <f t="array" ref="E16">IF(ISNUMBER('25 上코모도(6-BB)(25)'!B17),"2025 Comodo League 6-B"&amp;"\n","")&amp;IF(ISNUMBER('24 下코모도(6-C)(25)'!B17),"2025 Comodo League 6-C"&amp;"\n","")</f>
        <v>2025 Comodo League 6-B\n2025 Comodo League 6-C\n</v>
      </c>
      <c r="F16" s="21"/>
      <c r="G16" s="21"/>
      <c r="H16" s="21" t="s">
        <v>66</v>
      </c>
      <c r="I16" s="21" t="s">
        <v>89</v>
      </c>
      <c r="J16" s="21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8.0" customHeight="1">
      <c r="A17" s="4" t="s">
        <v>47</v>
      </c>
      <c r="B17" s="18">
        <v>18.0</v>
      </c>
      <c r="C17" s="19" t="s">
        <v>92</v>
      </c>
      <c r="D17" s="25"/>
      <c r="E17" s="21" t="str">
        <f t="array" ref="E17">IF(ISNUMBER('25 上코모도(6-BB)(25)'!B18),"2025 Comodo League 6-B"&amp;"\n","")&amp;IF(ISNUMBER('24 下코모도(6-C)(25)'!B18),"2025 Comodo League 6-C"&amp;"\n","")</f>
        <v>2025 Comodo League 6-B\n2025 Comodo League 6-C\n</v>
      </c>
      <c r="F17" s="21"/>
      <c r="G17" s="21"/>
      <c r="H17" s="21" t="s">
        <v>66</v>
      </c>
      <c r="I17" s="21" t="s">
        <v>67</v>
      </c>
      <c r="J17" s="21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8.0" customHeight="1">
      <c r="A18" s="4" t="s">
        <v>49</v>
      </c>
      <c r="B18" s="18">
        <v>100.0</v>
      </c>
      <c r="C18" s="19" t="s">
        <v>93</v>
      </c>
      <c r="D18" s="20"/>
      <c r="E18" s="21" t="str">
        <f t="array" ref="E18">IF(ISNUMBER('25 上코모도(6-BB)(25)'!B19),"2025 Comodo League 6-B"&amp;"\n","")&amp;IF(ISNUMBER('24 下코모도(6-C)(25)'!B19),"2025 Comodo League 6-C"&amp;"\n","")</f>
        <v>2025 Comodo League 6-B\n2025 Comodo League 6-C\n</v>
      </c>
      <c r="F18" s="21"/>
      <c r="G18" s="21"/>
      <c r="H18" s="21" t="s">
        <v>66</v>
      </c>
      <c r="I18" s="21" t="s">
        <v>67</v>
      </c>
      <c r="J18" s="21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8.0" customHeight="1">
      <c r="A19" s="4" t="s">
        <v>45</v>
      </c>
      <c r="B19" s="28">
        <v>7.0</v>
      </c>
      <c r="C19" s="29" t="s">
        <v>94</v>
      </c>
      <c r="D19" s="20"/>
      <c r="E19" s="21" t="str">
        <f t="array" ref="E19">IF(ISNUMBER('25 上코모도(6-BB)(25)'!B20),"2025 Comodo League 6-B"&amp;"\n","")&amp;IF(ISNUMBER('24 下코모도(6-C)(25)'!B20),"2025 Comodo League 6-C"&amp;"\n","")</f>
        <v>2025 Comodo League 6-B\n2025 Comodo League 6-C\n</v>
      </c>
      <c r="F19" s="21"/>
      <c r="G19" s="21"/>
      <c r="H19" s="21" t="s">
        <v>66</v>
      </c>
      <c r="I19" s="21" t="s">
        <v>67</v>
      </c>
      <c r="J19" s="21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8.0" customHeight="1">
      <c r="A20" s="4" t="s">
        <v>24</v>
      </c>
      <c r="B20" s="18">
        <v>17.0</v>
      </c>
      <c r="C20" s="19" t="s">
        <v>95</v>
      </c>
      <c r="D20" s="20"/>
      <c r="E20" s="21" t="str">
        <f t="array" ref="E20">IF(ISNUMBER('25 上코모도(6-BB)(25)'!B21),"2025 Comodo League 6-B"&amp;"\n","")&amp;IF(ISNUMBER('24 下코모도(6-C)(25)'!B21),"2025 Comodo League 6-C"&amp;"\n","")</f>
        <v>2025 Comodo League 6-B\n2025 Comodo League 6-C\n</v>
      </c>
      <c r="F20" s="21"/>
      <c r="G20" s="21"/>
      <c r="H20" s="21" t="s">
        <v>66</v>
      </c>
      <c r="I20" s="21" t="s">
        <v>67</v>
      </c>
      <c r="J20" s="21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8.0" customHeight="1">
      <c r="A21" s="4" t="s">
        <v>56</v>
      </c>
      <c r="B21" s="18">
        <v>14.0</v>
      </c>
      <c r="C21" s="19" t="s">
        <v>96</v>
      </c>
      <c r="D21" s="20"/>
      <c r="E21" s="21" t="str">
        <f t="array" ref="E21">IF(ISNUMBER('25 上코모도(6-BB)(25)'!B22),"2025 Comodo League 6-B"&amp;"\n","")&amp;IF(ISNUMBER('24 下코모도(6-C)(25)'!B22),"2025 Comodo League 6-C"&amp;"\n","")</f>
        <v>2025 Comodo League 6-B\n2025 Comodo League 6-C\n</v>
      </c>
      <c r="F21" s="21"/>
      <c r="G21" s="21"/>
      <c r="H21" s="21" t="s">
        <v>66</v>
      </c>
      <c r="I21" s="21" t="s">
        <v>67</v>
      </c>
      <c r="J21" s="21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8.0" customHeight="1">
      <c r="A22" s="4" t="s">
        <v>53</v>
      </c>
      <c r="B22" s="18">
        <v>56.0</v>
      </c>
      <c r="C22" s="19" t="s">
        <v>97</v>
      </c>
      <c r="D22" s="20"/>
      <c r="E22" s="21" t="str">
        <f t="array" ref="E22">IF(ISNUMBER('25 上코모도(6-BB)(25)'!B23),"2025 Comodo League 6-B"&amp;"\n","")&amp;IF(ISNUMBER('24 下코모도(6-C)(25)'!B23),"2025 Comodo League 6-C"&amp;"\n","")</f>
        <v>2025 Comodo League 6-B\n2025 Comodo League 6-C\n</v>
      </c>
      <c r="F22" s="21"/>
      <c r="G22" s="21"/>
      <c r="H22" s="21" t="s">
        <v>66</v>
      </c>
      <c r="I22" s="21" t="s">
        <v>67</v>
      </c>
      <c r="J22" s="21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8.0" customHeight="1">
      <c r="A23" s="4" t="s">
        <v>21</v>
      </c>
      <c r="B23" s="18">
        <v>1.0</v>
      </c>
      <c r="C23" s="19" t="s">
        <v>98</v>
      </c>
      <c r="D23" s="20"/>
      <c r="E23" s="21" t="str">
        <f t="array" ref="E23">IF(ISNUMBER('25 上코모도(6-BB)(25)'!B24),"2025 Comodo League 6-B"&amp;"\n","")&amp;IF(ISNUMBER('24 下코모도(6-C)(25)'!B24),"2025 Comodo League 6-C"&amp;"\n","")</f>
        <v>2025 Comodo League 6-B\n2025 Comodo League 6-C\n</v>
      </c>
      <c r="F23" s="24" t="s">
        <v>99</v>
      </c>
      <c r="G23" s="21"/>
      <c r="H23" s="21" t="s">
        <v>66</v>
      </c>
      <c r="I23" s="21" t="s">
        <v>67</v>
      </c>
      <c r="J23" s="21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8.0" customHeight="1">
      <c r="A24" s="4" t="s">
        <v>50</v>
      </c>
      <c r="B24" s="28">
        <v>8.0</v>
      </c>
      <c r="C24" s="34" t="s">
        <v>100</v>
      </c>
      <c r="D24" s="20"/>
      <c r="E24" s="21" t="str">
        <f t="array" ref="E24">IF(ISNUMBER('25 上코모도(6-BB)(25)'!B25),"2025 Comodo League 6-B"&amp;"\n","")&amp;IF(ISNUMBER('24 下코모도(6-C)(25)'!B25),"2025 Comodo League 6-C"&amp;"\n","")</f>
        <v>2025 Comodo League 6-B\n</v>
      </c>
      <c r="F24" s="21"/>
      <c r="G24" s="21"/>
      <c r="H24" s="21" t="s">
        <v>66</v>
      </c>
      <c r="I24" s="21" t="s">
        <v>67</v>
      </c>
      <c r="J24" s="21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8.0" customHeight="1">
      <c r="A25" s="4" t="s">
        <v>51</v>
      </c>
      <c r="B25" s="18">
        <v>20.0</v>
      </c>
      <c r="C25" s="19" t="s">
        <v>101</v>
      </c>
      <c r="D25" s="20"/>
      <c r="E25" s="21" t="str">
        <f t="array" ref="E25">IF(ISNUMBER('25 上코모도(6-BB)(25)'!B26),"2025 Comodo League 6-B"&amp;"\n","")&amp;IF(ISNUMBER('24 下코모도(6-C)(25)'!B26),"2025 Comodo League 6-C"&amp;"\n","")</f>
        <v>2025 Comodo League 6-B\n2025 Comodo League 6-C\n</v>
      </c>
      <c r="F25" s="21"/>
      <c r="G25" s="21"/>
      <c r="H25" s="21" t="s">
        <v>66</v>
      </c>
      <c r="I25" s="21" t="s">
        <v>67</v>
      </c>
      <c r="J25" s="21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2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2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2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2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2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2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2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2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2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2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2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2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2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2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2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2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2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2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2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2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2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2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2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2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2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2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2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2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2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2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2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2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2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2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2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2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2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2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2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2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2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2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2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2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2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2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2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2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2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2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2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2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2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2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2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2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2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A1:J1"/>
  </mergeCells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22" width="7.75"/>
    <col customWidth="1" min="23" max="24" width="7.88"/>
    <col customWidth="1" min="25" max="25" width="8.75"/>
    <col customWidth="1" min="26" max="26" width="7.88"/>
    <col customWidth="1" min="27" max="27" width="9.75"/>
    <col customWidth="1" min="28" max="35" width="7.88"/>
  </cols>
  <sheetData>
    <row r="1" ht="26.25" customHeight="1">
      <c r="A1" s="35" t="s">
        <v>102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7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</row>
    <row r="2" ht="17.25" customHeight="1">
      <c r="A2" s="38" t="s">
        <v>103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40"/>
      <c r="U2" s="39"/>
      <c r="V2" s="39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</row>
    <row r="3" ht="34.5" customHeight="1">
      <c r="A3" s="4" t="s">
        <v>1</v>
      </c>
      <c r="B3" s="4" t="s">
        <v>104</v>
      </c>
      <c r="C3" s="4" t="s">
        <v>25</v>
      </c>
      <c r="D3" s="4" t="s">
        <v>105</v>
      </c>
      <c r="E3" s="4" t="s">
        <v>106</v>
      </c>
      <c r="F3" s="4" t="s">
        <v>107</v>
      </c>
      <c r="G3" s="4" t="s">
        <v>108</v>
      </c>
      <c r="H3" s="4" t="s">
        <v>109</v>
      </c>
      <c r="I3" s="4" t="s">
        <v>110</v>
      </c>
      <c r="J3" s="4" t="s">
        <v>111</v>
      </c>
      <c r="K3" s="4" t="s">
        <v>26</v>
      </c>
      <c r="L3" s="4" t="s">
        <v>27</v>
      </c>
      <c r="M3" s="4" t="s">
        <v>28</v>
      </c>
      <c r="N3" s="4" t="s">
        <v>112</v>
      </c>
      <c r="O3" s="4" t="s">
        <v>113</v>
      </c>
      <c r="P3" s="4" t="s">
        <v>114</v>
      </c>
      <c r="Q3" s="4" t="s">
        <v>115</v>
      </c>
      <c r="R3" s="4" t="s">
        <v>116</v>
      </c>
      <c r="S3" s="4" t="s">
        <v>29</v>
      </c>
      <c r="T3" s="4" t="s">
        <v>117</v>
      </c>
      <c r="U3" s="4" t="s">
        <v>118</v>
      </c>
      <c r="V3" s="4" t="s">
        <v>119</v>
      </c>
      <c r="W3" s="41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</row>
    <row r="4" ht="15.0" customHeight="1">
      <c r="A4" s="4" t="s">
        <v>42</v>
      </c>
      <c r="B4" s="42">
        <v>6.0</v>
      </c>
      <c r="C4" s="43">
        <f t="array" ref="C4">F4/E4</f>
        <v>0</v>
      </c>
      <c r="D4" s="42">
        <v>1.0</v>
      </c>
      <c r="E4" s="42">
        <v>1.0</v>
      </c>
      <c r="F4" s="42">
        <v>0.0</v>
      </c>
      <c r="G4" s="42">
        <v>0.0</v>
      </c>
      <c r="H4" s="42">
        <v>0.0</v>
      </c>
      <c r="I4" s="42">
        <v>0.0</v>
      </c>
      <c r="J4" s="42">
        <v>0.0</v>
      </c>
      <c r="K4" s="42">
        <v>0.0</v>
      </c>
      <c r="L4" s="42">
        <v>0.0</v>
      </c>
      <c r="M4" s="42">
        <v>1.0</v>
      </c>
      <c r="N4" s="42">
        <v>0.0</v>
      </c>
      <c r="O4" s="42">
        <v>1.0</v>
      </c>
      <c r="P4" s="44">
        <f t="array" ref="P4">O4/D4</f>
        <v>1</v>
      </c>
      <c r="Q4" s="45">
        <f t="array" ref="Q4">(G4*1+H4*2+I4*3+J4*4)/E4</f>
        <v>0</v>
      </c>
      <c r="R4" s="46">
        <f t="array" ref="R4">(F4+N4)/D4</f>
        <v>0</v>
      </c>
      <c r="S4" s="47">
        <f t="array" ref="S4">R4+Q4</f>
        <v>0</v>
      </c>
      <c r="T4" s="48">
        <f t="array" ref="T4">O4/(D4-(F4+N4))</f>
        <v>1</v>
      </c>
      <c r="U4" s="49">
        <f t="array" ref="U4">RANK(R4,$R$4:$R$24)</f>
        <v>20</v>
      </c>
      <c r="V4" s="50">
        <f t="array" ref="V4">RANK(S4,$S$4:$S$24)</f>
        <v>20</v>
      </c>
      <c r="W4" s="41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</row>
    <row r="5" ht="17.25" customHeight="1">
      <c r="A5" s="4" t="s">
        <v>54</v>
      </c>
      <c r="B5" s="42">
        <v>19.0</v>
      </c>
      <c r="C5" s="43">
        <f t="array" ref="C5">F5/E5</f>
        <v>0.2352941176</v>
      </c>
      <c r="D5" s="42">
        <v>34.0</v>
      </c>
      <c r="E5" s="42">
        <v>17.0</v>
      </c>
      <c r="F5" s="42">
        <v>4.0</v>
      </c>
      <c r="G5" s="42">
        <v>4.0</v>
      </c>
      <c r="H5" s="42">
        <v>0.0</v>
      </c>
      <c r="I5" s="42">
        <v>0.0</v>
      </c>
      <c r="J5" s="42">
        <v>0.0</v>
      </c>
      <c r="K5" s="42">
        <v>6.0</v>
      </c>
      <c r="L5" s="42">
        <v>6.0</v>
      </c>
      <c r="M5" s="42">
        <v>3.0</v>
      </c>
      <c r="N5" s="42">
        <v>16.0</v>
      </c>
      <c r="O5" s="42">
        <v>7.0</v>
      </c>
      <c r="P5" s="51">
        <f t="array" ref="P5">O5/D5</f>
        <v>0.2058823529</v>
      </c>
      <c r="Q5" s="45">
        <f t="array" ref="Q5">(G5*1+H5*2+I5*3+J5*4)/E5</f>
        <v>0.2352941176</v>
      </c>
      <c r="R5" s="46">
        <f t="array" ref="R5">(F5+N5)/D5</f>
        <v>0.5882352941</v>
      </c>
      <c r="S5" s="47">
        <f t="array" ref="S5">R5+Q5</f>
        <v>0.8235294118</v>
      </c>
      <c r="T5" s="52">
        <f t="array" ref="T5">O5/(D5-(F5+N5))</f>
        <v>0.5</v>
      </c>
      <c r="U5" s="49">
        <f t="array" ref="U5">RANK(R5,$R$4:$R$24)</f>
        <v>2</v>
      </c>
      <c r="V5" s="50">
        <f t="array" ref="V5">RANK(S5,$S$4:$S$24)</f>
        <v>10</v>
      </c>
      <c r="W5" s="41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</row>
    <row r="6" ht="17.25" customHeight="1">
      <c r="A6" s="4" t="s">
        <v>41</v>
      </c>
      <c r="B6" s="42">
        <v>29.0</v>
      </c>
      <c r="C6" s="43">
        <f t="array" ref="C6">F6/E6</f>
        <v>0.55</v>
      </c>
      <c r="D6" s="42">
        <v>78.0</v>
      </c>
      <c r="E6" s="42">
        <v>60.0</v>
      </c>
      <c r="F6" s="42">
        <v>33.0</v>
      </c>
      <c r="G6" s="42">
        <v>24.0</v>
      </c>
      <c r="H6" s="42">
        <v>7.0</v>
      </c>
      <c r="I6" s="42">
        <v>2.0</v>
      </c>
      <c r="J6" s="42">
        <v>0.0</v>
      </c>
      <c r="K6" s="42">
        <v>35.0</v>
      </c>
      <c r="L6" s="42">
        <v>30.0</v>
      </c>
      <c r="M6" s="42">
        <v>24.0</v>
      </c>
      <c r="N6" s="42">
        <v>16.0</v>
      </c>
      <c r="O6" s="42">
        <v>5.0</v>
      </c>
      <c r="P6" s="51">
        <f t="array" ref="P6">O6/D6</f>
        <v>0.0641025641</v>
      </c>
      <c r="Q6" s="45">
        <f t="array" ref="Q6">(G6*1+H6*2+I6*3+J6*4)/E6</f>
        <v>0.7333333333</v>
      </c>
      <c r="R6" s="46">
        <f t="array" ref="R6">(F6+N6)/D6</f>
        <v>0.6282051282</v>
      </c>
      <c r="S6" s="47">
        <f t="array" ref="S6">R6+Q6</f>
        <v>1.361538462</v>
      </c>
      <c r="T6" s="53">
        <f t="array" ref="T6">O6/(D6-(F6+N6))</f>
        <v>0.1724137931</v>
      </c>
      <c r="U6" s="49">
        <f t="array" ref="U6">RANK(R6,$R$4:$R$24)</f>
        <v>1</v>
      </c>
      <c r="V6" s="50">
        <f t="array" ref="V6">RANK(S6,$S$4:$S$24)</f>
        <v>2</v>
      </c>
      <c r="W6" s="41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</row>
    <row r="7" ht="17.25" customHeight="1">
      <c r="A7" s="4" t="s">
        <v>55</v>
      </c>
      <c r="B7" s="42">
        <v>1.0</v>
      </c>
      <c r="C7" s="43">
        <f t="array" ref="C7">F7/E7</f>
        <v>0</v>
      </c>
      <c r="D7" s="42">
        <v>4.0</v>
      </c>
      <c r="E7" s="42">
        <v>4.0</v>
      </c>
      <c r="F7" s="42">
        <v>0.0</v>
      </c>
      <c r="G7" s="42">
        <v>0.0</v>
      </c>
      <c r="H7" s="42">
        <v>0.0</v>
      </c>
      <c r="I7" s="42">
        <v>0.0</v>
      </c>
      <c r="J7" s="42">
        <v>0.0</v>
      </c>
      <c r="K7" s="42">
        <v>0.0</v>
      </c>
      <c r="L7" s="42">
        <v>3.0</v>
      </c>
      <c r="M7" s="42">
        <v>0.0</v>
      </c>
      <c r="N7" s="42">
        <v>0.0</v>
      </c>
      <c r="O7" s="42">
        <v>0.0</v>
      </c>
      <c r="P7" s="51">
        <f t="array" ref="P7">O7/D7</f>
        <v>0</v>
      </c>
      <c r="Q7" s="45">
        <f t="array" ref="Q7">(G7*1+H7*2+I7*3+J7*4)/E7</f>
        <v>0</v>
      </c>
      <c r="R7" s="46">
        <f t="array" ref="R7">(F7+N7)/D7</f>
        <v>0</v>
      </c>
      <c r="S7" s="47">
        <f t="array" ref="S7">R7+Q7</f>
        <v>0</v>
      </c>
      <c r="T7" s="54">
        <f t="array" ref="T7">O7/(D7-(F7+N7))</f>
        <v>0</v>
      </c>
      <c r="U7" s="49">
        <f t="array" ref="U7">RANK(R7,$R$4:$R$24)</f>
        <v>20</v>
      </c>
      <c r="V7" s="50">
        <f t="array" ref="V7">RANK(S7,$S$4:$S$24)</f>
        <v>20</v>
      </c>
      <c r="W7" s="41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</row>
    <row r="8" ht="17.25" customHeight="1">
      <c r="A8" s="4" t="s">
        <v>43</v>
      </c>
      <c r="B8" s="42">
        <v>30.0</v>
      </c>
      <c r="C8" s="43">
        <f t="array" ref="C8">F8/E8</f>
        <v>0.3666666667</v>
      </c>
      <c r="D8" s="42">
        <v>75.0</v>
      </c>
      <c r="E8" s="42">
        <v>60.0</v>
      </c>
      <c r="F8" s="42">
        <v>22.0</v>
      </c>
      <c r="G8" s="42">
        <v>14.0</v>
      </c>
      <c r="H8" s="42">
        <v>5.0</v>
      </c>
      <c r="I8" s="42">
        <v>3.0</v>
      </c>
      <c r="J8" s="42">
        <v>0.0</v>
      </c>
      <c r="K8" s="42">
        <v>22.0</v>
      </c>
      <c r="L8" s="42">
        <v>24.0</v>
      </c>
      <c r="M8" s="42">
        <v>13.0</v>
      </c>
      <c r="N8" s="42">
        <v>14.0</v>
      </c>
      <c r="O8" s="42">
        <v>14.0</v>
      </c>
      <c r="P8" s="51">
        <f t="array" ref="P8">O8/D8</f>
        <v>0.1866666667</v>
      </c>
      <c r="Q8" s="45">
        <f t="array" ref="Q8">(G8*1+H8*2+I8*3+J8*4)/E8</f>
        <v>0.55</v>
      </c>
      <c r="R8" s="46">
        <f t="array" ref="R8">(F8+N8)/D8</f>
        <v>0.48</v>
      </c>
      <c r="S8" s="47">
        <f t="array" ref="S8">R8+Q8</f>
        <v>1.03</v>
      </c>
      <c r="T8" s="52">
        <f t="array" ref="T8">O8/(D8-(F8+N8))</f>
        <v>0.358974359</v>
      </c>
      <c r="U8" s="49">
        <f t="array" ref="U8">RANK(R8,$R$4:$R$24)</f>
        <v>8</v>
      </c>
      <c r="V8" s="50">
        <f t="array" ref="V8">RANK(S8,$S$4:$S$24)</f>
        <v>6</v>
      </c>
      <c r="W8" s="41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</row>
    <row r="9" ht="17.25" customHeight="1">
      <c r="A9" s="4" t="s">
        <v>19</v>
      </c>
      <c r="B9" s="42">
        <v>17.0</v>
      </c>
      <c r="C9" s="43">
        <f t="array" ref="C9">F9/E9</f>
        <v>0.2258064516</v>
      </c>
      <c r="D9" s="42">
        <v>38.0</v>
      </c>
      <c r="E9" s="42">
        <v>31.0</v>
      </c>
      <c r="F9" s="42">
        <v>7.0</v>
      </c>
      <c r="G9" s="42">
        <v>6.0</v>
      </c>
      <c r="H9" s="42">
        <v>1.0</v>
      </c>
      <c r="I9" s="42">
        <v>0.0</v>
      </c>
      <c r="J9" s="42">
        <v>0.0</v>
      </c>
      <c r="K9" s="42">
        <v>7.0</v>
      </c>
      <c r="L9" s="42">
        <v>4.0</v>
      </c>
      <c r="M9" s="42">
        <v>7.0</v>
      </c>
      <c r="N9" s="42">
        <v>7.0</v>
      </c>
      <c r="O9" s="42">
        <v>15.0</v>
      </c>
      <c r="P9" s="44">
        <f t="array" ref="P9">O9/D9</f>
        <v>0.3947368421</v>
      </c>
      <c r="Q9" s="45">
        <f t="array" ref="Q9">(G9*1+H9*2+I9*3+J9*4)/E9</f>
        <v>0.2580645161</v>
      </c>
      <c r="R9" s="46">
        <f t="array" ref="R9">(F9+N9)/D9</f>
        <v>0.3684210526</v>
      </c>
      <c r="S9" s="47">
        <f t="array" ref="S9">R9+Q9</f>
        <v>0.6264855688</v>
      </c>
      <c r="T9" s="52">
        <f t="array" ref="T9">O9/(D9-(F9+N9))</f>
        <v>0.625</v>
      </c>
      <c r="U9" s="49">
        <f t="array" ref="U9">RANK(R9,$R$4:$R$24)</f>
        <v>15</v>
      </c>
      <c r="V9" s="50">
        <f t="array" ref="V9">RANK(S9,$S$4:$S$24)</f>
        <v>16</v>
      </c>
      <c r="W9" s="41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</row>
    <row r="10" ht="17.25" customHeight="1">
      <c r="A10" s="4" t="s">
        <v>40</v>
      </c>
      <c r="B10" s="42">
        <v>29.0</v>
      </c>
      <c r="C10" s="43">
        <f t="array" ref="C10">F10/E10</f>
        <v>0.5131578947</v>
      </c>
      <c r="D10" s="42">
        <v>94.0</v>
      </c>
      <c r="E10" s="42">
        <v>76.0</v>
      </c>
      <c r="F10" s="42">
        <v>39.0</v>
      </c>
      <c r="G10" s="42">
        <v>28.0</v>
      </c>
      <c r="H10" s="42">
        <v>7.0</v>
      </c>
      <c r="I10" s="42">
        <v>3.0</v>
      </c>
      <c r="J10" s="42">
        <v>1.0</v>
      </c>
      <c r="K10" s="42">
        <v>40.0</v>
      </c>
      <c r="L10" s="42">
        <v>27.0</v>
      </c>
      <c r="M10" s="42">
        <v>47.0</v>
      </c>
      <c r="N10" s="42">
        <v>16.0</v>
      </c>
      <c r="O10" s="42">
        <v>8.0</v>
      </c>
      <c r="P10" s="51">
        <f t="array" ref="P10">O10/D10</f>
        <v>0.08510638298</v>
      </c>
      <c r="Q10" s="45">
        <f t="array" ref="Q10">(G10*1+H10*2+I10*3+J10*4)/E10</f>
        <v>0.7236842105</v>
      </c>
      <c r="R10" s="46">
        <f t="array" ref="R10">(F10+N10)/D10</f>
        <v>0.585106383</v>
      </c>
      <c r="S10" s="47">
        <f t="array" ref="S10">R10+Q10</f>
        <v>1.308790594</v>
      </c>
      <c r="T10" s="53">
        <f t="array" ref="T10">O10/(D10-(F10+N10))</f>
        <v>0.2051282051</v>
      </c>
      <c r="U10" s="49">
        <f t="array" ref="U10">RANK(R10,$R$4:$R$24)</f>
        <v>3</v>
      </c>
      <c r="V10" s="50">
        <f t="array" ref="V10">RANK(S10,$S$4:$S$24)</f>
        <v>3</v>
      </c>
      <c r="W10" s="41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</row>
    <row r="11" ht="17.25" customHeight="1">
      <c r="A11" s="4" t="s">
        <v>44</v>
      </c>
      <c r="B11" s="42">
        <v>16.0</v>
      </c>
      <c r="C11" s="43">
        <f t="array" ref="C11">F11/E11</f>
        <v>0.28125</v>
      </c>
      <c r="D11" s="42">
        <v>36.0</v>
      </c>
      <c r="E11" s="42">
        <v>32.0</v>
      </c>
      <c r="F11" s="42">
        <v>9.0</v>
      </c>
      <c r="G11" s="42">
        <v>8.0</v>
      </c>
      <c r="H11" s="42">
        <v>1.0</v>
      </c>
      <c r="I11" s="42">
        <v>0.0</v>
      </c>
      <c r="J11" s="42">
        <v>0.0</v>
      </c>
      <c r="K11" s="42">
        <v>10.0</v>
      </c>
      <c r="L11" s="42">
        <v>9.0</v>
      </c>
      <c r="M11" s="42">
        <v>8.0</v>
      </c>
      <c r="N11" s="42">
        <v>4.0</v>
      </c>
      <c r="O11" s="42">
        <v>8.0</v>
      </c>
      <c r="P11" s="51">
        <f t="array" ref="P11">O11/D11</f>
        <v>0.2222222222</v>
      </c>
      <c r="Q11" s="45">
        <f t="array" ref="Q11">(G11*1+H11*2+I11*3+J11*4)/E11</f>
        <v>0.3125</v>
      </c>
      <c r="R11" s="46">
        <f t="array" ref="R11">(F11+N11)/D11</f>
        <v>0.3611111111</v>
      </c>
      <c r="S11" s="47">
        <f t="array" ref="S11">R11+Q11</f>
        <v>0.6736111111</v>
      </c>
      <c r="T11" s="52">
        <f t="array" ref="T11">O11/(D11-(F11+N11))</f>
        <v>0.347826087</v>
      </c>
      <c r="U11" s="49">
        <f t="array" ref="U11">RANK(R11,$R$4:$R$24)</f>
        <v>16</v>
      </c>
      <c r="V11" s="50">
        <f t="array" ref="V11">RANK(S11,$S$4:$S$24)</f>
        <v>13</v>
      </c>
      <c r="W11" s="41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</row>
    <row r="12" ht="17.25" customHeight="1">
      <c r="A12" s="4" t="s">
        <v>46</v>
      </c>
      <c r="B12" s="42">
        <v>5.0</v>
      </c>
      <c r="C12" s="43">
        <f t="array" ref="C12">F12/E12</f>
        <v>0.1666666667</v>
      </c>
      <c r="D12" s="42">
        <v>9.0</v>
      </c>
      <c r="E12" s="42">
        <v>6.0</v>
      </c>
      <c r="F12" s="42">
        <v>1.0</v>
      </c>
      <c r="G12" s="42">
        <v>1.0</v>
      </c>
      <c r="H12" s="42">
        <v>0.0</v>
      </c>
      <c r="I12" s="42">
        <v>0.0</v>
      </c>
      <c r="J12" s="42">
        <v>0.0</v>
      </c>
      <c r="K12" s="42">
        <v>1.0</v>
      </c>
      <c r="L12" s="42">
        <v>1.0</v>
      </c>
      <c r="M12" s="42">
        <v>1.0</v>
      </c>
      <c r="N12" s="42">
        <v>0.0</v>
      </c>
      <c r="O12" s="42">
        <v>1.0</v>
      </c>
      <c r="P12" s="51">
        <f t="array" ref="P12">O12/D12</f>
        <v>0.1111111111</v>
      </c>
      <c r="Q12" s="45">
        <f t="array" ref="Q12">(G12*1+H12*2+I12*3+J12*4)/E12</f>
        <v>0.1666666667</v>
      </c>
      <c r="R12" s="46">
        <f t="array" ref="R12">(F12+N12)/D12</f>
        <v>0.1111111111</v>
      </c>
      <c r="S12" s="47">
        <f t="array" ref="S12">R12+Q12</f>
        <v>0.2777777778</v>
      </c>
      <c r="T12" s="54">
        <f t="array" ref="T12">O12/(D12-(F12+N12))</f>
        <v>0.125</v>
      </c>
      <c r="U12" s="49">
        <f t="array" ref="U12">RANK(R12,$R$4:$R$24)</f>
        <v>19</v>
      </c>
      <c r="V12" s="50">
        <f t="array" ref="V12">RANK(S12,$S$4:$S$24)</f>
        <v>19</v>
      </c>
      <c r="W12" s="41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</row>
    <row r="13" ht="17.25" customHeight="1">
      <c r="A13" s="4" t="s">
        <v>20</v>
      </c>
      <c r="B13" s="42">
        <v>24.0</v>
      </c>
      <c r="C13" s="43">
        <f t="array" ref="C13">F13/E13</f>
        <v>0.5192307692</v>
      </c>
      <c r="D13" s="42">
        <v>58.0</v>
      </c>
      <c r="E13" s="42">
        <v>52.0</v>
      </c>
      <c r="F13" s="42">
        <v>27.0</v>
      </c>
      <c r="G13" s="42">
        <v>12.0</v>
      </c>
      <c r="H13" s="42">
        <v>13.0</v>
      </c>
      <c r="I13" s="42">
        <v>1.0</v>
      </c>
      <c r="J13" s="42">
        <v>1.0</v>
      </c>
      <c r="K13" s="42">
        <v>18.0</v>
      </c>
      <c r="L13" s="42">
        <v>23.0</v>
      </c>
      <c r="M13" s="42">
        <v>8.0</v>
      </c>
      <c r="N13" s="42">
        <v>5.0</v>
      </c>
      <c r="O13" s="42">
        <v>5.0</v>
      </c>
      <c r="P13" s="51">
        <f t="array" ref="P13">O13/D13</f>
        <v>0.08620689655</v>
      </c>
      <c r="Q13" s="45">
        <f t="array" ref="Q13">(G13*1+H13*2+I13*3+J13*4)/E13</f>
        <v>0.8653846154</v>
      </c>
      <c r="R13" s="46">
        <f t="array" ref="R13">(F13+N13)/D13</f>
        <v>0.5517241379</v>
      </c>
      <c r="S13" s="47">
        <f t="array" ref="S13">R13+Q13</f>
        <v>1.417108753</v>
      </c>
      <c r="T13" s="55">
        <f t="array" ref="T13">O13/(D13-(F13+N13))</f>
        <v>0.1923076923</v>
      </c>
      <c r="U13" s="49">
        <f t="array" ref="U13">RANK(R13,$R$4:$R$24)</f>
        <v>5</v>
      </c>
      <c r="V13" s="50">
        <f t="array" ref="V13">RANK(S13,$S$4:$S$24)</f>
        <v>1</v>
      </c>
      <c r="W13" s="41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</row>
    <row r="14" ht="17.25" customHeight="1">
      <c r="A14" s="4" t="s">
        <v>120</v>
      </c>
      <c r="B14" s="42">
        <v>14.0</v>
      </c>
      <c r="C14" s="43">
        <f t="array" ref="C14">F14/E14</f>
        <v>0.1666666667</v>
      </c>
      <c r="D14" s="42">
        <v>33.0</v>
      </c>
      <c r="E14" s="42">
        <v>24.0</v>
      </c>
      <c r="F14" s="42">
        <v>4.0</v>
      </c>
      <c r="G14" s="42">
        <v>3.0</v>
      </c>
      <c r="H14" s="42">
        <v>0.0</v>
      </c>
      <c r="I14" s="42">
        <v>1.0</v>
      </c>
      <c r="J14" s="42">
        <v>0.0</v>
      </c>
      <c r="K14" s="42">
        <v>10.0</v>
      </c>
      <c r="L14" s="42">
        <v>2.0</v>
      </c>
      <c r="M14" s="42">
        <v>5.0</v>
      </c>
      <c r="N14" s="42">
        <v>9.0</v>
      </c>
      <c r="O14" s="42">
        <v>11.0</v>
      </c>
      <c r="P14" s="44">
        <f t="array" ref="P14">O14/D14</f>
        <v>0.3333333333</v>
      </c>
      <c r="Q14" s="45">
        <f t="array" ref="Q14">(G14*1+H14*2+I14*3+J14*4)/E14</f>
        <v>0.25</v>
      </c>
      <c r="R14" s="46">
        <f t="array" ref="R14">(F14+N14)/D14</f>
        <v>0.3939393939</v>
      </c>
      <c r="S14" s="47">
        <f t="array" ref="S14">R14+Q14</f>
        <v>0.6439393939</v>
      </c>
      <c r="T14" s="56">
        <f t="array" ref="T14">O14/(D14-(F14+N14))</f>
        <v>0.55</v>
      </c>
      <c r="U14" s="49">
        <f t="array" ref="U14">RANK(R14,$R$4:$R$24)</f>
        <v>13</v>
      </c>
      <c r="V14" s="50">
        <f t="array" ref="V14">RANK(S14,$S$4:$S$24)</f>
        <v>14</v>
      </c>
      <c r="W14" s="41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</row>
    <row r="15" ht="17.25" customHeight="1">
      <c r="A15" s="4" t="s">
        <v>48</v>
      </c>
      <c r="B15" s="42">
        <v>8.0</v>
      </c>
      <c r="C15" s="43">
        <f t="array" ref="C15">F15/E15</f>
        <v>0.1538461538</v>
      </c>
      <c r="D15" s="42">
        <v>20.0</v>
      </c>
      <c r="E15" s="42">
        <v>13.0</v>
      </c>
      <c r="F15" s="42">
        <v>2.0</v>
      </c>
      <c r="G15" s="42">
        <v>2.0</v>
      </c>
      <c r="H15" s="42">
        <v>0.0</v>
      </c>
      <c r="I15" s="42">
        <v>0.0</v>
      </c>
      <c r="J15" s="42">
        <v>0.0</v>
      </c>
      <c r="K15" s="42">
        <v>3.0</v>
      </c>
      <c r="L15" s="42">
        <v>4.0</v>
      </c>
      <c r="M15" s="42">
        <v>1.0</v>
      </c>
      <c r="N15" s="42">
        <v>4.0</v>
      </c>
      <c r="O15" s="42">
        <v>7.0</v>
      </c>
      <c r="P15" s="44">
        <f t="array" ref="P15">O15/D15</f>
        <v>0.35</v>
      </c>
      <c r="Q15" s="45">
        <f t="array" ref="Q15">(G15*1+H15*2+I15*3+J15*4)/E15</f>
        <v>0.1538461538</v>
      </c>
      <c r="R15" s="46">
        <f t="array" ref="R15">(F15+N15)/D15</f>
        <v>0.3</v>
      </c>
      <c r="S15" s="47">
        <f t="array" ref="S15">R15+Q15</f>
        <v>0.4538461538</v>
      </c>
      <c r="T15" s="48">
        <f t="array" ref="T15">O15/(D15-(F15+N15))</f>
        <v>0.5</v>
      </c>
      <c r="U15" s="49">
        <f t="array" ref="U15">RANK(R15,$R$4:$R$24)</f>
        <v>17</v>
      </c>
      <c r="V15" s="50">
        <f t="array" ref="V15">RANK(S15,$S$4:$S$24)</f>
        <v>17</v>
      </c>
      <c r="W15" s="41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</row>
    <row r="16" ht="17.25" customHeight="1">
      <c r="A16" s="4" t="s">
        <v>22</v>
      </c>
      <c r="B16" s="42">
        <v>15.0</v>
      </c>
      <c r="C16" s="43">
        <f t="array" ref="C16">F16/E16</f>
        <v>0.375</v>
      </c>
      <c r="D16" s="42">
        <v>21.0</v>
      </c>
      <c r="E16" s="42">
        <v>16.0</v>
      </c>
      <c r="F16" s="42">
        <v>6.0</v>
      </c>
      <c r="G16" s="42">
        <v>4.0</v>
      </c>
      <c r="H16" s="42">
        <v>2.0</v>
      </c>
      <c r="I16" s="42">
        <v>0.0</v>
      </c>
      <c r="J16" s="42">
        <v>0.0</v>
      </c>
      <c r="K16" s="42">
        <v>4.0</v>
      </c>
      <c r="L16" s="42">
        <v>6.0</v>
      </c>
      <c r="M16" s="42">
        <v>5.0</v>
      </c>
      <c r="N16" s="42">
        <v>5.0</v>
      </c>
      <c r="O16" s="42">
        <v>3.0</v>
      </c>
      <c r="P16" s="51">
        <f t="array" ref="P16">O16/D16</f>
        <v>0.1428571429</v>
      </c>
      <c r="Q16" s="45">
        <f t="array" ref="Q16">(G16*1+H16*2+I16*3+J16*4)/E16</f>
        <v>0.5</v>
      </c>
      <c r="R16" s="46">
        <f t="array" ref="R16">(F16+N16)/D16</f>
        <v>0.5238095238</v>
      </c>
      <c r="S16" s="47">
        <f t="array" ref="S16">R16+Q16</f>
        <v>1.023809524</v>
      </c>
      <c r="T16" s="48">
        <f t="array" ref="T16">O16/(D16-(F16+N16))</f>
        <v>0.3</v>
      </c>
      <c r="U16" s="49">
        <f t="array" ref="U16">RANK(R16,$R$4:$R$24)</f>
        <v>6</v>
      </c>
      <c r="V16" s="50">
        <f t="array" ref="V16">RANK(S16,$S$4:$S$24)</f>
        <v>7</v>
      </c>
      <c r="W16" s="41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</row>
    <row r="17" ht="17.25" customHeight="1">
      <c r="A17" s="4" t="s">
        <v>23</v>
      </c>
      <c r="B17" s="42">
        <v>4.0</v>
      </c>
      <c r="C17" s="43">
        <f t="array" ref="C17">F17/E17</f>
        <v>0.3</v>
      </c>
      <c r="D17" s="42">
        <v>12.0</v>
      </c>
      <c r="E17" s="42">
        <v>10.0</v>
      </c>
      <c r="F17" s="42">
        <v>3.0</v>
      </c>
      <c r="G17" s="42">
        <v>2.0</v>
      </c>
      <c r="H17" s="42">
        <v>1.0</v>
      </c>
      <c r="I17" s="42">
        <v>0.0</v>
      </c>
      <c r="J17" s="42">
        <v>0.0</v>
      </c>
      <c r="K17" s="42">
        <v>3.0</v>
      </c>
      <c r="L17" s="42">
        <v>2.0</v>
      </c>
      <c r="M17" s="42">
        <v>2.0</v>
      </c>
      <c r="N17" s="42">
        <v>2.0</v>
      </c>
      <c r="O17" s="42">
        <v>4.0</v>
      </c>
      <c r="P17" s="44">
        <f t="array" ref="P17">O17/D17</f>
        <v>0.3333333333</v>
      </c>
      <c r="Q17" s="45">
        <f t="array" ref="Q17">(G17*1+H17*2+I17*3+J17*4)/E17</f>
        <v>0.4</v>
      </c>
      <c r="R17" s="46">
        <f t="array" ref="R17">(F17+N17)/D17</f>
        <v>0.4166666667</v>
      </c>
      <c r="S17" s="47">
        <f t="array" ref="S17">R17+Q17</f>
        <v>0.8166666667</v>
      </c>
      <c r="T17" s="48">
        <f t="array" ref="T17">O17/(D17-(F17+N17))</f>
        <v>0.5714285714</v>
      </c>
      <c r="U17" s="49">
        <f t="array" ref="U17">RANK(R17,$R$4:$R$24)</f>
        <v>11</v>
      </c>
      <c r="V17" s="50">
        <f t="array" ref="V17">RANK(S17,$S$4:$S$24)</f>
        <v>11</v>
      </c>
      <c r="W17" s="41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</row>
    <row r="18" ht="17.25" customHeight="1">
      <c r="A18" s="4" t="s">
        <v>47</v>
      </c>
      <c r="B18" s="42">
        <v>16.0</v>
      </c>
      <c r="C18" s="43">
        <f t="array" ref="C18">F18/E18</f>
        <v>0.5161290323</v>
      </c>
      <c r="D18" s="42">
        <v>37.0</v>
      </c>
      <c r="E18" s="42">
        <v>31.0</v>
      </c>
      <c r="F18" s="42">
        <v>16.0</v>
      </c>
      <c r="G18" s="42">
        <v>14.0</v>
      </c>
      <c r="H18" s="42">
        <v>0.0</v>
      </c>
      <c r="I18" s="42">
        <v>1.0</v>
      </c>
      <c r="J18" s="42">
        <v>1.0</v>
      </c>
      <c r="K18" s="42">
        <v>10.0</v>
      </c>
      <c r="L18" s="42">
        <v>9.0</v>
      </c>
      <c r="M18" s="42">
        <v>6.0</v>
      </c>
      <c r="N18" s="42">
        <v>5.0</v>
      </c>
      <c r="O18" s="42">
        <v>6.0</v>
      </c>
      <c r="P18" s="51">
        <f t="array" ref="P18">O18/D18</f>
        <v>0.1621621622</v>
      </c>
      <c r="Q18" s="45">
        <f t="array" ref="Q18">(G18*1+H18*2+I18*3+J18*4)/E18</f>
        <v>0.6774193548</v>
      </c>
      <c r="R18" s="46">
        <f t="array" ref="R18">(F18+N18)/D18</f>
        <v>0.5675675676</v>
      </c>
      <c r="S18" s="47">
        <f t="array" ref="S18">R18+Q18</f>
        <v>1.244986922</v>
      </c>
      <c r="T18" s="52">
        <f t="array" ref="T18">O18/(D18-(F18+N18))</f>
        <v>0.375</v>
      </c>
      <c r="U18" s="49">
        <f t="array" ref="U18">RANK(R18,$R$4:$R$24)</f>
        <v>4</v>
      </c>
      <c r="V18" s="50">
        <f t="array" ref="V18">RANK(S18,$S$4:$S$24)</f>
        <v>4</v>
      </c>
      <c r="W18" s="41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</row>
    <row r="19" ht="17.25" customHeight="1">
      <c r="A19" s="4" t="s">
        <v>49</v>
      </c>
      <c r="B19" s="42">
        <v>16.0</v>
      </c>
      <c r="C19" s="43">
        <f t="array" ref="C19">F19/E19</f>
        <v>0.3823529412</v>
      </c>
      <c r="D19" s="42">
        <v>40.0</v>
      </c>
      <c r="E19" s="42">
        <v>34.0</v>
      </c>
      <c r="F19" s="42">
        <v>13.0</v>
      </c>
      <c r="G19" s="42">
        <v>13.0</v>
      </c>
      <c r="H19" s="42">
        <v>0.0</v>
      </c>
      <c r="I19" s="42">
        <v>0.0</v>
      </c>
      <c r="J19" s="42">
        <v>0.0</v>
      </c>
      <c r="K19" s="42">
        <v>11.0</v>
      </c>
      <c r="L19" s="42">
        <v>11.0</v>
      </c>
      <c r="M19" s="42">
        <v>7.0</v>
      </c>
      <c r="N19" s="42">
        <v>5.0</v>
      </c>
      <c r="O19" s="42">
        <v>4.0</v>
      </c>
      <c r="P19" s="51">
        <f t="array" ref="P19">O19/D19</f>
        <v>0.1</v>
      </c>
      <c r="Q19" s="45">
        <f t="array" ref="Q19">(G19*1+H19*2+I19*3+J19*4)/E19</f>
        <v>0.3823529412</v>
      </c>
      <c r="R19" s="46">
        <f t="array" ref="R19">(F19+N19)/D19</f>
        <v>0.45</v>
      </c>
      <c r="S19" s="47">
        <f t="array" ref="S19">R19+Q19</f>
        <v>0.8323529412</v>
      </c>
      <c r="T19" s="53">
        <f t="array" ref="T19">O19/(D19-(F19+N19))</f>
        <v>0.1818181818</v>
      </c>
      <c r="U19" s="49">
        <f t="array" ref="U19">RANK(R19,$R$4:$R$24)</f>
        <v>10</v>
      </c>
      <c r="V19" s="50">
        <f t="array" ref="V19">RANK(S19,$S$4:$S$24)</f>
        <v>9</v>
      </c>
      <c r="W19" s="41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</row>
    <row r="20" ht="17.25" customHeight="1">
      <c r="A20" s="4" t="s">
        <v>24</v>
      </c>
      <c r="B20" s="42">
        <v>24.0</v>
      </c>
      <c r="C20" s="43">
        <f t="array" ref="C20">F20/E20</f>
        <v>0.1944444444</v>
      </c>
      <c r="D20" s="42">
        <v>47.0</v>
      </c>
      <c r="E20" s="42">
        <v>36.0</v>
      </c>
      <c r="F20" s="42">
        <v>7.0</v>
      </c>
      <c r="G20" s="42">
        <v>5.0</v>
      </c>
      <c r="H20" s="42">
        <v>2.0</v>
      </c>
      <c r="I20" s="42">
        <v>0.0</v>
      </c>
      <c r="J20" s="42">
        <v>0.0</v>
      </c>
      <c r="K20" s="42">
        <v>9.0</v>
      </c>
      <c r="L20" s="42">
        <v>14.0</v>
      </c>
      <c r="M20" s="42">
        <v>12.0</v>
      </c>
      <c r="N20" s="42">
        <v>11.0</v>
      </c>
      <c r="O20" s="42">
        <v>17.0</v>
      </c>
      <c r="P20" s="44">
        <f t="array" ref="P20">O20/D20</f>
        <v>0.3617021277</v>
      </c>
      <c r="Q20" s="45">
        <f t="array" ref="Q20">(G20*1+H20*2+I20*3+J20*4)/E20</f>
        <v>0.25</v>
      </c>
      <c r="R20" s="46">
        <f t="array" ref="R20">(F20+N20)/D20</f>
        <v>0.3829787234</v>
      </c>
      <c r="S20" s="47">
        <f t="array" ref="S20">R20+Q20</f>
        <v>0.6329787234</v>
      </c>
      <c r="T20" s="52">
        <f t="array" ref="T20">O20/(D20-(F20+N20))</f>
        <v>0.5862068966</v>
      </c>
      <c r="U20" s="49">
        <f t="array" ref="U20">RANK(R20,$R$4:$R$24)</f>
        <v>14</v>
      </c>
      <c r="V20" s="50">
        <f t="array" ref="V20">RANK(S20,$S$4:$S$24)</f>
        <v>15</v>
      </c>
      <c r="W20" s="41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</row>
    <row r="21" ht="17.25" customHeight="1">
      <c r="A21" s="4" t="s">
        <v>56</v>
      </c>
      <c r="B21" s="42">
        <v>28.0</v>
      </c>
      <c r="C21" s="43">
        <f t="array" ref="C21">F21/E21</f>
        <v>0.4285714286</v>
      </c>
      <c r="D21" s="42">
        <v>71.0</v>
      </c>
      <c r="E21" s="42">
        <v>63.0</v>
      </c>
      <c r="F21" s="42">
        <v>27.0</v>
      </c>
      <c r="G21" s="42">
        <v>22.0</v>
      </c>
      <c r="H21" s="42">
        <v>4.0</v>
      </c>
      <c r="I21" s="42">
        <v>0.0</v>
      </c>
      <c r="J21" s="42">
        <v>1.0</v>
      </c>
      <c r="K21" s="42">
        <v>22.0</v>
      </c>
      <c r="L21" s="42">
        <v>17.0</v>
      </c>
      <c r="M21" s="42">
        <v>13.0</v>
      </c>
      <c r="N21" s="42">
        <v>8.0</v>
      </c>
      <c r="O21" s="42">
        <v>10.0</v>
      </c>
      <c r="P21" s="51">
        <f t="array" ref="P21">O21/D21</f>
        <v>0.1408450704</v>
      </c>
      <c r="Q21" s="45">
        <f t="array" ref="Q21">(G21*1+H21*2+I21*3+J21*4)/E21</f>
        <v>0.5396825397</v>
      </c>
      <c r="R21" s="46">
        <f t="array" ref="R21">(F21+N21)/D21</f>
        <v>0.4929577465</v>
      </c>
      <c r="S21" s="47">
        <f t="array" ref="S21">R21+Q21</f>
        <v>1.032640286</v>
      </c>
      <c r="T21" s="57">
        <f t="array" ref="T21">O21/(D21-(F21+N21))</f>
        <v>0.2777777778</v>
      </c>
      <c r="U21" s="49">
        <f t="array" ref="U21">RANK(R21,$R$4:$R$24)</f>
        <v>7</v>
      </c>
      <c r="V21" s="50">
        <f t="array" ref="V21">RANK(S21,$S$4:$S$24)</f>
        <v>5</v>
      </c>
      <c r="W21" s="41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</row>
    <row r="22" ht="17.25" customHeight="1">
      <c r="A22" s="4" t="s">
        <v>53</v>
      </c>
      <c r="B22" s="42">
        <v>13.0</v>
      </c>
      <c r="C22" s="43">
        <f t="array" ref="C22">F22/E22</f>
        <v>0.3157894737</v>
      </c>
      <c r="D22" s="42">
        <v>24.0</v>
      </c>
      <c r="E22" s="42">
        <v>19.0</v>
      </c>
      <c r="F22" s="42">
        <v>6.0</v>
      </c>
      <c r="G22" s="42">
        <v>6.0</v>
      </c>
      <c r="H22" s="42">
        <v>0.0</v>
      </c>
      <c r="I22" s="42">
        <v>0.0</v>
      </c>
      <c r="J22" s="42">
        <v>0.0</v>
      </c>
      <c r="K22" s="42">
        <v>10.0</v>
      </c>
      <c r="L22" s="42">
        <v>2.0</v>
      </c>
      <c r="M22" s="42">
        <v>10.0</v>
      </c>
      <c r="N22" s="42">
        <v>4.0</v>
      </c>
      <c r="O22" s="42">
        <v>5.0</v>
      </c>
      <c r="P22" s="51">
        <f t="array" ref="P22">O22/D22</f>
        <v>0.2083333333</v>
      </c>
      <c r="Q22" s="45">
        <f t="array" ref="Q22">(G22*1+H22*2+I22*3+J22*4)/E22</f>
        <v>0.3157894737</v>
      </c>
      <c r="R22" s="46">
        <f t="array" ref="R22">(F22+N22)/D22</f>
        <v>0.4166666667</v>
      </c>
      <c r="S22" s="47">
        <f t="array" ref="S22">R22+Q22</f>
        <v>0.7324561404</v>
      </c>
      <c r="T22" s="58">
        <f t="array" ref="T22">O22/(D22-(F22+N22))</f>
        <v>0.3571428571</v>
      </c>
      <c r="U22" s="49">
        <f t="array" ref="U22">RANK(R22,$R$4:$R$24)</f>
        <v>11</v>
      </c>
      <c r="V22" s="50">
        <f t="array" ref="V22">RANK(S22,$S$4:$S$24)</f>
        <v>12</v>
      </c>
      <c r="W22" s="41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</row>
    <row r="23" ht="17.25" customHeight="1">
      <c r="A23" s="4" t="s">
        <v>21</v>
      </c>
      <c r="B23" s="42">
        <v>23.0</v>
      </c>
      <c r="C23" s="43">
        <f t="array" ref="C23">F23/E23</f>
        <v>0.3653846154</v>
      </c>
      <c r="D23" s="42">
        <v>62.0</v>
      </c>
      <c r="E23" s="42">
        <v>52.0</v>
      </c>
      <c r="F23" s="42">
        <v>19.0</v>
      </c>
      <c r="G23" s="42">
        <v>12.0</v>
      </c>
      <c r="H23" s="42">
        <v>6.0</v>
      </c>
      <c r="I23" s="42">
        <v>1.0</v>
      </c>
      <c r="J23" s="42">
        <v>0.0</v>
      </c>
      <c r="K23" s="42">
        <v>15.0</v>
      </c>
      <c r="L23" s="42">
        <v>13.0</v>
      </c>
      <c r="M23" s="42">
        <v>8.0</v>
      </c>
      <c r="N23" s="42">
        <v>10.0</v>
      </c>
      <c r="O23" s="42">
        <v>12.0</v>
      </c>
      <c r="P23" s="51">
        <f t="array" ref="P23">O23/D23</f>
        <v>0.1935483871</v>
      </c>
      <c r="Q23" s="45">
        <f t="array" ref="Q23">(G23*1+H23*2+I23*3+J23*4)/E23</f>
        <v>0.5192307692</v>
      </c>
      <c r="R23" s="46">
        <f t="array" ref="R23">(F23+N23)/D23</f>
        <v>0.4677419355</v>
      </c>
      <c r="S23" s="47">
        <f t="array" ref="S23">R23+Q23</f>
        <v>0.9869727047</v>
      </c>
      <c r="T23" s="59">
        <f t="array" ref="T23">O23/(D23-(F23+N23))</f>
        <v>0.3636363636</v>
      </c>
      <c r="U23" s="49">
        <f t="array" ref="U23">RANK(R23,$R$4:$R$24)</f>
        <v>9</v>
      </c>
      <c r="V23" s="50">
        <f t="array" ref="V23">RANK(S23,$S$4:$S$24)</f>
        <v>8</v>
      </c>
      <c r="W23" s="41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</row>
    <row r="24" ht="17.25" customHeight="1">
      <c r="A24" s="4" t="s">
        <v>51</v>
      </c>
      <c r="B24" s="42">
        <v>7.0</v>
      </c>
      <c r="C24" s="43">
        <f t="array" ref="C24">F24/E24</f>
        <v>0.09090909091</v>
      </c>
      <c r="D24" s="42">
        <v>16.0</v>
      </c>
      <c r="E24" s="42">
        <v>11.0</v>
      </c>
      <c r="F24" s="42">
        <v>1.0</v>
      </c>
      <c r="G24" s="42">
        <v>1.0</v>
      </c>
      <c r="H24" s="42">
        <v>0.0</v>
      </c>
      <c r="I24" s="42">
        <v>0.0</v>
      </c>
      <c r="J24" s="42">
        <v>0.0</v>
      </c>
      <c r="K24" s="42">
        <v>3.0</v>
      </c>
      <c r="L24" s="42">
        <v>0.0</v>
      </c>
      <c r="M24" s="42">
        <v>2.0</v>
      </c>
      <c r="N24" s="42">
        <v>2.0</v>
      </c>
      <c r="O24" s="42">
        <v>3.0</v>
      </c>
      <c r="P24" s="51">
        <f t="array" ref="P24">O24/D24</f>
        <v>0.1875</v>
      </c>
      <c r="Q24" s="45">
        <f t="array" ref="Q24">(G24*1+H24*2+I24*3+J24*4)/E24</f>
        <v>0.09090909091</v>
      </c>
      <c r="R24" s="46">
        <f t="array" ref="R24">(F24+N24)/D24</f>
        <v>0.1875</v>
      </c>
      <c r="S24" s="47">
        <f t="array" ref="S24">R24+Q24</f>
        <v>0.2784090909</v>
      </c>
      <c r="T24" s="60">
        <f t="array" ref="T24">O24/(D24-(F24+N24))</f>
        <v>0.2307692308</v>
      </c>
      <c r="U24" s="49">
        <f t="array" ref="U24">RANK(R24,$R$4:$R$24)</f>
        <v>18</v>
      </c>
      <c r="V24" s="50">
        <f t="array" ref="V24">RANK(S24,$S$4:$S$24)</f>
        <v>18</v>
      </c>
      <c r="W24" s="41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</row>
    <row r="25" ht="17.25" customHeight="1">
      <c r="A25" s="61" t="s">
        <v>121</v>
      </c>
      <c r="B25" s="62"/>
      <c r="C25" s="63">
        <f t="array" ref="C25">F25/E25</f>
        <v>0.3796296296</v>
      </c>
      <c r="D25" s="62">
        <f t="array" ref="D25">SUM(D4:D24)</f>
        <v>810</v>
      </c>
      <c r="E25" s="62">
        <f t="array" ref="E25">SUM(E4:E24)</f>
        <v>648</v>
      </c>
      <c r="F25" s="62">
        <f t="array" ref="F25">SUM(F4:F24)</f>
        <v>246</v>
      </c>
      <c r="G25" s="62">
        <f t="array" ref="G25">SUM(G4:G24)</f>
        <v>181</v>
      </c>
      <c r="H25" s="62">
        <f t="array" ref="H25">SUM(H4:H24)</f>
        <v>49</v>
      </c>
      <c r="I25" s="62">
        <f t="array" ref="I25">SUM(I4:I24)</f>
        <v>12</v>
      </c>
      <c r="J25" s="62">
        <f t="array" ref="J25">SUM(J4:J24)</f>
        <v>4</v>
      </c>
      <c r="K25" s="62">
        <f t="array" ref="K25">SUM(K4:K24)</f>
        <v>239</v>
      </c>
      <c r="L25" s="62">
        <f t="array" ref="L25">SUM(L4:L24)</f>
        <v>207</v>
      </c>
      <c r="M25" s="62">
        <f t="array" ref="M25">SUM(M4:M24)</f>
        <v>183</v>
      </c>
      <c r="N25" s="62">
        <f t="array" ref="N25">SUM(N4:N24)</f>
        <v>143</v>
      </c>
      <c r="O25" s="62">
        <f t="array" ref="O25">SUM(O4:O24)</f>
        <v>146</v>
      </c>
      <c r="P25" s="64">
        <f t="array" ref="P25">O25/D25</f>
        <v>0.1802469136</v>
      </c>
      <c r="Q25" s="63">
        <f t="array" ref="Q25">(G25*1+H25*2+I25*3+J25*4)/E25</f>
        <v>0.5108024691</v>
      </c>
      <c r="R25" s="63">
        <f t="array" ref="R25">(F25+N25)/D25</f>
        <v>0.4802469136</v>
      </c>
      <c r="S25" s="63">
        <f t="array" ref="S25">R25+Q25</f>
        <v>0.9910493827</v>
      </c>
      <c r="T25" s="63"/>
      <c r="U25" s="63"/>
      <c r="V25" s="63"/>
      <c r="W25" s="41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</row>
    <row r="26" ht="16.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6"/>
      <c r="U26" s="65"/>
      <c r="V26" s="65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</row>
    <row r="27" ht="17.25" customHeight="1">
      <c r="A27" s="38" t="s">
        <v>122</v>
      </c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8"/>
      <c r="U27" s="67"/>
      <c r="V27" s="67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</row>
    <row r="28" ht="34.5" customHeight="1">
      <c r="A28" s="4" t="s">
        <v>1</v>
      </c>
      <c r="B28" s="4" t="s">
        <v>104</v>
      </c>
      <c r="C28" s="4" t="s">
        <v>123</v>
      </c>
      <c r="D28" s="4" t="s">
        <v>124</v>
      </c>
      <c r="E28" s="4" t="s">
        <v>125</v>
      </c>
      <c r="F28" s="4" t="s">
        <v>126</v>
      </c>
      <c r="G28" s="4" t="s">
        <v>106</v>
      </c>
      <c r="H28" s="4" t="s">
        <v>2</v>
      </c>
      <c r="I28" s="4" t="s">
        <v>127</v>
      </c>
      <c r="J28" s="4" t="s">
        <v>128</v>
      </c>
      <c r="K28" s="4" t="s">
        <v>129</v>
      </c>
      <c r="L28" s="4" t="s">
        <v>130</v>
      </c>
      <c r="M28" s="4" t="s">
        <v>4</v>
      </c>
      <c r="N28" s="4" t="s">
        <v>131</v>
      </c>
      <c r="O28" s="4" t="s">
        <v>132</v>
      </c>
      <c r="P28" s="4" t="s">
        <v>3</v>
      </c>
      <c r="Q28" s="4" t="s">
        <v>6</v>
      </c>
      <c r="R28" s="4" t="s">
        <v>5</v>
      </c>
      <c r="S28" s="4" t="s">
        <v>133</v>
      </c>
      <c r="T28" s="4" t="s">
        <v>134</v>
      </c>
      <c r="U28" s="4" t="s">
        <v>135</v>
      </c>
      <c r="V28" s="4" t="s">
        <v>7</v>
      </c>
      <c r="W28" s="41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</row>
    <row r="29" ht="17.25" customHeight="1">
      <c r="A29" s="69" t="s">
        <v>42</v>
      </c>
      <c r="B29" s="42">
        <v>14.0</v>
      </c>
      <c r="C29" s="42">
        <v>1.0</v>
      </c>
      <c r="D29" s="42">
        <v>2.0</v>
      </c>
      <c r="E29" s="42">
        <v>0.0</v>
      </c>
      <c r="F29" s="42">
        <v>75.0</v>
      </c>
      <c r="G29" s="42">
        <v>40.0</v>
      </c>
      <c r="H29" s="70">
        <v>6.7</v>
      </c>
      <c r="I29" s="42">
        <v>15.0</v>
      </c>
      <c r="J29" s="42">
        <v>0.0</v>
      </c>
      <c r="K29" s="42">
        <v>31.0</v>
      </c>
      <c r="L29" s="42">
        <v>4.0</v>
      </c>
      <c r="M29" s="42">
        <v>4.0</v>
      </c>
      <c r="N29" s="42">
        <v>35.0</v>
      </c>
      <c r="O29" s="42">
        <v>19.0</v>
      </c>
      <c r="P29" s="71">
        <f t="array" ref="P29">O29*9/H29</f>
        <v>25.52238806</v>
      </c>
      <c r="Q29" s="72">
        <f t="array" ref="Q29">(K29+L29)/H29</f>
        <v>5.223880597</v>
      </c>
      <c r="R29" s="73">
        <f t="array" ref="R29">I29/H29</f>
        <v>2.23880597</v>
      </c>
      <c r="S29" s="73">
        <f t="array" ref="S29">H29/B29</f>
        <v>0.4785714286</v>
      </c>
      <c r="T29" s="74">
        <f t="array" ref="T29">M29/H29</f>
        <v>0.5970149254</v>
      </c>
      <c r="U29" s="75">
        <f t="array" ref="U29">O29/N29</f>
        <v>0.5428571429</v>
      </c>
      <c r="V29" s="72">
        <f t="array" ref="V29">(I29+K29+L29)/H29</f>
        <v>7.462686567</v>
      </c>
      <c r="W29" s="41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</row>
    <row r="30" ht="17.25" customHeight="1">
      <c r="A30" s="69" t="s">
        <v>55</v>
      </c>
      <c r="B30" s="42">
        <v>1.0</v>
      </c>
      <c r="C30" s="42">
        <v>0.0</v>
      </c>
      <c r="D30" s="42">
        <v>0.0</v>
      </c>
      <c r="E30" s="42">
        <v>0.0</v>
      </c>
      <c r="F30" s="42">
        <v>1.0</v>
      </c>
      <c r="G30" s="42">
        <v>0.0</v>
      </c>
      <c r="H30" s="70">
        <v>0.0</v>
      </c>
      <c r="I30" s="42">
        <v>0.0</v>
      </c>
      <c r="J30" s="42">
        <v>0.0</v>
      </c>
      <c r="K30" s="42">
        <v>1.0</v>
      </c>
      <c r="L30" s="42">
        <v>0.0</v>
      </c>
      <c r="M30" s="42">
        <v>0.0</v>
      </c>
      <c r="N30" s="42">
        <v>0.0</v>
      </c>
      <c r="O30" s="42">
        <v>0.0</v>
      </c>
      <c r="P30" s="71">
        <v>0.0</v>
      </c>
      <c r="Q30" s="76" t="s">
        <v>136</v>
      </c>
      <c r="R30" s="76" t="s">
        <v>136</v>
      </c>
      <c r="S30" s="73">
        <f t="array" ref="S30">H30/B30</f>
        <v>0</v>
      </c>
      <c r="T30" s="77" t="s">
        <v>136</v>
      </c>
      <c r="U30" s="76" t="s">
        <v>136</v>
      </c>
      <c r="V30" s="76" t="s">
        <v>136</v>
      </c>
      <c r="W30" s="41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</row>
    <row r="31" ht="17.25" customHeight="1">
      <c r="A31" s="69" t="s">
        <v>19</v>
      </c>
      <c r="B31" s="42">
        <v>9.0</v>
      </c>
      <c r="C31" s="42">
        <v>1.0</v>
      </c>
      <c r="D31" s="42">
        <v>2.0</v>
      </c>
      <c r="E31" s="42">
        <v>0.0</v>
      </c>
      <c r="F31" s="42">
        <v>113.0</v>
      </c>
      <c r="G31" s="42">
        <v>85.0</v>
      </c>
      <c r="H31" s="70">
        <v>13.0</v>
      </c>
      <c r="I31" s="42">
        <v>33.0</v>
      </c>
      <c r="J31" s="42">
        <v>3.0</v>
      </c>
      <c r="K31" s="42">
        <v>23.0</v>
      </c>
      <c r="L31" s="42">
        <v>5.0</v>
      </c>
      <c r="M31" s="42">
        <v>11.0</v>
      </c>
      <c r="N31" s="42">
        <v>48.0</v>
      </c>
      <c r="O31" s="42">
        <v>32.0</v>
      </c>
      <c r="P31" s="71">
        <f t="array" ref="P31">O31*9/H31</f>
        <v>22.15384615</v>
      </c>
      <c r="Q31" s="72">
        <f t="array" ref="Q31">(K31+L31)/H31</f>
        <v>2.153846154</v>
      </c>
      <c r="R31" s="73">
        <f t="array" ref="R31">I31/H31</f>
        <v>2.538461538</v>
      </c>
      <c r="S31" s="73">
        <f t="array" ref="S31">H31/B31</f>
        <v>1.444444444</v>
      </c>
      <c r="T31" s="74">
        <f t="array" ref="T31">M31/H31</f>
        <v>0.8461538462</v>
      </c>
      <c r="U31" s="75">
        <f t="array" ref="U31">O31/N31</f>
        <v>0.6666666667</v>
      </c>
      <c r="V31" s="72">
        <f t="array" ref="V31">(I31+K31+L31)/H31</f>
        <v>4.692307692</v>
      </c>
      <c r="W31" s="41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</row>
    <row r="32" ht="17.25" customHeight="1">
      <c r="A32" s="69" t="s">
        <v>20</v>
      </c>
      <c r="B32" s="42">
        <v>19.0</v>
      </c>
      <c r="C32" s="42">
        <v>3.0</v>
      </c>
      <c r="D32" s="42">
        <v>3.0</v>
      </c>
      <c r="E32" s="42">
        <v>1.0</v>
      </c>
      <c r="F32" s="42">
        <v>151.0</v>
      </c>
      <c r="G32" s="42">
        <v>127.0</v>
      </c>
      <c r="H32" s="70">
        <v>27.333</v>
      </c>
      <c r="I32" s="42">
        <v>39.0</v>
      </c>
      <c r="J32" s="42">
        <v>0.0</v>
      </c>
      <c r="K32" s="42">
        <v>20.0</v>
      </c>
      <c r="L32" s="42">
        <v>4.0</v>
      </c>
      <c r="M32" s="42">
        <v>39.0</v>
      </c>
      <c r="N32" s="42">
        <v>36.0</v>
      </c>
      <c r="O32" s="42">
        <v>19.0</v>
      </c>
      <c r="P32" s="71">
        <f t="array" ref="P32">O32*9/H32</f>
        <v>6.256173856</v>
      </c>
      <c r="Q32" s="72">
        <f t="array" ref="Q32">(K32+L32)/H32</f>
        <v>0.8780594885</v>
      </c>
      <c r="R32" s="73">
        <f t="array" ref="R32">I32/H32</f>
        <v>1.426846669</v>
      </c>
      <c r="S32" s="73">
        <f t="array" ref="S32">H32/B32</f>
        <v>1.438578947</v>
      </c>
      <c r="T32" s="74">
        <f t="array" ref="T32">M32/H32</f>
        <v>1.426846669</v>
      </c>
      <c r="U32" s="75">
        <f t="array" ref="U32">O32/N32</f>
        <v>0.5277777778</v>
      </c>
      <c r="V32" s="72">
        <f t="array" ref="V32">(I32+K32+L32)/H32</f>
        <v>2.304906157</v>
      </c>
      <c r="W32" s="41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</row>
    <row r="33" ht="17.25" customHeight="1">
      <c r="A33" s="69" t="s">
        <v>22</v>
      </c>
      <c r="B33" s="42">
        <v>12.0</v>
      </c>
      <c r="C33" s="42">
        <v>0.0</v>
      </c>
      <c r="D33" s="42">
        <v>3.0</v>
      </c>
      <c r="E33" s="42">
        <v>0.0</v>
      </c>
      <c r="F33" s="42">
        <v>143.0</v>
      </c>
      <c r="G33" s="42">
        <v>101.0</v>
      </c>
      <c r="H33" s="70">
        <v>19.0</v>
      </c>
      <c r="I33" s="42">
        <v>41.0</v>
      </c>
      <c r="J33" s="42">
        <v>2.0</v>
      </c>
      <c r="K33" s="42">
        <v>38.0</v>
      </c>
      <c r="L33" s="42">
        <v>3.0</v>
      </c>
      <c r="M33" s="42">
        <v>21.0</v>
      </c>
      <c r="N33" s="42">
        <v>58.0</v>
      </c>
      <c r="O33" s="42">
        <v>41.0</v>
      </c>
      <c r="P33" s="71">
        <f t="array" ref="P33">O33*9/H33</f>
        <v>19.42105263</v>
      </c>
      <c r="Q33" s="72">
        <f t="array" ref="Q33">(K33+L33)/H33</f>
        <v>2.157894737</v>
      </c>
      <c r="R33" s="73">
        <f t="array" ref="R33">I33/H33</f>
        <v>2.157894737</v>
      </c>
      <c r="S33" s="73">
        <f t="array" ref="S33">H33/B33</f>
        <v>1.583333333</v>
      </c>
      <c r="T33" s="74">
        <f t="array" ref="T33">M33/H33</f>
        <v>1.105263158</v>
      </c>
      <c r="U33" s="75">
        <f t="array" ref="U33">O33/N33</f>
        <v>0.7068965517</v>
      </c>
      <c r="V33" s="72">
        <f t="array" ref="V33">(I33+K33+L33)/H33</f>
        <v>4.315789474</v>
      </c>
      <c r="W33" s="41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</row>
    <row r="34" ht="17.25" customHeight="1">
      <c r="A34" s="69" t="s">
        <v>23</v>
      </c>
      <c r="B34" s="42">
        <v>1.0</v>
      </c>
      <c r="C34" s="42">
        <v>0.0</v>
      </c>
      <c r="D34" s="42">
        <v>0.0</v>
      </c>
      <c r="E34" s="42">
        <v>0.0</v>
      </c>
      <c r="F34" s="42">
        <v>3.0</v>
      </c>
      <c r="G34" s="42">
        <v>2.0</v>
      </c>
      <c r="H34" s="70">
        <v>1.0</v>
      </c>
      <c r="I34" s="42">
        <v>1.0</v>
      </c>
      <c r="J34" s="42">
        <v>0.0</v>
      </c>
      <c r="K34" s="42">
        <v>1.0</v>
      </c>
      <c r="L34" s="42">
        <v>0.0</v>
      </c>
      <c r="M34" s="42">
        <v>1.0</v>
      </c>
      <c r="N34" s="42">
        <v>0.0</v>
      </c>
      <c r="O34" s="42">
        <v>0.0</v>
      </c>
      <c r="P34" s="71">
        <v>0.0</v>
      </c>
      <c r="Q34" s="72">
        <f t="array" ref="Q34">(K34+L34)/H34</f>
        <v>1</v>
      </c>
      <c r="R34" s="73">
        <f t="array" ref="R34">I34/H34</f>
        <v>1</v>
      </c>
      <c r="S34" s="73">
        <f t="array" ref="S34">H34/B34</f>
        <v>1</v>
      </c>
      <c r="T34" s="78">
        <f t="array" ref="T34">M34/H34</f>
        <v>1</v>
      </c>
      <c r="U34" s="76" t="s">
        <v>136</v>
      </c>
      <c r="V34" s="28">
        <f t="array" ref="V34">(I34+K34+L34)/H34</f>
        <v>2</v>
      </c>
      <c r="W34" s="41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</row>
    <row r="35" ht="17.25" customHeight="1">
      <c r="A35" s="69" t="s">
        <v>53</v>
      </c>
      <c r="B35" s="42">
        <v>6.0</v>
      </c>
      <c r="C35" s="42">
        <v>2.0</v>
      </c>
      <c r="D35" s="42">
        <v>2.0</v>
      </c>
      <c r="E35" s="42">
        <v>0.0</v>
      </c>
      <c r="F35" s="42">
        <v>97.0</v>
      </c>
      <c r="G35" s="42">
        <v>53.0</v>
      </c>
      <c r="H35" s="70">
        <v>12.9999666666</v>
      </c>
      <c r="I35" s="42">
        <v>16.0</v>
      </c>
      <c r="J35" s="42">
        <v>1.0</v>
      </c>
      <c r="K35" s="42">
        <v>43.0</v>
      </c>
      <c r="L35" s="42">
        <v>0.0</v>
      </c>
      <c r="M35" s="42">
        <v>13.0</v>
      </c>
      <c r="N35" s="42">
        <v>35.0</v>
      </c>
      <c r="O35" s="42">
        <v>21.0</v>
      </c>
      <c r="P35" s="71">
        <f t="array" ref="P35">O35*9/H35</f>
        <v>14.53849882</v>
      </c>
      <c r="Q35" s="72">
        <f t="array" ref="Q35">(K35+L35)/H35</f>
        <v>3.307700789</v>
      </c>
      <c r="R35" s="73">
        <f t="array" ref="R35">I35/H35</f>
        <v>1.230772387</v>
      </c>
      <c r="S35" s="73">
        <f t="array" ref="S35">H35/B35</f>
        <v>2.166661111</v>
      </c>
      <c r="T35" s="74">
        <f t="array" ref="T35">M35/H35</f>
        <v>1.000002564</v>
      </c>
      <c r="U35" s="75">
        <f t="array" ref="U35">O35/N35</f>
        <v>0.6</v>
      </c>
      <c r="V35" s="72">
        <f t="array" ref="V35">(I35+K35+L35)/H35</f>
        <v>4.538473176</v>
      </c>
      <c r="W35" s="41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</row>
    <row r="36" ht="17.25" customHeight="1">
      <c r="A36" s="69" t="s">
        <v>21</v>
      </c>
      <c r="B36" s="42">
        <v>24.0</v>
      </c>
      <c r="C36" s="42">
        <v>5.0</v>
      </c>
      <c r="D36" s="42">
        <v>8.0</v>
      </c>
      <c r="E36" s="42">
        <v>3.0</v>
      </c>
      <c r="F36" s="42">
        <v>390.0</v>
      </c>
      <c r="G36" s="42">
        <v>284.0</v>
      </c>
      <c r="H36" s="70">
        <v>54.999966663</v>
      </c>
      <c r="I36" s="42">
        <v>102.0</v>
      </c>
      <c r="J36" s="42">
        <v>1.0</v>
      </c>
      <c r="K36" s="42">
        <v>90.0</v>
      </c>
      <c r="L36" s="42">
        <v>15.0</v>
      </c>
      <c r="M36" s="42">
        <v>86.0</v>
      </c>
      <c r="N36" s="42">
        <v>141.0</v>
      </c>
      <c r="O36" s="42">
        <v>95.0</v>
      </c>
      <c r="P36" s="71">
        <f t="array" ref="P36">O36*9/H36</f>
        <v>15.54546397</v>
      </c>
      <c r="Q36" s="72">
        <f t="array" ref="Q36">(K36+L36)/H36</f>
        <v>1.909092066</v>
      </c>
      <c r="R36" s="73">
        <f t="array" ref="R36">I36/H36</f>
        <v>1.854546579</v>
      </c>
      <c r="S36" s="73">
        <f t="array" ref="S36">H36/B36</f>
        <v>2.291665278</v>
      </c>
      <c r="T36" s="74">
        <f t="array" ref="T36">M36/H36</f>
        <v>1.563637311</v>
      </c>
      <c r="U36" s="75">
        <f t="array" ref="U36">O36/N36</f>
        <v>0.6737588652</v>
      </c>
      <c r="V36" s="72">
        <f t="array" ref="V36">(I36+K36+L36)/H36</f>
        <v>3.763638645</v>
      </c>
      <c r="W36" s="41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</row>
    <row r="37" ht="17.25" customHeight="1">
      <c r="A37" s="61" t="s">
        <v>121</v>
      </c>
      <c r="B37" s="79">
        <f t="array" ref="B37">SUM(B29:B36)</f>
        <v>86</v>
      </c>
      <c r="C37" s="79">
        <f t="array" ref="C37">SUM(C29:C36)</f>
        <v>12</v>
      </c>
      <c r="D37" s="79">
        <f t="array" ref="D37">SUM(D29:D36)</f>
        <v>20</v>
      </c>
      <c r="E37" s="79">
        <f t="array" ref="E37">SUM(E29:E36)</f>
        <v>4</v>
      </c>
      <c r="F37" s="79">
        <f t="array" ref="F37">SUM(F29:F36)</f>
        <v>973</v>
      </c>
      <c r="G37" s="79">
        <f t="array" ref="G37">SUM(G29:G36)</f>
        <v>692</v>
      </c>
      <c r="H37" s="80">
        <f t="array" ref="H37">SUM(H29:H36)</f>
        <v>135.0329333</v>
      </c>
      <c r="I37" s="79">
        <f t="array" ref="I37">SUM(I29:I36)</f>
        <v>247</v>
      </c>
      <c r="J37" s="79">
        <f t="array" ref="J37">SUM(J29:J36)</f>
        <v>7</v>
      </c>
      <c r="K37" s="79">
        <f t="array" ref="K37">SUM(K29:K36)</f>
        <v>247</v>
      </c>
      <c r="L37" s="79">
        <f t="array" ref="L37">SUM(L29:L36)</f>
        <v>31</v>
      </c>
      <c r="M37" s="79">
        <f t="array" ref="M37">SUM(M29:M36)</f>
        <v>175</v>
      </c>
      <c r="N37" s="79">
        <f t="array" ref="N37">SUM(N29:N36)</f>
        <v>353</v>
      </c>
      <c r="O37" s="79">
        <f t="array" ref="O37">SUM(O29:O36)</f>
        <v>227</v>
      </c>
      <c r="P37" s="81">
        <f t="array" ref="P37">O37*9/H37</f>
        <v>15.12964245</v>
      </c>
      <c r="Q37" s="82">
        <f t="array" ref="Q37">(K37+L37)/H37</f>
        <v>2.058757024</v>
      </c>
      <c r="R37" s="83">
        <f t="array" ref="R37">I37/H37</f>
        <v>1.829183399</v>
      </c>
      <c r="S37" s="83">
        <f t="array" ref="S37">H37/B37</f>
        <v>1.570150388</v>
      </c>
      <c r="T37" s="84">
        <f t="array" ref="T37">M37/H37</f>
        <v>1.295980141</v>
      </c>
      <c r="U37" s="85">
        <f t="array" ref="U37">O37/N37</f>
        <v>0.6430594901</v>
      </c>
      <c r="V37" s="82">
        <f t="array" ref="V37">(I37+K37+L37)/H37</f>
        <v>3.887940424</v>
      </c>
      <c r="W37" s="41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</row>
    <row r="38" ht="16.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</row>
    <row r="39" ht="16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</row>
    <row r="40" ht="16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</row>
    <row r="41" ht="16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</row>
    <row r="42" ht="16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</row>
    <row r="43" ht="16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</row>
    <row r="44" ht="16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</row>
    <row r="45" ht="16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</row>
    <row r="46" ht="16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</row>
    <row r="47" ht="16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</row>
    <row r="48" ht="16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</row>
    <row r="49" ht="16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</row>
    <row r="50" ht="16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</row>
    <row r="51" ht="16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</row>
    <row r="52" ht="16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</row>
    <row r="53" ht="16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</row>
    <row r="54" ht="16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</row>
    <row r="55" ht="16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</row>
    <row r="56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</row>
    <row r="57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</row>
    <row r="58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</row>
    <row r="59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</row>
    <row r="60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</row>
    <row r="61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</row>
    <row r="62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</row>
    <row r="63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</row>
    <row r="64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</row>
    <row r="65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</row>
    <row r="66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</row>
    <row r="67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</row>
    <row r="68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</row>
    <row r="69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</row>
    <row r="70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</row>
    <row r="71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</row>
    <row r="72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</row>
    <row r="73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</row>
    <row r="74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</row>
    <row r="75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</row>
    <row r="76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</row>
    <row r="77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</row>
    <row r="78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</row>
    <row r="79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</row>
    <row r="80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</row>
    <row r="81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</row>
    <row r="82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</row>
    <row r="83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</row>
    <row r="84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</row>
    <row r="85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</row>
    <row r="86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</row>
    <row r="87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</row>
    <row r="88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</row>
    <row r="89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</row>
    <row r="90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</row>
    <row r="91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</row>
    <row r="92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</row>
    <row r="93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</row>
    <row r="94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</row>
    <row r="95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</row>
    <row r="96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</row>
    <row r="97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</row>
    <row r="98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</row>
    <row r="99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</row>
    <row r="100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</row>
    <row r="101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</row>
    <row r="102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</row>
    <row r="103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</row>
    <row r="104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</row>
    <row r="105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</row>
    <row r="106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</row>
    <row r="107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</row>
    <row r="108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</row>
    <row r="109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</row>
    <row r="110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</row>
    <row r="111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</row>
    <row r="112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</row>
    <row r="113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</row>
    <row r="114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</row>
    <row r="115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</row>
    <row r="116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</row>
    <row r="117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</row>
    <row r="118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</row>
    <row r="119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</row>
    <row r="120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</row>
    <row r="121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</row>
    <row r="122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</row>
    <row r="123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</row>
    <row r="124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</row>
    <row r="125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</row>
    <row r="126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</row>
    <row r="127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</row>
    <row r="128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</row>
    <row r="129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</row>
    <row r="130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</row>
    <row r="131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</row>
    <row r="132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</row>
    <row r="133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</row>
    <row r="134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</row>
    <row r="135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</row>
    <row r="136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</row>
    <row r="137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</row>
    <row r="138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</row>
    <row r="139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</row>
    <row r="140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</row>
    <row r="141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</row>
    <row r="142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</row>
    <row r="143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</row>
    <row r="144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</row>
    <row r="145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</row>
    <row r="146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</row>
    <row r="147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</row>
    <row r="148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</row>
    <row r="149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</row>
    <row r="150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</row>
    <row r="151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</row>
    <row r="152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</row>
    <row r="153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</row>
    <row r="154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</row>
    <row r="155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</row>
    <row r="156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</row>
    <row r="157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</row>
    <row r="158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</row>
    <row r="159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</row>
    <row r="160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</row>
    <row r="161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</row>
    <row r="162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</row>
    <row r="163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</row>
    <row r="164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</row>
    <row r="165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</row>
    <row r="166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</row>
    <row r="167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</row>
    <row r="168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</row>
    <row r="169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</row>
    <row r="170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</row>
    <row r="171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</row>
    <row r="172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</row>
    <row r="173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</row>
    <row r="174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</row>
    <row r="175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</row>
    <row r="176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</row>
    <row r="177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</row>
    <row r="178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</row>
    <row r="179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</row>
    <row r="180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</row>
    <row r="181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</row>
    <row r="182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</row>
    <row r="183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</row>
    <row r="184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</row>
    <row r="185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</row>
    <row r="186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</row>
    <row r="187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</row>
    <row r="188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</row>
    <row r="189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</row>
    <row r="190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</row>
    <row r="191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</row>
    <row r="192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</row>
    <row r="193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</row>
    <row r="194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</row>
    <row r="195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</row>
    <row r="196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</row>
    <row r="197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</row>
    <row r="198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</row>
    <row r="199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</row>
    <row r="200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</row>
    <row r="201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</row>
    <row r="202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</row>
    <row r="203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</row>
    <row r="204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</row>
    <row r="205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</row>
    <row r="206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</row>
    <row r="207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</row>
    <row r="208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</row>
    <row r="209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</row>
    <row r="210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</row>
    <row r="211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</row>
    <row r="212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</row>
    <row r="213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</row>
    <row r="214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</row>
    <row r="215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</row>
    <row r="216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</row>
    <row r="217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</row>
    <row r="218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</row>
    <row r="219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</row>
    <row r="220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</row>
    <row r="221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</row>
    <row r="222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</row>
    <row r="223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</row>
    <row r="224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</row>
    <row r="225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</row>
    <row r="226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</row>
    <row r="227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</row>
    <row r="228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</row>
    <row r="229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</row>
    <row r="230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</row>
    <row r="231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</row>
    <row r="232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</row>
    <row r="233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</row>
    <row r="234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</row>
    <row r="235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</row>
    <row r="236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</row>
    <row r="237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</row>
    <row r="238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</row>
    <row r="239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</row>
    <row r="240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</row>
    <row r="241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</row>
    <row r="242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</row>
    <row r="243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</row>
    <row r="244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</row>
    <row r="245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</row>
    <row r="246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</row>
    <row r="247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</row>
    <row r="248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</row>
    <row r="249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</row>
    <row r="250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</row>
    <row r="251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</row>
    <row r="252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</row>
    <row r="253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</row>
    <row r="254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</row>
    <row r="255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</row>
    <row r="256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</row>
    <row r="257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</row>
    <row r="258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</row>
    <row r="259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</row>
    <row r="260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</row>
    <row r="261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</row>
    <row r="262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</row>
    <row r="263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</row>
    <row r="264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</row>
    <row r="265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</row>
    <row r="266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</row>
    <row r="267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</row>
    <row r="268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</row>
    <row r="269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</row>
    <row r="270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</row>
    <row r="271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</row>
    <row r="272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</row>
    <row r="273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</row>
    <row r="274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</row>
    <row r="275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</row>
    <row r="276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</row>
    <row r="277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</row>
    <row r="278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</row>
    <row r="279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</row>
    <row r="280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</row>
    <row r="281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</row>
    <row r="282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</row>
    <row r="283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</row>
    <row r="284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</row>
    <row r="285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</row>
    <row r="286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</row>
    <row r="287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</row>
    <row r="288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</row>
    <row r="289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</row>
    <row r="290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</row>
    <row r="291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</row>
    <row r="292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</row>
    <row r="293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</row>
    <row r="294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</row>
    <row r="295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</row>
    <row r="296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</row>
    <row r="297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</row>
    <row r="298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</row>
    <row r="299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</row>
    <row r="300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</row>
    <row r="301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</row>
    <row r="302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</row>
    <row r="303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</row>
    <row r="304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</row>
    <row r="305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</row>
    <row r="306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</row>
    <row r="307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</row>
    <row r="308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</row>
    <row r="309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</row>
    <row r="310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</row>
    <row r="311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</row>
    <row r="312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</row>
    <row r="313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</row>
    <row r="314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</row>
    <row r="315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</row>
    <row r="316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</row>
    <row r="317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</row>
    <row r="318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</row>
    <row r="319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</row>
    <row r="320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</row>
    <row r="321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</row>
    <row r="322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</row>
    <row r="323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</row>
    <row r="324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</row>
    <row r="325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</row>
    <row r="326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</row>
    <row r="327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</row>
    <row r="328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</row>
    <row r="329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</row>
    <row r="330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</row>
    <row r="331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</row>
    <row r="332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</row>
    <row r="333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</row>
    <row r="334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</row>
    <row r="335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</row>
    <row r="336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</row>
    <row r="337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</row>
    <row r="338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</row>
    <row r="339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</row>
    <row r="340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</row>
    <row r="341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</row>
    <row r="342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</row>
    <row r="343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</row>
    <row r="344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</row>
    <row r="345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</row>
    <row r="346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</row>
    <row r="347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</row>
    <row r="348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</row>
    <row r="349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</row>
    <row r="350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</row>
    <row r="351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</row>
    <row r="352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</row>
    <row r="353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</row>
    <row r="354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</row>
    <row r="355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</row>
    <row r="356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</row>
    <row r="357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</row>
    <row r="358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</row>
    <row r="359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</row>
    <row r="360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</row>
    <row r="361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</row>
    <row r="362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</row>
    <row r="363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</row>
    <row r="364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</row>
    <row r="365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</row>
    <row r="366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</row>
    <row r="367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</row>
    <row r="368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</row>
    <row r="369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</row>
    <row r="370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</row>
    <row r="371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</row>
    <row r="372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</row>
    <row r="373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</row>
    <row r="374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</row>
    <row r="375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</row>
    <row r="376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</row>
    <row r="377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</row>
    <row r="378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</row>
    <row r="379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</row>
    <row r="380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</row>
    <row r="381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</row>
    <row r="382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</row>
    <row r="383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</row>
    <row r="384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</row>
    <row r="385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</row>
    <row r="386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</row>
    <row r="387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</row>
    <row r="388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</row>
    <row r="389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</row>
    <row r="390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</row>
    <row r="391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</row>
    <row r="392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</row>
    <row r="393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</row>
    <row r="394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</row>
    <row r="395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</row>
    <row r="396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</row>
    <row r="397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</row>
    <row r="398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</row>
    <row r="399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</row>
    <row r="400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</row>
    <row r="401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</row>
    <row r="402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</row>
    <row r="403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</row>
    <row r="404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</row>
    <row r="405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</row>
    <row r="406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</row>
    <row r="407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</row>
    <row r="408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</row>
    <row r="409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</row>
    <row r="410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</row>
    <row r="411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</row>
    <row r="412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</row>
    <row r="413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</row>
    <row r="414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</row>
    <row r="415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</row>
    <row r="416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</row>
    <row r="417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</row>
    <row r="418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</row>
    <row r="419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</row>
    <row r="420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</row>
    <row r="421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</row>
    <row r="422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</row>
    <row r="423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</row>
    <row r="424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</row>
    <row r="425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</row>
    <row r="426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</row>
    <row r="427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</row>
    <row r="428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</row>
    <row r="429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</row>
    <row r="430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</row>
    <row r="431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</row>
    <row r="432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</row>
    <row r="433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</row>
    <row r="434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</row>
    <row r="435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</row>
    <row r="436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</row>
    <row r="437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</row>
    <row r="438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</row>
    <row r="439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</row>
    <row r="440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</row>
    <row r="441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</row>
    <row r="442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</row>
    <row r="443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</row>
    <row r="444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</row>
    <row r="445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</row>
    <row r="446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</row>
    <row r="447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</row>
    <row r="448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</row>
    <row r="449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</row>
    <row r="450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</row>
    <row r="451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</row>
    <row r="452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</row>
    <row r="453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</row>
    <row r="454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</row>
    <row r="455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</row>
    <row r="456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</row>
    <row r="457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</row>
    <row r="458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</row>
    <row r="459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</row>
    <row r="460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</row>
    <row r="461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</row>
    <row r="462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</row>
    <row r="463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</row>
    <row r="464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</row>
    <row r="465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</row>
    <row r="466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</row>
    <row r="467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</row>
    <row r="468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</row>
    <row r="469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</row>
    <row r="470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</row>
    <row r="471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</row>
    <row r="472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</row>
    <row r="473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</row>
    <row r="474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</row>
    <row r="475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</row>
    <row r="476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</row>
    <row r="477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</row>
    <row r="478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</row>
    <row r="479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</row>
    <row r="480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</row>
    <row r="481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</row>
    <row r="482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</row>
    <row r="483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</row>
    <row r="484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</row>
    <row r="485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</row>
    <row r="486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</row>
    <row r="487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</row>
    <row r="488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</row>
    <row r="489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</row>
    <row r="490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</row>
    <row r="491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</row>
    <row r="492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</row>
    <row r="493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</row>
    <row r="494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</row>
    <row r="495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</row>
    <row r="496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</row>
    <row r="497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</row>
    <row r="498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</row>
    <row r="499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</row>
    <row r="500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</row>
    <row r="501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</row>
    <row r="502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</row>
    <row r="503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</row>
    <row r="504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</row>
    <row r="505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</row>
    <row r="506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</row>
    <row r="507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</row>
    <row r="508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</row>
    <row r="509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</row>
    <row r="510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</row>
    <row r="511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</row>
    <row r="512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</row>
    <row r="513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</row>
    <row r="514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</row>
    <row r="515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</row>
    <row r="516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</row>
    <row r="517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</row>
    <row r="518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</row>
    <row r="519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</row>
    <row r="520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</row>
    <row r="521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</row>
    <row r="522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</row>
    <row r="523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</row>
    <row r="524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</row>
    <row r="525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</row>
    <row r="526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</row>
    <row r="527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</row>
    <row r="528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</row>
    <row r="529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</row>
    <row r="530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</row>
    <row r="531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</row>
    <row r="532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</row>
    <row r="533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</row>
    <row r="534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</row>
    <row r="535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</row>
    <row r="536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</row>
    <row r="537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</row>
    <row r="538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</row>
    <row r="539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</row>
    <row r="540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</row>
    <row r="541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</row>
    <row r="542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</row>
    <row r="543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</row>
    <row r="544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</row>
    <row r="545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</row>
    <row r="546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</row>
    <row r="547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</row>
    <row r="548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</row>
    <row r="549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</row>
    <row r="550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</row>
    <row r="551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</row>
    <row r="552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</row>
    <row r="553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</row>
    <row r="554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</row>
    <row r="555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</row>
    <row r="556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</row>
    <row r="557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</row>
    <row r="558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</row>
    <row r="559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</row>
    <row r="560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</row>
    <row r="561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</row>
    <row r="562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</row>
    <row r="563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</row>
    <row r="564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</row>
    <row r="565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</row>
    <row r="566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</row>
    <row r="567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</row>
    <row r="568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</row>
    <row r="569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</row>
    <row r="570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</row>
    <row r="571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</row>
    <row r="572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</row>
    <row r="573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</row>
    <row r="574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</row>
    <row r="575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</row>
    <row r="576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</row>
    <row r="577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</row>
    <row r="578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</row>
    <row r="579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</row>
    <row r="580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</row>
    <row r="581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</row>
    <row r="582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</row>
    <row r="583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</row>
    <row r="584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</row>
    <row r="585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</row>
    <row r="586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</row>
    <row r="587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</row>
    <row r="588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</row>
    <row r="589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</row>
    <row r="590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</row>
    <row r="591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</row>
    <row r="592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</row>
    <row r="593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</row>
    <row r="594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</row>
    <row r="595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</row>
    <row r="596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</row>
    <row r="597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</row>
    <row r="598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</row>
    <row r="599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</row>
    <row r="600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</row>
    <row r="601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</row>
    <row r="602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</row>
    <row r="603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</row>
    <row r="604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</row>
    <row r="605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</row>
    <row r="606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</row>
    <row r="607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</row>
    <row r="608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</row>
    <row r="609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</row>
    <row r="610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</row>
    <row r="611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</row>
    <row r="612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</row>
    <row r="613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</row>
    <row r="614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</row>
    <row r="615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</row>
    <row r="616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</row>
    <row r="617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</row>
    <row r="618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</row>
    <row r="619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</row>
    <row r="620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</row>
    <row r="621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</row>
    <row r="622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</row>
    <row r="623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</row>
    <row r="624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</row>
    <row r="625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</row>
    <row r="626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</row>
    <row r="627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</row>
    <row r="628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</row>
    <row r="629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</row>
    <row r="630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</row>
    <row r="631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</row>
    <row r="632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</row>
    <row r="633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</row>
    <row r="634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</row>
    <row r="635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</row>
    <row r="636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</row>
    <row r="637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</row>
    <row r="638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</row>
    <row r="639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</row>
    <row r="640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</row>
    <row r="641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</row>
    <row r="642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</row>
    <row r="643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</row>
    <row r="644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</row>
    <row r="645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</row>
    <row r="646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</row>
    <row r="647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</row>
    <row r="648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</row>
    <row r="649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</row>
    <row r="650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</row>
    <row r="651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</row>
    <row r="652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</row>
    <row r="653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</row>
    <row r="654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</row>
    <row r="655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</row>
    <row r="656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</row>
    <row r="657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</row>
    <row r="658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</row>
    <row r="659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</row>
    <row r="660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</row>
    <row r="661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</row>
    <row r="662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</row>
    <row r="663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</row>
    <row r="664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</row>
    <row r="665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</row>
    <row r="666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</row>
    <row r="667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</row>
    <row r="668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</row>
    <row r="669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</row>
    <row r="670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</row>
    <row r="671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</row>
    <row r="672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</row>
    <row r="673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</row>
    <row r="674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</row>
    <row r="675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</row>
    <row r="676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</row>
    <row r="677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</row>
    <row r="678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</row>
    <row r="679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</row>
    <row r="680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</row>
    <row r="681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</row>
    <row r="682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</row>
    <row r="683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</row>
    <row r="684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</row>
    <row r="685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</row>
    <row r="686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</row>
    <row r="687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</row>
    <row r="688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</row>
    <row r="689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</row>
    <row r="690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</row>
    <row r="691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</row>
    <row r="692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</row>
    <row r="693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</row>
    <row r="694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</row>
    <row r="695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</row>
    <row r="696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</row>
    <row r="697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</row>
    <row r="698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</row>
    <row r="699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</row>
    <row r="700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</row>
    <row r="701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</row>
    <row r="702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</row>
    <row r="703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</row>
    <row r="704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</row>
    <row r="705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</row>
    <row r="706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</row>
    <row r="707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</row>
    <row r="708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</row>
    <row r="709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</row>
    <row r="710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</row>
    <row r="711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</row>
    <row r="712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</row>
    <row r="713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</row>
    <row r="714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</row>
    <row r="715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</row>
    <row r="716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</row>
    <row r="717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</row>
    <row r="718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</row>
    <row r="719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</row>
    <row r="720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</row>
    <row r="721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</row>
    <row r="722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</row>
    <row r="723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</row>
    <row r="724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</row>
    <row r="725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</row>
    <row r="726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</row>
    <row r="727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</row>
    <row r="728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</row>
    <row r="729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</row>
    <row r="730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</row>
    <row r="731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</row>
    <row r="732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</row>
    <row r="733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</row>
    <row r="734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</row>
    <row r="735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</row>
    <row r="736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</row>
    <row r="737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</row>
    <row r="738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</row>
    <row r="739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</row>
    <row r="740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</row>
    <row r="741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</row>
    <row r="742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</row>
    <row r="743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</row>
    <row r="744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</row>
    <row r="745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</row>
    <row r="746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</row>
    <row r="747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</row>
    <row r="748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</row>
    <row r="749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</row>
    <row r="750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</row>
    <row r="751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</row>
    <row r="752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</row>
    <row r="753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</row>
    <row r="754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</row>
    <row r="755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</row>
    <row r="756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</row>
    <row r="757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</row>
    <row r="758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</row>
    <row r="759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</row>
    <row r="760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</row>
    <row r="761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</row>
    <row r="762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</row>
    <row r="763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</row>
    <row r="764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</row>
    <row r="765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</row>
    <row r="766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</row>
    <row r="767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</row>
    <row r="768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</row>
    <row r="769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</row>
    <row r="770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</row>
    <row r="771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</row>
    <row r="772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</row>
    <row r="773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</row>
    <row r="774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</row>
    <row r="775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</row>
    <row r="776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</row>
    <row r="777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</row>
    <row r="778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</row>
    <row r="779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</row>
    <row r="780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</row>
    <row r="781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</row>
    <row r="782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</row>
    <row r="783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</row>
    <row r="784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</row>
    <row r="785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</row>
    <row r="786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</row>
    <row r="787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</row>
    <row r="788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</row>
    <row r="789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</row>
    <row r="790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</row>
    <row r="791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</row>
    <row r="792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</row>
    <row r="793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</row>
    <row r="794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</row>
    <row r="795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</row>
    <row r="796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</row>
    <row r="797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</row>
    <row r="798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</row>
    <row r="799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</row>
    <row r="800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</row>
    <row r="801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</row>
    <row r="802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</row>
    <row r="803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</row>
    <row r="804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</row>
    <row r="805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</row>
    <row r="806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</row>
    <row r="807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</row>
    <row r="808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</row>
    <row r="809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</row>
    <row r="810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</row>
    <row r="811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</row>
    <row r="812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</row>
    <row r="813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</row>
    <row r="814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</row>
    <row r="815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</row>
    <row r="816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</row>
    <row r="817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</row>
    <row r="818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</row>
    <row r="819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</row>
    <row r="820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</row>
    <row r="821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</row>
    <row r="822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</row>
    <row r="823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</row>
    <row r="824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</row>
    <row r="825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</row>
    <row r="826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</row>
    <row r="827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</row>
    <row r="828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</row>
    <row r="829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</row>
    <row r="830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</row>
    <row r="831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</row>
    <row r="832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</row>
    <row r="833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</row>
    <row r="834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</row>
    <row r="835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</row>
    <row r="836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</row>
    <row r="837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</row>
    <row r="838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</row>
    <row r="839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</row>
    <row r="840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</row>
    <row r="841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</row>
    <row r="842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</row>
    <row r="843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</row>
    <row r="844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</row>
    <row r="845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</row>
    <row r="846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</row>
    <row r="847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</row>
    <row r="848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</row>
    <row r="849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</row>
    <row r="850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</row>
    <row r="851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</row>
    <row r="852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</row>
    <row r="853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</row>
    <row r="854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</row>
    <row r="855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</row>
    <row r="856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</row>
    <row r="857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</row>
    <row r="858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</row>
    <row r="859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</row>
    <row r="860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</row>
    <row r="861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</row>
    <row r="862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</row>
    <row r="863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</row>
    <row r="864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</row>
    <row r="865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</row>
    <row r="866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</row>
    <row r="867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</row>
    <row r="868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</row>
    <row r="869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</row>
    <row r="870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</row>
    <row r="871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</row>
    <row r="872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</row>
    <row r="873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</row>
    <row r="874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</row>
    <row r="875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</row>
    <row r="876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</row>
    <row r="877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</row>
    <row r="878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</row>
    <row r="879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</row>
    <row r="880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</row>
    <row r="881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</row>
    <row r="882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</row>
    <row r="883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</row>
    <row r="884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</row>
    <row r="885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</row>
    <row r="886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</row>
    <row r="887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</row>
    <row r="888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</row>
    <row r="889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</row>
    <row r="890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</row>
    <row r="891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</row>
    <row r="892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</row>
    <row r="893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</row>
    <row r="894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</row>
    <row r="895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</row>
    <row r="896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</row>
    <row r="897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</row>
    <row r="898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</row>
    <row r="899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</row>
    <row r="900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</row>
    <row r="901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</row>
    <row r="902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</row>
    <row r="903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</row>
    <row r="904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</row>
    <row r="905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</row>
    <row r="906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</row>
    <row r="907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</row>
    <row r="908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</row>
    <row r="909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</row>
    <row r="910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</row>
    <row r="911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</row>
    <row r="912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</row>
    <row r="913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</row>
    <row r="914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</row>
    <row r="915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</row>
    <row r="916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</row>
    <row r="917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</row>
    <row r="918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</row>
    <row r="919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</row>
    <row r="920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</row>
    <row r="921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</row>
    <row r="922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</row>
    <row r="923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</row>
    <row r="924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</row>
    <row r="925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</row>
    <row r="926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</row>
    <row r="927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</row>
    <row r="928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</row>
    <row r="929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</row>
    <row r="930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</row>
    <row r="931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</row>
    <row r="932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</row>
    <row r="933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</row>
    <row r="934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</row>
    <row r="935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</row>
    <row r="936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</row>
    <row r="937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</row>
    <row r="938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</row>
    <row r="939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</row>
    <row r="940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</row>
    <row r="941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</row>
    <row r="942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</row>
    <row r="943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</row>
    <row r="944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</row>
    <row r="945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</row>
    <row r="946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</row>
    <row r="947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</row>
    <row r="948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</row>
    <row r="949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</row>
    <row r="950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</row>
    <row r="951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</row>
    <row r="952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</row>
    <row r="953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</row>
    <row r="954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</row>
    <row r="955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</row>
    <row r="956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</row>
    <row r="957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</row>
    <row r="958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</row>
    <row r="959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</row>
    <row r="960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</row>
    <row r="961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</row>
    <row r="962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</row>
    <row r="963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</row>
    <row r="964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</row>
    <row r="965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</row>
    <row r="966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</row>
    <row r="967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</row>
    <row r="968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</row>
    <row r="969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</row>
    <row r="970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</row>
    <row r="971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</row>
    <row r="972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</row>
    <row r="973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</row>
    <row r="974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</row>
    <row r="975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</row>
    <row r="976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</row>
    <row r="977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</row>
    <row r="978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</row>
    <row r="979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</row>
    <row r="980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</row>
    <row r="981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</row>
    <row r="982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</row>
    <row r="983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</row>
    <row r="984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</row>
    <row r="985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</row>
    <row r="986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</row>
    <row r="987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</row>
    <row r="988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</row>
    <row r="989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</row>
    <row r="990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</row>
    <row r="991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</row>
    <row r="992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</row>
    <row r="993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</row>
    <row r="994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</row>
    <row r="995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</row>
    <row r="996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</row>
    <row r="997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</row>
    <row r="998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</row>
    <row r="999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</row>
    <row r="1000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</row>
  </sheetData>
  <printOptions/>
  <pageMargins bottom="0.75" footer="0.0" header="0.0" left="0.699722" right="0.699722" top="0.75"/>
  <pageSetup orientation="portrait"/>
  <headerFooter>
    <oddFooter>&amp;C000000&amp;P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8" width="10.0"/>
    <col customWidth="1" min="9" max="12" width="10.38"/>
    <col customWidth="1" min="13" max="13" width="7.75"/>
    <col customWidth="1" min="14" max="15" width="10.0"/>
    <col customWidth="1" min="16" max="31" width="7.88"/>
  </cols>
  <sheetData>
    <row r="1" ht="26.25" customHeight="1">
      <c r="A1" s="35" t="s">
        <v>137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</row>
    <row r="2" ht="17.25" customHeight="1">
      <c r="A2" s="38" t="s">
        <v>138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</row>
    <row r="3" ht="17.25" customHeight="1">
      <c r="A3" s="86" t="s">
        <v>1</v>
      </c>
      <c r="B3" s="87" t="s">
        <v>139</v>
      </c>
      <c r="C3" s="88" t="s">
        <v>140</v>
      </c>
      <c r="D3" s="89"/>
      <c r="E3" s="90"/>
      <c r="F3" s="88" t="s">
        <v>141</v>
      </c>
      <c r="G3" s="89"/>
      <c r="H3" s="89"/>
      <c r="I3" s="90"/>
      <c r="J3" s="88" t="s">
        <v>142</v>
      </c>
      <c r="K3" s="89"/>
      <c r="L3" s="90"/>
      <c r="M3" s="41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</row>
    <row r="4" ht="35.25" customHeight="1">
      <c r="A4" s="91"/>
      <c r="B4" s="92" t="s">
        <v>143</v>
      </c>
      <c r="C4" s="92" t="s">
        <v>144</v>
      </c>
      <c r="D4" s="92" t="s">
        <v>145</v>
      </c>
      <c r="E4" s="92" t="s">
        <v>146</v>
      </c>
      <c r="F4" s="92" t="s">
        <v>147</v>
      </c>
      <c r="G4" s="92" t="s">
        <v>148</v>
      </c>
      <c r="H4" s="92" t="s">
        <v>149</v>
      </c>
      <c r="I4" s="92" t="s">
        <v>146</v>
      </c>
      <c r="J4" s="92" t="s">
        <v>150</v>
      </c>
      <c r="K4" s="92" t="s">
        <v>151</v>
      </c>
      <c r="L4" s="92" t="s">
        <v>152</v>
      </c>
      <c r="M4" s="41"/>
      <c r="N4" s="93"/>
      <c r="O4" s="93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</row>
    <row r="5" ht="25.5" customHeight="1">
      <c r="A5" s="94" t="s">
        <v>42</v>
      </c>
      <c r="B5" s="95"/>
      <c r="C5" s="95"/>
      <c r="D5" s="95"/>
      <c r="E5" s="95"/>
      <c r="F5" s="96">
        <v>0.25</v>
      </c>
      <c r="G5" s="95"/>
      <c r="H5" s="95"/>
      <c r="I5" s="96">
        <v>0.0909090909090909</v>
      </c>
      <c r="J5" s="96">
        <v>0.545454545454545</v>
      </c>
      <c r="K5" s="96">
        <v>0.333333333333333</v>
      </c>
      <c r="L5" s="97"/>
      <c r="M5" s="98"/>
      <c r="N5" s="99" t="s">
        <v>153</v>
      </c>
      <c r="O5" s="100"/>
      <c r="P5" s="101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</row>
    <row r="6" ht="25.5" customHeight="1">
      <c r="A6" s="94" t="s">
        <v>54</v>
      </c>
      <c r="B6" s="102">
        <v>0.0</v>
      </c>
      <c r="C6" s="96">
        <v>0.5</v>
      </c>
      <c r="D6" s="102">
        <v>0.0</v>
      </c>
      <c r="E6" s="95"/>
      <c r="F6" s="96">
        <v>0.25</v>
      </c>
      <c r="G6" s="95"/>
      <c r="H6" s="95"/>
      <c r="I6" s="102">
        <v>0.0</v>
      </c>
      <c r="J6" s="96">
        <v>0.111111111111111</v>
      </c>
      <c r="K6" s="95"/>
      <c r="L6" s="97"/>
      <c r="M6" s="98"/>
      <c r="N6" s="103" t="s">
        <v>154</v>
      </c>
      <c r="O6" s="100"/>
      <c r="P6" s="101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</row>
    <row r="7" ht="25.5" customHeight="1">
      <c r="A7" s="94" t="s">
        <v>41</v>
      </c>
      <c r="B7" s="96">
        <v>0.75</v>
      </c>
      <c r="C7" s="96">
        <v>0.417</v>
      </c>
      <c r="D7" s="96">
        <v>0.474</v>
      </c>
      <c r="E7" s="96">
        <v>0.444444444444444</v>
      </c>
      <c r="F7" s="96">
        <v>0.611111111111111</v>
      </c>
      <c r="G7" s="96">
        <v>0.466666666666667</v>
      </c>
      <c r="H7" s="96">
        <v>0.6</v>
      </c>
      <c r="I7" s="96">
        <v>0.6</v>
      </c>
      <c r="J7" s="95">
        <v>0.619047619047619</v>
      </c>
      <c r="K7" s="96">
        <v>0.444444444444444</v>
      </c>
      <c r="L7" s="97"/>
      <c r="M7" s="98"/>
      <c r="N7" s="104" t="s">
        <v>155</v>
      </c>
      <c r="O7" s="100"/>
      <c r="P7" s="101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</row>
    <row r="8" ht="25.5" customHeight="1">
      <c r="A8" s="94" t="s">
        <v>55</v>
      </c>
      <c r="B8" s="95"/>
      <c r="C8" s="95"/>
      <c r="D8" s="95"/>
      <c r="E8" s="95"/>
      <c r="F8" s="102">
        <v>0.0</v>
      </c>
      <c r="G8" s="95"/>
      <c r="H8" s="95"/>
      <c r="I8" s="95"/>
      <c r="J8" s="95"/>
      <c r="K8" s="95"/>
      <c r="L8" s="97"/>
      <c r="M8" s="98"/>
      <c r="N8" s="105" t="s">
        <v>156</v>
      </c>
      <c r="O8" s="100"/>
      <c r="P8" s="101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</row>
    <row r="9" ht="25.5" customHeight="1">
      <c r="A9" s="94" t="s">
        <v>43</v>
      </c>
      <c r="B9" s="96">
        <v>0.45</v>
      </c>
      <c r="C9" s="96">
        <v>0.455</v>
      </c>
      <c r="D9" s="96">
        <v>0.25</v>
      </c>
      <c r="E9" s="96">
        <v>0.333333333333333</v>
      </c>
      <c r="F9" s="102">
        <v>0.0</v>
      </c>
      <c r="G9" s="96">
        <v>0.5</v>
      </c>
      <c r="H9" s="96">
        <v>0.166666666666667</v>
      </c>
      <c r="I9" s="96">
        <v>0.5</v>
      </c>
      <c r="J9" s="96">
        <v>0.125</v>
      </c>
      <c r="K9" s="96">
        <v>0.615384615384615</v>
      </c>
      <c r="L9" s="97"/>
      <c r="M9" s="41"/>
      <c r="N9" s="106" t="s">
        <v>157</v>
      </c>
      <c r="O9" s="107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</row>
    <row r="10" ht="25.5" customHeight="1">
      <c r="A10" s="94" t="s">
        <v>19</v>
      </c>
      <c r="B10" s="96">
        <v>0.333</v>
      </c>
      <c r="C10" s="96">
        <v>0.091</v>
      </c>
      <c r="D10" s="96">
        <v>0.2</v>
      </c>
      <c r="E10" s="95"/>
      <c r="F10" s="96">
        <v>0.25</v>
      </c>
      <c r="G10" s="95"/>
      <c r="H10" s="96">
        <v>0.5</v>
      </c>
      <c r="I10" s="96">
        <v>0.25</v>
      </c>
      <c r="J10" s="102">
        <v>0.416666666666667</v>
      </c>
      <c r="K10" s="95"/>
      <c r="L10" s="108"/>
      <c r="M10" s="41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</row>
    <row r="11" ht="25.5" customHeight="1">
      <c r="A11" s="94" t="s">
        <v>52</v>
      </c>
      <c r="B11" s="109"/>
      <c r="C11" s="109"/>
      <c r="D11" s="109"/>
      <c r="E11" s="109"/>
      <c r="F11" s="109"/>
      <c r="G11" s="109"/>
      <c r="H11" s="109"/>
      <c r="I11" s="109"/>
      <c r="J11" s="96">
        <v>0.222222222222222</v>
      </c>
      <c r="K11" s="95"/>
      <c r="L11" s="97"/>
      <c r="M11" s="41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</row>
    <row r="12" ht="25.5" customHeight="1">
      <c r="A12" s="94" t="s">
        <v>40</v>
      </c>
      <c r="B12" s="96">
        <v>0.357</v>
      </c>
      <c r="C12" s="96">
        <v>0.75</v>
      </c>
      <c r="D12" s="96">
        <v>0.542</v>
      </c>
      <c r="E12" s="96">
        <v>0.583333333333333</v>
      </c>
      <c r="F12" s="96">
        <v>0.5</v>
      </c>
      <c r="G12" s="96">
        <v>0.7</v>
      </c>
      <c r="H12" s="96">
        <v>0.548387096774194</v>
      </c>
      <c r="I12" s="96">
        <v>0.5</v>
      </c>
      <c r="J12" s="95">
        <v>0.545454545454545</v>
      </c>
      <c r="K12" s="96">
        <v>0.666666666666667</v>
      </c>
      <c r="L12" s="97"/>
      <c r="M12" s="41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</row>
    <row r="13" ht="25.5" customHeight="1">
      <c r="A13" s="94" t="s">
        <v>44</v>
      </c>
      <c r="B13" s="96">
        <v>0.364</v>
      </c>
      <c r="C13" s="96">
        <v>0.231</v>
      </c>
      <c r="D13" s="96">
        <v>0.333</v>
      </c>
      <c r="E13" s="95"/>
      <c r="F13" s="96">
        <v>0.25</v>
      </c>
      <c r="G13" s="96">
        <v>0.285714285714286</v>
      </c>
      <c r="H13" s="96">
        <v>0.25</v>
      </c>
      <c r="I13" s="96">
        <v>0.3</v>
      </c>
      <c r="J13" s="96">
        <v>0.458333333333333</v>
      </c>
      <c r="K13" s="96">
        <v>0.375</v>
      </c>
      <c r="L13" s="97"/>
      <c r="M13" s="41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</row>
    <row r="14" ht="25.5" customHeight="1">
      <c r="A14" s="94" t="s">
        <v>46</v>
      </c>
      <c r="B14" s="109"/>
      <c r="C14" s="109"/>
      <c r="D14" s="96">
        <v>0.333</v>
      </c>
      <c r="E14" s="102">
        <v>0.0</v>
      </c>
      <c r="F14" s="96">
        <v>0.666666666666667</v>
      </c>
      <c r="G14" s="102">
        <v>0.0</v>
      </c>
      <c r="H14" s="96">
        <v>0.333333333333333</v>
      </c>
      <c r="I14" s="96">
        <v>0.285714285714286</v>
      </c>
      <c r="J14" s="96">
        <v>0.444444444444444</v>
      </c>
      <c r="K14" s="96">
        <v>0.285714285714286</v>
      </c>
      <c r="L14" s="97"/>
      <c r="M14" s="41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</row>
    <row r="15" ht="25.5" customHeight="1">
      <c r="A15" s="94" t="s">
        <v>20</v>
      </c>
      <c r="B15" s="96">
        <v>0.25</v>
      </c>
      <c r="C15" s="96">
        <v>0.462</v>
      </c>
      <c r="D15" s="96">
        <v>0.435</v>
      </c>
      <c r="E15" s="96">
        <v>0.833333333333333</v>
      </c>
      <c r="F15" s="96">
        <v>0.375</v>
      </c>
      <c r="G15" s="96">
        <v>0.533333333333333</v>
      </c>
      <c r="H15" s="96">
        <v>0.518518518518518</v>
      </c>
      <c r="I15" s="95"/>
      <c r="J15" s="96">
        <v>0.55</v>
      </c>
      <c r="K15" s="96">
        <v>0.388888888888889</v>
      </c>
      <c r="L15" s="97"/>
      <c r="M15" s="41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</row>
    <row r="16" ht="25.5" customHeight="1">
      <c r="A16" s="94" t="s">
        <v>48</v>
      </c>
      <c r="B16" s="109"/>
      <c r="C16" s="102">
        <v>0.0</v>
      </c>
      <c r="D16" s="96">
        <v>0.222</v>
      </c>
      <c r="E16" s="95"/>
      <c r="F16" s="96">
        <v>0.111111111111111</v>
      </c>
      <c r="G16" s="96">
        <v>0.142857142857143</v>
      </c>
      <c r="H16" s="96">
        <v>0.333333333333333</v>
      </c>
      <c r="I16" s="96">
        <v>0.333333333333333</v>
      </c>
      <c r="J16" s="96">
        <v>0.214285714285714</v>
      </c>
      <c r="K16" s="96">
        <v>0.571428571428571</v>
      </c>
      <c r="L16" s="97"/>
      <c r="M16" s="41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</row>
    <row r="17" ht="25.5" customHeight="1">
      <c r="A17" s="94" t="s">
        <v>22</v>
      </c>
      <c r="B17" s="96">
        <v>0.429</v>
      </c>
      <c r="C17" s="96">
        <v>0.2</v>
      </c>
      <c r="D17" s="95"/>
      <c r="E17" s="96">
        <v>0.666666666666667</v>
      </c>
      <c r="F17" s="96">
        <v>0.461538461538462</v>
      </c>
      <c r="G17" s="96">
        <v>0.461538461538462</v>
      </c>
      <c r="H17" s="96">
        <v>0.0909090909090909</v>
      </c>
      <c r="I17" s="96">
        <v>0.285714285714286</v>
      </c>
      <c r="J17" s="96">
        <v>0.294117647058824</v>
      </c>
      <c r="K17" s="95"/>
      <c r="L17" s="97"/>
      <c r="M17" s="41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</row>
    <row r="18" ht="25.5" customHeight="1">
      <c r="A18" s="94" t="s">
        <v>23</v>
      </c>
      <c r="B18" s="109"/>
      <c r="C18" s="109"/>
      <c r="D18" s="102">
        <v>0.0</v>
      </c>
      <c r="E18" s="96">
        <v>0.428571428571429</v>
      </c>
      <c r="F18" s="96">
        <v>0.416666666666667</v>
      </c>
      <c r="G18" s="96">
        <v>0.375</v>
      </c>
      <c r="H18" s="96">
        <v>0.318181818181818</v>
      </c>
      <c r="I18" s="96">
        <v>0.625</v>
      </c>
      <c r="J18" s="96">
        <v>0.307692307692308</v>
      </c>
      <c r="K18" s="96">
        <v>0.6</v>
      </c>
      <c r="L18" s="97"/>
      <c r="M18" s="41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</row>
    <row r="19" ht="25.5" customHeight="1">
      <c r="A19" s="94" t="s">
        <v>47</v>
      </c>
      <c r="B19" s="95"/>
      <c r="C19" s="96">
        <v>0.429</v>
      </c>
      <c r="D19" s="96">
        <v>0.611</v>
      </c>
      <c r="E19" s="96">
        <v>0.4</v>
      </c>
      <c r="F19" s="96">
        <v>0.444444444444444</v>
      </c>
      <c r="G19" s="96">
        <v>0.25</v>
      </c>
      <c r="H19" s="96">
        <v>0.333333333333333</v>
      </c>
      <c r="I19" s="96">
        <v>0.411764705882353</v>
      </c>
      <c r="J19" s="96">
        <v>0.25</v>
      </c>
      <c r="K19" s="96">
        <v>0.428571428571429</v>
      </c>
      <c r="L19" s="97"/>
      <c r="M19" s="41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</row>
    <row r="20" ht="25.5" customHeight="1">
      <c r="A20" s="94" t="s">
        <v>49</v>
      </c>
      <c r="B20" s="96">
        <v>0.429</v>
      </c>
      <c r="C20" s="96">
        <v>0.5</v>
      </c>
      <c r="D20" s="96">
        <v>0.286</v>
      </c>
      <c r="E20" s="96">
        <v>0.5</v>
      </c>
      <c r="F20" s="95"/>
      <c r="G20" s="96">
        <v>0.5</v>
      </c>
      <c r="H20" s="96">
        <v>0.3</v>
      </c>
      <c r="I20" s="96">
        <v>0.4</v>
      </c>
      <c r="J20" s="96">
        <v>0.352941176470588</v>
      </c>
      <c r="K20" s="96">
        <v>0.307692307692308</v>
      </c>
      <c r="L20" s="97"/>
      <c r="M20" s="41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</row>
    <row r="21" ht="25.5" customHeight="1">
      <c r="A21" s="94" t="s">
        <v>45</v>
      </c>
      <c r="B21" s="109"/>
      <c r="C21" s="109"/>
      <c r="D21" s="109"/>
      <c r="E21" s="109"/>
      <c r="F21" s="109"/>
      <c r="G21" s="109"/>
      <c r="H21" s="109"/>
      <c r="I21" s="109"/>
      <c r="J21" s="96">
        <v>0.428571428571429</v>
      </c>
      <c r="K21" s="96">
        <v>0.4</v>
      </c>
      <c r="L21" s="97"/>
      <c r="M21" s="41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</row>
    <row r="22" ht="25.5" customHeight="1">
      <c r="A22" s="94" t="s">
        <v>24</v>
      </c>
      <c r="B22" s="96">
        <v>0.333</v>
      </c>
      <c r="C22" s="96">
        <v>0.143</v>
      </c>
      <c r="D22" s="96">
        <v>0.143</v>
      </c>
      <c r="E22" s="102">
        <v>0.0</v>
      </c>
      <c r="F22" s="96">
        <v>0.5</v>
      </c>
      <c r="G22" s="95"/>
      <c r="H22" s="102">
        <v>0.0</v>
      </c>
      <c r="I22" s="95"/>
      <c r="J22" s="96">
        <v>0.5</v>
      </c>
      <c r="K22" s="95"/>
      <c r="L22" s="97"/>
      <c r="M22" s="41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</row>
    <row r="23" ht="25.5" customHeight="1">
      <c r="A23" s="94" t="s">
        <v>56</v>
      </c>
      <c r="B23" s="96">
        <v>0.56</v>
      </c>
      <c r="C23" s="96">
        <v>0.545</v>
      </c>
      <c r="D23" s="96">
        <v>0.304</v>
      </c>
      <c r="E23" s="95"/>
      <c r="F23" s="96">
        <v>0.454545454545455</v>
      </c>
      <c r="G23" s="96">
        <v>0.466666666666667</v>
      </c>
      <c r="H23" s="96">
        <v>0.583333333333333</v>
      </c>
      <c r="I23" s="96">
        <v>0.75</v>
      </c>
      <c r="J23" s="95"/>
      <c r="K23" s="95"/>
      <c r="L23" s="97"/>
      <c r="M23" s="41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</row>
    <row r="24" ht="25.5" customHeight="1">
      <c r="A24" s="94" t="s">
        <v>53</v>
      </c>
      <c r="B24" s="96">
        <v>0.25</v>
      </c>
      <c r="C24" s="96">
        <v>0.167</v>
      </c>
      <c r="D24" s="96">
        <v>0.571</v>
      </c>
      <c r="E24" s="95"/>
      <c r="F24" s="96">
        <v>0.4</v>
      </c>
      <c r="G24" s="96">
        <v>0.25</v>
      </c>
      <c r="H24" s="96">
        <v>0.181818181818182</v>
      </c>
      <c r="I24" s="96">
        <v>0.571428571428571</v>
      </c>
      <c r="J24" s="96">
        <v>0.285714285714286</v>
      </c>
      <c r="K24" s="95"/>
      <c r="L24" s="97"/>
      <c r="M24" s="41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</row>
    <row r="25" ht="25.5" customHeight="1">
      <c r="A25" s="94" t="s">
        <v>21</v>
      </c>
      <c r="B25" s="96">
        <v>0.5</v>
      </c>
      <c r="C25" s="96">
        <v>0.2</v>
      </c>
      <c r="D25" s="96">
        <v>0.4</v>
      </c>
      <c r="E25" s="96">
        <v>0.2</v>
      </c>
      <c r="F25" s="96">
        <v>0.222222222222222</v>
      </c>
      <c r="G25" s="96">
        <v>0.363636363636364</v>
      </c>
      <c r="H25" s="96">
        <v>0.285714285714286</v>
      </c>
      <c r="I25" s="96">
        <v>0.375</v>
      </c>
      <c r="J25" s="96">
        <v>0.516129032258065</v>
      </c>
      <c r="K25" s="96">
        <v>0.3</v>
      </c>
      <c r="L25" s="97"/>
      <c r="M25" s="41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</row>
    <row r="26" ht="25.5" customHeight="1">
      <c r="A26" s="94" t="s">
        <v>50</v>
      </c>
      <c r="B26" s="109"/>
      <c r="C26" s="109"/>
      <c r="D26" s="109"/>
      <c r="E26" s="109"/>
      <c r="F26" s="109"/>
      <c r="G26" s="109"/>
      <c r="H26" s="109"/>
      <c r="I26" s="109"/>
      <c r="J26" s="109"/>
      <c r="K26" s="96">
        <v>0.3</v>
      </c>
      <c r="L26" s="97"/>
      <c r="M26" s="41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</row>
    <row r="27" ht="25.5" customHeight="1">
      <c r="A27" s="94" t="s">
        <v>51</v>
      </c>
      <c r="B27" s="109"/>
      <c r="C27" s="109"/>
      <c r="D27" s="102">
        <v>0.0</v>
      </c>
      <c r="E27" s="96">
        <v>0.25</v>
      </c>
      <c r="F27" s="102">
        <v>0.0</v>
      </c>
      <c r="G27" s="102">
        <v>0.0</v>
      </c>
      <c r="H27" s="96">
        <v>0.5</v>
      </c>
      <c r="I27" s="96">
        <v>0.333333333333333</v>
      </c>
      <c r="J27" s="96">
        <v>0.24</v>
      </c>
      <c r="K27" s="96">
        <v>0.363636363636364</v>
      </c>
      <c r="L27" s="97"/>
      <c r="M27" s="41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</row>
    <row r="28" ht="25.5" customHeight="1">
      <c r="A28" s="110" t="s">
        <v>121</v>
      </c>
      <c r="B28" s="111">
        <v>0.432835820895522</v>
      </c>
      <c r="C28" s="111">
        <v>0.342857142857143</v>
      </c>
      <c r="D28" s="112">
        <v>0.357487922705314</v>
      </c>
      <c r="E28" s="112">
        <v>0.37</v>
      </c>
      <c r="F28" s="112">
        <v>0.386075949367089</v>
      </c>
      <c r="G28" s="112">
        <v>0.387323943661972</v>
      </c>
      <c r="H28" s="112">
        <v>0.424390243902439</v>
      </c>
      <c r="I28" s="112">
        <v>0.373417721518987</v>
      </c>
      <c r="J28" s="112">
        <v>0.400662251655629</v>
      </c>
      <c r="K28" s="112"/>
      <c r="L28" s="112"/>
      <c r="M28" s="41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</row>
    <row r="29" ht="16.5" customHeight="1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65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</row>
    <row r="30" ht="16.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</row>
    <row r="31" ht="16.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</row>
    <row r="32" ht="16.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</row>
    <row r="33" ht="16.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</row>
    <row r="34" ht="16.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</row>
    <row r="35" ht="16.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</row>
    <row r="36" ht="16.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</row>
    <row r="37" ht="16.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</row>
    <row r="38" ht="16.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</row>
    <row r="39" ht="16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</row>
    <row r="40" ht="16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</row>
    <row r="41" ht="16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</row>
    <row r="42" ht="16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</row>
    <row r="43" ht="16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</row>
    <row r="44" ht="16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</row>
    <row r="45" ht="16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</row>
    <row r="46" ht="16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</row>
    <row r="47" ht="16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</row>
    <row r="48" ht="16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</row>
    <row r="49" ht="16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</row>
    <row r="50" ht="16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</row>
    <row r="51" ht="16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</row>
    <row r="52" ht="16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</row>
    <row r="53" ht="16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</row>
    <row r="54" ht="16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</row>
    <row r="55" ht="16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</row>
    <row r="56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</row>
    <row r="57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</row>
    <row r="58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</row>
    <row r="59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</row>
    <row r="60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</row>
    <row r="61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</row>
    <row r="62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</row>
    <row r="63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</row>
    <row r="64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</row>
    <row r="65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</row>
    <row r="66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</row>
    <row r="67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</row>
    <row r="68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</row>
    <row r="69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</row>
    <row r="70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</row>
    <row r="71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</row>
    <row r="72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</row>
    <row r="73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</row>
    <row r="74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</row>
    <row r="75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</row>
    <row r="76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</row>
    <row r="77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</row>
    <row r="78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</row>
    <row r="79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</row>
    <row r="80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</row>
    <row r="81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</row>
    <row r="82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</row>
    <row r="83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</row>
    <row r="84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</row>
    <row r="85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</row>
    <row r="86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</row>
    <row r="87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</row>
    <row r="88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</row>
    <row r="89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</row>
    <row r="90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</row>
    <row r="91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</row>
    <row r="92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</row>
    <row r="93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</row>
    <row r="94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</row>
    <row r="95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</row>
    <row r="96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</row>
    <row r="97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</row>
    <row r="98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</row>
    <row r="99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</row>
    <row r="100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</row>
    <row r="101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</row>
    <row r="102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</row>
    <row r="103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</row>
    <row r="104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</row>
    <row r="105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</row>
    <row r="106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</row>
    <row r="107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</row>
    <row r="108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</row>
    <row r="109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</row>
    <row r="110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</row>
    <row r="111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</row>
    <row r="112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</row>
    <row r="113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</row>
    <row r="114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</row>
    <row r="115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</row>
    <row r="116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</row>
    <row r="117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</row>
    <row r="118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</row>
    <row r="119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</row>
    <row r="120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</row>
    <row r="121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</row>
    <row r="122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</row>
    <row r="123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</row>
    <row r="124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</row>
    <row r="125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</row>
    <row r="126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</row>
    <row r="127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</row>
    <row r="128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</row>
    <row r="129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</row>
    <row r="130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</row>
    <row r="131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</row>
    <row r="132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</row>
    <row r="133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</row>
    <row r="134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</row>
    <row r="135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</row>
    <row r="136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</row>
    <row r="137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</row>
    <row r="138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</row>
    <row r="139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</row>
    <row r="140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</row>
    <row r="141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</row>
    <row r="142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</row>
    <row r="143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</row>
    <row r="144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</row>
    <row r="145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</row>
    <row r="146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</row>
    <row r="147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</row>
    <row r="148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</row>
    <row r="149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</row>
    <row r="150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</row>
    <row r="151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</row>
    <row r="152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</row>
    <row r="153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</row>
    <row r="154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</row>
    <row r="155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</row>
    <row r="156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</row>
    <row r="157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</row>
    <row r="158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</row>
    <row r="159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</row>
    <row r="160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</row>
    <row r="161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</row>
    <row r="162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</row>
    <row r="163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</row>
    <row r="164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</row>
    <row r="165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</row>
    <row r="166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</row>
    <row r="167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</row>
    <row r="168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</row>
    <row r="169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</row>
    <row r="170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</row>
    <row r="171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</row>
    <row r="172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</row>
    <row r="173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</row>
    <row r="174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</row>
    <row r="175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</row>
    <row r="176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</row>
    <row r="177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</row>
    <row r="178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</row>
    <row r="179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</row>
    <row r="180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</row>
    <row r="181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</row>
    <row r="182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</row>
    <row r="183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</row>
    <row r="184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</row>
    <row r="185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</row>
    <row r="186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</row>
    <row r="187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</row>
    <row r="188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</row>
    <row r="189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</row>
    <row r="190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</row>
    <row r="191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</row>
    <row r="192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</row>
    <row r="193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</row>
    <row r="194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</row>
    <row r="195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</row>
    <row r="196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</row>
    <row r="197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</row>
    <row r="198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</row>
    <row r="199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</row>
    <row r="200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</row>
    <row r="201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</row>
    <row r="202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</row>
    <row r="203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</row>
    <row r="204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</row>
    <row r="205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</row>
    <row r="206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</row>
    <row r="207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</row>
    <row r="208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</row>
    <row r="209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</row>
    <row r="210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</row>
    <row r="211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</row>
    <row r="212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</row>
    <row r="213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</row>
    <row r="214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</row>
    <row r="215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</row>
    <row r="216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</row>
    <row r="217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</row>
    <row r="218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</row>
    <row r="219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</row>
    <row r="220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</row>
    <row r="221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</row>
    <row r="222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</row>
    <row r="223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</row>
    <row r="224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</row>
    <row r="225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</row>
    <row r="226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</row>
    <row r="227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</row>
    <row r="228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</row>
    <row r="229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</row>
    <row r="230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</row>
    <row r="231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</row>
    <row r="232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</row>
    <row r="233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</row>
    <row r="234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</row>
    <row r="235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</row>
    <row r="236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</row>
    <row r="237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</row>
    <row r="238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</row>
    <row r="239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</row>
    <row r="240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</row>
    <row r="241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</row>
    <row r="242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</row>
    <row r="243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</row>
    <row r="244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</row>
    <row r="245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</row>
    <row r="246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</row>
    <row r="247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</row>
    <row r="248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</row>
    <row r="249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</row>
    <row r="250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</row>
    <row r="251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</row>
    <row r="252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</row>
    <row r="253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</row>
    <row r="254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</row>
    <row r="255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</row>
    <row r="256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</row>
    <row r="257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</row>
    <row r="258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</row>
    <row r="259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</row>
    <row r="260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</row>
    <row r="261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</row>
    <row r="262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</row>
    <row r="263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</row>
    <row r="264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</row>
    <row r="265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</row>
    <row r="266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</row>
    <row r="267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</row>
    <row r="268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</row>
    <row r="269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</row>
    <row r="270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</row>
    <row r="271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</row>
    <row r="272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</row>
    <row r="273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</row>
    <row r="274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</row>
    <row r="275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</row>
    <row r="276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</row>
    <row r="277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</row>
    <row r="278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</row>
    <row r="279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</row>
    <row r="280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</row>
    <row r="281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</row>
    <row r="282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</row>
    <row r="283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</row>
    <row r="284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</row>
    <row r="285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</row>
    <row r="286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</row>
    <row r="287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</row>
    <row r="288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</row>
    <row r="289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</row>
    <row r="290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</row>
    <row r="291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</row>
    <row r="292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</row>
    <row r="293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</row>
    <row r="294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</row>
    <row r="295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</row>
    <row r="296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</row>
    <row r="297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</row>
    <row r="298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</row>
    <row r="299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</row>
    <row r="300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</row>
    <row r="301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</row>
    <row r="302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</row>
    <row r="303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</row>
    <row r="304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</row>
    <row r="305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</row>
    <row r="306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</row>
    <row r="307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</row>
    <row r="308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</row>
    <row r="309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</row>
    <row r="310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</row>
    <row r="311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</row>
    <row r="312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</row>
    <row r="313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</row>
    <row r="314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</row>
    <row r="315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</row>
    <row r="316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</row>
    <row r="317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</row>
    <row r="318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</row>
    <row r="319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</row>
    <row r="320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</row>
    <row r="321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</row>
    <row r="322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</row>
    <row r="323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</row>
    <row r="324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</row>
    <row r="325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</row>
    <row r="326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</row>
    <row r="327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</row>
    <row r="328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</row>
    <row r="329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</row>
    <row r="330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</row>
    <row r="331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</row>
    <row r="332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</row>
    <row r="333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</row>
    <row r="334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</row>
    <row r="335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</row>
    <row r="336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</row>
    <row r="337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</row>
    <row r="338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</row>
    <row r="339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</row>
    <row r="340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</row>
    <row r="341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</row>
    <row r="342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</row>
    <row r="343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</row>
    <row r="344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</row>
    <row r="345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</row>
    <row r="346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</row>
    <row r="347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</row>
    <row r="348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</row>
    <row r="349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</row>
    <row r="350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</row>
    <row r="351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</row>
    <row r="352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</row>
    <row r="353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</row>
    <row r="354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</row>
    <row r="355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</row>
    <row r="356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</row>
    <row r="357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</row>
    <row r="358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</row>
    <row r="359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</row>
    <row r="360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</row>
    <row r="361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</row>
    <row r="362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</row>
    <row r="363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</row>
    <row r="364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</row>
    <row r="365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</row>
    <row r="366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</row>
    <row r="367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</row>
    <row r="368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</row>
    <row r="369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</row>
    <row r="370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</row>
    <row r="371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</row>
    <row r="372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</row>
    <row r="373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</row>
    <row r="374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</row>
    <row r="375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</row>
    <row r="376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</row>
    <row r="377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</row>
    <row r="378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</row>
    <row r="379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</row>
    <row r="380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</row>
    <row r="381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</row>
    <row r="382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</row>
    <row r="383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</row>
    <row r="384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</row>
    <row r="385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</row>
    <row r="386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</row>
    <row r="387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</row>
    <row r="388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</row>
    <row r="389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</row>
    <row r="390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</row>
    <row r="391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</row>
    <row r="392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</row>
    <row r="393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</row>
    <row r="394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</row>
    <row r="395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</row>
    <row r="396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</row>
    <row r="397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</row>
    <row r="398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</row>
    <row r="399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</row>
    <row r="400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</row>
    <row r="401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</row>
    <row r="402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</row>
    <row r="403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</row>
    <row r="404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</row>
    <row r="405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</row>
    <row r="406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</row>
    <row r="407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</row>
    <row r="408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</row>
    <row r="409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</row>
    <row r="410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</row>
    <row r="411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</row>
    <row r="412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</row>
    <row r="413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</row>
    <row r="414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</row>
    <row r="415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</row>
    <row r="416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</row>
    <row r="417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</row>
    <row r="418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</row>
    <row r="419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</row>
    <row r="420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</row>
    <row r="421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</row>
    <row r="422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</row>
    <row r="423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</row>
    <row r="424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</row>
    <row r="425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</row>
    <row r="426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</row>
    <row r="427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</row>
    <row r="428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</row>
    <row r="429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</row>
    <row r="430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</row>
    <row r="431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</row>
    <row r="432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</row>
    <row r="433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</row>
    <row r="434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</row>
    <row r="435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</row>
    <row r="436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</row>
    <row r="437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</row>
    <row r="438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</row>
    <row r="439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</row>
    <row r="440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</row>
    <row r="441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</row>
    <row r="442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</row>
    <row r="443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</row>
    <row r="444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</row>
    <row r="445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</row>
    <row r="446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</row>
    <row r="447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</row>
    <row r="448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</row>
    <row r="449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</row>
    <row r="450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</row>
    <row r="451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</row>
    <row r="452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</row>
    <row r="453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</row>
    <row r="454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</row>
    <row r="455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</row>
    <row r="456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</row>
    <row r="457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</row>
    <row r="458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</row>
    <row r="459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</row>
    <row r="460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</row>
    <row r="461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</row>
    <row r="462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</row>
    <row r="463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</row>
    <row r="464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</row>
    <row r="465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</row>
    <row r="466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</row>
    <row r="467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</row>
    <row r="468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</row>
    <row r="469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</row>
    <row r="470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</row>
    <row r="471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</row>
    <row r="472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</row>
    <row r="473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</row>
    <row r="474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</row>
    <row r="475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</row>
    <row r="476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</row>
    <row r="477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</row>
    <row r="478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</row>
    <row r="479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</row>
    <row r="480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</row>
    <row r="481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</row>
    <row r="482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</row>
    <row r="483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</row>
    <row r="484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</row>
    <row r="485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</row>
    <row r="486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</row>
    <row r="487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</row>
    <row r="488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</row>
    <row r="489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</row>
    <row r="490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</row>
    <row r="491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</row>
    <row r="492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</row>
    <row r="493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</row>
    <row r="494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</row>
    <row r="495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</row>
    <row r="496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</row>
    <row r="497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</row>
    <row r="498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</row>
    <row r="499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</row>
    <row r="500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</row>
    <row r="501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</row>
    <row r="502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</row>
    <row r="503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</row>
    <row r="504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</row>
    <row r="505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</row>
    <row r="506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</row>
    <row r="507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</row>
    <row r="508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</row>
    <row r="509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</row>
    <row r="510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</row>
    <row r="511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</row>
    <row r="512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</row>
    <row r="513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</row>
    <row r="514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</row>
    <row r="515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</row>
    <row r="516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</row>
    <row r="517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</row>
    <row r="518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</row>
    <row r="519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</row>
    <row r="520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</row>
    <row r="521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</row>
    <row r="522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</row>
    <row r="523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</row>
    <row r="524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</row>
    <row r="525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</row>
    <row r="526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</row>
    <row r="527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</row>
    <row r="528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</row>
    <row r="529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</row>
    <row r="530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</row>
    <row r="531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</row>
    <row r="532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</row>
    <row r="533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</row>
    <row r="534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</row>
    <row r="535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</row>
    <row r="536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</row>
    <row r="537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</row>
    <row r="538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</row>
    <row r="539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</row>
    <row r="540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</row>
    <row r="541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</row>
    <row r="542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</row>
    <row r="543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</row>
    <row r="544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</row>
    <row r="545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</row>
    <row r="546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</row>
    <row r="547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</row>
    <row r="548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</row>
    <row r="549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</row>
    <row r="550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</row>
    <row r="551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</row>
    <row r="552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</row>
    <row r="553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</row>
    <row r="554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</row>
    <row r="555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</row>
    <row r="556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</row>
    <row r="557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</row>
    <row r="558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</row>
    <row r="559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</row>
    <row r="560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</row>
    <row r="561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</row>
    <row r="562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</row>
    <row r="563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</row>
    <row r="564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</row>
    <row r="565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</row>
    <row r="566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</row>
    <row r="567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</row>
    <row r="568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</row>
    <row r="569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</row>
    <row r="570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</row>
    <row r="571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</row>
    <row r="572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</row>
    <row r="573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</row>
    <row r="574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</row>
    <row r="575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</row>
    <row r="576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</row>
    <row r="577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</row>
    <row r="578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</row>
    <row r="579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</row>
    <row r="580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</row>
    <row r="581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</row>
    <row r="582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</row>
    <row r="583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</row>
    <row r="584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</row>
    <row r="585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</row>
    <row r="586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</row>
    <row r="587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</row>
    <row r="588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</row>
    <row r="589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</row>
    <row r="590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</row>
    <row r="591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</row>
    <row r="592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</row>
    <row r="593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</row>
    <row r="594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</row>
    <row r="595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</row>
    <row r="596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</row>
    <row r="597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</row>
    <row r="598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</row>
    <row r="599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</row>
    <row r="600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</row>
    <row r="601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</row>
    <row r="602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</row>
    <row r="603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</row>
    <row r="604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</row>
    <row r="605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</row>
    <row r="606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</row>
    <row r="607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</row>
    <row r="608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</row>
    <row r="609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</row>
    <row r="610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</row>
    <row r="611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</row>
    <row r="612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</row>
    <row r="613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</row>
    <row r="614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</row>
    <row r="615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</row>
    <row r="616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</row>
    <row r="617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</row>
    <row r="618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</row>
    <row r="619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</row>
    <row r="620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</row>
    <row r="621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</row>
    <row r="622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</row>
    <row r="623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</row>
    <row r="624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</row>
    <row r="625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</row>
    <row r="626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</row>
    <row r="627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</row>
    <row r="628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</row>
    <row r="629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</row>
    <row r="630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</row>
    <row r="631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</row>
    <row r="632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</row>
    <row r="633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</row>
    <row r="634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</row>
    <row r="635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</row>
    <row r="636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</row>
    <row r="637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</row>
    <row r="638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</row>
    <row r="639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</row>
    <row r="640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</row>
    <row r="641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</row>
    <row r="642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</row>
    <row r="643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</row>
    <row r="644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</row>
    <row r="645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</row>
    <row r="646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</row>
    <row r="647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</row>
    <row r="648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</row>
    <row r="649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</row>
    <row r="650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</row>
    <row r="651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</row>
    <row r="652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</row>
    <row r="653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</row>
    <row r="654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</row>
    <row r="655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</row>
    <row r="656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</row>
    <row r="657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</row>
    <row r="658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</row>
    <row r="659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</row>
    <row r="660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</row>
    <row r="661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</row>
    <row r="662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</row>
    <row r="663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</row>
    <row r="664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</row>
    <row r="665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</row>
    <row r="666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</row>
    <row r="667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</row>
    <row r="668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</row>
    <row r="669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</row>
    <row r="670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</row>
    <row r="671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</row>
    <row r="672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</row>
    <row r="673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</row>
    <row r="674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</row>
    <row r="675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</row>
    <row r="676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</row>
    <row r="677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</row>
    <row r="678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</row>
    <row r="679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</row>
    <row r="680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</row>
    <row r="681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</row>
    <row r="682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</row>
    <row r="683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</row>
    <row r="684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</row>
    <row r="685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</row>
    <row r="686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</row>
    <row r="687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</row>
    <row r="688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</row>
    <row r="689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</row>
    <row r="690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</row>
    <row r="691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</row>
    <row r="692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</row>
    <row r="693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</row>
    <row r="694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</row>
    <row r="695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</row>
    <row r="696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</row>
    <row r="697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</row>
    <row r="698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</row>
    <row r="699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</row>
    <row r="700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</row>
    <row r="701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</row>
    <row r="702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</row>
    <row r="703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</row>
    <row r="704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</row>
    <row r="705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</row>
    <row r="706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</row>
    <row r="707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</row>
    <row r="708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</row>
    <row r="709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</row>
    <row r="710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</row>
    <row r="711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</row>
    <row r="712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</row>
    <row r="713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</row>
    <row r="714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</row>
    <row r="715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</row>
    <row r="716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</row>
    <row r="717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</row>
    <row r="718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</row>
    <row r="719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</row>
    <row r="720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</row>
    <row r="721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</row>
    <row r="722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</row>
    <row r="723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</row>
    <row r="724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</row>
    <row r="725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</row>
    <row r="726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</row>
    <row r="727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</row>
    <row r="728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</row>
    <row r="729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</row>
    <row r="730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</row>
    <row r="731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</row>
    <row r="732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</row>
    <row r="733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</row>
    <row r="734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</row>
    <row r="735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</row>
    <row r="736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</row>
    <row r="737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</row>
    <row r="738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</row>
    <row r="739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</row>
    <row r="740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</row>
    <row r="741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</row>
    <row r="742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</row>
    <row r="743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</row>
    <row r="744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</row>
    <row r="745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</row>
    <row r="746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</row>
    <row r="747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</row>
    <row r="748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</row>
    <row r="749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</row>
    <row r="750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</row>
    <row r="751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</row>
    <row r="752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</row>
    <row r="753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</row>
    <row r="754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</row>
    <row r="755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</row>
    <row r="756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</row>
    <row r="757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</row>
    <row r="758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</row>
    <row r="759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</row>
    <row r="760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</row>
    <row r="761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</row>
    <row r="762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</row>
    <row r="763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</row>
    <row r="764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</row>
    <row r="765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</row>
    <row r="766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</row>
    <row r="767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</row>
    <row r="768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</row>
    <row r="769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</row>
    <row r="770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</row>
    <row r="771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</row>
    <row r="772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</row>
    <row r="773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</row>
    <row r="774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</row>
    <row r="775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</row>
    <row r="776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</row>
    <row r="777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</row>
    <row r="778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</row>
    <row r="779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</row>
    <row r="780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</row>
    <row r="781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</row>
    <row r="782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</row>
    <row r="783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</row>
    <row r="784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</row>
    <row r="785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</row>
    <row r="786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</row>
    <row r="787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</row>
    <row r="788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</row>
    <row r="789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</row>
    <row r="790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</row>
    <row r="791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</row>
    <row r="792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</row>
    <row r="793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</row>
    <row r="794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</row>
    <row r="795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</row>
    <row r="796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</row>
    <row r="797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</row>
    <row r="798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</row>
    <row r="799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</row>
    <row r="800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</row>
    <row r="801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</row>
    <row r="802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</row>
    <row r="803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</row>
    <row r="804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</row>
    <row r="805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</row>
    <row r="806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</row>
    <row r="807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</row>
    <row r="808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</row>
    <row r="809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</row>
    <row r="810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</row>
    <row r="811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</row>
    <row r="812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</row>
    <row r="813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</row>
    <row r="814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</row>
    <row r="815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</row>
    <row r="816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</row>
    <row r="817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</row>
    <row r="818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</row>
    <row r="819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</row>
    <row r="820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</row>
    <row r="821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</row>
    <row r="822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</row>
    <row r="823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</row>
    <row r="824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</row>
    <row r="825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</row>
    <row r="826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</row>
    <row r="827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</row>
    <row r="828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</row>
    <row r="829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</row>
    <row r="830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</row>
    <row r="831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</row>
    <row r="832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</row>
    <row r="833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</row>
    <row r="834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</row>
    <row r="835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</row>
    <row r="836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</row>
    <row r="837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</row>
    <row r="838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</row>
    <row r="839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</row>
    <row r="840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</row>
    <row r="841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</row>
    <row r="842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</row>
    <row r="843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</row>
    <row r="844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</row>
    <row r="845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</row>
    <row r="846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</row>
    <row r="847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</row>
    <row r="848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</row>
    <row r="849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</row>
    <row r="850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</row>
    <row r="851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</row>
    <row r="852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</row>
    <row r="853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</row>
    <row r="854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</row>
    <row r="855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</row>
    <row r="856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</row>
    <row r="857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</row>
    <row r="858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</row>
    <row r="859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</row>
    <row r="860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</row>
    <row r="861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</row>
    <row r="862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</row>
    <row r="863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</row>
    <row r="864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</row>
    <row r="865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</row>
    <row r="866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</row>
    <row r="867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</row>
    <row r="868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</row>
    <row r="869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</row>
    <row r="870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</row>
    <row r="871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</row>
    <row r="872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</row>
    <row r="873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</row>
    <row r="874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</row>
    <row r="875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</row>
    <row r="876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</row>
    <row r="877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</row>
    <row r="878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</row>
    <row r="879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</row>
    <row r="880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</row>
    <row r="881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</row>
    <row r="882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</row>
    <row r="883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</row>
    <row r="884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</row>
    <row r="885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</row>
    <row r="886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</row>
    <row r="887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</row>
    <row r="888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</row>
    <row r="889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</row>
    <row r="890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</row>
    <row r="891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</row>
    <row r="892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</row>
    <row r="893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</row>
    <row r="894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</row>
    <row r="895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</row>
    <row r="896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</row>
    <row r="897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</row>
    <row r="898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</row>
    <row r="899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</row>
    <row r="900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</row>
    <row r="901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</row>
    <row r="902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</row>
    <row r="903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</row>
    <row r="904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</row>
    <row r="905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</row>
    <row r="906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</row>
    <row r="907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</row>
    <row r="908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</row>
    <row r="909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</row>
    <row r="910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</row>
    <row r="911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</row>
    <row r="912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</row>
    <row r="913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</row>
    <row r="914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</row>
    <row r="915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</row>
    <row r="916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</row>
    <row r="917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</row>
    <row r="918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</row>
    <row r="919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</row>
    <row r="920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</row>
    <row r="921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</row>
    <row r="922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</row>
    <row r="923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</row>
    <row r="924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</row>
    <row r="925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</row>
    <row r="926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</row>
    <row r="927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</row>
    <row r="928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</row>
    <row r="929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</row>
    <row r="930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</row>
    <row r="931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</row>
    <row r="932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</row>
    <row r="933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</row>
    <row r="934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</row>
    <row r="935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</row>
    <row r="936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</row>
    <row r="937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</row>
    <row r="938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</row>
    <row r="939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</row>
    <row r="940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</row>
    <row r="941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</row>
    <row r="942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</row>
    <row r="943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</row>
    <row r="944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</row>
    <row r="945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</row>
    <row r="946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</row>
    <row r="947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</row>
    <row r="948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</row>
    <row r="949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</row>
    <row r="950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</row>
    <row r="951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</row>
    <row r="952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</row>
    <row r="953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</row>
    <row r="954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</row>
    <row r="955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</row>
    <row r="956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</row>
    <row r="957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</row>
    <row r="958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</row>
    <row r="959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</row>
    <row r="960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</row>
    <row r="961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</row>
    <row r="962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</row>
    <row r="963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</row>
    <row r="964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</row>
    <row r="965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</row>
    <row r="966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</row>
    <row r="967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</row>
    <row r="968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</row>
    <row r="969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</row>
    <row r="970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</row>
    <row r="971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</row>
    <row r="972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</row>
    <row r="973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</row>
    <row r="974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</row>
    <row r="975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</row>
    <row r="976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</row>
    <row r="977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</row>
    <row r="978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</row>
    <row r="979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</row>
    <row r="980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</row>
    <row r="981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</row>
    <row r="982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</row>
    <row r="983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</row>
    <row r="984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</row>
    <row r="985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</row>
    <row r="986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</row>
    <row r="987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</row>
    <row r="988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</row>
    <row r="989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</row>
    <row r="990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</row>
    <row r="991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</row>
    <row r="992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</row>
    <row r="993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</row>
    <row r="994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</row>
    <row r="995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</row>
    <row r="996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</row>
    <row r="997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</row>
    <row r="998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</row>
    <row r="999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</row>
    <row r="1000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</row>
  </sheetData>
  <mergeCells count="9">
    <mergeCell ref="N8:O8"/>
    <mergeCell ref="N9:O9"/>
    <mergeCell ref="A3:A4"/>
    <mergeCell ref="C3:E3"/>
    <mergeCell ref="F3:I3"/>
    <mergeCell ref="J3:L3"/>
    <mergeCell ref="N5:O5"/>
    <mergeCell ref="N6:O6"/>
    <mergeCell ref="N7:O7"/>
  </mergeCells>
  <conditionalFormatting sqref="B5:J10 B12:J20 B22:J25 B27:J27 J11 J21 K5:L27">
    <cfRule type="cellIs" dxfId="0" priority="1" stopIfTrue="1" operator="greaterThan">
      <formula>0.699</formula>
    </cfRule>
  </conditionalFormatting>
  <conditionalFormatting sqref="B5:J10 B12:J20 B22:J25 B27:J27 J11 J21 K5:L27">
    <cfRule type="cellIs" dxfId="1" priority="2" stopIfTrue="1" operator="greaterThanOrEqual">
      <formula>0.5</formula>
    </cfRule>
  </conditionalFormatting>
  <conditionalFormatting sqref="B5:L27">
    <cfRule type="cellIs" dxfId="2" priority="3" stopIfTrue="1" operator="between">
      <formula>0.3</formula>
      <formula>0.4999</formula>
    </cfRule>
  </conditionalFormatting>
  <conditionalFormatting sqref="B5:L27">
    <cfRule type="cellIs" dxfId="3" priority="4" stopIfTrue="1" operator="between">
      <formula>0.00001</formula>
      <formula>0.2999</formula>
    </cfRule>
  </conditionalFormatting>
  <conditionalFormatting sqref="N9">
    <cfRule type="cellIs" dxfId="3" priority="5" stopIfTrue="1" operator="between">
      <formula>0.00001</formula>
      <formula>0.25</formula>
    </cfRule>
  </conditionalFormatting>
  <conditionalFormatting sqref="N9">
    <cfRule type="cellIs" dxfId="0" priority="6" stopIfTrue="1" operator="greaterThan">
      <formula>0.699</formula>
    </cfRule>
  </conditionalFormatting>
  <conditionalFormatting sqref="N9">
    <cfRule type="cellIs" dxfId="1" priority="7" stopIfTrue="1" operator="greaterThan">
      <formula>0.499</formula>
    </cfRule>
  </conditionalFormatting>
  <printOptions/>
  <pageMargins bottom="0.75" footer="0.0" header="0.0" left="0.699722" right="0.699722" top="0.75"/>
  <pageSetup orientation="portrait"/>
  <headerFooter>
    <oddFooter>&amp;C000000&amp;P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22" width="7.75"/>
    <col customWidth="1" min="23" max="26" width="7.88"/>
  </cols>
  <sheetData>
    <row r="1" ht="26.25" customHeight="1">
      <c r="A1" s="35" t="s">
        <v>137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7"/>
      <c r="U1" s="36"/>
      <c r="V1" s="36"/>
      <c r="W1" s="2"/>
      <c r="X1" s="2"/>
      <c r="Y1" s="2"/>
      <c r="Z1" s="2"/>
    </row>
    <row r="2" ht="17.25" customHeight="1">
      <c r="A2" s="38" t="s">
        <v>103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40"/>
      <c r="U2" s="39"/>
      <c r="V2" s="39"/>
      <c r="W2" s="2"/>
      <c r="X2" s="2"/>
      <c r="Y2" s="2"/>
      <c r="Z2" s="2"/>
    </row>
    <row r="3" ht="34.5" customHeight="1">
      <c r="A3" s="4" t="s">
        <v>1</v>
      </c>
      <c r="B3" s="4" t="s">
        <v>104</v>
      </c>
      <c r="C3" s="4" t="s">
        <v>25</v>
      </c>
      <c r="D3" s="4" t="s">
        <v>105</v>
      </c>
      <c r="E3" s="4" t="s">
        <v>106</v>
      </c>
      <c r="F3" s="4" t="s">
        <v>107</v>
      </c>
      <c r="G3" s="4" t="s">
        <v>108</v>
      </c>
      <c r="H3" s="4" t="s">
        <v>109</v>
      </c>
      <c r="I3" s="4" t="s">
        <v>110</v>
      </c>
      <c r="J3" s="4" t="s">
        <v>111</v>
      </c>
      <c r="K3" s="4" t="s">
        <v>26</v>
      </c>
      <c r="L3" s="4" t="s">
        <v>27</v>
      </c>
      <c r="M3" s="4" t="s">
        <v>28</v>
      </c>
      <c r="N3" s="4" t="s">
        <v>112</v>
      </c>
      <c r="O3" s="4" t="s">
        <v>113</v>
      </c>
      <c r="P3" s="4" t="s">
        <v>114</v>
      </c>
      <c r="Q3" s="4" t="s">
        <v>115</v>
      </c>
      <c r="R3" s="4" t="s">
        <v>116</v>
      </c>
      <c r="S3" s="4" t="s">
        <v>29</v>
      </c>
      <c r="T3" s="4" t="s">
        <v>117</v>
      </c>
      <c r="U3" s="4" t="s">
        <v>118</v>
      </c>
      <c r="V3" s="4" t="s">
        <v>119</v>
      </c>
      <c r="W3" s="2"/>
      <c r="X3" s="2"/>
      <c r="Y3" s="2"/>
      <c r="Z3" s="2"/>
    </row>
    <row r="4" ht="15.0" customHeight="1">
      <c r="A4" s="4" t="s">
        <v>41</v>
      </c>
      <c r="B4" s="42">
        <v>52.0</v>
      </c>
      <c r="C4" s="114">
        <f t="array" ref="C4">F4/E4</f>
        <v>0.5609756098</v>
      </c>
      <c r="D4" s="42">
        <v>150.0</v>
      </c>
      <c r="E4" s="42">
        <v>123.0</v>
      </c>
      <c r="F4" s="42">
        <v>69.0</v>
      </c>
      <c r="G4" s="42">
        <v>50.0</v>
      </c>
      <c r="H4" s="42">
        <v>14.0</v>
      </c>
      <c r="I4" s="42">
        <v>4.0</v>
      </c>
      <c r="J4" s="42">
        <v>1.0</v>
      </c>
      <c r="K4" s="42">
        <v>57.0</v>
      </c>
      <c r="L4" s="42">
        <v>62.0</v>
      </c>
      <c r="M4" s="42">
        <v>39.0</v>
      </c>
      <c r="N4" s="42">
        <v>25.0</v>
      </c>
      <c r="O4" s="42">
        <v>9.0</v>
      </c>
      <c r="P4" s="115">
        <f t="array" ref="P4">O4/D4</f>
        <v>0.06</v>
      </c>
      <c r="Q4" s="45">
        <f t="array" ref="Q4">(G4*1+H4*2+I4*3+J4*4)/E4</f>
        <v>0.7642276423</v>
      </c>
      <c r="R4" s="46">
        <f t="array" ref="R4">(F4+N4)/D4</f>
        <v>0.6266666667</v>
      </c>
      <c r="S4" s="47">
        <f t="array" ref="S4">R4+Q4</f>
        <v>1.390894309</v>
      </c>
      <c r="T4" s="53">
        <f t="array" ref="T4">O4/(D4-(F4+N4))</f>
        <v>0.1607142857</v>
      </c>
      <c r="U4" s="49">
        <f t="array" ref="U4">RANK(R4,$R$4:$R$24)</f>
        <v>1</v>
      </c>
      <c r="V4" s="50">
        <f t="array" ref="V4">RANK(S4,$S$4:$S$24)</f>
        <v>1</v>
      </c>
      <c r="W4" s="2"/>
      <c r="X4" s="2"/>
      <c r="Y4" s="2"/>
      <c r="Z4" s="2"/>
    </row>
    <row r="5" ht="17.25" customHeight="1">
      <c r="A5" s="4" t="s">
        <v>40</v>
      </c>
      <c r="B5" s="42">
        <v>54.0</v>
      </c>
      <c r="C5" s="114">
        <f t="array" ref="C5">F5/E5</f>
        <v>0.5319148936</v>
      </c>
      <c r="D5" s="42">
        <v>168.0</v>
      </c>
      <c r="E5" s="42">
        <v>141.0</v>
      </c>
      <c r="F5" s="42">
        <v>75.0</v>
      </c>
      <c r="G5" s="42">
        <v>54.0</v>
      </c>
      <c r="H5" s="42">
        <v>12.0</v>
      </c>
      <c r="I5" s="42">
        <v>8.0</v>
      </c>
      <c r="J5" s="42">
        <v>1.0</v>
      </c>
      <c r="K5" s="42">
        <v>69.0</v>
      </c>
      <c r="L5" s="42">
        <v>50.0</v>
      </c>
      <c r="M5" s="42">
        <v>79.0</v>
      </c>
      <c r="N5" s="42">
        <v>22.0</v>
      </c>
      <c r="O5" s="42">
        <v>12.0</v>
      </c>
      <c r="P5" s="115">
        <f t="array" ref="P5">O5/D5</f>
        <v>0.07142857143</v>
      </c>
      <c r="Q5" s="45">
        <f t="array" ref="Q5">(G5*1+H5*2+I5*3+J5*4)/E5</f>
        <v>0.7517730496</v>
      </c>
      <c r="R5" s="46">
        <f t="array" ref="R5">(F5+N5)/D5</f>
        <v>0.5773809524</v>
      </c>
      <c r="S5" s="47">
        <f t="array" ref="S5">R5+Q5</f>
        <v>1.329154002</v>
      </c>
      <c r="T5" s="53">
        <f t="array" ref="T5">O5/(D5-(F5+N5))</f>
        <v>0.1690140845</v>
      </c>
      <c r="U5" s="49">
        <f t="array" ref="U5">RANK(R5,$R$4:$R$24)</f>
        <v>2</v>
      </c>
      <c r="V5" s="50">
        <f t="array" ref="V5">RANK(S5,$S$4:$S$24)</f>
        <v>3</v>
      </c>
      <c r="W5" s="2"/>
      <c r="X5" s="2"/>
      <c r="Y5" s="2"/>
      <c r="Z5" s="2"/>
    </row>
    <row r="6" ht="17.25" customHeight="1">
      <c r="A6" s="4" t="s">
        <v>20</v>
      </c>
      <c r="B6" s="42">
        <v>47.0</v>
      </c>
      <c r="C6" s="114">
        <f t="array" ref="C6">F6/E6</f>
        <v>0.5</v>
      </c>
      <c r="D6" s="42">
        <v>125.0</v>
      </c>
      <c r="E6" s="42">
        <v>104.0</v>
      </c>
      <c r="F6" s="42">
        <v>52.0</v>
      </c>
      <c r="G6" s="42">
        <v>29.0</v>
      </c>
      <c r="H6" s="42">
        <v>20.0</v>
      </c>
      <c r="I6" s="42">
        <v>2.0</v>
      </c>
      <c r="J6" s="42">
        <v>1.0</v>
      </c>
      <c r="K6" s="42">
        <v>40.0</v>
      </c>
      <c r="L6" s="42">
        <v>42.0</v>
      </c>
      <c r="M6" s="42">
        <v>19.0</v>
      </c>
      <c r="N6" s="42">
        <v>20.0</v>
      </c>
      <c r="O6" s="42">
        <v>5.0</v>
      </c>
      <c r="P6" s="115">
        <f t="array" ref="P6">O6/D6</f>
        <v>0.04</v>
      </c>
      <c r="Q6" s="45">
        <f t="array" ref="Q6">(G6*1+H6*2+I6*3+J6*4)/E6</f>
        <v>0.7596153846</v>
      </c>
      <c r="R6" s="46">
        <f t="array" ref="R6">(F6+N6)/D6</f>
        <v>0.576</v>
      </c>
      <c r="S6" s="47">
        <f t="array" ref="S6">R6+Q6</f>
        <v>1.335615385</v>
      </c>
      <c r="T6" s="53">
        <f t="array" ref="T6">O6/(D6-(F6+N6))</f>
        <v>0.09433962264</v>
      </c>
      <c r="U6" s="49">
        <f t="array" ref="U6">RANK(R6,$R$4:$R$24)</f>
        <v>3</v>
      </c>
      <c r="V6" s="50">
        <f t="array" ref="V6">RANK(S6,$S$4:$S$24)</f>
        <v>2</v>
      </c>
      <c r="W6" s="2"/>
      <c r="X6" s="2"/>
      <c r="Y6" s="2"/>
      <c r="Z6" s="2"/>
    </row>
    <row r="7" ht="17.25" customHeight="1">
      <c r="A7" s="4" t="s">
        <v>47</v>
      </c>
      <c r="B7" s="42">
        <v>41.0</v>
      </c>
      <c r="C7" s="114">
        <f t="array" ref="C7">F7/E7</f>
        <v>0.4285714286</v>
      </c>
      <c r="D7" s="42">
        <v>90.0</v>
      </c>
      <c r="E7" s="42">
        <v>77.0</v>
      </c>
      <c r="F7" s="42">
        <v>33.0</v>
      </c>
      <c r="G7" s="42">
        <v>26.0</v>
      </c>
      <c r="H7" s="42">
        <v>5.0</v>
      </c>
      <c r="I7" s="42">
        <v>1.0</v>
      </c>
      <c r="J7" s="42">
        <v>1.0</v>
      </c>
      <c r="K7" s="42">
        <v>23.0</v>
      </c>
      <c r="L7" s="42">
        <v>17.0</v>
      </c>
      <c r="M7" s="42">
        <v>12.0</v>
      </c>
      <c r="N7" s="42">
        <v>11.0</v>
      </c>
      <c r="O7" s="42">
        <v>13.0</v>
      </c>
      <c r="P7" s="115">
        <f t="array" ref="P7">O7/D7</f>
        <v>0.1444444444</v>
      </c>
      <c r="Q7" s="45">
        <f t="array" ref="Q7">(G7*1+H7*2+I7*3+J7*4)/E7</f>
        <v>0.5584415584</v>
      </c>
      <c r="R7" s="46">
        <f t="array" ref="R7">(F7+N7)/D7</f>
        <v>0.4888888889</v>
      </c>
      <c r="S7" s="47">
        <f t="array" ref="S7">R7+Q7</f>
        <v>1.047330447</v>
      </c>
      <c r="T7" s="52">
        <f t="array" ref="T7">O7/(D7-(F7+N7))</f>
        <v>0.2826086957</v>
      </c>
      <c r="U7" s="49">
        <f t="array" ref="U7">RANK(R7,$R$4:$R$24)</f>
        <v>8</v>
      </c>
      <c r="V7" s="50">
        <f t="array" ref="V7">RANK(S7,$S$4:$S$24)</f>
        <v>7</v>
      </c>
      <c r="W7" s="2"/>
      <c r="X7" s="2"/>
      <c r="Y7" s="2"/>
      <c r="Z7" s="2"/>
    </row>
    <row r="8" ht="17.25" customHeight="1">
      <c r="A8" s="4" t="s">
        <v>56</v>
      </c>
      <c r="B8" s="42">
        <v>54.0</v>
      </c>
      <c r="C8" s="114">
        <f t="array" ref="C8">F8/E8</f>
        <v>0.4786324786</v>
      </c>
      <c r="D8" s="42">
        <v>134.0</v>
      </c>
      <c r="E8" s="42">
        <v>117.0</v>
      </c>
      <c r="F8" s="42">
        <v>56.0</v>
      </c>
      <c r="G8" s="42">
        <v>41.0</v>
      </c>
      <c r="H8" s="42">
        <v>13.0</v>
      </c>
      <c r="I8" s="42">
        <v>0.0</v>
      </c>
      <c r="J8" s="42">
        <v>2.0</v>
      </c>
      <c r="K8" s="42">
        <v>47.0</v>
      </c>
      <c r="L8" s="42">
        <v>43.0</v>
      </c>
      <c r="M8" s="42">
        <v>20.0</v>
      </c>
      <c r="N8" s="42">
        <v>17.0</v>
      </c>
      <c r="O8" s="42">
        <v>14.0</v>
      </c>
      <c r="P8" s="115">
        <f t="array" ref="P8">O8/D8</f>
        <v>0.1044776119</v>
      </c>
      <c r="Q8" s="45">
        <f t="array" ref="Q8">(G8*1+H8*2+I8*3+J8*4)/E8</f>
        <v>0.641025641</v>
      </c>
      <c r="R8" s="46">
        <f t="array" ref="R8">(F8+N8)/D8</f>
        <v>0.5447761194</v>
      </c>
      <c r="S8" s="47">
        <f t="array" ref="S8">R8+Q8</f>
        <v>1.18580176</v>
      </c>
      <c r="T8" s="52">
        <f t="array" ref="T8">O8/(D8-(F8+N8))</f>
        <v>0.2295081967</v>
      </c>
      <c r="U8" s="49">
        <f t="array" ref="U8">RANK(R8,$R$4:$R$24)</f>
        <v>4</v>
      </c>
      <c r="V8" s="50">
        <f t="array" ref="V8">RANK(S8,$S$4:$S$24)</f>
        <v>4</v>
      </c>
      <c r="W8" s="2"/>
      <c r="X8" s="2"/>
      <c r="Y8" s="2"/>
      <c r="Z8" s="2"/>
    </row>
    <row r="9" ht="17.25" customHeight="1">
      <c r="A9" s="4" t="s">
        <v>22</v>
      </c>
      <c r="B9" s="42">
        <v>37.0</v>
      </c>
      <c r="C9" s="114">
        <f t="array" ref="C9">F9/E9</f>
        <v>0.35</v>
      </c>
      <c r="D9" s="42">
        <v>68.0</v>
      </c>
      <c r="E9" s="42">
        <v>60.0</v>
      </c>
      <c r="F9" s="42">
        <v>21.0</v>
      </c>
      <c r="G9" s="42">
        <v>16.0</v>
      </c>
      <c r="H9" s="42">
        <v>5.0</v>
      </c>
      <c r="I9" s="42">
        <v>0.0</v>
      </c>
      <c r="J9" s="42">
        <v>0.0</v>
      </c>
      <c r="K9" s="42">
        <v>17.0</v>
      </c>
      <c r="L9" s="42">
        <v>22.0</v>
      </c>
      <c r="M9" s="42">
        <v>13.0</v>
      </c>
      <c r="N9" s="42">
        <v>7.0</v>
      </c>
      <c r="O9" s="42">
        <v>13.0</v>
      </c>
      <c r="P9" s="115">
        <f t="array" ref="P9">O9/D9</f>
        <v>0.1911764706</v>
      </c>
      <c r="Q9" s="45">
        <f t="array" ref="Q9">(G9*1+H9*2+I9*3+J9*4)/E9</f>
        <v>0.4333333333</v>
      </c>
      <c r="R9" s="46">
        <f t="array" ref="R9">(F9+N9)/D9</f>
        <v>0.4117647059</v>
      </c>
      <c r="S9" s="47">
        <f t="array" ref="S9">R9+Q9</f>
        <v>0.8450980392</v>
      </c>
      <c r="T9" s="48">
        <f t="array" ref="T9">O9/(D9-(F9+N9))</f>
        <v>0.325</v>
      </c>
      <c r="U9" s="49">
        <f t="array" ref="U9">RANK(R9,$R$4:$R$24)</f>
        <v>13</v>
      </c>
      <c r="V9" s="50">
        <f t="array" ref="V9">RANK(S9,$S$4:$S$24)</f>
        <v>11</v>
      </c>
      <c r="W9" s="2"/>
      <c r="X9" s="2"/>
      <c r="Y9" s="2"/>
      <c r="Z9" s="2"/>
    </row>
    <row r="10" ht="17.25" customHeight="1">
      <c r="A10" s="4" t="s">
        <v>23</v>
      </c>
      <c r="B10" s="42">
        <v>28.0</v>
      </c>
      <c r="C10" s="114">
        <f t="array" ref="C10">F10/E10</f>
        <v>0.3823529412</v>
      </c>
      <c r="D10" s="42">
        <v>88.0</v>
      </c>
      <c r="E10" s="42">
        <v>68.0</v>
      </c>
      <c r="F10" s="42">
        <v>26.0</v>
      </c>
      <c r="G10" s="42">
        <v>19.0</v>
      </c>
      <c r="H10" s="42">
        <v>3.0</v>
      </c>
      <c r="I10" s="42">
        <v>4.0</v>
      </c>
      <c r="J10" s="42">
        <v>0.0</v>
      </c>
      <c r="K10" s="42">
        <v>27.0</v>
      </c>
      <c r="L10" s="42">
        <v>14.0</v>
      </c>
      <c r="M10" s="42">
        <v>25.0</v>
      </c>
      <c r="N10" s="42">
        <v>19.0</v>
      </c>
      <c r="O10" s="42">
        <v>13.0</v>
      </c>
      <c r="P10" s="115">
        <f t="array" ref="P10">O10/D10</f>
        <v>0.1477272727</v>
      </c>
      <c r="Q10" s="45">
        <f t="array" ref="Q10">(G10*1+H10*2+I10*3+J10*4)/E10</f>
        <v>0.5441176471</v>
      </c>
      <c r="R10" s="46">
        <f t="array" ref="R10">(F10+N10)/D10</f>
        <v>0.5113636364</v>
      </c>
      <c r="S10" s="47">
        <f t="array" ref="S10">R10+Q10</f>
        <v>1.055481283</v>
      </c>
      <c r="T10" s="48">
        <f t="array" ref="T10">O10/(D10-(F10+N10))</f>
        <v>0.3023255814</v>
      </c>
      <c r="U10" s="49">
        <f t="array" ref="U10">RANK(R10,$R$4:$R$24)</f>
        <v>6</v>
      </c>
      <c r="V10" s="50">
        <f t="array" ref="V10">RANK(S10,$S$4:$S$24)</f>
        <v>6</v>
      </c>
      <c r="W10" s="2"/>
      <c r="X10" s="2"/>
      <c r="Y10" s="2"/>
      <c r="Z10" s="2"/>
    </row>
    <row r="11" ht="17.25" customHeight="1">
      <c r="A11" s="4" t="s">
        <v>43</v>
      </c>
      <c r="B11" s="42">
        <v>44.0</v>
      </c>
      <c r="C11" s="114">
        <f t="array" ref="C11">F11/E11</f>
        <v>0.3647058824</v>
      </c>
      <c r="D11" s="42">
        <v>112.0</v>
      </c>
      <c r="E11" s="42">
        <v>85.0</v>
      </c>
      <c r="F11" s="42">
        <v>31.0</v>
      </c>
      <c r="G11" s="42">
        <v>20.0</v>
      </c>
      <c r="H11" s="42">
        <v>7.0</v>
      </c>
      <c r="I11" s="42">
        <v>3.0</v>
      </c>
      <c r="J11" s="42">
        <v>1.0</v>
      </c>
      <c r="K11" s="42">
        <v>35.0</v>
      </c>
      <c r="L11" s="42">
        <v>33.0</v>
      </c>
      <c r="M11" s="42">
        <v>19.0</v>
      </c>
      <c r="N11" s="42">
        <v>26.0</v>
      </c>
      <c r="O11" s="42">
        <v>23.0</v>
      </c>
      <c r="P11" s="115">
        <f t="array" ref="P11">O11/D11</f>
        <v>0.2053571429</v>
      </c>
      <c r="Q11" s="45">
        <f t="array" ref="Q11">(G11*1+H11*2+I11*3+J11*4)/E11</f>
        <v>0.5529411765</v>
      </c>
      <c r="R11" s="46">
        <f t="array" ref="R11">(F11+N11)/D11</f>
        <v>0.5089285714</v>
      </c>
      <c r="S11" s="47">
        <f t="array" ref="S11">R11+Q11</f>
        <v>1.061869748</v>
      </c>
      <c r="T11" s="52">
        <f t="array" ref="T11">O11/(D11-(F11+N11))</f>
        <v>0.4181818182</v>
      </c>
      <c r="U11" s="49">
        <f t="array" ref="U11">RANK(R11,$R$4:$R$24)</f>
        <v>7</v>
      </c>
      <c r="V11" s="50">
        <f t="array" ref="V11">RANK(S11,$S$4:$S$24)</f>
        <v>5</v>
      </c>
      <c r="W11" s="2"/>
      <c r="X11" s="2"/>
      <c r="Y11" s="2"/>
      <c r="Z11" s="2"/>
    </row>
    <row r="12" ht="17.25" customHeight="1">
      <c r="A12" s="4" t="s">
        <v>21</v>
      </c>
      <c r="B12" s="42">
        <v>44.0</v>
      </c>
      <c r="C12" s="114">
        <f t="array" ref="C12">F12/E12</f>
        <v>0.3404255319</v>
      </c>
      <c r="D12" s="42">
        <v>115.0</v>
      </c>
      <c r="E12" s="42">
        <v>94.0</v>
      </c>
      <c r="F12" s="42">
        <v>32.0</v>
      </c>
      <c r="G12" s="42">
        <v>20.0</v>
      </c>
      <c r="H12" s="42">
        <v>10.0</v>
      </c>
      <c r="I12" s="42">
        <v>2.0</v>
      </c>
      <c r="J12" s="42">
        <v>0.0</v>
      </c>
      <c r="K12" s="42">
        <v>28.0</v>
      </c>
      <c r="L12" s="42">
        <v>25.0</v>
      </c>
      <c r="M12" s="42">
        <v>17.0</v>
      </c>
      <c r="N12" s="42">
        <v>20.0</v>
      </c>
      <c r="O12" s="42">
        <v>20.0</v>
      </c>
      <c r="P12" s="115">
        <f t="array" ref="P12">O12/D12</f>
        <v>0.1739130435</v>
      </c>
      <c r="Q12" s="45">
        <f t="array" ref="Q12">(G12*1+H12*2+I12*3+J12*4)/E12</f>
        <v>0.4893617021</v>
      </c>
      <c r="R12" s="46">
        <f t="array" ref="R12">(F12+N12)/D12</f>
        <v>0.452173913</v>
      </c>
      <c r="S12" s="47">
        <f t="array" ref="S12">R12+Q12</f>
        <v>0.9415356152</v>
      </c>
      <c r="T12" s="52">
        <f t="array" ref="T12">O12/(D12-(F12+N12))</f>
        <v>0.3174603175</v>
      </c>
      <c r="U12" s="49">
        <f t="array" ref="U12">RANK(R12,$R$4:$R$24)</f>
        <v>10</v>
      </c>
      <c r="V12" s="50">
        <f t="array" ref="V12">RANK(S12,$S$4:$S$24)</f>
        <v>8</v>
      </c>
      <c r="W12" s="2"/>
      <c r="X12" s="2"/>
      <c r="Y12" s="2"/>
      <c r="Z12" s="2"/>
    </row>
    <row r="13" ht="17.25" customHeight="1">
      <c r="A13" s="4" t="s">
        <v>49</v>
      </c>
      <c r="B13" s="42">
        <v>31.0</v>
      </c>
      <c r="C13" s="114">
        <f t="array" ref="C13">F13/E13</f>
        <v>0.3538461538</v>
      </c>
      <c r="D13" s="42">
        <v>80.0</v>
      </c>
      <c r="E13" s="42">
        <v>65.0</v>
      </c>
      <c r="F13" s="42">
        <v>23.0</v>
      </c>
      <c r="G13" s="42">
        <v>22.0</v>
      </c>
      <c r="H13" s="42">
        <v>0.0</v>
      </c>
      <c r="I13" s="42">
        <v>0.0</v>
      </c>
      <c r="J13" s="42">
        <v>1.0</v>
      </c>
      <c r="K13" s="42">
        <v>20.0</v>
      </c>
      <c r="L13" s="42">
        <v>22.0</v>
      </c>
      <c r="M13" s="42">
        <v>7.0</v>
      </c>
      <c r="N13" s="42">
        <v>13.0</v>
      </c>
      <c r="O13" s="42">
        <v>10.0</v>
      </c>
      <c r="P13" s="115">
        <f t="array" ref="P13">O13/D13</f>
        <v>0.125</v>
      </c>
      <c r="Q13" s="45">
        <f t="array" ref="Q13">(G13*1+H13*2+I13*3+J13*4)/E13</f>
        <v>0.4</v>
      </c>
      <c r="R13" s="46">
        <f t="array" ref="R13">(F13+N13)/D13</f>
        <v>0.45</v>
      </c>
      <c r="S13" s="47">
        <f t="array" ref="S13">R13+Q13</f>
        <v>0.85</v>
      </c>
      <c r="T13" s="55">
        <f t="array" ref="T13">O13/(D13-(F13+N13))</f>
        <v>0.2272727273</v>
      </c>
      <c r="U13" s="49">
        <f t="array" ref="U13">RANK(R13,$R$4:$R$24)</f>
        <v>11</v>
      </c>
      <c r="V13" s="50">
        <f t="array" ref="V13">RANK(S13,$S$4:$S$24)</f>
        <v>10</v>
      </c>
      <c r="W13" s="2"/>
      <c r="X13" s="2"/>
      <c r="Y13" s="2"/>
      <c r="Z13" s="2"/>
    </row>
    <row r="14" ht="17.25" customHeight="1">
      <c r="A14" s="4" t="s">
        <v>53</v>
      </c>
      <c r="B14" s="42">
        <v>34.0</v>
      </c>
      <c r="C14" s="114">
        <f t="array" ref="C14">F14/E14</f>
        <v>0.3392857143</v>
      </c>
      <c r="D14" s="42">
        <v>74.0</v>
      </c>
      <c r="E14" s="42">
        <v>56.0</v>
      </c>
      <c r="F14" s="42">
        <v>19.0</v>
      </c>
      <c r="G14" s="42">
        <v>15.0</v>
      </c>
      <c r="H14" s="42">
        <v>4.0</v>
      </c>
      <c r="I14" s="42">
        <v>0.0</v>
      </c>
      <c r="J14" s="42">
        <v>0.0</v>
      </c>
      <c r="K14" s="42">
        <v>22.0</v>
      </c>
      <c r="L14" s="42">
        <v>17.0</v>
      </c>
      <c r="M14" s="42">
        <v>16.0</v>
      </c>
      <c r="N14" s="42">
        <v>16.0</v>
      </c>
      <c r="O14" s="42">
        <v>18.0</v>
      </c>
      <c r="P14" s="115">
        <f t="array" ref="P14">O14/D14</f>
        <v>0.2432432432</v>
      </c>
      <c r="Q14" s="45">
        <f t="array" ref="Q14">(G14*1+H14*2+I14*3+J14*4)/E14</f>
        <v>0.4107142857</v>
      </c>
      <c r="R14" s="46">
        <f t="array" ref="R14">(F14+N14)/D14</f>
        <v>0.472972973</v>
      </c>
      <c r="S14" s="47">
        <f t="array" ref="S14">R14+Q14</f>
        <v>0.8836872587</v>
      </c>
      <c r="T14" s="116">
        <f t="array" ref="T14">O14/(D14-(F14+N14))</f>
        <v>0.4615384615</v>
      </c>
      <c r="U14" s="49">
        <f t="array" ref="U14">RANK(R14,$R$4:$R$24)</f>
        <v>9</v>
      </c>
      <c r="V14" s="50">
        <f t="array" ref="V14">RANK(S14,$S$4:$S$24)</f>
        <v>9</v>
      </c>
      <c r="W14" s="2"/>
      <c r="X14" s="2"/>
      <c r="Y14" s="2"/>
      <c r="Z14" s="2"/>
    </row>
    <row r="15" ht="17.25" customHeight="1">
      <c r="A15" s="4" t="s">
        <v>46</v>
      </c>
      <c r="B15" s="42">
        <v>20.0</v>
      </c>
      <c r="C15" s="114">
        <f t="array" ref="C15">F15/E15</f>
        <v>0.3076923077</v>
      </c>
      <c r="D15" s="42">
        <v>41.0</v>
      </c>
      <c r="E15" s="42">
        <v>26.0</v>
      </c>
      <c r="F15" s="42">
        <v>8.0</v>
      </c>
      <c r="G15" s="42">
        <v>7.0</v>
      </c>
      <c r="H15" s="42">
        <v>1.0</v>
      </c>
      <c r="I15" s="42">
        <v>0.0</v>
      </c>
      <c r="J15" s="42">
        <v>0.0</v>
      </c>
      <c r="K15" s="42">
        <v>16.0</v>
      </c>
      <c r="L15" s="42">
        <v>5.0</v>
      </c>
      <c r="M15" s="42">
        <v>11.0</v>
      </c>
      <c r="N15" s="42">
        <v>8.0</v>
      </c>
      <c r="O15" s="42">
        <v>2.0</v>
      </c>
      <c r="P15" s="115">
        <f t="array" ref="P15">O15/D15</f>
        <v>0.0487804878</v>
      </c>
      <c r="Q15" s="45">
        <f t="array" ref="Q15">(G15*1+H15*2+I15*3+J15*4)/E15</f>
        <v>0.3461538462</v>
      </c>
      <c r="R15" s="46">
        <f t="array" ref="R15">(F15+N15)/D15</f>
        <v>0.3902439024</v>
      </c>
      <c r="S15" s="47">
        <f t="array" ref="S15">R15+Q15</f>
        <v>0.7363977486</v>
      </c>
      <c r="T15" s="54">
        <f t="array" ref="T15">O15/(D15-(F15+N15))</f>
        <v>0.08</v>
      </c>
      <c r="U15" s="49">
        <f t="array" ref="U15">RANK(R15,$R$4:$R$24)</f>
        <v>16</v>
      </c>
      <c r="V15" s="50">
        <f t="array" ref="V15">RANK(S15,$S$4:$S$24)</f>
        <v>13</v>
      </c>
      <c r="W15" s="2"/>
      <c r="X15" s="2"/>
      <c r="Y15" s="2"/>
      <c r="Z15" s="2"/>
    </row>
    <row r="16" ht="17.25" customHeight="1">
      <c r="A16" s="4" t="s">
        <v>44</v>
      </c>
      <c r="B16" s="42">
        <v>34.0</v>
      </c>
      <c r="C16" s="114">
        <f t="array" ref="C16">F16/E16</f>
        <v>0.2786885246</v>
      </c>
      <c r="D16" s="42">
        <v>69.0</v>
      </c>
      <c r="E16" s="42">
        <v>61.0</v>
      </c>
      <c r="F16" s="42">
        <v>17.0</v>
      </c>
      <c r="G16" s="42">
        <v>15.0</v>
      </c>
      <c r="H16" s="42">
        <v>2.0</v>
      </c>
      <c r="I16" s="42">
        <v>0.0</v>
      </c>
      <c r="J16" s="42">
        <v>0.0</v>
      </c>
      <c r="K16" s="42">
        <v>20.0</v>
      </c>
      <c r="L16" s="42">
        <v>15.0</v>
      </c>
      <c r="M16" s="42">
        <v>15.0</v>
      </c>
      <c r="N16" s="42">
        <v>8.0</v>
      </c>
      <c r="O16" s="42">
        <v>14.0</v>
      </c>
      <c r="P16" s="115">
        <f t="array" ref="P16">O16/D16</f>
        <v>0.2028985507</v>
      </c>
      <c r="Q16" s="45">
        <f t="array" ref="Q16">(G16*1+H16*2+I16*3+J16*4)/E16</f>
        <v>0.3114754098</v>
      </c>
      <c r="R16" s="46">
        <f t="array" ref="R16">(F16+N16)/D16</f>
        <v>0.3623188406</v>
      </c>
      <c r="S16" s="47">
        <f t="array" ref="S16">R16+Q16</f>
        <v>0.6737942504</v>
      </c>
      <c r="T16" s="52">
        <f t="array" ref="T16">O16/(D16-(F16+N16))</f>
        <v>0.3181818182</v>
      </c>
      <c r="U16" s="49">
        <f t="array" ref="U16">RANK(R16,$R$4:$R$24)</f>
        <v>19</v>
      </c>
      <c r="V16" s="50">
        <f t="array" ref="V16">RANK(S16,$S$4:$S$24)</f>
        <v>14</v>
      </c>
      <c r="W16" s="2"/>
      <c r="X16" s="2"/>
      <c r="Y16" s="2"/>
      <c r="Z16" s="2"/>
    </row>
    <row r="17" ht="17.25" customHeight="1">
      <c r="A17" s="4" t="s">
        <v>19</v>
      </c>
      <c r="B17" s="42">
        <v>22.0</v>
      </c>
      <c r="C17" s="114">
        <f t="array" ref="C17">F17/E17</f>
        <v>0.2340425532</v>
      </c>
      <c r="D17" s="42">
        <v>48.0</v>
      </c>
      <c r="E17" s="42">
        <v>47.0</v>
      </c>
      <c r="F17" s="42">
        <v>11.0</v>
      </c>
      <c r="G17" s="42">
        <v>10.0</v>
      </c>
      <c r="H17" s="42">
        <v>1.0</v>
      </c>
      <c r="I17" s="42">
        <v>0.0</v>
      </c>
      <c r="J17" s="42">
        <v>0.0</v>
      </c>
      <c r="K17" s="42">
        <v>10.0</v>
      </c>
      <c r="L17" s="42">
        <v>6.0</v>
      </c>
      <c r="M17" s="42">
        <v>8.0</v>
      </c>
      <c r="N17" s="42">
        <v>6.0</v>
      </c>
      <c r="O17" s="42">
        <v>16.0</v>
      </c>
      <c r="P17" s="117">
        <f t="array" ref="P17">O17/D17</f>
        <v>0.3333333333</v>
      </c>
      <c r="Q17" s="45">
        <f t="array" ref="Q17">(G17*1+H17*2+I17*3+J17*4)/E17</f>
        <v>0.2553191489</v>
      </c>
      <c r="R17" s="46">
        <f t="array" ref="R17">(F17+N17)/D17</f>
        <v>0.3541666667</v>
      </c>
      <c r="S17" s="47">
        <f t="array" ref="S17">R17+Q17</f>
        <v>0.6094858156</v>
      </c>
      <c r="T17" s="52">
        <f t="array" ref="T17">O17/(D17-(F17+N17))</f>
        <v>0.5161290323</v>
      </c>
      <c r="U17" s="49">
        <f t="array" ref="U17">RANK(R17,$R$4:$R$24)</f>
        <v>20</v>
      </c>
      <c r="V17" s="50">
        <f t="array" ref="V17">RANK(S17,$S$4:$S$24)</f>
        <v>19</v>
      </c>
      <c r="W17" s="2"/>
      <c r="X17" s="2"/>
      <c r="Y17" s="2"/>
      <c r="Z17" s="2"/>
    </row>
    <row r="18" ht="17.25" customHeight="1">
      <c r="A18" s="4" t="s">
        <v>54</v>
      </c>
      <c r="B18" s="42">
        <v>29.0</v>
      </c>
      <c r="C18" s="114">
        <f t="array" ref="C18">F18/E18</f>
        <v>0.1935483871</v>
      </c>
      <c r="D18" s="42">
        <v>55.0</v>
      </c>
      <c r="E18" s="42">
        <v>31.0</v>
      </c>
      <c r="F18" s="42">
        <v>6.0</v>
      </c>
      <c r="G18" s="42">
        <v>4.0</v>
      </c>
      <c r="H18" s="42">
        <v>2.0</v>
      </c>
      <c r="I18" s="42">
        <v>0.0</v>
      </c>
      <c r="J18" s="42">
        <v>0.0</v>
      </c>
      <c r="K18" s="42">
        <v>12.0</v>
      </c>
      <c r="L18" s="42">
        <v>8.0</v>
      </c>
      <c r="M18" s="42">
        <v>6.0</v>
      </c>
      <c r="N18" s="42">
        <v>23.0</v>
      </c>
      <c r="O18" s="42">
        <v>17.0</v>
      </c>
      <c r="P18" s="115">
        <f t="array" ref="P18">O18/D18</f>
        <v>0.3090909091</v>
      </c>
      <c r="Q18" s="45">
        <f t="array" ref="Q18">(G18*1+H18*2+I18*3+J18*4)/E18</f>
        <v>0.2580645161</v>
      </c>
      <c r="R18" s="46">
        <f t="array" ref="R18">(F18+N18)/D18</f>
        <v>0.5272727273</v>
      </c>
      <c r="S18" s="47">
        <f t="array" ref="S18">R18+Q18</f>
        <v>0.7853372434</v>
      </c>
      <c r="T18" s="52">
        <f t="array" ref="T18">O18/(D18-(F18+N18))</f>
        <v>0.6538461538</v>
      </c>
      <c r="U18" s="49">
        <f t="array" ref="U18">RANK(R18,$R$4:$R$24)</f>
        <v>5</v>
      </c>
      <c r="V18" s="50">
        <f t="array" ref="V18">RANK(S18,$S$4:$S$24)</f>
        <v>12</v>
      </c>
      <c r="W18" s="2"/>
      <c r="X18" s="2"/>
      <c r="Y18" s="2"/>
      <c r="Z18" s="2"/>
    </row>
    <row r="19" ht="17.25" customHeight="1">
      <c r="A19" s="4" t="s">
        <v>24</v>
      </c>
      <c r="B19" s="42">
        <v>33.0</v>
      </c>
      <c r="C19" s="114">
        <f t="array" ref="C19">F19/E19</f>
        <v>0.1818181818</v>
      </c>
      <c r="D19" s="42">
        <v>64.0</v>
      </c>
      <c r="E19" s="42">
        <v>44.0</v>
      </c>
      <c r="F19" s="42">
        <v>8.0</v>
      </c>
      <c r="G19" s="42">
        <v>6.0</v>
      </c>
      <c r="H19" s="42">
        <v>2.0</v>
      </c>
      <c r="I19" s="42">
        <v>0.0</v>
      </c>
      <c r="J19" s="42">
        <v>0.0</v>
      </c>
      <c r="K19" s="42">
        <v>16.0</v>
      </c>
      <c r="L19" s="42">
        <v>16.0</v>
      </c>
      <c r="M19" s="42">
        <v>17.0</v>
      </c>
      <c r="N19" s="42">
        <v>20.0</v>
      </c>
      <c r="O19" s="42">
        <v>18.0</v>
      </c>
      <c r="P19" s="115">
        <f t="array" ref="P19">O19/D19</f>
        <v>0.28125</v>
      </c>
      <c r="Q19" s="45">
        <f t="array" ref="Q19">(G19*1+H19*2+I19*3+J19*4)/E19</f>
        <v>0.2272727273</v>
      </c>
      <c r="R19" s="46">
        <f t="array" ref="R19">(F19+N19)/D19</f>
        <v>0.4375</v>
      </c>
      <c r="S19" s="47">
        <f t="array" ref="S19">R19+Q19</f>
        <v>0.6647727273</v>
      </c>
      <c r="T19" s="52">
        <f t="array" ref="T19">O19/(D19-(F19+N19))</f>
        <v>0.5</v>
      </c>
      <c r="U19" s="49">
        <f t="array" ref="U19">RANK(R19,$R$4:$R$24)</f>
        <v>12</v>
      </c>
      <c r="V19" s="50">
        <f t="array" ref="V19">RANK(S19,$S$4:$S$24)</f>
        <v>16</v>
      </c>
      <c r="W19" s="2"/>
      <c r="X19" s="2"/>
      <c r="Y19" s="2"/>
      <c r="Z19" s="2"/>
    </row>
    <row r="20" ht="17.25" customHeight="1">
      <c r="A20" s="4" t="s">
        <v>42</v>
      </c>
      <c r="B20" s="42">
        <v>20.0</v>
      </c>
      <c r="C20" s="114">
        <f t="array" ref="C20">F20/E20</f>
        <v>0.1428571429</v>
      </c>
      <c r="D20" s="42">
        <v>25.0</v>
      </c>
      <c r="E20" s="42">
        <v>21.0</v>
      </c>
      <c r="F20" s="42">
        <v>3.0</v>
      </c>
      <c r="G20" s="42">
        <v>2.0</v>
      </c>
      <c r="H20" s="42">
        <v>0.0</v>
      </c>
      <c r="I20" s="42">
        <v>1.0</v>
      </c>
      <c r="J20" s="42">
        <v>0.0</v>
      </c>
      <c r="K20" s="42">
        <v>8.0</v>
      </c>
      <c r="L20" s="42">
        <v>4.0</v>
      </c>
      <c r="M20" s="42">
        <v>10.0</v>
      </c>
      <c r="N20" s="42">
        <v>4.0</v>
      </c>
      <c r="O20" s="42">
        <v>11.0</v>
      </c>
      <c r="P20" s="117">
        <f t="array" ref="P20">O20/D20</f>
        <v>0.44</v>
      </c>
      <c r="Q20" s="45">
        <f t="array" ref="Q20">(G20*1+H20*2+I20*3+J20*4)/E20</f>
        <v>0.2380952381</v>
      </c>
      <c r="R20" s="46">
        <f t="array" ref="R20">(F20+N20)/D20</f>
        <v>0.28</v>
      </c>
      <c r="S20" s="47">
        <f t="array" ref="S20">R20+Q20</f>
        <v>0.5180952381</v>
      </c>
      <c r="T20" s="48">
        <f t="array" ref="T20">O20/(D20-(F20+N20))</f>
        <v>0.6111111111</v>
      </c>
      <c r="U20" s="49">
        <f t="array" ref="U20">RANK(R20,$R$4:$R$24)</f>
        <v>21</v>
      </c>
      <c r="V20" s="50">
        <f t="array" ref="V20">RANK(S20,$S$4:$S$24)</f>
        <v>20</v>
      </c>
      <c r="W20" s="2"/>
      <c r="X20" s="2"/>
      <c r="Y20" s="2"/>
      <c r="Z20" s="2"/>
    </row>
    <row r="21" ht="17.25" customHeight="1">
      <c r="A21" s="4" t="s">
        <v>120</v>
      </c>
      <c r="B21" s="42">
        <v>14.0</v>
      </c>
      <c r="C21" s="114">
        <f t="array" ref="C21">F21/E21</f>
        <v>0.1666666667</v>
      </c>
      <c r="D21" s="42">
        <v>33.0</v>
      </c>
      <c r="E21" s="42">
        <v>24.0</v>
      </c>
      <c r="F21" s="42">
        <v>4.0</v>
      </c>
      <c r="G21" s="42">
        <v>3.0</v>
      </c>
      <c r="H21" s="42">
        <v>0.0</v>
      </c>
      <c r="I21" s="42">
        <v>1.0</v>
      </c>
      <c r="J21" s="42">
        <v>0.0</v>
      </c>
      <c r="K21" s="42">
        <v>10.0</v>
      </c>
      <c r="L21" s="42">
        <v>2.0</v>
      </c>
      <c r="M21" s="42">
        <v>5.0</v>
      </c>
      <c r="N21" s="42">
        <v>9.0</v>
      </c>
      <c r="O21" s="42">
        <v>11.0</v>
      </c>
      <c r="P21" s="115">
        <f t="array" ref="P21">O21/D21</f>
        <v>0.3333333333</v>
      </c>
      <c r="Q21" s="45">
        <f t="array" ref="Q21">(G21*1+H21*2+I21*3+J21*4)/E21</f>
        <v>0.25</v>
      </c>
      <c r="R21" s="46">
        <f t="array" ref="R21">(F21+N21)/D21</f>
        <v>0.3939393939</v>
      </c>
      <c r="S21" s="47">
        <f t="array" ref="S21">R21+Q21</f>
        <v>0.6439393939</v>
      </c>
      <c r="T21" s="57">
        <f t="array" ref="T21">O21/(D21-(F21+N21))</f>
        <v>0.55</v>
      </c>
      <c r="U21" s="49">
        <f t="array" ref="U21">RANK(R21,$R$4:$R$24)</f>
        <v>15</v>
      </c>
      <c r="V21" s="50">
        <f t="array" ref="V21">RANK(S21,$S$4:$S$24)</f>
        <v>17</v>
      </c>
      <c r="W21" s="2"/>
      <c r="X21" s="2"/>
      <c r="Y21" s="2"/>
      <c r="Z21" s="2"/>
    </row>
    <row r="22" ht="17.25" customHeight="1">
      <c r="A22" s="4" t="s">
        <v>48</v>
      </c>
      <c r="B22" s="42">
        <v>35.0</v>
      </c>
      <c r="C22" s="114">
        <f t="array" ref="C22">F22/E22</f>
        <v>0.2166666667</v>
      </c>
      <c r="D22" s="42">
        <v>86.0</v>
      </c>
      <c r="E22" s="42">
        <v>60.0</v>
      </c>
      <c r="F22" s="42">
        <v>13.0</v>
      </c>
      <c r="G22" s="42">
        <v>10.0</v>
      </c>
      <c r="H22" s="42">
        <v>3.0</v>
      </c>
      <c r="I22" s="42">
        <v>0.0</v>
      </c>
      <c r="J22" s="42">
        <v>0.0</v>
      </c>
      <c r="K22" s="42">
        <v>18.0</v>
      </c>
      <c r="L22" s="42">
        <v>17.0</v>
      </c>
      <c r="M22" s="42">
        <v>14.0</v>
      </c>
      <c r="N22" s="42">
        <v>22.0</v>
      </c>
      <c r="O22" s="42">
        <v>32.0</v>
      </c>
      <c r="P22" s="115">
        <f t="array" ref="P22">O22/D22</f>
        <v>0.3720930233</v>
      </c>
      <c r="Q22" s="45">
        <f t="array" ref="Q22">(G22*1+H22*2+I22*3+J22*4)/E22</f>
        <v>0.2666666667</v>
      </c>
      <c r="R22" s="46">
        <f t="array" ref="R22">(F22+N22)/D22</f>
        <v>0.4069767442</v>
      </c>
      <c r="S22" s="47">
        <f t="array" ref="S22">R22+Q22</f>
        <v>0.6736434109</v>
      </c>
      <c r="T22" s="58">
        <f t="array" ref="T22">O22/(D22-(F22+N22))</f>
        <v>0.6274509804</v>
      </c>
      <c r="U22" s="49">
        <f t="array" ref="U22">RANK(R22,$R$4:$R$24)</f>
        <v>14</v>
      </c>
      <c r="V22" s="50">
        <f t="array" ref="V22">RANK(S22,$S$4:$S$24)</f>
        <v>15</v>
      </c>
      <c r="W22" s="2"/>
      <c r="X22" s="2"/>
      <c r="Y22" s="2"/>
      <c r="Z22" s="2"/>
    </row>
    <row r="23" ht="17.25" customHeight="1">
      <c r="A23" s="4" t="s">
        <v>51</v>
      </c>
      <c r="B23" s="42">
        <v>20.0</v>
      </c>
      <c r="C23" s="114">
        <f t="array" ref="C23">F23/E23</f>
        <v>0.2424242424</v>
      </c>
      <c r="D23" s="42">
        <v>52.0</v>
      </c>
      <c r="E23" s="42">
        <v>33.0</v>
      </c>
      <c r="F23" s="42">
        <v>8.0</v>
      </c>
      <c r="G23" s="42">
        <v>8.0</v>
      </c>
      <c r="H23" s="42">
        <v>0.0</v>
      </c>
      <c r="I23" s="42">
        <v>0.0</v>
      </c>
      <c r="J23" s="42">
        <v>0.0</v>
      </c>
      <c r="K23" s="42">
        <v>16.0</v>
      </c>
      <c r="L23" s="42">
        <v>5.0</v>
      </c>
      <c r="M23" s="42">
        <v>4.0</v>
      </c>
      <c r="N23" s="42">
        <v>12.0</v>
      </c>
      <c r="O23" s="42">
        <v>9.0</v>
      </c>
      <c r="P23" s="115">
        <f t="array" ref="P23">O23/D23</f>
        <v>0.1730769231</v>
      </c>
      <c r="Q23" s="45">
        <f t="array" ref="Q23">(G23*1+H23*2+I23*3+J23*4)/E23</f>
        <v>0.2424242424</v>
      </c>
      <c r="R23" s="46">
        <f t="array" ref="R23">(F23+N23)/D23</f>
        <v>0.3846153846</v>
      </c>
      <c r="S23" s="47">
        <f t="array" ref="S23">R23+Q23</f>
        <v>0.627039627</v>
      </c>
      <c r="T23" s="118">
        <f t="array" ref="T23">O23/(D23-(F23+N23))</f>
        <v>0.28125</v>
      </c>
      <c r="U23" s="49">
        <f t="array" ref="U23">RANK(R23,$R$4:$R$24)</f>
        <v>17</v>
      </c>
      <c r="V23" s="50">
        <f t="array" ref="V23">RANK(S23,$S$4:$S$24)</f>
        <v>18</v>
      </c>
      <c r="W23" s="2"/>
      <c r="X23" s="2"/>
      <c r="Y23" s="2"/>
      <c r="Z23" s="2"/>
    </row>
    <row r="24" ht="17.25" customHeight="1">
      <c r="A24" s="4" t="s">
        <v>55</v>
      </c>
      <c r="B24" s="42">
        <v>4.0</v>
      </c>
      <c r="C24" s="114">
        <f t="array" ref="C24">F24/E24</f>
        <v>0</v>
      </c>
      <c r="D24" s="42">
        <v>11.0</v>
      </c>
      <c r="E24" s="42">
        <v>7.0</v>
      </c>
      <c r="F24" s="42">
        <v>0.0</v>
      </c>
      <c r="G24" s="42">
        <v>0.0</v>
      </c>
      <c r="H24" s="42">
        <v>0.0</v>
      </c>
      <c r="I24" s="42">
        <v>0.0</v>
      </c>
      <c r="J24" s="42">
        <v>0.0</v>
      </c>
      <c r="K24" s="42">
        <v>4.0</v>
      </c>
      <c r="L24" s="42">
        <v>6.0</v>
      </c>
      <c r="M24" s="42">
        <v>1.0</v>
      </c>
      <c r="N24" s="42">
        <v>4.0</v>
      </c>
      <c r="O24" s="42">
        <v>2.0</v>
      </c>
      <c r="P24" s="115">
        <f t="array" ref="P24">O24/D24</f>
        <v>0.1818181818</v>
      </c>
      <c r="Q24" s="45">
        <f t="array" ref="Q24">(G24*1+H24*2+I24*3+J24*4)/E24</f>
        <v>0</v>
      </c>
      <c r="R24" s="46">
        <f t="array" ref="R24">(F24+N24)/D24</f>
        <v>0.3636363636</v>
      </c>
      <c r="S24" s="47">
        <f t="array" ref="S24">R24+Q24</f>
        <v>0.3636363636</v>
      </c>
      <c r="T24" s="60">
        <f t="array" ref="T24">O24/(D24-(F24+N24))</f>
        <v>0.2857142857</v>
      </c>
      <c r="U24" s="49">
        <f t="array" ref="U24">RANK(R24,$R$4:$R$24)</f>
        <v>18</v>
      </c>
      <c r="V24" s="50">
        <f t="array" ref="V24">RANK(S24,$S$4:$S$24)</f>
        <v>21</v>
      </c>
      <c r="W24" s="2"/>
      <c r="X24" s="2"/>
      <c r="Y24" s="2"/>
      <c r="Z24" s="2"/>
    </row>
    <row r="25" ht="17.25" customHeight="1">
      <c r="A25" s="61" t="s">
        <v>121</v>
      </c>
      <c r="B25" s="62"/>
      <c r="C25" s="63">
        <f t="array" ref="C25">F25/E25</f>
        <v>0.3831845238</v>
      </c>
      <c r="D25" s="62">
        <f t="array" ref="D25">SUM(D4:D24)</f>
        <v>1688</v>
      </c>
      <c r="E25" s="62">
        <f t="array" ref="E25">SUM(E4:E24)</f>
        <v>1344</v>
      </c>
      <c r="F25" s="62">
        <f t="array" ref="F25">SUM(F4:F24)</f>
        <v>515</v>
      </c>
      <c r="G25" s="62">
        <f t="array" ref="G25">SUM(G4:G24)</f>
        <v>377</v>
      </c>
      <c r="H25" s="62">
        <f t="array" ref="H25">SUM(H4:H24)</f>
        <v>104</v>
      </c>
      <c r="I25" s="62">
        <f t="array" ref="I25">SUM(I4:I24)</f>
        <v>26</v>
      </c>
      <c r="J25" s="62">
        <f t="array" ref="J25">SUM(J4:J24)</f>
        <v>8</v>
      </c>
      <c r="K25" s="62">
        <f t="array" ref="K25">SUM(K4:K24)</f>
        <v>515</v>
      </c>
      <c r="L25" s="62">
        <f t="array" ref="L25">SUM(L4:L24)</f>
        <v>431</v>
      </c>
      <c r="M25" s="62">
        <f t="array" ref="M25">SUM(M4:M24)</f>
        <v>357</v>
      </c>
      <c r="N25" s="62">
        <f t="array" ref="N25">SUM(N4:N24)</f>
        <v>312</v>
      </c>
      <c r="O25" s="62">
        <f t="array" ref="O25">SUM(O4:O24)</f>
        <v>282</v>
      </c>
      <c r="P25" s="64">
        <f t="array" ref="P25">O25/D25</f>
        <v>0.1670616114</v>
      </c>
      <c r="Q25" s="63">
        <f t="array" ref="Q25">(G25*1+H25*2+I25*3+J25*4)/E25</f>
        <v>0.5171130952</v>
      </c>
      <c r="R25" s="63">
        <f t="array" ref="R25">(F25+N25)/D25</f>
        <v>0.48992891</v>
      </c>
      <c r="S25" s="63">
        <f t="array" ref="S25">R25+Q25</f>
        <v>1.007042005</v>
      </c>
      <c r="T25" s="63"/>
      <c r="U25" s="63"/>
      <c r="V25" s="63"/>
      <c r="W25" s="2"/>
      <c r="X25" s="2"/>
      <c r="Y25" s="2"/>
      <c r="Z25" s="2"/>
    </row>
    <row r="26" ht="16.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6"/>
      <c r="U26" s="65"/>
      <c r="V26" s="65"/>
      <c r="W26" s="2"/>
      <c r="X26" s="2"/>
      <c r="Y26" s="2"/>
      <c r="Z26" s="2"/>
    </row>
    <row r="27" ht="17.25" customHeight="1">
      <c r="A27" s="38" t="s">
        <v>122</v>
      </c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8"/>
      <c r="U27" s="67"/>
      <c r="V27" s="67"/>
      <c r="W27" s="2"/>
      <c r="X27" s="2"/>
      <c r="Y27" s="2"/>
      <c r="Z27" s="2"/>
    </row>
    <row r="28" ht="34.5" customHeight="1">
      <c r="A28" s="4" t="s">
        <v>1</v>
      </c>
      <c r="B28" s="4" t="s">
        <v>104</v>
      </c>
      <c r="C28" s="4" t="s">
        <v>123</v>
      </c>
      <c r="D28" s="4" t="s">
        <v>124</v>
      </c>
      <c r="E28" s="4" t="s">
        <v>125</v>
      </c>
      <c r="F28" s="4" t="s">
        <v>126</v>
      </c>
      <c r="G28" s="4" t="s">
        <v>106</v>
      </c>
      <c r="H28" s="4" t="s">
        <v>2</v>
      </c>
      <c r="I28" s="4" t="s">
        <v>127</v>
      </c>
      <c r="J28" s="4" t="s">
        <v>128</v>
      </c>
      <c r="K28" s="4" t="s">
        <v>129</v>
      </c>
      <c r="L28" s="4" t="s">
        <v>130</v>
      </c>
      <c r="M28" s="4" t="s">
        <v>4</v>
      </c>
      <c r="N28" s="4" t="s">
        <v>131</v>
      </c>
      <c r="O28" s="4" t="s">
        <v>132</v>
      </c>
      <c r="P28" s="4" t="s">
        <v>3</v>
      </c>
      <c r="Q28" s="4" t="s">
        <v>6</v>
      </c>
      <c r="R28" s="4" t="s">
        <v>5</v>
      </c>
      <c r="S28" s="4" t="s">
        <v>133</v>
      </c>
      <c r="T28" s="4" t="s">
        <v>134</v>
      </c>
      <c r="U28" s="4" t="s">
        <v>135</v>
      </c>
      <c r="V28" s="4" t="s">
        <v>7</v>
      </c>
      <c r="W28" s="2"/>
      <c r="X28" s="2"/>
      <c r="Y28" s="2"/>
      <c r="Z28" s="2"/>
    </row>
    <row r="29" ht="17.25" customHeight="1">
      <c r="A29" s="69" t="s">
        <v>42</v>
      </c>
      <c r="B29" s="42">
        <v>15.0</v>
      </c>
      <c r="C29" s="42">
        <v>1.0</v>
      </c>
      <c r="D29" s="42">
        <v>2.0</v>
      </c>
      <c r="E29" s="42">
        <v>0.0</v>
      </c>
      <c r="F29" s="42">
        <v>105.0</v>
      </c>
      <c r="G29" s="42">
        <v>52.0</v>
      </c>
      <c r="H29" s="70">
        <v>8.99965999933</v>
      </c>
      <c r="I29" s="42">
        <v>19.0</v>
      </c>
      <c r="J29" s="42">
        <v>0.0</v>
      </c>
      <c r="K29" s="42">
        <v>48.0</v>
      </c>
      <c r="L29" s="42">
        <v>4.0</v>
      </c>
      <c r="M29" s="42">
        <v>5.0</v>
      </c>
      <c r="N29" s="42">
        <v>56.0</v>
      </c>
      <c r="O29" s="42">
        <v>36.0</v>
      </c>
      <c r="P29" s="71">
        <f t="array" ref="P29">O29*9/H29</f>
        <v>36.00136005</v>
      </c>
      <c r="Q29" s="72">
        <f t="array" ref="Q29">(K29+L29)/H29</f>
        <v>5.777996058</v>
      </c>
      <c r="R29" s="73">
        <f t="array" ref="R29">I29/H29</f>
        <v>2.111190867</v>
      </c>
      <c r="S29" s="73">
        <f t="array" ref="S29">H29/B29</f>
        <v>0.5999773333</v>
      </c>
      <c r="T29" s="74">
        <f t="array" ref="T29">M29/H29</f>
        <v>0.555576544</v>
      </c>
      <c r="U29" s="75">
        <f t="array" ref="U29">O29/N29</f>
        <v>0.6428571429</v>
      </c>
      <c r="V29" s="72">
        <f t="array" ref="V29">(I29+K29+L29)/H29</f>
        <v>7.889186925</v>
      </c>
      <c r="W29" s="2"/>
      <c r="X29" s="2"/>
      <c r="Y29" s="2"/>
      <c r="Z29" s="2"/>
    </row>
    <row r="30" ht="17.25" customHeight="1">
      <c r="A30" s="69" t="s">
        <v>55</v>
      </c>
      <c r="B30" s="42">
        <v>1.0</v>
      </c>
      <c r="C30" s="42">
        <v>0.0</v>
      </c>
      <c r="D30" s="42">
        <v>0.0</v>
      </c>
      <c r="E30" s="42">
        <v>0.0</v>
      </c>
      <c r="F30" s="42">
        <v>1.0</v>
      </c>
      <c r="G30" s="42">
        <v>0.0</v>
      </c>
      <c r="H30" s="70">
        <v>0.0</v>
      </c>
      <c r="I30" s="42">
        <v>0.0</v>
      </c>
      <c r="J30" s="42">
        <v>0.0</v>
      </c>
      <c r="K30" s="42">
        <v>1.0</v>
      </c>
      <c r="L30" s="42">
        <v>0.0</v>
      </c>
      <c r="M30" s="42">
        <v>0.0</v>
      </c>
      <c r="N30" s="42">
        <v>0.0</v>
      </c>
      <c r="O30" s="42">
        <v>0.0</v>
      </c>
      <c r="P30" s="71">
        <v>0.0</v>
      </c>
      <c r="Q30" s="76" t="s">
        <v>136</v>
      </c>
      <c r="R30" s="76" t="s">
        <v>136</v>
      </c>
      <c r="S30" s="73">
        <f t="array" ref="S30">H30/B30</f>
        <v>0</v>
      </c>
      <c r="T30" s="77" t="s">
        <v>136</v>
      </c>
      <c r="U30" s="76" t="s">
        <v>136</v>
      </c>
      <c r="V30" s="76" t="s">
        <v>136</v>
      </c>
      <c r="W30" s="2"/>
      <c r="X30" s="2"/>
      <c r="Y30" s="2"/>
      <c r="Z30" s="2"/>
    </row>
    <row r="31" ht="17.25" customHeight="1">
      <c r="A31" s="69" t="s">
        <v>19</v>
      </c>
      <c r="B31" s="42">
        <v>12.0</v>
      </c>
      <c r="C31" s="42">
        <v>2.0</v>
      </c>
      <c r="D31" s="42">
        <v>2.0</v>
      </c>
      <c r="E31" s="42">
        <v>0.0</v>
      </c>
      <c r="F31" s="42">
        <v>128.0</v>
      </c>
      <c r="G31" s="42">
        <v>96.0</v>
      </c>
      <c r="H31" s="70">
        <v>13.99996633</v>
      </c>
      <c r="I31" s="42">
        <v>37.0</v>
      </c>
      <c r="J31" s="42">
        <v>3.0</v>
      </c>
      <c r="K31" s="42">
        <v>27.0</v>
      </c>
      <c r="L31" s="42">
        <v>5.0</v>
      </c>
      <c r="M31" s="42">
        <v>13.0</v>
      </c>
      <c r="N31" s="42">
        <v>55.0</v>
      </c>
      <c r="O31" s="42">
        <v>33.0</v>
      </c>
      <c r="P31" s="71">
        <f t="array" ref="P31">O31*9/H31</f>
        <v>21.21433673</v>
      </c>
      <c r="Q31" s="72">
        <f t="array" ref="Q31">(K31+L31)/H31</f>
        <v>2.285719783</v>
      </c>
      <c r="R31" s="73">
        <f t="array" ref="R31">I31/H31</f>
        <v>2.642863499</v>
      </c>
      <c r="S31" s="73">
        <f t="array" ref="S31">H31/B31</f>
        <v>1.166663861</v>
      </c>
      <c r="T31" s="74">
        <f t="array" ref="T31">M31/H31</f>
        <v>0.9285736618</v>
      </c>
      <c r="U31" s="75">
        <f t="array" ref="U31">O31/N31</f>
        <v>0.6</v>
      </c>
      <c r="V31" s="72">
        <f t="array" ref="V31">(I31+K31+L31)/H31</f>
        <v>4.928583282</v>
      </c>
      <c r="W31" s="2"/>
      <c r="X31" s="2"/>
      <c r="Y31" s="2"/>
      <c r="Z31" s="2"/>
    </row>
    <row r="32" ht="17.25" customHeight="1">
      <c r="A32" s="69" t="s">
        <v>20</v>
      </c>
      <c r="B32" s="42">
        <v>35.0</v>
      </c>
      <c r="C32" s="42">
        <v>11.0</v>
      </c>
      <c r="D32" s="42">
        <v>7.0</v>
      </c>
      <c r="E32" s="42">
        <v>2.0</v>
      </c>
      <c r="F32" s="42">
        <v>475.0</v>
      </c>
      <c r="G32" s="42">
        <v>403.0</v>
      </c>
      <c r="H32" s="70">
        <v>88.33326663333</v>
      </c>
      <c r="I32" s="42">
        <v>110.0</v>
      </c>
      <c r="J32" s="42">
        <v>1.0</v>
      </c>
      <c r="K32" s="42">
        <v>65.0</v>
      </c>
      <c r="L32" s="42">
        <v>14.0</v>
      </c>
      <c r="M32" s="42">
        <v>121.0</v>
      </c>
      <c r="N32" s="42">
        <v>115.0</v>
      </c>
      <c r="O32" s="42">
        <v>69.0</v>
      </c>
      <c r="P32" s="71">
        <f t="array" ref="P32">O32*9/H32</f>
        <v>7.030193988</v>
      </c>
      <c r="Q32" s="72">
        <f t="array" ref="Q32">(K32+L32)/H32</f>
        <v>0.894340298</v>
      </c>
      <c r="R32" s="73">
        <f t="array" ref="R32">I32/H32</f>
        <v>1.245283959</v>
      </c>
      <c r="S32" s="73">
        <f t="array" ref="S32">H32/B32</f>
        <v>2.523807618</v>
      </c>
      <c r="T32" s="74">
        <f t="array" ref="T32">M32/H32</f>
        <v>1.369812355</v>
      </c>
      <c r="U32" s="75">
        <f t="array" ref="U32">O32/N32</f>
        <v>0.6</v>
      </c>
      <c r="V32" s="72">
        <f t="array" ref="V32">(I32+K32+L32)/H32</f>
        <v>2.139624257</v>
      </c>
      <c r="W32" s="2"/>
      <c r="X32" s="2"/>
      <c r="Y32" s="2"/>
      <c r="Z32" s="2"/>
    </row>
    <row r="33" ht="17.25" customHeight="1">
      <c r="A33" s="69" t="s">
        <v>22</v>
      </c>
      <c r="B33" s="42">
        <v>19.0</v>
      </c>
      <c r="C33" s="42">
        <v>2.0</v>
      </c>
      <c r="D33" s="42">
        <v>5.0</v>
      </c>
      <c r="E33" s="42">
        <v>0.0</v>
      </c>
      <c r="F33" s="42">
        <v>207.0</v>
      </c>
      <c r="G33" s="42">
        <v>143.0</v>
      </c>
      <c r="H33" s="70">
        <v>25.9999266666</v>
      </c>
      <c r="I33" s="42">
        <v>58.0</v>
      </c>
      <c r="J33" s="42">
        <v>2.0</v>
      </c>
      <c r="K33" s="42">
        <v>61.0</v>
      </c>
      <c r="L33" s="42">
        <v>4.0</v>
      </c>
      <c r="M33" s="42">
        <v>27.0</v>
      </c>
      <c r="N33" s="42">
        <v>87.0</v>
      </c>
      <c r="O33" s="42">
        <v>68.0</v>
      </c>
      <c r="P33" s="71">
        <f t="array" ref="P33">O33*9/H33</f>
        <v>23.53852793</v>
      </c>
      <c r="Q33" s="72">
        <f t="array" ref="Q33">(K33+L33)/H33</f>
        <v>2.500007051</v>
      </c>
      <c r="R33" s="73">
        <f t="array" ref="R33">I33/H33</f>
        <v>2.230775523</v>
      </c>
      <c r="S33" s="73">
        <f t="array" ref="S33">H33/B33</f>
        <v>1.368417193</v>
      </c>
      <c r="T33" s="74">
        <f t="array" ref="T33">M33/H33</f>
        <v>1.038464467</v>
      </c>
      <c r="U33" s="75">
        <f t="array" ref="U33">O33/N33</f>
        <v>0.7816091954</v>
      </c>
      <c r="V33" s="72">
        <f t="array" ref="V33">(I33+K33+L33)/H33</f>
        <v>4.730782574</v>
      </c>
      <c r="W33" s="2"/>
      <c r="X33" s="2"/>
      <c r="Y33" s="2"/>
      <c r="Z33" s="2"/>
    </row>
    <row r="34" ht="17.25" customHeight="1">
      <c r="A34" s="69" t="s">
        <v>23</v>
      </c>
      <c r="B34" s="42">
        <v>11.0</v>
      </c>
      <c r="C34" s="42">
        <v>2.0</v>
      </c>
      <c r="D34" s="42">
        <v>3.0</v>
      </c>
      <c r="E34" s="42">
        <v>0.0</v>
      </c>
      <c r="F34" s="42">
        <v>173.0</v>
      </c>
      <c r="G34" s="42">
        <v>127.0</v>
      </c>
      <c r="H34" s="70">
        <v>23.3332993</v>
      </c>
      <c r="I34" s="42">
        <v>66.0</v>
      </c>
      <c r="J34" s="42">
        <v>1.0</v>
      </c>
      <c r="K34" s="42">
        <v>33.0</v>
      </c>
      <c r="L34" s="42">
        <v>9.0</v>
      </c>
      <c r="M34" s="42">
        <v>27.0</v>
      </c>
      <c r="N34" s="42">
        <v>74.0</v>
      </c>
      <c r="O34" s="42">
        <v>62.0</v>
      </c>
      <c r="P34" s="71">
        <v>0.0</v>
      </c>
      <c r="Q34" s="72">
        <f t="array" ref="Q34">(K34+L34)/H34</f>
        <v>1.800002625</v>
      </c>
      <c r="R34" s="73">
        <f t="array" ref="R34">I34/H34</f>
        <v>2.828575554</v>
      </c>
      <c r="S34" s="73">
        <f t="array" ref="S34">H34/B34</f>
        <v>2.121209027</v>
      </c>
      <c r="T34" s="78">
        <f t="array" ref="T34">M34/H34</f>
        <v>1.157144545</v>
      </c>
      <c r="U34" s="76" t="s">
        <v>136</v>
      </c>
      <c r="V34" s="28">
        <f t="array" ref="V34">(I34+K34+L34)/H34</f>
        <v>4.62857818</v>
      </c>
      <c r="W34" s="2"/>
      <c r="X34" s="2"/>
      <c r="Y34" s="2"/>
      <c r="Z34" s="2"/>
    </row>
    <row r="35" ht="17.25" customHeight="1">
      <c r="A35" s="69" t="s">
        <v>53</v>
      </c>
      <c r="B35" s="42">
        <v>8.0</v>
      </c>
      <c r="C35" s="42">
        <v>2.0</v>
      </c>
      <c r="D35" s="42">
        <v>2.0</v>
      </c>
      <c r="E35" s="42">
        <v>1.0</v>
      </c>
      <c r="F35" s="42">
        <v>102.0</v>
      </c>
      <c r="G35" s="42">
        <v>55.0</v>
      </c>
      <c r="H35" s="70">
        <v>13.666633329933</v>
      </c>
      <c r="I35" s="42">
        <v>16.0</v>
      </c>
      <c r="J35" s="42">
        <v>1.0</v>
      </c>
      <c r="K35" s="42">
        <v>45.0</v>
      </c>
      <c r="L35" s="42">
        <v>1.0</v>
      </c>
      <c r="M35" s="42">
        <v>13.0</v>
      </c>
      <c r="N35" s="42">
        <v>36.0</v>
      </c>
      <c r="O35" s="42">
        <v>21.0</v>
      </c>
      <c r="P35" s="71">
        <f t="array" ref="P35">O35*9/H35</f>
        <v>13.82930203</v>
      </c>
      <c r="Q35" s="72">
        <f t="array" ref="Q35">(K35+L35)/H35</f>
        <v>3.365861869</v>
      </c>
      <c r="R35" s="73">
        <f t="array" ref="R35">I35/H35</f>
        <v>1.170734563</v>
      </c>
      <c r="S35" s="73">
        <f t="array" ref="S35">H35/B35</f>
        <v>1.708329166</v>
      </c>
      <c r="T35" s="74">
        <f t="array" ref="T35">M35/H35</f>
        <v>0.9512218325</v>
      </c>
      <c r="U35" s="75">
        <f t="array" ref="U35">O35/N35</f>
        <v>0.5833333333</v>
      </c>
      <c r="V35" s="72">
        <f t="array" ref="V35">(I35+K35+L35)/H35</f>
        <v>4.536596432</v>
      </c>
      <c r="W35" s="2"/>
      <c r="X35" s="2"/>
      <c r="Y35" s="2"/>
      <c r="Z35" s="2"/>
    </row>
    <row r="36" ht="17.25" customHeight="1">
      <c r="A36" s="69" t="s">
        <v>21</v>
      </c>
      <c r="B36" s="42">
        <v>38.0</v>
      </c>
      <c r="C36" s="42">
        <v>8.0</v>
      </c>
      <c r="D36" s="42">
        <v>11.0</v>
      </c>
      <c r="E36" s="42">
        <v>3.0</v>
      </c>
      <c r="F36" s="42">
        <v>550.0</v>
      </c>
      <c r="G36" s="42">
        <v>397.0</v>
      </c>
      <c r="H36" s="70">
        <v>81.666632983</v>
      </c>
      <c r="I36" s="42">
        <v>133.0</v>
      </c>
      <c r="J36" s="42">
        <v>1.0</v>
      </c>
      <c r="K36" s="42">
        <v>123.0</v>
      </c>
      <c r="L36" s="42">
        <v>25.0</v>
      </c>
      <c r="M36" s="42">
        <v>131.0</v>
      </c>
      <c r="N36" s="42">
        <v>183.0</v>
      </c>
      <c r="O36" s="42">
        <v>130.0</v>
      </c>
      <c r="P36" s="71">
        <f t="array" ref="P36">O36*9/H36</f>
        <v>14.32653652</v>
      </c>
      <c r="Q36" s="72">
        <f t="array" ref="Q36">(K36+L36)/H36</f>
        <v>1.812245645</v>
      </c>
      <c r="R36" s="73">
        <f t="array" ref="R36">I36/H36</f>
        <v>1.6285721</v>
      </c>
      <c r="S36" s="73">
        <f t="array" ref="S36">H36/B36</f>
        <v>2.149121921</v>
      </c>
      <c r="T36" s="74">
        <f t="array" ref="T36">M36/H36</f>
        <v>1.604082294</v>
      </c>
      <c r="U36" s="75">
        <f t="array" ref="U36">O36/N36</f>
        <v>0.7103825137</v>
      </c>
      <c r="V36" s="72">
        <f t="array" ref="V36">(I36+K36+L36)/H36</f>
        <v>3.440817746</v>
      </c>
      <c r="W36" s="2"/>
      <c r="X36" s="2"/>
      <c r="Y36" s="2"/>
      <c r="Z36" s="2"/>
    </row>
    <row r="37" ht="17.25" customHeight="1">
      <c r="A37" s="61" t="s">
        <v>121</v>
      </c>
      <c r="B37" s="79">
        <f t="array" ref="B37">SUM(B29:B36)</f>
        <v>139</v>
      </c>
      <c r="C37" s="79">
        <f t="array" ref="C37">SUM(C29:C36)</f>
        <v>28</v>
      </c>
      <c r="D37" s="79">
        <f t="array" ref="D37">SUM(D29:D36)</f>
        <v>32</v>
      </c>
      <c r="E37" s="79">
        <f t="array" ref="E37">SUM(E29:E36)</f>
        <v>6</v>
      </c>
      <c r="F37" s="79">
        <f t="array" ref="F37">SUM(F29:F36)</f>
        <v>1741</v>
      </c>
      <c r="G37" s="79">
        <f t="array" ref="G37">SUM(G29:G36)</f>
        <v>1273</v>
      </c>
      <c r="H37" s="80">
        <f t="array" ref="H37">SUM(H29:H36)</f>
        <v>255.9993852</v>
      </c>
      <c r="I37" s="79">
        <f t="array" ref="I37">SUM(I29:I36)</f>
        <v>439</v>
      </c>
      <c r="J37" s="79">
        <f t="array" ref="J37">SUM(J29:J36)</f>
        <v>9</v>
      </c>
      <c r="K37" s="79">
        <f t="array" ref="K37">SUM(K29:K36)</f>
        <v>403</v>
      </c>
      <c r="L37" s="79">
        <f t="array" ref="L37">SUM(L29:L36)</f>
        <v>62</v>
      </c>
      <c r="M37" s="79">
        <f t="array" ref="M37">SUM(M29:M36)</f>
        <v>337</v>
      </c>
      <c r="N37" s="79">
        <f t="array" ref="N37">SUM(N29:N36)</f>
        <v>606</v>
      </c>
      <c r="O37" s="79">
        <f t="array" ref="O37">SUM(O29:O36)</f>
        <v>419</v>
      </c>
      <c r="P37" s="81">
        <f t="array" ref="P37">O37*9/H37</f>
        <v>14.73050412</v>
      </c>
      <c r="Q37" s="82">
        <f t="array" ref="Q37">(K37+L37)/H37</f>
        <v>1.816410612</v>
      </c>
      <c r="R37" s="83">
        <f t="array" ref="R37">I37/H37</f>
        <v>1.714847868</v>
      </c>
      <c r="S37" s="83">
        <f t="array" ref="S37">H37/B37</f>
        <v>1.841722196</v>
      </c>
      <c r="T37" s="84">
        <f t="array" ref="T37">M37/H37</f>
        <v>1.316409411</v>
      </c>
      <c r="U37" s="85">
        <f t="array" ref="U37">O37/N37</f>
        <v>0.6914191419</v>
      </c>
      <c r="V37" s="82">
        <f t="array" ref="V37">(I37+K37+L37)/H37</f>
        <v>3.53125848</v>
      </c>
      <c r="W37" s="2"/>
      <c r="X37" s="2"/>
      <c r="Y37" s="2"/>
      <c r="Z37" s="2"/>
    </row>
    <row r="38" ht="16.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6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6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6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6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6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6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6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6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6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6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6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6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6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6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6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6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6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0.75" footer="0.0" header="0.0" left="0.699722" right="0.699722" top="0.75"/>
  <pageSetup orientation="portrait"/>
  <headerFooter>
    <oddFooter>&amp;C000000&amp;P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7" width="7.13"/>
    <col customWidth="1" min="18" max="26" width="7.88"/>
  </cols>
  <sheetData>
    <row r="1" ht="26.25" customHeight="1">
      <c r="A1" s="35" t="s">
        <v>158</v>
      </c>
      <c r="B1" s="119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2"/>
      <c r="T1" s="2"/>
      <c r="U1" s="2"/>
      <c r="V1" s="2"/>
      <c r="W1" s="2"/>
      <c r="X1" s="2"/>
      <c r="Y1" s="2"/>
      <c r="Z1" s="2"/>
    </row>
    <row r="2" ht="17.25" customHeight="1">
      <c r="A2" s="38" t="s">
        <v>103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2"/>
      <c r="T2" s="2"/>
      <c r="U2" s="2"/>
      <c r="V2" s="2"/>
      <c r="W2" s="2"/>
      <c r="X2" s="2"/>
      <c r="Y2" s="2"/>
      <c r="Z2" s="2"/>
    </row>
    <row r="3" ht="17.25" customHeight="1">
      <c r="A3" s="69" t="s">
        <v>1</v>
      </c>
      <c r="B3" s="4" t="s">
        <v>104</v>
      </c>
      <c r="C3" s="4" t="s">
        <v>25</v>
      </c>
      <c r="D3" s="4" t="s">
        <v>105</v>
      </c>
      <c r="E3" s="4" t="s">
        <v>106</v>
      </c>
      <c r="F3" s="4" t="s">
        <v>107</v>
      </c>
      <c r="G3" s="4" t="s">
        <v>108</v>
      </c>
      <c r="H3" s="4" t="s">
        <v>109</v>
      </c>
      <c r="I3" s="4" t="s">
        <v>110</v>
      </c>
      <c r="J3" s="4" t="s">
        <v>111</v>
      </c>
      <c r="K3" s="4" t="s">
        <v>26</v>
      </c>
      <c r="L3" s="4" t="s">
        <v>27</v>
      </c>
      <c r="M3" s="4" t="s">
        <v>28</v>
      </c>
      <c r="N3" s="4" t="s">
        <v>112</v>
      </c>
      <c r="O3" s="4" t="s">
        <v>113</v>
      </c>
      <c r="P3" s="4" t="s">
        <v>115</v>
      </c>
      <c r="Q3" s="4" t="s">
        <v>116</v>
      </c>
      <c r="R3" s="4" t="s">
        <v>29</v>
      </c>
      <c r="S3" s="2"/>
      <c r="T3" s="2"/>
      <c r="U3" s="2"/>
      <c r="V3" s="2"/>
      <c r="W3" s="2"/>
      <c r="X3" s="2"/>
      <c r="Y3" s="2"/>
      <c r="Z3" s="2"/>
    </row>
    <row r="4" ht="17.25" customHeight="1">
      <c r="A4" s="69" t="s">
        <v>42</v>
      </c>
      <c r="B4" s="42">
        <v>2.0</v>
      </c>
      <c r="C4" s="120">
        <v>0.0</v>
      </c>
      <c r="D4" s="42">
        <v>1.0</v>
      </c>
      <c r="E4" s="42">
        <v>1.0</v>
      </c>
      <c r="F4" s="42">
        <v>0.0</v>
      </c>
      <c r="G4" s="42">
        <v>0.0</v>
      </c>
      <c r="H4" s="42">
        <v>0.0</v>
      </c>
      <c r="I4" s="42">
        <v>0.0</v>
      </c>
      <c r="J4" s="42">
        <v>0.0</v>
      </c>
      <c r="K4" s="42">
        <v>0.0</v>
      </c>
      <c r="L4" s="42">
        <v>0.0</v>
      </c>
      <c r="M4" s="42">
        <v>0.0</v>
      </c>
      <c r="N4" s="42">
        <v>0.0</v>
      </c>
      <c r="O4" s="42">
        <v>1.0</v>
      </c>
      <c r="P4" s="45">
        <f t="array" ref="P4">(G4*1+H4*2+I4*3+J4*4)/E4</f>
        <v>0</v>
      </c>
      <c r="Q4" s="45">
        <v>0.0</v>
      </c>
      <c r="R4" s="121">
        <f t="array" ref="R4">Q4+P4</f>
        <v>0</v>
      </c>
      <c r="S4" s="2"/>
      <c r="T4" s="2"/>
      <c r="U4" s="2"/>
      <c r="V4" s="2"/>
      <c r="W4" s="2"/>
      <c r="X4" s="2"/>
      <c r="Y4" s="2"/>
      <c r="Z4" s="2"/>
    </row>
    <row r="5" ht="17.25" customHeight="1">
      <c r="A5" s="69" t="s">
        <v>54</v>
      </c>
      <c r="B5" s="42">
        <v>6.0</v>
      </c>
      <c r="C5" s="120">
        <v>0.0</v>
      </c>
      <c r="D5" s="42">
        <v>11.0</v>
      </c>
      <c r="E5" s="42">
        <v>3.0</v>
      </c>
      <c r="F5" s="42">
        <v>0.0</v>
      </c>
      <c r="G5" s="42">
        <v>0.0</v>
      </c>
      <c r="H5" s="42">
        <v>0.0</v>
      </c>
      <c r="I5" s="42">
        <v>0.0</v>
      </c>
      <c r="J5" s="42">
        <v>0.0</v>
      </c>
      <c r="K5" s="42">
        <v>2.0</v>
      </c>
      <c r="L5" s="42">
        <v>1.0</v>
      </c>
      <c r="M5" s="42">
        <v>2.0</v>
      </c>
      <c r="N5" s="42">
        <v>8.0</v>
      </c>
      <c r="O5" s="42">
        <v>3.0</v>
      </c>
      <c r="P5" s="45">
        <f t="array" ref="P5">(G5*1+H5*2+I5*3+J5*4)/E5</f>
        <v>0</v>
      </c>
      <c r="Q5" s="45">
        <v>0.727</v>
      </c>
      <c r="R5" s="121">
        <f t="array" ref="R5">Q5+P5</f>
        <v>0.727</v>
      </c>
      <c r="S5" s="2"/>
      <c r="T5" s="2"/>
      <c r="U5" s="2"/>
      <c r="V5" s="2"/>
      <c r="W5" s="2"/>
      <c r="X5" s="2"/>
      <c r="Y5" s="2"/>
      <c r="Z5" s="2"/>
    </row>
    <row r="6" ht="17.25" customHeight="1">
      <c r="A6" s="69" t="s">
        <v>41</v>
      </c>
      <c r="B6" s="42">
        <v>9.0</v>
      </c>
      <c r="C6" s="120">
        <v>0.75</v>
      </c>
      <c r="D6" s="42">
        <v>28.0</v>
      </c>
      <c r="E6" s="42">
        <v>20.0</v>
      </c>
      <c r="F6" s="42">
        <v>15.0</v>
      </c>
      <c r="G6" s="42">
        <v>10.0</v>
      </c>
      <c r="H6" s="42">
        <v>4.0</v>
      </c>
      <c r="I6" s="42">
        <v>1.0</v>
      </c>
      <c r="J6" s="42">
        <v>0.0</v>
      </c>
      <c r="K6" s="42">
        <v>14.0</v>
      </c>
      <c r="L6" s="42">
        <v>11.0</v>
      </c>
      <c r="M6" s="42">
        <v>11.0</v>
      </c>
      <c r="N6" s="42">
        <v>8.0</v>
      </c>
      <c r="O6" s="42">
        <v>1.0</v>
      </c>
      <c r="P6" s="45">
        <f t="array" ref="P6">(G6*1+H6*2+I6*3+J6*4)/E6</f>
        <v>1.05</v>
      </c>
      <c r="Q6" s="45">
        <v>0.821</v>
      </c>
      <c r="R6" s="121">
        <f t="array" ref="R6">Q6+P6</f>
        <v>1.871</v>
      </c>
      <c r="S6" s="2"/>
      <c r="T6" s="2"/>
      <c r="U6" s="2"/>
      <c r="V6" s="2"/>
      <c r="W6" s="2"/>
      <c r="X6" s="2"/>
      <c r="Y6" s="2"/>
      <c r="Z6" s="2"/>
    </row>
    <row r="7" ht="17.25" customHeight="1">
      <c r="A7" s="69" t="s">
        <v>55</v>
      </c>
      <c r="B7" s="42">
        <v>0.0</v>
      </c>
      <c r="C7" s="120"/>
      <c r="D7" s="42">
        <v>0.0</v>
      </c>
      <c r="E7" s="42">
        <v>0.0</v>
      </c>
      <c r="F7" s="42">
        <v>0.0</v>
      </c>
      <c r="G7" s="42">
        <v>0.0</v>
      </c>
      <c r="H7" s="42">
        <v>0.0</v>
      </c>
      <c r="I7" s="42">
        <v>0.0</v>
      </c>
      <c r="J7" s="42">
        <v>0.0</v>
      </c>
      <c r="K7" s="42">
        <v>0.0</v>
      </c>
      <c r="L7" s="42">
        <v>0.0</v>
      </c>
      <c r="M7" s="42">
        <v>0.0</v>
      </c>
      <c r="N7" s="42">
        <v>0.0</v>
      </c>
      <c r="O7" s="42">
        <v>0.0</v>
      </c>
      <c r="P7" s="45">
        <v>0.0</v>
      </c>
      <c r="Q7" s="45">
        <v>0.0</v>
      </c>
      <c r="R7" s="121">
        <f t="array" ref="R7">Q7+P7</f>
        <v>0</v>
      </c>
      <c r="S7" s="2"/>
      <c r="T7" s="2"/>
      <c r="U7" s="2"/>
      <c r="V7" s="2"/>
      <c r="W7" s="2"/>
      <c r="X7" s="2"/>
      <c r="Y7" s="2"/>
      <c r="Z7" s="2"/>
    </row>
    <row r="8" ht="17.25" customHeight="1">
      <c r="A8" s="69" t="s">
        <v>43</v>
      </c>
      <c r="B8" s="42">
        <v>9.0</v>
      </c>
      <c r="C8" s="120">
        <v>0.45</v>
      </c>
      <c r="D8" s="42">
        <v>22.0</v>
      </c>
      <c r="E8" s="42">
        <v>20.0</v>
      </c>
      <c r="F8" s="42">
        <v>9.0</v>
      </c>
      <c r="G8" s="42">
        <v>6.0</v>
      </c>
      <c r="H8" s="42">
        <v>3.0</v>
      </c>
      <c r="I8" s="42">
        <v>0.0</v>
      </c>
      <c r="J8" s="42">
        <v>0.0</v>
      </c>
      <c r="K8" s="42">
        <v>8.0</v>
      </c>
      <c r="L8" s="42">
        <v>9.0</v>
      </c>
      <c r="M8" s="42">
        <v>6.0</v>
      </c>
      <c r="N8" s="42">
        <v>2.0</v>
      </c>
      <c r="O8" s="42">
        <v>4.0</v>
      </c>
      <c r="P8" s="45">
        <f t="array" ref="P8">(G8*1+H8*2+I8*3+J8*4)/E8</f>
        <v>0.6</v>
      </c>
      <c r="Q8" s="45">
        <v>0.5</v>
      </c>
      <c r="R8" s="121">
        <f t="array" ref="R8">Q8+P8</f>
        <v>1.1</v>
      </c>
      <c r="S8" s="2"/>
      <c r="T8" s="2"/>
      <c r="U8" s="2"/>
      <c r="V8" s="2"/>
      <c r="W8" s="2"/>
      <c r="X8" s="2"/>
      <c r="Y8" s="2"/>
      <c r="Z8" s="2"/>
    </row>
    <row r="9" ht="17.25" customHeight="1">
      <c r="A9" s="69" t="s">
        <v>19</v>
      </c>
      <c r="B9" s="42">
        <v>5.0</v>
      </c>
      <c r="C9" s="120">
        <v>0.333</v>
      </c>
      <c r="D9" s="42">
        <v>13.0</v>
      </c>
      <c r="E9" s="42">
        <v>12.0</v>
      </c>
      <c r="F9" s="42">
        <v>4.0</v>
      </c>
      <c r="G9" s="42">
        <v>3.0</v>
      </c>
      <c r="H9" s="42">
        <v>1.0</v>
      </c>
      <c r="I9" s="42">
        <v>0.0</v>
      </c>
      <c r="J9" s="42">
        <v>0.0</v>
      </c>
      <c r="K9" s="42">
        <v>2.0</v>
      </c>
      <c r="L9" s="42">
        <v>1.0</v>
      </c>
      <c r="M9" s="42">
        <v>2.0</v>
      </c>
      <c r="N9" s="42">
        <v>1.0</v>
      </c>
      <c r="O9" s="42">
        <v>4.0</v>
      </c>
      <c r="P9" s="45">
        <f t="array" ref="P9">(G9*1+H9*2+I9*3+J9*4)/E9</f>
        <v>0.4166666667</v>
      </c>
      <c r="Q9" s="45">
        <v>0.385</v>
      </c>
      <c r="R9" s="121">
        <f t="array" ref="R9">Q9+P9</f>
        <v>0.8016666667</v>
      </c>
      <c r="S9" s="2"/>
      <c r="T9" s="2"/>
      <c r="U9" s="2"/>
      <c r="V9" s="2"/>
      <c r="W9" s="2"/>
      <c r="X9" s="2"/>
      <c r="Y9" s="2"/>
      <c r="Z9" s="2"/>
    </row>
    <row r="10" ht="17.25" customHeight="1">
      <c r="A10" s="69" t="s">
        <v>40</v>
      </c>
      <c r="B10" s="42">
        <v>9.0</v>
      </c>
      <c r="C10" s="120">
        <v>0.357</v>
      </c>
      <c r="D10" s="42">
        <v>31.0</v>
      </c>
      <c r="E10" s="42">
        <v>28.0</v>
      </c>
      <c r="F10" s="42">
        <v>10.0</v>
      </c>
      <c r="G10" s="42">
        <v>6.0</v>
      </c>
      <c r="H10" s="42">
        <v>3.0</v>
      </c>
      <c r="I10" s="42">
        <v>1.0</v>
      </c>
      <c r="J10" s="42">
        <v>0.0</v>
      </c>
      <c r="K10" s="42">
        <v>7.0</v>
      </c>
      <c r="L10" s="42">
        <v>8.0</v>
      </c>
      <c r="M10" s="42">
        <v>5.0</v>
      </c>
      <c r="N10" s="42">
        <v>3.0</v>
      </c>
      <c r="O10" s="42">
        <v>5.0</v>
      </c>
      <c r="P10" s="45">
        <f t="array" ref="P10">(G10*1+H10*2+I10*3+J10*4)/E10</f>
        <v>0.5357142857</v>
      </c>
      <c r="Q10" s="45">
        <v>0.419</v>
      </c>
      <c r="R10" s="121">
        <f t="array" ref="R10">Q10+P10</f>
        <v>0.9547142857</v>
      </c>
      <c r="S10" s="2"/>
      <c r="T10" s="2"/>
      <c r="U10" s="2"/>
      <c r="V10" s="2"/>
      <c r="W10" s="2"/>
      <c r="X10" s="2"/>
      <c r="Y10" s="2"/>
      <c r="Z10" s="2"/>
    </row>
    <row r="11" ht="17.25" customHeight="1">
      <c r="A11" s="69" t="s">
        <v>44</v>
      </c>
      <c r="B11" s="42">
        <v>5.0</v>
      </c>
      <c r="C11" s="120">
        <v>0.364</v>
      </c>
      <c r="D11" s="42">
        <v>13.0</v>
      </c>
      <c r="E11" s="42">
        <v>11.0</v>
      </c>
      <c r="F11" s="42">
        <v>4.0</v>
      </c>
      <c r="G11" s="42">
        <v>4.0</v>
      </c>
      <c r="H11" s="42">
        <v>0.0</v>
      </c>
      <c r="I11" s="42">
        <v>0.0</v>
      </c>
      <c r="J11" s="42">
        <v>0.0</v>
      </c>
      <c r="K11" s="42">
        <v>4.0</v>
      </c>
      <c r="L11" s="42">
        <v>5.0</v>
      </c>
      <c r="M11" s="42">
        <v>3.0</v>
      </c>
      <c r="N11" s="42">
        <v>2.0</v>
      </c>
      <c r="O11" s="42">
        <v>4.0</v>
      </c>
      <c r="P11" s="45">
        <f t="array" ref="P11">(G11*1+H11*2+I11*3+J11*4)/E11</f>
        <v>0.3636363636</v>
      </c>
      <c r="Q11" s="45">
        <v>0.462</v>
      </c>
      <c r="R11" s="121">
        <f t="array" ref="R11">Q11+P11</f>
        <v>0.8256363636</v>
      </c>
      <c r="S11" s="2"/>
      <c r="T11" s="2"/>
      <c r="U11" s="2"/>
      <c r="V11" s="2"/>
      <c r="W11" s="2"/>
      <c r="X11" s="2"/>
      <c r="Y11" s="2"/>
      <c r="Z11" s="2"/>
    </row>
    <row r="12" ht="17.25" customHeight="1">
      <c r="A12" s="69" t="s">
        <v>46</v>
      </c>
      <c r="B12" s="42">
        <v>0.0</v>
      </c>
      <c r="C12" s="120"/>
      <c r="D12" s="42">
        <v>0.0</v>
      </c>
      <c r="E12" s="42">
        <v>0.0</v>
      </c>
      <c r="F12" s="42">
        <v>0.0</v>
      </c>
      <c r="G12" s="42">
        <v>0.0</v>
      </c>
      <c r="H12" s="42">
        <v>0.0</v>
      </c>
      <c r="I12" s="42">
        <v>0.0</v>
      </c>
      <c r="J12" s="42">
        <v>0.0</v>
      </c>
      <c r="K12" s="42">
        <v>0.0</v>
      </c>
      <c r="L12" s="42">
        <v>0.0</v>
      </c>
      <c r="M12" s="42">
        <v>0.0</v>
      </c>
      <c r="N12" s="42">
        <v>0.0</v>
      </c>
      <c r="O12" s="42">
        <v>0.0</v>
      </c>
      <c r="P12" s="45">
        <v>0.0</v>
      </c>
      <c r="Q12" s="45">
        <v>0.0</v>
      </c>
      <c r="R12" s="121">
        <f t="array" ref="R12">Q12+P12</f>
        <v>0</v>
      </c>
      <c r="S12" s="2"/>
      <c r="T12" s="2"/>
      <c r="U12" s="2"/>
      <c r="V12" s="2"/>
      <c r="W12" s="2"/>
      <c r="X12" s="2"/>
      <c r="Y12" s="2"/>
      <c r="Z12" s="2"/>
    </row>
    <row r="13" ht="17.25" customHeight="1">
      <c r="A13" s="69" t="s">
        <v>20</v>
      </c>
      <c r="B13" s="42">
        <v>4.0</v>
      </c>
      <c r="C13" s="120">
        <v>0.25</v>
      </c>
      <c r="D13" s="42">
        <v>6.0</v>
      </c>
      <c r="E13" s="42">
        <v>4.0</v>
      </c>
      <c r="F13" s="42">
        <v>1.0</v>
      </c>
      <c r="G13" s="42">
        <v>0.0</v>
      </c>
      <c r="H13" s="42">
        <v>0.0</v>
      </c>
      <c r="I13" s="42">
        <v>0.0</v>
      </c>
      <c r="J13" s="42">
        <v>1.0</v>
      </c>
      <c r="K13" s="42">
        <v>2.0</v>
      </c>
      <c r="L13" s="42">
        <v>3.0</v>
      </c>
      <c r="M13" s="42">
        <v>0.0</v>
      </c>
      <c r="N13" s="42">
        <v>2.0</v>
      </c>
      <c r="O13" s="42">
        <v>1.0</v>
      </c>
      <c r="P13" s="45">
        <f t="array" ref="P13">(G13*1+H13*2+I13*3+J13*4)/E13</f>
        <v>1</v>
      </c>
      <c r="Q13" s="45">
        <v>0.5</v>
      </c>
      <c r="R13" s="121">
        <f t="array" ref="R13">Q13+P13</f>
        <v>1.5</v>
      </c>
      <c r="S13" s="2"/>
      <c r="T13" s="2"/>
      <c r="U13" s="2"/>
      <c r="V13" s="2"/>
      <c r="W13" s="2"/>
      <c r="X13" s="2"/>
      <c r="Y13" s="2"/>
      <c r="Z13" s="2"/>
    </row>
    <row r="14" ht="17.25" customHeight="1">
      <c r="A14" s="69" t="s">
        <v>120</v>
      </c>
      <c r="B14" s="42">
        <v>7.0</v>
      </c>
      <c r="C14" s="120">
        <v>0.286</v>
      </c>
      <c r="D14" s="42">
        <v>17.0</v>
      </c>
      <c r="E14" s="42">
        <v>14.0</v>
      </c>
      <c r="F14" s="42">
        <v>4.0</v>
      </c>
      <c r="G14" s="42">
        <v>3.0</v>
      </c>
      <c r="H14" s="42">
        <v>0.0</v>
      </c>
      <c r="I14" s="42">
        <v>1.0</v>
      </c>
      <c r="J14" s="42">
        <v>0.0</v>
      </c>
      <c r="K14" s="42">
        <v>6.0</v>
      </c>
      <c r="L14" s="42">
        <v>1.0</v>
      </c>
      <c r="M14" s="42">
        <v>3.0</v>
      </c>
      <c r="N14" s="42">
        <v>3.0</v>
      </c>
      <c r="O14" s="42">
        <v>5.0</v>
      </c>
      <c r="P14" s="45">
        <f t="array" ref="P14">(G14*1+H14*2+I14*3+J14*4)/E14</f>
        <v>0.4285714286</v>
      </c>
      <c r="Q14" s="45">
        <v>0.412</v>
      </c>
      <c r="R14" s="121">
        <f t="array" ref="R14">Q14+P14</f>
        <v>0.8405714286</v>
      </c>
      <c r="S14" s="2"/>
      <c r="T14" s="2"/>
      <c r="U14" s="2"/>
      <c r="V14" s="2"/>
      <c r="W14" s="2"/>
      <c r="X14" s="2"/>
      <c r="Y14" s="2"/>
      <c r="Z14" s="2"/>
    </row>
    <row r="15" ht="17.25" customHeight="1">
      <c r="A15" s="69" t="s">
        <v>48</v>
      </c>
      <c r="B15" s="42">
        <v>0.0</v>
      </c>
      <c r="C15" s="120"/>
      <c r="D15" s="42">
        <v>0.0</v>
      </c>
      <c r="E15" s="42">
        <v>0.0</v>
      </c>
      <c r="F15" s="42">
        <v>0.0</v>
      </c>
      <c r="G15" s="42">
        <v>0.0</v>
      </c>
      <c r="H15" s="42">
        <v>0.0</v>
      </c>
      <c r="I15" s="42">
        <v>0.0</v>
      </c>
      <c r="J15" s="42">
        <v>0.0</v>
      </c>
      <c r="K15" s="42">
        <v>0.0</v>
      </c>
      <c r="L15" s="42">
        <v>0.0</v>
      </c>
      <c r="M15" s="42">
        <v>0.0</v>
      </c>
      <c r="N15" s="42">
        <v>0.0</v>
      </c>
      <c r="O15" s="42">
        <v>0.0</v>
      </c>
      <c r="P15" s="45">
        <v>0.0</v>
      </c>
      <c r="Q15" s="45">
        <v>0.0</v>
      </c>
      <c r="R15" s="121">
        <f t="array" ref="R15">Q15+P15</f>
        <v>0</v>
      </c>
      <c r="S15" s="2"/>
      <c r="T15" s="2"/>
      <c r="U15" s="2"/>
      <c r="V15" s="2"/>
      <c r="W15" s="2"/>
      <c r="X15" s="2"/>
      <c r="Y15" s="2"/>
      <c r="Z15" s="2"/>
    </row>
    <row r="16" ht="17.25" customHeight="1">
      <c r="A16" s="69" t="s">
        <v>22</v>
      </c>
      <c r="B16" s="42">
        <v>6.0</v>
      </c>
      <c r="C16" s="120">
        <v>0.429</v>
      </c>
      <c r="D16" s="42">
        <v>9.0</v>
      </c>
      <c r="E16" s="42">
        <v>7.0</v>
      </c>
      <c r="F16" s="42">
        <v>3.0</v>
      </c>
      <c r="G16" s="42">
        <v>2.0</v>
      </c>
      <c r="H16" s="42">
        <v>1.0</v>
      </c>
      <c r="I16" s="42">
        <v>0.0</v>
      </c>
      <c r="J16" s="42">
        <v>0.0</v>
      </c>
      <c r="K16" s="42">
        <v>1.0</v>
      </c>
      <c r="L16" s="42">
        <v>3.0</v>
      </c>
      <c r="M16" s="42">
        <v>2.0</v>
      </c>
      <c r="N16" s="42">
        <v>2.0</v>
      </c>
      <c r="O16" s="42">
        <v>1.0</v>
      </c>
      <c r="P16" s="45">
        <f t="array" ref="P16">(G16*1+H16*2+I16*3+J16*4)/E16</f>
        <v>0.5714285714</v>
      </c>
      <c r="Q16" s="45">
        <v>0.556</v>
      </c>
      <c r="R16" s="121">
        <f t="array" ref="R16">Q16+P16</f>
        <v>1.127428571</v>
      </c>
      <c r="S16" s="2"/>
      <c r="T16" s="2"/>
      <c r="U16" s="2"/>
      <c r="V16" s="2"/>
      <c r="W16" s="2"/>
      <c r="X16" s="2"/>
      <c r="Y16" s="2"/>
      <c r="Z16" s="2"/>
    </row>
    <row r="17" ht="17.25" customHeight="1">
      <c r="A17" s="69" t="s">
        <v>23</v>
      </c>
      <c r="B17" s="42">
        <v>0.0</v>
      </c>
      <c r="C17" s="120"/>
      <c r="D17" s="42">
        <v>0.0</v>
      </c>
      <c r="E17" s="42">
        <v>0.0</v>
      </c>
      <c r="F17" s="42">
        <v>0.0</v>
      </c>
      <c r="G17" s="42">
        <v>0.0</v>
      </c>
      <c r="H17" s="42">
        <v>0.0</v>
      </c>
      <c r="I17" s="42">
        <v>0.0</v>
      </c>
      <c r="J17" s="42">
        <v>0.0</v>
      </c>
      <c r="K17" s="42">
        <v>0.0</v>
      </c>
      <c r="L17" s="42">
        <v>0.0</v>
      </c>
      <c r="M17" s="42">
        <v>0.0</v>
      </c>
      <c r="N17" s="42">
        <v>0.0</v>
      </c>
      <c r="O17" s="42">
        <v>0.0</v>
      </c>
      <c r="P17" s="45">
        <v>0.0</v>
      </c>
      <c r="Q17" s="45">
        <v>0.0</v>
      </c>
      <c r="R17" s="121">
        <f t="array" ref="R17">Q17+P17</f>
        <v>0</v>
      </c>
      <c r="S17" s="2"/>
      <c r="T17" s="2"/>
      <c r="U17" s="2"/>
      <c r="V17" s="2"/>
      <c r="W17" s="2"/>
      <c r="X17" s="2"/>
      <c r="Y17" s="2"/>
      <c r="Z17" s="2"/>
    </row>
    <row r="18" ht="17.25" customHeight="1">
      <c r="A18" s="69" t="s">
        <v>47</v>
      </c>
      <c r="B18" s="42">
        <v>1.0</v>
      </c>
      <c r="C18" s="120">
        <v>0.0</v>
      </c>
      <c r="D18" s="42">
        <v>1.0</v>
      </c>
      <c r="E18" s="42">
        <v>1.0</v>
      </c>
      <c r="F18" s="42">
        <v>0.0</v>
      </c>
      <c r="G18" s="42">
        <v>0.0</v>
      </c>
      <c r="H18" s="42">
        <v>0.0</v>
      </c>
      <c r="I18" s="42">
        <v>0.0</v>
      </c>
      <c r="J18" s="42">
        <v>0.0</v>
      </c>
      <c r="K18" s="42">
        <v>0.0</v>
      </c>
      <c r="L18" s="42">
        <v>0.0</v>
      </c>
      <c r="M18" s="42">
        <v>0.0</v>
      </c>
      <c r="N18" s="42">
        <v>0.0</v>
      </c>
      <c r="O18" s="42">
        <v>1.0</v>
      </c>
      <c r="P18" s="45">
        <f t="array" ref="P18">(G18*1+H18*2+I18*3+J18*4)/E18</f>
        <v>0</v>
      </c>
      <c r="Q18" s="45">
        <v>0.0</v>
      </c>
      <c r="R18" s="121">
        <f t="array" ref="R18">Q18+P18</f>
        <v>0</v>
      </c>
      <c r="S18" s="2"/>
      <c r="T18" s="2"/>
      <c r="U18" s="2"/>
      <c r="V18" s="2"/>
      <c r="W18" s="2"/>
      <c r="X18" s="2"/>
      <c r="Y18" s="2"/>
      <c r="Z18" s="2"/>
    </row>
    <row r="19" ht="17.25" customHeight="1">
      <c r="A19" s="69" t="s">
        <v>49</v>
      </c>
      <c r="B19" s="42">
        <v>7.0</v>
      </c>
      <c r="C19" s="120">
        <v>0.429</v>
      </c>
      <c r="D19" s="42">
        <v>18.0</v>
      </c>
      <c r="E19" s="42">
        <v>14.0</v>
      </c>
      <c r="F19" s="42">
        <v>6.0</v>
      </c>
      <c r="G19" s="42">
        <v>6.0</v>
      </c>
      <c r="H19" s="42">
        <v>0.0</v>
      </c>
      <c r="I19" s="42">
        <v>0.0</v>
      </c>
      <c r="J19" s="42">
        <v>0.0</v>
      </c>
      <c r="K19" s="42">
        <v>7.0</v>
      </c>
      <c r="L19" s="42">
        <v>7.0</v>
      </c>
      <c r="M19" s="42">
        <v>3.0</v>
      </c>
      <c r="N19" s="42">
        <v>4.0</v>
      </c>
      <c r="O19" s="42">
        <v>2.0</v>
      </c>
      <c r="P19" s="45">
        <f t="array" ref="P19">(G19*1+H19*2+I19*3+J19*4)/E19</f>
        <v>0.4285714286</v>
      </c>
      <c r="Q19" s="45">
        <v>0.556</v>
      </c>
      <c r="R19" s="121">
        <f t="array" ref="R19">Q19+P19</f>
        <v>0.9845714286</v>
      </c>
      <c r="S19" s="2"/>
      <c r="T19" s="2"/>
      <c r="U19" s="2"/>
      <c r="V19" s="2"/>
      <c r="W19" s="2"/>
      <c r="X19" s="2"/>
      <c r="Y19" s="2"/>
      <c r="Z19" s="2"/>
    </row>
    <row r="20" ht="17.25" customHeight="1">
      <c r="A20" s="69" t="s">
        <v>24</v>
      </c>
      <c r="B20" s="42">
        <v>8.0</v>
      </c>
      <c r="C20" s="120">
        <v>0.333</v>
      </c>
      <c r="D20" s="42">
        <v>18.0</v>
      </c>
      <c r="E20" s="42">
        <v>15.0</v>
      </c>
      <c r="F20" s="42">
        <v>5.0</v>
      </c>
      <c r="G20" s="42">
        <v>3.0</v>
      </c>
      <c r="H20" s="42">
        <v>2.0</v>
      </c>
      <c r="I20" s="42">
        <v>0.0</v>
      </c>
      <c r="J20" s="42">
        <v>0.0</v>
      </c>
      <c r="K20" s="42">
        <v>4.0</v>
      </c>
      <c r="L20" s="42">
        <v>8.0</v>
      </c>
      <c r="M20" s="42">
        <v>6.0</v>
      </c>
      <c r="N20" s="42">
        <v>3.0</v>
      </c>
      <c r="O20" s="42">
        <v>2.0</v>
      </c>
      <c r="P20" s="45">
        <f t="array" ref="P20">(G20*1+H20*2+I20*3+J20*4)/E20</f>
        <v>0.4666666667</v>
      </c>
      <c r="Q20" s="45">
        <v>0.444</v>
      </c>
      <c r="R20" s="121">
        <f t="array" ref="R20">Q20+P20</f>
        <v>0.9106666667</v>
      </c>
      <c r="S20" s="2"/>
      <c r="T20" s="2"/>
      <c r="U20" s="2"/>
      <c r="V20" s="2"/>
      <c r="W20" s="2"/>
      <c r="X20" s="2"/>
      <c r="Y20" s="2"/>
      <c r="Z20" s="2"/>
    </row>
    <row r="21" ht="17.25" customHeight="1">
      <c r="A21" s="69" t="s">
        <v>56</v>
      </c>
      <c r="B21" s="42">
        <v>9.0</v>
      </c>
      <c r="C21" s="120">
        <v>0.56</v>
      </c>
      <c r="D21" s="42">
        <v>27.0</v>
      </c>
      <c r="E21" s="42">
        <v>25.0</v>
      </c>
      <c r="F21" s="42">
        <v>14.0</v>
      </c>
      <c r="G21" s="42">
        <v>13.0</v>
      </c>
      <c r="H21" s="42">
        <v>1.0</v>
      </c>
      <c r="I21" s="42">
        <v>0.0</v>
      </c>
      <c r="J21" s="42">
        <v>0.0</v>
      </c>
      <c r="K21" s="42">
        <v>5.0</v>
      </c>
      <c r="L21" s="42">
        <v>9.0</v>
      </c>
      <c r="M21" s="42">
        <v>4.0</v>
      </c>
      <c r="N21" s="42">
        <v>2.0</v>
      </c>
      <c r="O21" s="42">
        <v>2.0</v>
      </c>
      <c r="P21" s="45">
        <f t="array" ref="P21">(G21*1+H21*2+I21*3+J21*4)/E21</f>
        <v>0.6</v>
      </c>
      <c r="Q21" s="45">
        <v>0.593</v>
      </c>
      <c r="R21" s="121">
        <f t="array" ref="R21">Q21+P21</f>
        <v>1.193</v>
      </c>
      <c r="S21" s="2"/>
      <c r="T21" s="2"/>
      <c r="U21" s="2"/>
      <c r="V21" s="2"/>
      <c r="W21" s="2"/>
      <c r="X21" s="2"/>
      <c r="Y21" s="2"/>
      <c r="Z21" s="2"/>
    </row>
    <row r="22" ht="17.25" customHeight="1">
      <c r="A22" s="69" t="s">
        <v>53</v>
      </c>
      <c r="B22" s="42">
        <v>3.0</v>
      </c>
      <c r="C22" s="120">
        <v>0.25</v>
      </c>
      <c r="D22" s="42">
        <v>6.0</v>
      </c>
      <c r="E22" s="42">
        <v>4.0</v>
      </c>
      <c r="F22" s="42">
        <v>1.0</v>
      </c>
      <c r="G22" s="42">
        <v>1.0</v>
      </c>
      <c r="H22" s="42">
        <v>0.0</v>
      </c>
      <c r="I22" s="42">
        <v>0.0</v>
      </c>
      <c r="J22" s="42">
        <v>0.0</v>
      </c>
      <c r="K22" s="42">
        <v>5.0</v>
      </c>
      <c r="L22" s="42">
        <v>1.0</v>
      </c>
      <c r="M22" s="42">
        <v>4.0</v>
      </c>
      <c r="N22" s="42">
        <v>2.0</v>
      </c>
      <c r="O22" s="42">
        <v>1.0</v>
      </c>
      <c r="P22" s="45">
        <f t="array" ref="P22">(G22*1+H22*2+I22*3+J22*4)/E22</f>
        <v>0.25</v>
      </c>
      <c r="Q22" s="45">
        <v>0.5</v>
      </c>
      <c r="R22" s="121">
        <f t="array" ref="R22">Q22+P22</f>
        <v>0.75</v>
      </c>
      <c r="S22" s="2"/>
      <c r="T22" s="2"/>
      <c r="U22" s="2"/>
      <c r="V22" s="2"/>
      <c r="W22" s="2"/>
      <c r="X22" s="2"/>
      <c r="Y22" s="2"/>
      <c r="Z22" s="2"/>
    </row>
    <row r="23" ht="17.25" customHeight="1">
      <c r="A23" s="69" t="s">
        <v>21</v>
      </c>
      <c r="B23" s="42">
        <v>9.0</v>
      </c>
      <c r="C23" s="120">
        <v>0.5</v>
      </c>
      <c r="D23" s="42">
        <v>24.0</v>
      </c>
      <c r="E23" s="42">
        <v>22.0</v>
      </c>
      <c r="F23" s="42">
        <v>11.0</v>
      </c>
      <c r="G23" s="42">
        <v>6.0</v>
      </c>
      <c r="H23" s="42">
        <v>4.0</v>
      </c>
      <c r="I23" s="42">
        <v>1.0</v>
      </c>
      <c r="J23" s="42">
        <v>0.0</v>
      </c>
      <c r="K23" s="42">
        <v>9.0</v>
      </c>
      <c r="L23" s="42">
        <v>6.0</v>
      </c>
      <c r="M23" s="42">
        <v>3.0</v>
      </c>
      <c r="N23" s="42">
        <v>2.0</v>
      </c>
      <c r="O23" s="42">
        <v>3.0</v>
      </c>
      <c r="P23" s="45">
        <f t="array" ref="P23">(G23*1+H23*2+I23*3+J23*4)/E23</f>
        <v>0.7727272727</v>
      </c>
      <c r="Q23" s="45">
        <v>0.542</v>
      </c>
      <c r="R23" s="121">
        <f t="array" ref="R23">Q23+P23</f>
        <v>1.314727273</v>
      </c>
      <c r="S23" s="2"/>
      <c r="T23" s="2"/>
      <c r="U23" s="2"/>
      <c r="V23" s="2"/>
      <c r="W23" s="2"/>
      <c r="X23" s="2"/>
      <c r="Y23" s="2"/>
      <c r="Z23" s="2"/>
    </row>
    <row r="24" ht="17.25" customHeight="1">
      <c r="A24" s="69" t="s">
        <v>51</v>
      </c>
      <c r="B24" s="42">
        <v>0.0</v>
      </c>
      <c r="C24" s="120"/>
      <c r="D24" s="42">
        <v>0.0</v>
      </c>
      <c r="E24" s="42">
        <v>0.0</v>
      </c>
      <c r="F24" s="42">
        <v>0.0</v>
      </c>
      <c r="G24" s="42">
        <v>0.0</v>
      </c>
      <c r="H24" s="42">
        <v>0.0</v>
      </c>
      <c r="I24" s="42">
        <v>0.0</v>
      </c>
      <c r="J24" s="42">
        <v>0.0</v>
      </c>
      <c r="K24" s="42">
        <v>0.0</v>
      </c>
      <c r="L24" s="42">
        <v>0.0</v>
      </c>
      <c r="M24" s="42">
        <v>0.0</v>
      </c>
      <c r="N24" s="42">
        <v>0.0</v>
      </c>
      <c r="O24" s="42">
        <v>0.0</v>
      </c>
      <c r="P24" s="45">
        <v>0.0</v>
      </c>
      <c r="Q24" s="45">
        <v>0.0</v>
      </c>
      <c r="R24" s="121">
        <f t="array" ref="R24">Q24+P24</f>
        <v>0</v>
      </c>
      <c r="S24" s="2"/>
      <c r="T24" s="2"/>
      <c r="U24" s="2"/>
      <c r="V24" s="2"/>
      <c r="W24" s="2"/>
      <c r="X24" s="2"/>
      <c r="Y24" s="2"/>
      <c r="Z24" s="2"/>
    </row>
    <row r="25" ht="17.25" customHeight="1">
      <c r="A25" s="61" t="s">
        <v>121</v>
      </c>
      <c r="B25" s="122"/>
      <c r="C25" s="123">
        <f t="array" ref="C25">F25/E25</f>
        <v>0.4328358209</v>
      </c>
      <c r="D25" s="122">
        <f t="array" ref="D25">SUM(D4:D24)</f>
        <v>245</v>
      </c>
      <c r="E25" s="122">
        <f t="array" ref="E25">SUM(E4:E24)</f>
        <v>201</v>
      </c>
      <c r="F25" s="122">
        <f t="array" ref="F25">SUM(F4:F24)</f>
        <v>87</v>
      </c>
      <c r="G25" s="122">
        <f t="array" ref="G25">SUM(G4:G24)</f>
        <v>63</v>
      </c>
      <c r="H25" s="122">
        <f t="array" ref="H25">SUM(H4:H24)</f>
        <v>19</v>
      </c>
      <c r="I25" s="122">
        <f t="array" ref="I25">SUM(I4:I24)</f>
        <v>4</v>
      </c>
      <c r="J25" s="122">
        <f t="array" ref="J25">SUM(J4:J24)</f>
        <v>1</v>
      </c>
      <c r="K25" s="122">
        <f t="array" ref="K25">SUM(K4:K23)</f>
        <v>76</v>
      </c>
      <c r="L25" s="122">
        <f t="array" ref="L25">SUM(L4:L23)</f>
        <v>73</v>
      </c>
      <c r="M25" s="122">
        <f t="array" ref="M25">SUM(M4:M23)</f>
        <v>54</v>
      </c>
      <c r="N25" s="122">
        <f t="array" ref="N25">SUM(N4:N23)</f>
        <v>44</v>
      </c>
      <c r="O25" s="122">
        <f t="array" ref="O25">SUM(O4:O23)</f>
        <v>40</v>
      </c>
      <c r="P25" s="122"/>
      <c r="Q25" s="122"/>
      <c r="R25" s="122"/>
      <c r="S25" s="2"/>
      <c r="T25" s="2"/>
      <c r="U25" s="2"/>
      <c r="V25" s="2"/>
      <c r="W25" s="2"/>
      <c r="X25" s="2"/>
      <c r="Y25" s="2"/>
      <c r="Z25" s="2"/>
    </row>
    <row r="26" ht="16.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2"/>
      <c r="T26" s="2"/>
      <c r="U26" s="2"/>
      <c r="V26" s="2"/>
      <c r="W26" s="2"/>
      <c r="X26" s="2"/>
      <c r="Y26" s="2"/>
      <c r="Z26" s="2"/>
    </row>
    <row r="27" ht="17.25" customHeight="1">
      <c r="A27" s="38" t="s">
        <v>122</v>
      </c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6"/>
      <c r="R27" s="36"/>
      <c r="S27" s="2"/>
      <c r="T27" s="2"/>
      <c r="U27" s="2"/>
      <c r="V27" s="2"/>
      <c r="W27" s="2"/>
      <c r="X27" s="2"/>
      <c r="Y27" s="2"/>
      <c r="Z27" s="2"/>
    </row>
    <row r="28" ht="17.25" customHeight="1">
      <c r="A28" s="4" t="s">
        <v>1</v>
      </c>
      <c r="B28" s="4" t="s">
        <v>104</v>
      </c>
      <c r="C28" s="4" t="s">
        <v>123</v>
      </c>
      <c r="D28" s="4" t="s">
        <v>124</v>
      </c>
      <c r="E28" s="4" t="s">
        <v>125</v>
      </c>
      <c r="F28" s="4" t="s">
        <v>126</v>
      </c>
      <c r="G28" s="4" t="s">
        <v>106</v>
      </c>
      <c r="H28" s="4" t="s">
        <v>2</v>
      </c>
      <c r="I28" s="4" t="s">
        <v>127</v>
      </c>
      <c r="J28" s="4" t="s">
        <v>128</v>
      </c>
      <c r="K28" s="4" t="s">
        <v>129</v>
      </c>
      <c r="L28" s="4" t="s">
        <v>130</v>
      </c>
      <c r="M28" s="4" t="s">
        <v>4</v>
      </c>
      <c r="N28" s="4" t="s">
        <v>131</v>
      </c>
      <c r="O28" s="4" t="s">
        <v>132</v>
      </c>
      <c r="P28" s="4" t="s">
        <v>3</v>
      </c>
      <c r="Q28" s="41"/>
      <c r="R28" s="36"/>
      <c r="S28" s="2"/>
      <c r="T28" s="2"/>
      <c r="U28" s="2"/>
      <c r="V28" s="2"/>
      <c r="W28" s="2"/>
      <c r="X28" s="2"/>
      <c r="Y28" s="2"/>
      <c r="Z28" s="2"/>
    </row>
    <row r="29" ht="17.25" customHeight="1">
      <c r="A29" s="4" t="s">
        <v>55</v>
      </c>
      <c r="B29" s="42">
        <v>1.0</v>
      </c>
      <c r="C29" s="42">
        <v>0.0</v>
      </c>
      <c r="D29" s="42">
        <v>0.0</v>
      </c>
      <c r="E29" s="42">
        <v>0.0</v>
      </c>
      <c r="F29" s="42">
        <v>1.0</v>
      </c>
      <c r="G29" s="42">
        <v>0.0</v>
      </c>
      <c r="H29" s="42">
        <v>0.0</v>
      </c>
      <c r="I29" s="42">
        <v>0.0</v>
      </c>
      <c r="J29" s="42">
        <v>0.0</v>
      </c>
      <c r="K29" s="42">
        <v>1.0</v>
      </c>
      <c r="L29" s="42">
        <v>0.0</v>
      </c>
      <c r="M29" s="42">
        <v>0.0</v>
      </c>
      <c r="N29" s="42">
        <v>0.0</v>
      </c>
      <c r="O29" s="42">
        <v>0.0</v>
      </c>
      <c r="P29" s="71">
        <v>0.0</v>
      </c>
      <c r="Q29" s="41"/>
      <c r="R29" s="36"/>
      <c r="S29" s="2"/>
      <c r="T29" s="2"/>
      <c r="U29" s="2"/>
      <c r="V29" s="2"/>
      <c r="W29" s="2"/>
      <c r="X29" s="2"/>
      <c r="Y29" s="2"/>
      <c r="Z29" s="2"/>
    </row>
    <row r="30" ht="17.25" customHeight="1">
      <c r="A30" s="4" t="s">
        <v>42</v>
      </c>
      <c r="B30" s="42">
        <v>2.0</v>
      </c>
      <c r="C30" s="42">
        <v>0.0</v>
      </c>
      <c r="D30" s="42">
        <v>0.0</v>
      </c>
      <c r="E30" s="42">
        <v>0.0</v>
      </c>
      <c r="F30" s="42">
        <v>2.0</v>
      </c>
      <c r="G30" s="42">
        <v>0.0</v>
      </c>
      <c r="H30" s="42">
        <v>0.0</v>
      </c>
      <c r="I30" s="42">
        <v>0.0</v>
      </c>
      <c r="J30" s="42">
        <v>0.0</v>
      </c>
      <c r="K30" s="42">
        <v>2.0</v>
      </c>
      <c r="L30" s="42">
        <v>0.0</v>
      </c>
      <c r="M30" s="42">
        <v>0.0</v>
      </c>
      <c r="N30" s="42">
        <v>1.0</v>
      </c>
      <c r="O30" s="42">
        <v>0.0</v>
      </c>
      <c r="P30" s="71">
        <v>0.0</v>
      </c>
      <c r="Q30" s="41"/>
      <c r="R30" s="36"/>
      <c r="S30" s="2"/>
      <c r="T30" s="2"/>
      <c r="U30" s="2"/>
      <c r="V30" s="2"/>
      <c r="W30" s="2"/>
      <c r="X30" s="2"/>
      <c r="Y30" s="2"/>
      <c r="Z30" s="2"/>
    </row>
    <row r="31" ht="17.25" customHeight="1">
      <c r="A31" s="4" t="s">
        <v>20</v>
      </c>
      <c r="B31" s="42">
        <v>4.0</v>
      </c>
      <c r="C31" s="42">
        <v>2.0</v>
      </c>
      <c r="D31" s="42">
        <v>0.0</v>
      </c>
      <c r="E31" s="42">
        <v>0.0</v>
      </c>
      <c r="F31" s="42">
        <v>36.0</v>
      </c>
      <c r="G31" s="42">
        <v>30.0</v>
      </c>
      <c r="H31" s="42">
        <v>7.1</v>
      </c>
      <c r="I31" s="42">
        <v>10.0</v>
      </c>
      <c r="J31" s="42">
        <v>0.0</v>
      </c>
      <c r="K31" s="42">
        <v>6.0</v>
      </c>
      <c r="L31" s="42">
        <v>0.0</v>
      </c>
      <c r="M31" s="42">
        <v>5.0</v>
      </c>
      <c r="N31" s="42">
        <v>7.0</v>
      </c>
      <c r="O31" s="42">
        <v>3.0</v>
      </c>
      <c r="P31" s="71">
        <f t="array" ref="P31">O31*9/H31</f>
        <v>3.802816901</v>
      </c>
      <c r="Q31" s="41"/>
      <c r="R31" s="36"/>
      <c r="S31" s="2"/>
      <c r="T31" s="2"/>
      <c r="U31" s="2"/>
      <c r="V31" s="2"/>
      <c r="W31" s="2"/>
      <c r="X31" s="2"/>
      <c r="Y31" s="2"/>
      <c r="Z31" s="2"/>
    </row>
    <row r="32" ht="17.25" customHeight="1">
      <c r="A32" s="4" t="s">
        <v>21</v>
      </c>
      <c r="B32" s="42">
        <v>9.0</v>
      </c>
      <c r="C32" s="42">
        <v>2.0</v>
      </c>
      <c r="D32" s="42">
        <v>4.0</v>
      </c>
      <c r="E32" s="42">
        <v>1.0</v>
      </c>
      <c r="F32" s="42">
        <v>180.0</v>
      </c>
      <c r="G32" s="42">
        <v>126.0</v>
      </c>
      <c r="H32" s="42">
        <v>26.0</v>
      </c>
      <c r="I32" s="42">
        <v>40.0</v>
      </c>
      <c r="J32" s="42">
        <v>0.0</v>
      </c>
      <c r="K32" s="42">
        <v>46.0</v>
      </c>
      <c r="L32" s="42">
        <v>7.0</v>
      </c>
      <c r="M32" s="42">
        <v>55.0</v>
      </c>
      <c r="N32" s="42">
        <v>58.0</v>
      </c>
      <c r="O32" s="42">
        <v>25.0</v>
      </c>
      <c r="P32" s="71">
        <f t="array" ref="P32">O32*9/H32</f>
        <v>8.653846154</v>
      </c>
      <c r="Q32" s="41"/>
      <c r="R32" s="36"/>
      <c r="S32" s="2"/>
      <c r="T32" s="2"/>
      <c r="U32" s="2"/>
      <c r="V32" s="2"/>
      <c r="W32" s="2"/>
      <c r="X32" s="2"/>
      <c r="Y32" s="2"/>
      <c r="Z32" s="2"/>
    </row>
    <row r="33" ht="17.25" customHeight="1">
      <c r="A33" s="4" t="s">
        <v>53</v>
      </c>
      <c r="B33" s="42">
        <v>3.0</v>
      </c>
      <c r="C33" s="42">
        <v>2.0</v>
      </c>
      <c r="D33" s="42">
        <v>0.0</v>
      </c>
      <c r="E33" s="42">
        <v>0.0</v>
      </c>
      <c r="F33" s="42">
        <v>44.0</v>
      </c>
      <c r="G33" s="42">
        <v>26.0</v>
      </c>
      <c r="H33" s="42">
        <v>7.0</v>
      </c>
      <c r="I33" s="42">
        <v>9.0</v>
      </c>
      <c r="J33" s="42">
        <v>0.0</v>
      </c>
      <c r="K33" s="42">
        <v>17.0</v>
      </c>
      <c r="L33" s="42">
        <v>0.0</v>
      </c>
      <c r="M33" s="42">
        <v>10.0</v>
      </c>
      <c r="N33" s="42">
        <v>10.0</v>
      </c>
      <c r="O33" s="42">
        <v>8.0</v>
      </c>
      <c r="P33" s="71">
        <f t="array" ref="P33">O33*9/H33</f>
        <v>10.28571429</v>
      </c>
      <c r="Q33" s="41"/>
      <c r="R33" s="36"/>
      <c r="S33" s="2"/>
      <c r="T33" s="2"/>
      <c r="U33" s="2"/>
      <c r="V33" s="2"/>
      <c r="W33" s="2"/>
      <c r="X33" s="2"/>
      <c r="Y33" s="2"/>
      <c r="Z33" s="2"/>
    </row>
    <row r="34" ht="17.25" customHeight="1">
      <c r="A34" s="4" t="s">
        <v>22</v>
      </c>
      <c r="B34" s="42">
        <v>3.0</v>
      </c>
      <c r="C34" s="42">
        <v>0.0</v>
      </c>
      <c r="D34" s="42">
        <v>0.0</v>
      </c>
      <c r="E34" s="42">
        <v>0.0</v>
      </c>
      <c r="F34" s="42">
        <v>16.0</v>
      </c>
      <c r="G34" s="42">
        <v>9.0</v>
      </c>
      <c r="H34" s="42">
        <v>2.0</v>
      </c>
      <c r="I34" s="42">
        <v>4.0</v>
      </c>
      <c r="J34" s="42">
        <v>0.0</v>
      </c>
      <c r="K34" s="42">
        <v>6.0</v>
      </c>
      <c r="L34" s="42">
        <v>0.0</v>
      </c>
      <c r="M34" s="42">
        <v>2.0</v>
      </c>
      <c r="N34" s="42">
        <v>6.0</v>
      </c>
      <c r="O34" s="42">
        <v>5.0</v>
      </c>
      <c r="P34" s="71">
        <f t="array" ref="P34">O34*9/H34</f>
        <v>22.5</v>
      </c>
      <c r="Q34" s="41"/>
      <c r="R34" s="36"/>
      <c r="S34" s="2"/>
      <c r="T34" s="2"/>
      <c r="U34" s="2"/>
      <c r="V34" s="2"/>
      <c r="W34" s="2"/>
      <c r="X34" s="2"/>
      <c r="Y34" s="2"/>
      <c r="Z34" s="2"/>
    </row>
    <row r="35" ht="17.25" customHeight="1">
      <c r="A35" s="61" t="s">
        <v>121</v>
      </c>
      <c r="B35" s="79"/>
      <c r="C35" s="79">
        <f t="array" ref="C35">SUM(C29:C34)</f>
        <v>6</v>
      </c>
      <c r="D35" s="79">
        <f t="array" ref="D35">SUM(D29:D34)</f>
        <v>4</v>
      </c>
      <c r="E35" s="79">
        <f t="array" ref="E35">SUM(E29:E34)</f>
        <v>1</v>
      </c>
      <c r="F35" s="79">
        <f t="array" ref="F35">SUM(F29:F34)</f>
        <v>279</v>
      </c>
      <c r="G35" s="79">
        <f t="array" ref="G35">SUM(G29:G34)</f>
        <v>191</v>
      </c>
      <c r="H35" s="80">
        <f t="array" ref="H35">SUM(H29:H34)</f>
        <v>42.1</v>
      </c>
      <c r="I35" s="79">
        <f t="array" ref="I35">SUM(I29:I34)</f>
        <v>63</v>
      </c>
      <c r="J35" s="79">
        <f t="array" ref="J35">SUM(J29:J34)</f>
        <v>0</v>
      </c>
      <c r="K35" s="79">
        <f t="array" ref="K35">SUM(K29:K34)</f>
        <v>78</v>
      </c>
      <c r="L35" s="79">
        <f t="array" ref="L35">SUM(L29:L34)</f>
        <v>7</v>
      </c>
      <c r="M35" s="79">
        <f t="array" ref="M35">SUM(M29:M34)</f>
        <v>72</v>
      </c>
      <c r="N35" s="79">
        <f t="array" ref="N35">SUM(N29:N34)</f>
        <v>82</v>
      </c>
      <c r="O35" s="79">
        <f t="array" ref="O35">SUM(O29:O34)</f>
        <v>41</v>
      </c>
      <c r="P35" s="81">
        <f t="array" ref="P35">O35*9/H35</f>
        <v>8.764845606</v>
      </c>
      <c r="Q35" s="41"/>
      <c r="R35" s="36"/>
      <c r="S35" s="2"/>
      <c r="T35" s="2"/>
      <c r="U35" s="2"/>
      <c r="V35" s="2"/>
      <c r="W35" s="2"/>
      <c r="X35" s="2"/>
      <c r="Y35" s="2"/>
      <c r="Z35" s="2"/>
    </row>
    <row r="36" ht="16.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6.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6.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6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6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6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6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6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6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6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6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6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6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6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6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6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6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6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6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6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0.75" footer="0.0" header="0.0" left="0.699722" right="0.699722" top="0.75"/>
  <pageSetup orientation="portrait"/>
  <headerFooter>
    <oddFooter>&amp;C000000&amp;P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20" width="7.13"/>
    <col customWidth="1" min="21" max="21" width="7.0"/>
    <col customWidth="1" min="22" max="26" width="7.88"/>
  </cols>
  <sheetData>
    <row r="1" ht="26.25" customHeight="1">
      <c r="A1" s="35" t="s">
        <v>159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2"/>
      <c r="W1" s="2"/>
      <c r="X1" s="2"/>
      <c r="Y1" s="2"/>
      <c r="Z1" s="2"/>
    </row>
    <row r="2" ht="17.25" customHeight="1">
      <c r="A2" s="38" t="s">
        <v>103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6"/>
      <c r="T2" s="36"/>
      <c r="U2" s="36"/>
      <c r="V2" s="2"/>
      <c r="W2" s="2"/>
      <c r="X2" s="2"/>
      <c r="Y2" s="2"/>
      <c r="Z2" s="2"/>
    </row>
    <row r="3" ht="18.75" customHeight="1">
      <c r="A3" s="69" t="s">
        <v>1</v>
      </c>
      <c r="B3" s="4" t="s">
        <v>104</v>
      </c>
      <c r="C3" s="4" t="s">
        <v>25</v>
      </c>
      <c r="D3" s="4" t="s">
        <v>105</v>
      </c>
      <c r="E3" s="4" t="s">
        <v>106</v>
      </c>
      <c r="F3" s="4" t="s">
        <v>107</v>
      </c>
      <c r="G3" s="4" t="s">
        <v>108</v>
      </c>
      <c r="H3" s="4" t="s">
        <v>109</v>
      </c>
      <c r="I3" s="4" t="s">
        <v>110</v>
      </c>
      <c r="J3" s="4" t="s">
        <v>111</v>
      </c>
      <c r="K3" s="4" t="s">
        <v>26</v>
      </c>
      <c r="L3" s="4" t="s">
        <v>27</v>
      </c>
      <c r="M3" s="4" t="s">
        <v>28</v>
      </c>
      <c r="N3" s="4" t="s">
        <v>112</v>
      </c>
      <c r="O3" s="4" t="s">
        <v>113</v>
      </c>
      <c r="P3" s="4" t="s">
        <v>115</v>
      </c>
      <c r="Q3" s="4" t="s">
        <v>116</v>
      </c>
      <c r="R3" s="4" t="s">
        <v>29</v>
      </c>
      <c r="S3" s="41"/>
      <c r="T3" s="36"/>
      <c r="U3" s="36"/>
      <c r="V3" s="2"/>
      <c r="W3" s="2"/>
      <c r="X3" s="2"/>
      <c r="Y3" s="2"/>
      <c r="Z3" s="2"/>
    </row>
    <row r="4" ht="16.5" customHeight="1">
      <c r="A4" s="69" t="s">
        <v>42</v>
      </c>
      <c r="B4" s="42">
        <v>1.0</v>
      </c>
      <c r="C4" s="114">
        <v>0.0</v>
      </c>
      <c r="D4" s="42">
        <v>0.0</v>
      </c>
      <c r="E4" s="42">
        <v>0.0</v>
      </c>
      <c r="F4" s="42">
        <v>0.0</v>
      </c>
      <c r="G4" s="42">
        <v>0.0</v>
      </c>
      <c r="H4" s="42">
        <v>0.0</v>
      </c>
      <c r="I4" s="42">
        <v>0.0</v>
      </c>
      <c r="J4" s="42">
        <v>0.0</v>
      </c>
      <c r="K4" s="42">
        <v>0.0</v>
      </c>
      <c r="L4" s="42">
        <v>0.0</v>
      </c>
      <c r="M4" s="42">
        <v>0.0</v>
      </c>
      <c r="N4" s="42">
        <v>0.0</v>
      </c>
      <c r="O4" s="42">
        <v>0.0</v>
      </c>
      <c r="P4" s="45">
        <v>0.0</v>
      </c>
      <c r="Q4" s="45">
        <v>0.0</v>
      </c>
      <c r="R4" s="47">
        <f t="array" ref="R4">Q4+P4</f>
        <v>0</v>
      </c>
      <c r="S4" s="41"/>
      <c r="T4" s="36"/>
      <c r="U4" s="36"/>
      <c r="V4" s="2"/>
      <c r="W4" s="2"/>
      <c r="X4" s="2"/>
      <c r="Y4" s="2"/>
      <c r="Z4" s="2"/>
    </row>
    <row r="5" ht="17.25" customHeight="1">
      <c r="A5" s="69" t="s">
        <v>54</v>
      </c>
      <c r="B5" s="42">
        <v>5.0</v>
      </c>
      <c r="C5" s="114">
        <v>0.5</v>
      </c>
      <c r="D5" s="42">
        <v>12.0</v>
      </c>
      <c r="E5" s="42">
        <v>8.0</v>
      </c>
      <c r="F5" s="42">
        <v>4.0</v>
      </c>
      <c r="G5" s="42">
        <v>4.0</v>
      </c>
      <c r="H5" s="42">
        <v>0.0</v>
      </c>
      <c r="I5" s="42">
        <v>0.0</v>
      </c>
      <c r="J5" s="42">
        <v>0.0</v>
      </c>
      <c r="K5" s="42">
        <v>3.0</v>
      </c>
      <c r="L5" s="42">
        <v>5.0</v>
      </c>
      <c r="M5" s="42">
        <v>1.0</v>
      </c>
      <c r="N5" s="42">
        <v>4.0</v>
      </c>
      <c r="O5" s="42">
        <v>3.0</v>
      </c>
      <c r="P5" s="45">
        <f t="array" ref="P5">(G5*1+H5*2+I5*3+J5*4)/E5</f>
        <v>0.5</v>
      </c>
      <c r="Q5" s="45">
        <v>0.667</v>
      </c>
      <c r="R5" s="47">
        <f t="array" ref="R5">Q5+P5</f>
        <v>1.167</v>
      </c>
      <c r="S5" s="41"/>
      <c r="T5" s="36"/>
      <c r="U5" s="36"/>
      <c r="V5" s="2"/>
      <c r="W5" s="2"/>
      <c r="X5" s="2"/>
      <c r="Y5" s="2"/>
      <c r="Z5" s="2"/>
    </row>
    <row r="6" ht="17.25" customHeight="1">
      <c r="A6" s="69" t="s">
        <v>41</v>
      </c>
      <c r="B6" s="42">
        <v>6.0</v>
      </c>
      <c r="C6" s="114">
        <v>0.417</v>
      </c>
      <c r="D6" s="42">
        <v>15.0</v>
      </c>
      <c r="E6" s="42">
        <v>12.0</v>
      </c>
      <c r="F6" s="42">
        <v>5.0</v>
      </c>
      <c r="G6" s="42">
        <v>3.0</v>
      </c>
      <c r="H6" s="42">
        <v>1.0</v>
      </c>
      <c r="I6" s="42">
        <v>1.0</v>
      </c>
      <c r="J6" s="42">
        <v>0.0</v>
      </c>
      <c r="K6" s="42">
        <v>8.0</v>
      </c>
      <c r="L6" s="42">
        <v>7.0</v>
      </c>
      <c r="M6" s="42">
        <v>3.0</v>
      </c>
      <c r="N6" s="42">
        <v>3.0</v>
      </c>
      <c r="O6" s="42">
        <v>2.0</v>
      </c>
      <c r="P6" s="45">
        <f t="array" ref="P6">(G6*1+H6*2+I6*3+J6*4)/E6</f>
        <v>0.6666666667</v>
      </c>
      <c r="Q6" s="45">
        <v>0.533</v>
      </c>
      <c r="R6" s="47">
        <f t="array" ref="R6">Q6+P6</f>
        <v>1.199666667</v>
      </c>
      <c r="S6" s="41"/>
      <c r="T6" s="36"/>
      <c r="U6" s="36"/>
      <c r="V6" s="2"/>
      <c r="W6" s="2"/>
      <c r="X6" s="2"/>
      <c r="Y6" s="2"/>
      <c r="Z6" s="2"/>
    </row>
    <row r="7" ht="17.25" customHeight="1">
      <c r="A7" s="69" t="s">
        <v>55</v>
      </c>
      <c r="B7" s="42">
        <v>1.0</v>
      </c>
      <c r="C7" s="114">
        <v>0.0</v>
      </c>
      <c r="D7" s="42">
        <v>4.0</v>
      </c>
      <c r="E7" s="42">
        <v>4.0</v>
      </c>
      <c r="F7" s="42">
        <v>0.0</v>
      </c>
      <c r="G7" s="42">
        <v>0.0</v>
      </c>
      <c r="H7" s="42">
        <v>0.0</v>
      </c>
      <c r="I7" s="42">
        <v>0.0</v>
      </c>
      <c r="J7" s="42">
        <v>0.0</v>
      </c>
      <c r="K7" s="42">
        <v>0.0</v>
      </c>
      <c r="L7" s="42">
        <v>3.0</v>
      </c>
      <c r="M7" s="42">
        <v>0.0</v>
      </c>
      <c r="N7" s="42">
        <v>0.0</v>
      </c>
      <c r="O7" s="42">
        <v>0.0</v>
      </c>
      <c r="P7" s="45">
        <f t="array" ref="P7">(G7*1+H7*2+I7*3+J7*4)/E7</f>
        <v>0</v>
      </c>
      <c r="Q7" s="45">
        <v>0.0</v>
      </c>
      <c r="R7" s="47">
        <f t="array" ref="R7">Q7+P7</f>
        <v>0</v>
      </c>
      <c r="S7" s="41"/>
      <c r="T7" s="36"/>
      <c r="U7" s="36"/>
      <c r="V7" s="2"/>
      <c r="W7" s="2"/>
      <c r="X7" s="2"/>
      <c r="Y7" s="2"/>
      <c r="Z7" s="2"/>
    </row>
    <row r="8" ht="17.25" customHeight="1">
      <c r="A8" s="69" t="s">
        <v>43</v>
      </c>
      <c r="B8" s="42">
        <v>7.0</v>
      </c>
      <c r="C8" s="114">
        <v>0.455</v>
      </c>
      <c r="D8" s="42">
        <v>17.0</v>
      </c>
      <c r="E8" s="42">
        <v>11.0</v>
      </c>
      <c r="F8" s="42">
        <v>5.0</v>
      </c>
      <c r="G8" s="42">
        <v>3.0</v>
      </c>
      <c r="H8" s="42">
        <v>1.0</v>
      </c>
      <c r="I8" s="42">
        <v>1.0</v>
      </c>
      <c r="J8" s="42">
        <v>0.0</v>
      </c>
      <c r="K8" s="42">
        <v>6.0</v>
      </c>
      <c r="L8" s="42">
        <v>4.0</v>
      </c>
      <c r="M8" s="42">
        <v>2.0</v>
      </c>
      <c r="N8" s="42">
        <v>6.0</v>
      </c>
      <c r="O8" s="42">
        <v>1.0</v>
      </c>
      <c r="P8" s="45">
        <f t="array" ref="P8">(G8*1+H8*2+I8*3+J8*4)/E8</f>
        <v>0.7272727273</v>
      </c>
      <c r="Q8" s="45">
        <v>0.647</v>
      </c>
      <c r="R8" s="47">
        <f t="array" ref="R8">Q8+P8</f>
        <v>1.374272727</v>
      </c>
      <c r="S8" s="41"/>
      <c r="T8" s="36"/>
      <c r="U8" s="36"/>
      <c r="V8" s="2"/>
      <c r="W8" s="2"/>
      <c r="X8" s="2"/>
      <c r="Y8" s="2"/>
      <c r="Z8" s="2"/>
    </row>
    <row r="9" ht="17.25" customHeight="1">
      <c r="A9" s="69" t="s">
        <v>19</v>
      </c>
      <c r="B9" s="42">
        <v>6.0</v>
      </c>
      <c r="C9" s="114">
        <v>0.091</v>
      </c>
      <c r="D9" s="42">
        <v>16.0</v>
      </c>
      <c r="E9" s="42">
        <v>11.0</v>
      </c>
      <c r="F9" s="42">
        <v>1.0</v>
      </c>
      <c r="G9" s="42">
        <v>1.0</v>
      </c>
      <c r="H9" s="42">
        <v>0.0</v>
      </c>
      <c r="I9" s="42">
        <v>0.0</v>
      </c>
      <c r="J9" s="42">
        <v>0.0</v>
      </c>
      <c r="K9" s="42">
        <v>2.0</v>
      </c>
      <c r="L9" s="42">
        <v>2.0</v>
      </c>
      <c r="M9" s="42">
        <v>4.0</v>
      </c>
      <c r="N9" s="42">
        <v>5.0</v>
      </c>
      <c r="O9" s="42">
        <v>9.0</v>
      </c>
      <c r="P9" s="45">
        <f t="array" ref="P9">(G9*1+H9*2+I9*3+J9*4)/E9</f>
        <v>0.09090909091</v>
      </c>
      <c r="Q9" s="45">
        <v>0.375</v>
      </c>
      <c r="R9" s="47">
        <f t="array" ref="R9">Q9+P9</f>
        <v>0.4659090909</v>
      </c>
      <c r="S9" s="41"/>
      <c r="T9" s="36"/>
      <c r="U9" s="36"/>
      <c r="V9" s="2"/>
      <c r="W9" s="2"/>
      <c r="X9" s="2"/>
      <c r="Y9" s="2"/>
      <c r="Z9" s="2"/>
    </row>
    <row r="10" ht="17.25" customHeight="1">
      <c r="A10" s="69" t="s">
        <v>40</v>
      </c>
      <c r="B10" s="42">
        <v>6.0</v>
      </c>
      <c r="C10" s="114">
        <v>0.75</v>
      </c>
      <c r="D10" s="42">
        <v>18.0</v>
      </c>
      <c r="E10" s="42">
        <v>12.0</v>
      </c>
      <c r="F10" s="42">
        <v>9.0</v>
      </c>
      <c r="G10" s="42">
        <v>8.0</v>
      </c>
      <c r="H10" s="42">
        <v>1.0</v>
      </c>
      <c r="I10" s="42">
        <v>0.0</v>
      </c>
      <c r="J10" s="42">
        <v>0.0</v>
      </c>
      <c r="K10" s="42">
        <v>11.0</v>
      </c>
      <c r="L10" s="42">
        <v>8.0</v>
      </c>
      <c r="M10" s="42">
        <v>17.0</v>
      </c>
      <c r="N10" s="42">
        <v>6.0</v>
      </c>
      <c r="O10" s="42">
        <v>0.0</v>
      </c>
      <c r="P10" s="45">
        <f t="array" ref="P10">(G10*1+H10*2+I10*3+J10*4)/E10</f>
        <v>0.8333333333</v>
      </c>
      <c r="Q10" s="45">
        <v>0.833</v>
      </c>
      <c r="R10" s="47">
        <f t="array" ref="R10">Q10+P10</f>
        <v>1.666333333</v>
      </c>
      <c r="S10" s="41"/>
      <c r="T10" s="36"/>
      <c r="U10" s="36"/>
      <c r="V10" s="2"/>
      <c r="W10" s="2"/>
      <c r="X10" s="2"/>
      <c r="Y10" s="2"/>
      <c r="Z10" s="2"/>
    </row>
    <row r="11" ht="17.25" customHeight="1">
      <c r="A11" s="69" t="s">
        <v>44</v>
      </c>
      <c r="B11" s="42">
        <v>6.0</v>
      </c>
      <c r="C11" s="114">
        <v>0.231</v>
      </c>
      <c r="D11" s="42">
        <v>14.0</v>
      </c>
      <c r="E11" s="42">
        <v>13.0</v>
      </c>
      <c r="F11" s="42">
        <v>3.0</v>
      </c>
      <c r="G11" s="42">
        <v>2.0</v>
      </c>
      <c r="H11" s="42">
        <v>1.0</v>
      </c>
      <c r="I11" s="42">
        <v>0.0</v>
      </c>
      <c r="J11" s="42">
        <v>0.0</v>
      </c>
      <c r="K11" s="42">
        <v>3.0</v>
      </c>
      <c r="L11" s="42">
        <v>4.0</v>
      </c>
      <c r="M11" s="42">
        <v>2.0</v>
      </c>
      <c r="N11" s="42">
        <v>1.0</v>
      </c>
      <c r="O11" s="42">
        <v>4.0</v>
      </c>
      <c r="P11" s="45">
        <f t="array" ref="P11">(G11*1+H11*2+I11*3+J11*4)/E11</f>
        <v>0.3076923077</v>
      </c>
      <c r="Q11" s="45">
        <v>0.286</v>
      </c>
      <c r="R11" s="47">
        <f t="array" ref="R11">Q11+P11</f>
        <v>0.5936923077</v>
      </c>
      <c r="S11" s="41"/>
      <c r="T11" s="36"/>
      <c r="U11" s="36"/>
      <c r="V11" s="2"/>
      <c r="W11" s="2"/>
      <c r="X11" s="2"/>
      <c r="Y11" s="2"/>
      <c r="Z11" s="2"/>
    </row>
    <row r="12" ht="17.25" customHeight="1">
      <c r="A12" s="69" t="s">
        <v>46</v>
      </c>
      <c r="B12" s="42">
        <v>0.0</v>
      </c>
      <c r="C12" s="114">
        <v>0.0</v>
      </c>
      <c r="D12" s="42">
        <v>0.0</v>
      </c>
      <c r="E12" s="42">
        <v>0.0</v>
      </c>
      <c r="F12" s="42">
        <v>0.0</v>
      </c>
      <c r="G12" s="42">
        <v>0.0</v>
      </c>
      <c r="H12" s="42">
        <v>0.0</v>
      </c>
      <c r="I12" s="42">
        <v>0.0</v>
      </c>
      <c r="J12" s="42">
        <v>0.0</v>
      </c>
      <c r="K12" s="42">
        <v>0.0</v>
      </c>
      <c r="L12" s="42">
        <v>0.0</v>
      </c>
      <c r="M12" s="42">
        <v>0.0</v>
      </c>
      <c r="N12" s="42">
        <v>0.0</v>
      </c>
      <c r="O12" s="42">
        <v>0.0</v>
      </c>
      <c r="P12" s="45">
        <v>0.0</v>
      </c>
      <c r="Q12" s="45">
        <v>0.0</v>
      </c>
      <c r="R12" s="47">
        <f t="array" ref="R12">Q12+P12</f>
        <v>0</v>
      </c>
      <c r="S12" s="41"/>
      <c r="T12" s="36"/>
      <c r="U12" s="36"/>
      <c r="V12" s="2"/>
      <c r="W12" s="2"/>
      <c r="X12" s="2"/>
      <c r="Y12" s="2"/>
      <c r="Z12" s="2"/>
    </row>
    <row r="13" ht="17.25" customHeight="1">
      <c r="A13" s="69" t="s">
        <v>20</v>
      </c>
      <c r="B13" s="42">
        <v>6.0</v>
      </c>
      <c r="C13" s="114">
        <v>0.462</v>
      </c>
      <c r="D13" s="42">
        <v>15.0</v>
      </c>
      <c r="E13" s="42">
        <v>13.0</v>
      </c>
      <c r="F13" s="42">
        <v>6.0</v>
      </c>
      <c r="G13" s="42">
        <v>0.0</v>
      </c>
      <c r="H13" s="42">
        <v>5.0</v>
      </c>
      <c r="I13" s="42">
        <v>1.0</v>
      </c>
      <c r="J13" s="42">
        <v>0.0</v>
      </c>
      <c r="K13" s="42">
        <v>5.0</v>
      </c>
      <c r="L13" s="42">
        <v>9.0</v>
      </c>
      <c r="M13" s="42">
        <v>0.0</v>
      </c>
      <c r="N13" s="42">
        <v>2.0</v>
      </c>
      <c r="O13" s="42">
        <v>1.0</v>
      </c>
      <c r="P13" s="45">
        <f t="array" ref="P13">(G13*1+H13*2+I13*3+J13*4)/E13</f>
        <v>1</v>
      </c>
      <c r="Q13" s="45">
        <v>0.533</v>
      </c>
      <c r="R13" s="47">
        <f t="array" ref="R13">Q13+P13</f>
        <v>1.533</v>
      </c>
      <c r="S13" s="41"/>
      <c r="T13" s="36"/>
      <c r="U13" s="36"/>
      <c r="V13" s="2"/>
      <c r="W13" s="2"/>
      <c r="X13" s="2"/>
      <c r="Y13" s="2"/>
      <c r="Z13" s="2"/>
    </row>
    <row r="14" ht="17.25" customHeight="1">
      <c r="A14" s="69" t="s">
        <v>120</v>
      </c>
      <c r="B14" s="42">
        <v>4.0</v>
      </c>
      <c r="C14" s="114">
        <v>0.0</v>
      </c>
      <c r="D14" s="42">
        <v>9.0</v>
      </c>
      <c r="E14" s="42">
        <v>5.0</v>
      </c>
      <c r="F14" s="42">
        <v>0.0</v>
      </c>
      <c r="G14" s="42">
        <v>0.0</v>
      </c>
      <c r="H14" s="42">
        <v>0.0</v>
      </c>
      <c r="I14" s="42">
        <v>0.0</v>
      </c>
      <c r="J14" s="42">
        <v>0.0</v>
      </c>
      <c r="K14" s="42">
        <v>2.0</v>
      </c>
      <c r="L14" s="42">
        <v>1.0</v>
      </c>
      <c r="M14" s="42">
        <v>1.0</v>
      </c>
      <c r="N14" s="42">
        <v>4.0</v>
      </c>
      <c r="O14" s="42">
        <v>3.0</v>
      </c>
      <c r="P14" s="45">
        <f t="array" ref="P14">(G14*1+H14*2+I14*3+J14*4)/E14</f>
        <v>0</v>
      </c>
      <c r="Q14" s="45">
        <v>0.444</v>
      </c>
      <c r="R14" s="47">
        <f t="array" ref="R14">Q14+P14</f>
        <v>0.444</v>
      </c>
      <c r="S14" s="41"/>
      <c r="T14" s="36"/>
      <c r="U14" s="36"/>
      <c r="V14" s="2"/>
      <c r="W14" s="2"/>
      <c r="X14" s="2"/>
      <c r="Y14" s="2"/>
      <c r="Z14" s="2"/>
    </row>
    <row r="15" ht="17.25" customHeight="1">
      <c r="A15" s="69" t="s">
        <v>48</v>
      </c>
      <c r="B15" s="42">
        <v>1.0</v>
      </c>
      <c r="C15" s="114">
        <v>0.0</v>
      </c>
      <c r="D15" s="42">
        <v>4.0</v>
      </c>
      <c r="E15" s="42">
        <v>3.0</v>
      </c>
      <c r="F15" s="42">
        <v>0.0</v>
      </c>
      <c r="G15" s="42">
        <v>0.0</v>
      </c>
      <c r="H15" s="42">
        <v>0.0</v>
      </c>
      <c r="I15" s="42">
        <v>0.0</v>
      </c>
      <c r="J15" s="42">
        <v>0.0</v>
      </c>
      <c r="K15" s="42">
        <v>1.0</v>
      </c>
      <c r="L15" s="42">
        <v>0.0</v>
      </c>
      <c r="M15" s="42">
        <v>0.0</v>
      </c>
      <c r="N15" s="42">
        <v>1.0</v>
      </c>
      <c r="O15" s="42">
        <v>2.0</v>
      </c>
      <c r="P15" s="45">
        <f t="array" ref="P15">(G15*1+H15*2+I15*3+J15*4)/E15</f>
        <v>0</v>
      </c>
      <c r="Q15" s="45">
        <v>0.25</v>
      </c>
      <c r="R15" s="47">
        <f t="array" ref="R15">Q15+P15</f>
        <v>0.25</v>
      </c>
      <c r="S15" s="41"/>
      <c r="T15" s="36"/>
      <c r="U15" s="36"/>
      <c r="V15" s="2"/>
      <c r="W15" s="2"/>
      <c r="X15" s="2"/>
      <c r="Y15" s="2"/>
      <c r="Z15" s="2"/>
    </row>
    <row r="16" ht="17.25" customHeight="1">
      <c r="A16" s="69" t="s">
        <v>22</v>
      </c>
      <c r="B16" s="42">
        <v>5.0</v>
      </c>
      <c r="C16" s="114">
        <v>0.2</v>
      </c>
      <c r="D16" s="42">
        <v>8.0</v>
      </c>
      <c r="E16" s="42">
        <v>5.0</v>
      </c>
      <c r="F16" s="42">
        <v>1.0</v>
      </c>
      <c r="G16" s="42">
        <v>1.0</v>
      </c>
      <c r="H16" s="42">
        <v>0.0</v>
      </c>
      <c r="I16" s="42">
        <v>0.0</v>
      </c>
      <c r="J16" s="42">
        <v>0.0</v>
      </c>
      <c r="K16" s="42">
        <v>2.0</v>
      </c>
      <c r="L16" s="42">
        <v>1.0</v>
      </c>
      <c r="M16" s="42">
        <v>2.0</v>
      </c>
      <c r="N16" s="42">
        <v>3.0</v>
      </c>
      <c r="O16" s="42">
        <v>1.0</v>
      </c>
      <c r="P16" s="45">
        <f t="array" ref="P16">(G16*1+H16*2+I16*3+J16*4)/E16</f>
        <v>0.2</v>
      </c>
      <c r="Q16" s="45">
        <v>0.5</v>
      </c>
      <c r="R16" s="47">
        <f t="array" ref="R16">Q16+P16</f>
        <v>0.7</v>
      </c>
      <c r="S16" s="41"/>
      <c r="T16" s="36"/>
      <c r="U16" s="36"/>
      <c r="V16" s="2"/>
      <c r="W16" s="2"/>
      <c r="X16" s="2"/>
      <c r="Y16" s="2"/>
      <c r="Z16" s="2"/>
    </row>
    <row r="17" ht="17.25" customHeight="1">
      <c r="A17" s="69" t="s">
        <v>23</v>
      </c>
      <c r="B17" s="42">
        <v>0.0</v>
      </c>
      <c r="C17" s="114">
        <v>0.0</v>
      </c>
      <c r="D17" s="42">
        <v>0.0</v>
      </c>
      <c r="E17" s="42">
        <v>0.0</v>
      </c>
      <c r="F17" s="42">
        <v>0.0</v>
      </c>
      <c r="G17" s="42">
        <v>0.0</v>
      </c>
      <c r="H17" s="42">
        <v>0.0</v>
      </c>
      <c r="I17" s="42">
        <v>0.0</v>
      </c>
      <c r="J17" s="42">
        <v>0.0</v>
      </c>
      <c r="K17" s="42">
        <v>0.0</v>
      </c>
      <c r="L17" s="42">
        <v>0.0</v>
      </c>
      <c r="M17" s="42">
        <v>0.0</v>
      </c>
      <c r="N17" s="42">
        <v>0.0</v>
      </c>
      <c r="O17" s="42">
        <v>0.0</v>
      </c>
      <c r="P17" s="45">
        <v>0.0</v>
      </c>
      <c r="Q17" s="45">
        <v>0.0</v>
      </c>
      <c r="R17" s="47">
        <f t="array" ref="R17">Q17+P17</f>
        <v>0</v>
      </c>
      <c r="S17" s="41"/>
      <c r="T17" s="36"/>
      <c r="U17" s="36"/>
      <c r="V17" s="2"/>
      <c r="W17" s="2"/>
      <c r="X17" s="2"/>
      <c r="Y17" s="2"/>
      <c r="Z17" s="2"/>
    </row>
    <row r="18" ht="17.25" customHeight="1">
      <c r="A18" s="69" t="s">
        <v>47</v>
      </c>
      <c r="B18" s="42">
        <v>5.0</v>
      </c>
      <c r="C18" s="114">
        <v>0.429</v>
      </c>
      <c r="D18" s="42">
        <v>9.0</v>
      </c>
      <c r="E18" s="42">
        <v>7.0</v>
      </c>
      <c r="F18" s="42">
        <v>3.0</v>
      </c>
      <c r="G18" s="42">
        <v>3.0</v>
      </c>
      <c r="H18" s="42">
        <v>0.0</v>
      </c>
      <c r="I18" s="42">
        <v>0.0</v>
      </c>
      <c r="J18" s="42">
        <v>0.0</v>
      </c>
      <c r="K18" s="42">
        <v>2.0</v>
      </c>
      <c r="L18" s="42">
        <v>2.0</v>
      </c>
      <c r="M18" s="42">
        <v>1.0</v>
      </c>
      <c r="N18" s="42">
        <v>2.0</v>
      </c>
      <c r="O18" s="42">
        <v>2.0</v>
      </c>
      <c r="P18" s="45">
        <f t="array" ref="P18">(G18*1+H18*2+I18*3+J18*4)/E18</f>
        <v>0.4285714286</v>
      </c>
      <c r="Q18" s="45">
        <v>0.556</v>
      </c>
      <c r="R18" s="47">
        <f t="array" ref="R18">Q18+P18</f>
        <v>0.9845714286</v>
      </c>
      <c r="S18" s="41"/>
      <c r="T18" s="36"/>
      <c r="U18" s="36"/>
      <c r="V18" s="2"/>
      <c r="W18" s="2"/>
      <c r="X18" s="2"/>
      <c r="Y18" s="2"/>
      <c r="Z18" s="2"/>
    </row>
    <row r="19" ht="17.25" customHeight="1">
      <c r="A19" s="69" t="s">
        <v>49</v>
      </c>
      <c r="B19" s="42">
        <v>1.0</v>
      </c>
      <c r="C19" s="114">
        <v>0.5</v>
      </c>
      <c r="D19" s="42">
        <v>3.0</v>
      </c>
      <c r="E19" s="42">
        <v>2.0</v>
      </c>
      <c r="F19" s="42">
        <v>1.0</v>
      </c>
      <c r="G19" s="42">
        <v>1.0</v>
      </c>
      <c r="H19" s="42">
        <v>0.0</v>
      </c>
      <c r="I19" s="42">
        <v>0.0</v>
      </c>
      <c r="J19" s="42">
        <v>0.0</v>
      </c>
      <c r="K19" s="42">
        <v>0.0</v>
      </c>
      <c r="L19" s="42">
        <v>0.0</v>
      </c>
      <c r="M19" s="42">
        <v>1.0</v>
      </c>
      <c r="N19" s="42">
        <v>1.0</v>
      </c>
      <c r="O19" s="42">
        <v>1.0</v>
      </c>
      <c r="P19" s="45">
        <f t="array" ref="P19">(G19*1+H19*2+I19*3+J19*4)/E19</f>
        <v>0.5</v>
      </c>
      <c r="Q19" s="45">
        <v>0.667</v>
      </c>
      <c r="R19" s="47">
        <f t="array" ref="R19">Q19+P19</f>
        <v>1.167</v>
      </c>
      <c r="S19" s="41"/>
      <c r="T19" s="36"/>
      <c r="U19" s="36"/>
      <c r="V19" s="2"/>
      <c r="W19" s="2"/>
      <c r="X19" s="2"/>
      <c r="Y19" s="2"/>
      <c r="Z19" s="2"/>
    </row>
    <row r="20" ht="17.25" customHeight="1">
      <c r="A20" s="69" t="s">
        <v>24</v>
      </c>
      <c r="B20" s="42">
        <v>7.0</v>
      </c>
      <c r="C20" s="114">
        <v>0.143</v>
      </c>
      <c r="D20" s="42">
        <v>14.0</v>
      </c>
      <c r="E20" s="42">
        <v>7.0</v>
      </c>
      <c r="F20" s="42">
        <v>1.0</v>
      </c>
      <c r="G20" s="42">
        <v>1.0</v>
      </c>
      <c r="H20" s="42">
        <v>0.0</v>
      </c>
      <c r="I20" s="42">
        <v>0.0</v>
      </c>
      <c r="J20" s="42">
        <v>0.0</v>
      </c>
      <c r="K20" s="42">
        <v>4.0</v>
      </c>
      <c r="L20" s="42">
        <v>2.0</v>
      </c>
      <c r="M20" s="42">
        <v>4.0</v>
      </c>
      <c r="N20" s="42">
        <v>7.0</v>
      </c>
      <c r="O20" s="42">
        <v>5.0</v>
      </c>
      <c r="P20" s="45">
        <f t="array" ref="P20">(G20*1+H20*2+I20*3+J20*4)/E20</f>
        <v>0.1428571429</v>
      </c>
      <c r="Q20" s="45">
        <v>0.571</v>
      </c>
      <c r="R20" s="47">
        <f t="array" ref="R20">Q20+P20</f>
        <v>0.7138571429</v>
      </c>
      <c r="S20" s="41"/>
      <c r="T20" s="36"/>
      <c r="U20" s="36"/>
      <c r="V20" s="2"/>
      <c r="W20" s="2"/>
      <c r="X20" s="2"/>
      <c r="Y20" s="2"/>
      <c r="Z20" s="2"/>
    </row>
    <row r="21" ht="17.25" customHeight="1">
      <c r="A21" s="69" t="s">
        <v>56</v>
      </c>
      <c r="B21" s="42">
        <v>6.0</v>
      </c>
      <c r="C21" s="114">
        <v>0.545</v>
      </c>
      <c r="D21" s="42">
        <v>15.0</v>
      </c>
      <c r="E21" s="42">
        <v>11.0</v>
      </c>
      <c r="F21" s="42">
        <v>6.0</v>
      </c>
      <c r="G21" s="42">
        <v>4.0</v>
      </c>
      <c r="H21" s="42">
        <v>2.0</v>
      </c>
      <c r="I21" s="42">
        <v>0.0</v>
      </c>
      <c r="J21" s="42">
        <v>0.0</v>
      </c>
      <c r="K21" s="42">
        <v>7.0</v>
      </c>
      <c r="L21" s="42">
        <v>3.0</v>
      </c>
      <c r="M21" s="42">
        <v>5.0</v>
      </c>
      <c r="N21" s="42">
        <v>4.0</v>
      </c>
      <c r="O21" s="42">
        <v>2.0</v>
      </c>
      <c r="P21" s="45">
        <f t="array" ref="P21">(G21*1+H21*2+I21*3+J21*4)/E21</f>
        <v>0.7272727273</v>
      </c>
      <c r="Q21" s="45">
        <v>0.667</v>
      </c>
      <c r="R21" s="47">
        <f t="array" ref="R21">Q21+P21</f>
        <v>1.394272727</v>
      </c>
      <c r="S21" s="41"/>
      <c r="T21" s="36"/>
      <c r="U21" s="36"/>
      <c r="V21" s="2"/>
      <c r="W21" s="2"/>
      <c r="X21" s="2"/>
      <c r="Y21" s="2"/>
      <c r="Z21" s="2"/>
    </row>
    <row r="22" ht="17.25" customHeight="1">
      <c r="A22" s="69" t="s">
        <v>53</v>
      </c>
      <c r="B22" s="42">
        <v>3.0</v>
      </c>
      <c r="C22" s="114">
        <v>0.167</v>
      </c>
      <c r="D22" s="42">
        <v>6.0</v>
      </c>
      <c r="E22" s="42">
        <v>6.0</v>
      </c>
      <c r="F22" s="42">
        <v>1.0</v>
      </c>
      <c r="G22" s="42">
        <v>1.0</v>
      </c>
      <c r="H22" s="42">
        <v>0.0</v>
      </c>
      <c r="I22" s="42">
        <v>0.0</v>
      </c>
      <c r="J22" s="42">
        <v>0.0</v>
      </c>
      <c r="K22" s="42">
        <v>1.0</v>
      </c>
      <c r="L22" s="42">
        <v>1.0</v>
      </c>
      <c r="M22" s="42">
        <v>0.0</v>
      </c>
      <c r="N22" s="42">
        <v>0.0</v>
      </c>
      <c r="O22" s="42">
        <v>3.0</v>
      </c>
      <c r="P22" s="45">
        <f t="array" ref="P22">(G22*1+H22*2+I22*3+J22*4)/E22</f>
        <v>0.1666666667</v>
      </c>
      <c r="Q22" s="45">
        <v>0.167</v>
      </c>
      <c r="R22" s="47">
        <f t="array" ref="R22">Q22+P22</f>
        <v>0.3336666667</v>
      </c>
      <c r="S22" s="41"/>
      <c r="T22" s="36"/>
      <c r="U22" s="36"/>
      <c r="V22" s="2"/>
      <c r="W22" s="2"/>
      <c r="X22" s="2"/>
      <c r="Y22" s="2"/>
      <c r="Z22" s="2"/>
    </row>
    <row r="23" ht="17.25" customHeight="1">
      <c r="A23" s="69" t="s">
        <v>21</v>
      </c>
      <c r="B23" s="42">
        <v>5.0</v>
      </c>
      <c r="C23" s="114">
        <v>0.2</v>
      </c>
      <c r="D23" s="42">
        <v>14.0</v>
      </c>
      <c r="E23" s="42">
        <v>10.0</v>
      </c>
      <c r="F23" s="42">
        <v>2.0</v>
      </c>
      <c r="G23" s="42">
        <v>1.0</v>
      </c>
      <c r="H23" s="42">
        <v>1.0</v>
      </c>
      <c r="I23" s="42">
        <v>0.0</v>
      </c>
      <c r="J23" s="42">
        <v>0.0</v>
      </c>
      <c r="K23" s="42">
        <v>1.0</v>
      </c>
      <c r="L23" s="42">
        <v>5.0</v>
      </c>
      <c r="M23" s="42">
        <v>0.0</v>
      </c>
      <c r="N23" s="42">
        <v>4.0</v>
      </c>
      <c r="O23" s="42">
        <v>5.0</v>
      </c>
      <c r="P23" s="45">
        <f t="array" ref="P23">(G23*1+H23*2+I23*3+J23*4)/E23</f>
        <v>0.3</v>
      </c>
      <c r="Q23" s="45">
        <v>0.429</v>
      </c>
      <c r="R23" s="47">
        <f t="array" ref="R23">Q23+P23</f>
        <v>0.729</v>
      </c>
      <c r="S23" s="41"/>
      <c r="T23" s="36"/>
      <c r="U23" s="36"/>
      <c r="V23" s="2"/>
      <c r="W23" s="2"/>
      <c r="X23" s="2"/>
      <c r="Y23" s="2"/>
      <c r="Z23" s="2"/>
    </row>
    <row r="24" ht="17.25" customHeight="1">
      <c r="A24" s="69" t="s">
        <v>51</v>
      </c>
      <c r="B24" s="42">
        <v>0.0</v>
      </c>
      <c r="C24" s="114">
        <v>0.0</v>
      </c>
      <c r="D24" s="42">
        <v>0.0</v>
      </c>
      <c r="E24" s="42">
        <v>0.0</v>
      </c>
      <c r="F24" s="42">
        <v>0.0</v>
      </c>
      <c r="G24" s="42">
        <v>0.0</v>
      </c>
      <c r="H24" s="42">
        <v>0.0</v>
      </c>
      <c r="I24" s="42">
        <v>0.0</v>
      </c>
      <c r="J24" s="42">
        <v>0.0</v>
      </c>
      <c r="K24" s="42">
        <v>0.0</v>
      </c>
      <c r="L24" s="42">
        <v>0.0</v>
      </c>
      <c r="M24" s="42">
        <v>0.0</v>
      </c>
      <c r="N24" s="42">
        <v>0.0</v>
      </c>
      <c r="O24" s="42">
        <v>0.0</v>
      </c>
      <c r="P24" s="45">
        <v>0.0</v>
      </c>
      <c r="Q24" s="45">
        <v>0.0</v>
      </c>
      <c r="R24" s="47">
        <f t="array" ref="R24">Q24+P24</f>
        <v>0</v>
      </c>
      <c r="S24" s="41"/>
      <c r="T24" s="36"/>
      <c r="U24" s="36"/>
      <c r="V24" s="2"/>
      <c r="W24" s="2"/>
      <c r="X24" s="2"/>
      <c r="Y24" s="2"/>
      <c r="Z24" s="2"/>
    </row>
    <row r="25" ht="17.25" customHeight="1">
      <c r="A25" s="124" t="s">
        <v>121</v>
      </c>
      <c r="B25" s="79"/>
      <c r="C25" s="125">
        <f t="array" ref="C25">F25/E25</f>
        <v>0.3428571429</v>
      </c>
      <c r="D25" s="79">
        <f t="array" ref="D25">SUM(D4:D24)</f>
        <v>193</v>
      </c>
      <c r="E25" s="79">
        <f t="array" ref="E25">SUM(E4:E24)</f>
        <v>140</v>
      </c>
      <c r="F25" s="79">
        <f t="array" ref="F25">SUM(F4:F24)</f>
        <v>48</v>
      </c>
      <c r="G25" s="79">
        <f t="array" ref="G25">SUM(G4:G24)</f>
        <v>33</v>
      </c>
      <c r="H25" s="79">
        <f t="array" ref="H25">SUM(H4:H24)</f>
        <v>12</v>
      </c>
      <c r="I25" s="79">
        <f t="array" ref="I25">SUM(I4:I24)</f>
        <v>3</v>
      </c>
      <c r="J25" s="79">
        <f t="array" ref="J25">SUM(J4:J24)</f>
        <v>0</v>
      </c>
      <c r="K25" s="79">
        <f t="array" ref="K25">SUM(K4:K24)</f>
        <v>58</v>
      </c>
      <c r="L25" s="79">
        <f t="array" ref="L25">SUM(L4:L24)</f>
        <v>57</v>
      </c>
      <c r="M25" s="79">
        <f t="array" ref="M25">SUM(M4:M24)</f>
        <v>43</v>
      </c>
      <c r="N25" s="79">
        <f t="array" ref="N25">SUM(N4:N24)</f>
        <v>53</v>
      </c>
      <c r="O25" s="79">
        <f t="array" ref="O25">SUM(O4:O24)</f>
        <v>44</v>
      </c>
      <c r="P25" s="125"/>
      <c r="Q25" s="125"/>
      <c r="R25" s="122"/>
      <c r="S25" s="41"/>
      <c r="T25" s="36"/>
      <c r="U25" s="36"/>
      <c r="V25" s="2"/>
      <c r="W25" s="2"/>
      <c r="X25" s="2"/>
      <c r="Y25" s="2"/>
      <c r="Z25" s="2"/>
    </row>
    <row r="26" ht="16.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36"/>
      <c r="T26" s="36"/>
      <c r="U26" s="36"/>
      <c r="V26" s="2"/>
      <c r="W26" s="2"/>
      <c r="X26" s="2"/>
      <c r="Y26" s="2"/>
      <c r="Z26" s="2"/>
    </row>
    <row r="27" ht="17.25" customHeight="1">
      <c r="A27" s="38" t="s">
        <v>122</v>
      </c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126"/>
      <c r="R27" s="126"/>
      <c r="S27" s="126"/>
      <c r="T27" s="126"/>
      <c r="U27" s="126"/>
      <c r="V27" s="2"/>
      <c r="W27" s="2"/>
      <c r="X27" s="2"/>
      <c r="Y27" s="2"/>
      <c r="Z27" s="2"/>
    </row>
    <row r="28" ht="17.25" customHeight="1">
      <c r="A28" s="69" t="s">
        <v>1</v>
      </c>
      <c r="B28" s="4" t="s">
        <v>104</v>
      </c>
      <c r="C28" s="4" t="s">
        <v>123</v>
      </c>
      <c r="D28" s="4" t="s">
        <v>124</v>
      </c>
      <c r="E28" s="4" t="s">
        <v>125</v>
      </c>
      <c r="F28" s="4" t="s">
        <v>126</v>
      </c>
      <c r="G28" s="4" t="s">
        <v>106</v>
      </c>
      <c r="H28" s="4" t="s">
        <v>2</v>
      </c>
      <c r="I28" s="4" t="s">
        <v>127</v>
      </c>
      <c r="J28" s="4" t="s">
        <v>128</v>
      </c>
      <c r="K28" s="4" t="s">
        <v>129</v>
      </c>
      <c r="L28" s="4" t="s">
        <v>130</v>
      </c>
      <c r="M28" s="4" t="s">
        <v>4</v>
      </c>
      <c r="N28" s="4" t="s">
        <v>131</v>
      </c>
      <c r="O28" s="4" t="s">
        <v>132</v>
      </c>
      <c r="P28" s="4" t="s">
        <v>3</v>
      </c>
      <c r="Q28" s="41"/>
      <c r="R28" s="36"/>
      <c r="S28" s="36"/>
      <c r="T28" s="36"/>
      <c r="U28" s="36"/>
      <c r="V28" s="2"/>
      <c r="W28" s="2"/>
      <c r="X28" s="2"/>
      <c r="Y28" s="2"/>
      <c r="Z28" s="2"/>
    </row>
    <row r="29" ht="17.25" customHeight="1">
      <c r="A29" s="69" t="s">
        <v>42</v>
      </c>
      <c r="B29" s="42">
        <v>4.0</v>
      </c>
      <c r="C29" s="42">
        <v>1.0</v>
      </c>
      <c r="D29" s="42">
        <v>1.0</v>
      </c>
      <c r="E29" s="42">
        <v>0.0</v>
      </c>
      <c r="F29" s="42">
        <v>38.0</v>
      </c>
      <c r="G29" s="42">
        <f t="array" ref="G29">F29-K29-L29</f>
        <v>25</v>
      </c>
      <c r="H29" s="70">
        <v>4.66666</v>
      </c>
      <c r="I29" s="42">
        <v>8.0</v>
      </c>
      <c r="J29" s="42">
        <v>0.0</v>
      </c>
      <c r="K29" s="42">
        <v>11.0</v>
      </c>
      <c r="L29" s="42">
        <v>2.0</v>
      </c>
      <c r="M29" s="42">
        <v>3.0</v>
      </c>
      <c r="N29" s="42">
        <v>14.0</v>
      </c>
      <c r="O29" s="42">
        <v>10.0</v>
      </c>
      <c r="P29" s="71">
        <f t="array" ref="P29">O29*9/H29</f>
        <v>19.28574184</v>
      </c>
      <c r="Q29" s="127"/>
      <c r="R29" s="36"/>
      <c r="S29" s="36"/>
      <c r="T29" s="36"/>
      <c r="U29" s="36"/>
      <c r="V29" s="2"/>
      <c r="W29" s="2"/>
      <c r="X29" s="2"/>
      <c r="Y29" s="2"/>
      <c r="Z29" s="2"/>
    </row>
    <row r="30" ht="17.25" customHeight="1">
      <c r="A30" s="69" t="s">
        <v>19</v>
      </c>
      <c r="B30" s="42">
        <v>4.0</v>
      </c>
      <c r="C30" s="42">
        <v>0.0</v>
      </c>
      <c r="D30" s="42">
        <v>1.0</v>
      </c>
      <c r="E30" s="42">
        <v>0.0</v>
      </c>
      <c r="F30" s="42">
        <v>28.0</v>
      </c>
      <c r="G30" s="42">
        <f t="array" ref="G30">F30-K30-L30</f>
        <v>21</v>
      </c>
      <c r="H30" s="70">
        <v>2.3333</v>
      </c>
      <c r="I30" s="42">
        <v>6.0</v>
      </c>
      <c r="J30" s="42">
        <v>0.0</v>
      </c>
      <c r="K30" s="42">
        <v>6.0</v>
      </c>
      <c r="L30" s="42">
        <v>1.0</v>
      </c>
      <c r="M30" s="42">
        <v>4.0</v>
      </c>
      <c r="N30" s="42">
        <v>12.0</v>
      </c>
      <c r="O30" s="42">
        <v>5.0</v>
      </c>
      <c r="P30" s="71">
        <f t="array" ref="P30">O30*9/H30</f>
        <v>19.2859898</v>
      </c>
      <c r="Q30" s="41"/>
      <c r="R30" s="36"/>
      <c r="S30" s="36"/>
      <c r="T30" s="36"/>
      <c r="U30" s="36"/>
      <c r="V30" s="2"/>
      <c r="W30" s="2"/>
      <c r="X30" s="2"/>
      <c r="Y30" s="2"/>
      <c r="Z30" s="2"/>
    </row>
    <row r="31" ht="17.25" customHeight="1">
      <c r="A31" s="69" t="s">
        <v>20</v>
      </c>
      <c r="B31" s="42">
        <v>5.0</v>
      </c>
      <c r="C31" s="42">
        <v>1.0</v>
      </c>
      <c r="D31" s="42">
        <v>0.0</v>
      </c>
      <c r="E31" s="42">
        <v>1.0</v>
      </c>
      <c r="F31" s="42">
        <v>41.0</v>
      </c>
      <c r="G31" s="42">
        <f t="array" ref="G31">F31-K31-L31</f>
        <v>33</v>
      </c>
      <c r="H31" s="70">
        <v>7.6666</v>
      </c>
      <c r="I31" s="42">
        <v>11.0</v>
      </c>
      <c r="J31" s="42">
        <v>0.0</v>
      </c>
      <c r="K31" s="42">
        <v>5.0</v>
      </c>
      <c r="L31" s="42">
        <v>3.0</v>
      </c>
      <c r="M31" s="42">
        <v>14.0</v>
      </c>
      <c r="N31" s="42">
        <v>13.0</v>
      </c>
      <c r="O31" s="42">
        <v>9.0</v>
      </c>
      <c r="P31" s="71">
        <f t="array" ref="P31">O31*9/H31</f>
        <v>10.56530926</v>
      </c>
      <c r="Q31" s="41"/>
      <c r="R31" s="36"/>
      <c r="S31" s="36"/>
      <c r="T31" s="36"/>
      <c r="U31" s="36"/>
      <c r="V31" s="2"/>
      <c r="W31" s="2"/>
      <c r="X31" s="2"/>
      <c r="Y31" s="2"/>
      <c r="Z31" s="2"/>
    </row>
    <row r="32" ht="17.25" customHeight="1">
      <c r="A32" s="69" t="s">
        <v>22</v>
      </c>
      <c r="B32" s="42">
        <v>4.0</v>
      </c>
      <c r="C32" s="42">
        <v>0.0</v>
      </c>
      <c r="D32" s="42">
        <v>1.0</v>
      </c>
      <c r="E32" s="42">
        <v>0.0</v>
      </c>
      <c r="F32" s="42">
        <v>62.0</v>
      </c>
      <c r="G32" s="42">
        <f t="array" ref="G32">F32-K32-L32</f>
        <v>41</v>
      </c>
      <c r="H32" s="70">
        <v>7.6666</v>
      </c>
      <c r="I32" s="42">
        <v>18.0</v>
      </c>
      <c r="J32" s="42">
        <v>2.0</v>
      </c>
      <c r="K32" s="42">
        <v>18.0</v>
      </c>
      <c r="L32" s="42">
        <v>3.0</v>
      </c>
      <c r="M32" s="42">
        <v>12.0</v>
      </c>
      <c r="N32" s="42">
        <v>26.0</v>
      </c>
      <c r="O32" s="42">
        <v>18.0</v>
      </c>
      <c r="P32" s="71">
        <f t="array" ref="P32">O32*9/H32</f>
        <v>21.13061853</v>
      </c>
      <c r="Q32" s="41"/>
      <c r="R32" s="36"/>
      <c r="S32" s="36"/>
      <c r="T32" s="36"/>
      <c r="U32" s="36"/>
      <c r="V32" s="2"/>
      <c r="W32" s="2"/>
      <c r="X32" s="2"/>
      <c r="Y32" s="2"/>
      <c r="Z32" s="2"/>
    </row>
    <row r="33" ht="17.25" customHeight="1">
      <c r="A33" s="69" t="s">
        <v>53</v>
      </c>
      <c r="B33" s="42">
        <v>2.0</v>
      </c>
      <c r="C33" s="42">
        <v>0.0</v>
      </c>
      <c r="D33" s="42">
        <v>2.0</v>
      </c>
      <c r="E33" s="42">
        <v>0.0</v>
      </c>
      <c r="F33" s="42">
        <v>39.0</v>
      </c>
      <c r="G33" s="42">
        <f t="array" ref="G33">F33-K33-L33</f>
        <v>21</v>
      </c>
      <c r="H33" s="70">
        <v>4.3333</v>
      </c>
      <c r="I33" s="42">
        <v>5.0</v>
      </c>
      <c r="J33" s="42">
        <v>1.0</v>
      </c>
      <c r="K33" s="42">
        <v>18.0</v>
      </c>
      <c r="L33" s="42">
        <v>0.0</v>
      </c>
      <c r="M33" s="42">
        <v>3.0</v>
      </c>
      <c r="N33" s="42">
        <v>19.0</v>
      </c>
      <c r="O33" s="42">
        <v>12.0</v>
      </c>
      <c r="P33" s="71">
        <f t="array" ref="P33">O33*9/H33</f>
        <v>24.92326864</v>
      </c>
      <c r="Q33" s="41"/>
      <c r="R33" s="36"/>
      <c r="S33" s="36"/>
      <c r="T33" s="36"/>
      <c r="U33" s="36"/>
      <c r="V33" s="2"/>
      <c r="W33" s="2"/>
      <c r="X33" s="2"/>
      <c r="Y33" s="2"/>
      <c r="Z33" s="2"/>
    </row>
    <row r="34" ht="17.25" customHeight="1">
      <c r="A34" s="69" t="s">
        <v>21</v>
      </c>
      <c r="B34" s="42">
        <v>4.0</v>
      </c>
      <c r="C34" s="42">
        <v>1.0</v>
      </c>
      <c r="D34" s="42">
        <v>0.0</v>
      </c>
      <c r="E34" s="42">
        <v>2.0</v>
      </c>
      <c r="F34" s="42">
        <v>36.0</v>
      </c>
      <c r="G34" s="42">
        <f t="array" ref="G34">F34-K34-L34</f>
        <v>29</v>
      </c>
      <c r="H34" s="70">
        <v>7.3333</v>
      </c>
      <c r="I34" s="42">
        <v>8.0</v>
      </c>
      <c r="J34" s="42">
        <v>1.0</v>
      </c>
      <c r="K34" s="42">
        <v>7.0</v>
      </c>
      <c r="L34" s="42">
        <v>0.0</v>
      </c>
      <c r="M34" s="42">
        <v>8.0</v>
      </c>
      <c r="N34" s="42">
        <v>11.0</v>
      </c>
      <c r="O34" s="42">
        <v>10.0</v>
      </c>
      <c r="P34" s="71">
        <f t="array" ref="P34">O34*9/H34</f>
        <v>12.27278306</v>
      </c>
      <c r="Q34" s="41"/>
      <c r="R34" s="36"/>
      <c r="S34" s="36"/>
      <c r="T34" s="36"/>
      <c r="U34" s="36"/>
      <c r="V34" s="2"/>
      <c r="W34" s="2"/>
      <c r="X34" s="2"/>
      <c r="Y34" s="2"/>
      <c r="Z34" s="2"/>
    </row>
    <row r="35" ht="17.25" customHeight="1">
      <c r="A35" s="124" t="s">
        <v>121</v>
      </c>
      <c r="B35" s="79"/>
      <c r="C35" s="79">
        <f t="array" ref="C35">SUM(C29:C34)</f>
        <v>3</v>
      </c>
      <c r="D35" s="79">
        <f t="array" ref="D35">SUM(D29:D34)</f>
        <v>5</v>
      </c>
      <c r="E35" s="79">
        <f t="array" ref="E35">SUM(E29:E34)</f>
        <v>3</v>
      </c>
      <c r="F35" s="79">
        <f t="array" ref="F35">SUM(F29:F34)</f>
        <v>244</v>
      </c>
      <c r="G35" s="79">
        <f t="array" ref="G35">SUM(G29:G34)</f>
        <v>170</v>
      </c>
      <c r="H35" s="80">
        <f t="array" ref="H35">SUM(H29:H34)</f>
        <v>33.99976</v>
      </c>
      <c r="I35" s="79">
        <f t="array" ref="I35">SUM(I29:I34)</f>
        <v>56</v>
      </c>
      <c r="J35" s="79">
        <f t="array" ref="J35">SUM(J29:J34)</f>
        <v>4</v>
      </c>
      <c r="K35" s="79">
        <f t="array" ref="K35">SUM(K29:K34)</f>
        <v>65</v>
      </c>
      <c r="L35" s="79">
        <f t="array" ref="L35">SUM(L29:L34)</f>
        <v>9</v>
      </c>
      <c r="M35" s="79">
        <f t="array" ref="M35">SUM(M29:M34)</f>
        <v>44</v>
      </c>
      <c r="N35" s="79">
        <f t="array" ref="N35">SUM(N29:N34)</f>
        <v>95</v>
      </c>
      <c r="O35" s="79">
        <f t="array" ref="O35">SUM(O29:O34)</f>
        <v>64</v>
      </c>
      <c r="P35" s="81">
        <f t="array" ref="P35">O35*9/H35</f>
        <v>16.94129606</v>
      </c>
      <c r="Q35" s="41"/>
      <c r="R35" s="36"/>
      <c r="S35" s="36"/>
      <c r="T35" s="36"/>
      <c r="U35" s="36"/>
      <c r="V35" s="2"/>
      <c r="W35" s="2"/>
      <c r="X35" s="2"/>
      <c r="Y35" s="2"/>
      <c r="Z35" s="2"/>
    </row>
    <row r="36" ht="16.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6.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6.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6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6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6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6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6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6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6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6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6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6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6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6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6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6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6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6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6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0.75" footer="0.0" header="0.0" left="0.699722" right="0.699722" top="0.75"/>
  <pageSetup orientation="portrait"/>
  <headerFooter>
    <oddFooter>&amp;C000000&amp;P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20" width="7.13"/>
    <col customWidth="1" min="21" max="26" width="7.88"/>
  </cols>
  <sheetData>
    <row r="1" ht="26.25" customHeight="1">
      <c r="A1" s="35" t="s">
        <v>160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2"/>
      <c r="V1" s="2"/>
      <c r="W1" s="2"/>
      <c r="X1" s="2"/>
      <c r="Y1" s="2"/>
      <c r="Z1" s="2"/>
    </row>
    <row r="2" ht="17.25" customHeight="1">
      <c r="A2" s="38" t="s">
        <v>103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126"/>
      <c r="T2" s="126"/>
      <c r="U2" s="2"/>
      <c r="V2" s="2"/>
      <c r="W2" s="2"/>
      <c r="X2" s="2"/>
      <c r="Y2" s="2"/>
      <c r="Z2" s="2"/>
    </row>
    <row r="3" ht="17.25" customHeight="1">
      <c r="A3" s="128" t="s">
        <v>161</v>
      </c>
      <c r="B3" s="128" t="s">
        <v>162</v>
      </c>
      <c r="C3" s="128" t="s">
        <v>25</v>
      </c>
      <c r="D3" s="128" t="s">
        <v>105</v>
      </c>
      <c r="E3" s="128" t="s">
        <v>106</v>
      </c>
      <c r="F3" s="128" t="s">
        <v>107</v>
      </c>
      <c r="G3" s="128" t="s">
        <v>108</v>
      </c>
      <c r="H3" s="128" t="s">
        <v>109</v>
      </c>
      <c r="I3" s="128" t="s">
        <v>110</v>
      </c>
      <c r="J3" s="128" t="s">
        <v>111</v>
      </c>
      <c r="K3" s="128" t="s">
        <v>26</v>
      </c>
      <c r="L3" s="128" t="s">
        <v>27</v>
      </c>
      <c r="M3" s="128" t="s">
        <v>28</v>
      </c>
      <c r="N3" s="128" t="s">
        <v>112</v>
      </c>
      <c r="O3" s="128" t="s">
        <v>113</v>
      </c>
      <c r="P3" s="128" t="s">
        <v>115</v>
      </c>
      <c r="Q3" s="128" t="s">
        <v>116</v>
      </c>
      <c r="R3" s="4" t="s">
        <v>29</v>
      </c>
      <c r="S3" s="41"/>
      <c r="T3" s="36"/>
      <c r="U3" s="2"/>
      <c r="V3" s="2"/>
      <c r="W3" s="2"/>
      <c r="X3" s="2"/>
      <c r="Y3" s="2"/>
      <c r="Z3" s="2"/>
    </row>
    <row r="4" ht="17.25" customHeight="1">
      <c r="A4" s="128" t="s">
        <v>42</v>
      </c>
      <c r="B4" s="49">
        <v>2.0</v>
      </c>
      <c r="C4" s="46">
        <v>0.0</v>
      </c>
      <c r="D4" s="49">
        <v>0.0</v>
      </c>
      <c r="E4" s="49">
        <v>0.0</v>
      </c>
      <c r="F4" s="49">
        <v>0.0</v>
      </c>
      <c r="G4" s="49">
        <f t="array" ref="G4">F4-(H4+I4+J4)</f>
        <v>0</v>
      </c>
      <c r="H4" s="49">
        <v>0.0</v>
      </c>
      <c r="I4" s="49">
        <v>0.0</v>
      </c>
      <c r="J4" s="49">
        <v>0.0</v>
      </c>
      <c r="K4" s="49">
        <v>0.0</v>
      </c>
      <c r="L4" s="49">
        <v>0.0</v>
      </c>
      <c r="M4" s="49">
        <v>1.0</v>
      </c>
      <c r="N4" s="49">
        <v>0.0</v>
      </c>
      <c r="O4" s="49">
        <v>0.0</v>
      </c>
      <c r="P4" s="45">
        <v>0.0</v>
      </c>
      <c r="Q4" s="46">
        <v>0.0</v>
      </c>
      <c r="R4" s="47">
        <f t="array" ref="R4">Q4+P4</f>
        <v>0</v>
      </c>
      <c r="S4" s="41"/>
      <c r="T4" s="36"/>
      <c r="U4" s="2"/>
      <c r="V4" s="2"/>
      <c r="W4" s="2"/>
      <c r="X4" s="2"/>
      <c r="Y4" s="2"/>
      <c r="Z4" s="2"/>
    </row>
    <row r="5" ht="17.25" customHeight="1">
      <c r="A5" s="128" t="s">
        <v>54</v>
      </c>
      <c r="B5" s="49">
        <v>4.0</v>
      </c>
      <c r="C5" s="46">
        <v>0.0</v>
      </c>
      <c r="D5" s="49">
        <v>7.0</v>
      </c>
      <c r="E5" s="49">
        <v>3.0</v>
      </c>
      <c r="F5" s="49">
        <v>0.0</v>
      </c>
      <c r="G5" s="49">
        <f t="array" ref="G5">F5-(H5+I5+J5)</f>
        <v>0</v>
      </c>
      <c r="H5" s="49">
        <v>0.0</v>
      </c>
      <c r="I5" s="49">
        <v>0.0</v>
      </c>
      <c r="J5" s="49">
        <v>0.0</v>
      </c>
      <c r="K5" s="49">
        <v>1.0</v>
      </c>
      <c r="L5" s="49">
        <v>0.0</v>
      </c>
      <c r="M5" s="49">
        <v>0.0</v>
      </c>
      <c r="N5" s="49">
        <v>4.0</v>
      </c>
      <c r="O5" s="49">
        <v>0.0</v>
      </c>
      <c r="P5" s="45">
        <f t="array" ref="P5">(G5*1+H5*2+I5*3+J5*4)/E5</f>
        <v>0</v>
      </c>
      <c r="Q5" s="46">
        <v>0.571</v>
      </c>
      <c r="R5" s="47">
        <f t="array" ref="R5">Q5+P5</f>
        <v>0.571</v>
      </c>
      <c r="S5" s="41"/>
      <c r="T5" s="36"/>
      <c r="U5" s="2"/>
      <c r="V5" s="2"/>
      <c r="W5" s="2"/>
      <c r="X5" s="2"/>
      <c r="Y5" s="2"/>
      <c r="Z5" s="2"/>
    </row>
    <row r="6" ht="17.25" customHeight="1">
      <c r="A6" s="128" t="s">
        <v>41</v>
      </c>
      <c r="B6" s="49">
        <v>9.0</v>
      </c>
      <c r="C6" s="46">
        <v>0.474</v>
      </c>
      <c r="D6" s="49">
        <v>24.0</v>
      </c>
      <c r="E6" s="49">
        <v>19.0</v>
      </c>
      <c r="F6" s="49">
        <v>9.0</v>
      </c>
      <c r="G6" s="49">
        <f t="array" ref="G6">F6-(H6+I6+J6)</f>
        <v>7</v>
      </c>
      <c r="H6" s="49">
        <v>2.0</v>
      </c>
      <c r="I6" s="49">
        <v>0.0</v>
      </c>
      <c r="J6" s="49">
        <v>0.0</v>
      </c>
      <c r="K6" s="49">
        <v>9.0</v>
      </c>
      <c r="L6" s="49">
        <v>9.0</v>
      </c>
      <c r="M6" s="49">
        <v>7.0</v>
      </c>
      <c r="N6" s="49">
        <v>5.0</v>
      </c>
      <c r="O6" s="49">
        <v>2.0</v>
      </c>
      <c r="P6" s="45">
        <f t="array" ref="P6">(G6*1+H6*2+I6*3+J6*4)/E6</f>
        <v>0.5789473684</v>
      </c>
      <c r="Q6" s="46">
        <v>0.583</v>
      </c>
      <c r="R6" s="47">
        <f t="array" ref="R6">Q6+P6</f>
        <v>1.161947368</v>
      </c>
      <c r="S6" s="41"/>
      <c r="T6" s="36"/>
      <c r="U6" s="2"/>
      <c r="V6" s="2"/>
      <c r="W6" s="2"/>
      <c r="X6" s="2"/>
      <c r="Y6" s="2"/>
      <c r="Z6" s="2"/>
    </row>
    <row r="7" ht="17.25" customHeight="1">
      <c r="A7" s="128" t="s">
        <v>55</v>
      </c>
      <c r="B7" s="49">
        <v>0.0</v>
      </c>
      <c r="C7" s="46">
        <v>0.0</v>
      </c>
      <c r="D7" s="49">
        <v>0.0</v>
      </c>
      <c r="E7" s="49">
        <v>0.0</v>
      </c>
      <c r="F7" s="49">
        <v>0.0</v>
      </c>
      <c r="G7" s="49">
        <f t="array" ref="G7">F7-(H7+I7+J7)</f>
        <v>0</v>
      </c>
      <c r="H7" s="49">
        <v>0.0</v>
      </c>
      <c r="I7" s="49">
        <v>0.0</v>
      </c>
      <c r="J7" s="49">
        <v>0.0</v>
      </c>
      <c r="K7" s="49">
        <v>0.0</v>
      </c>
      <c r="L7" s="49">
        <v>0.0</v>
      </c>
      <c r="M7" s="49">
        <v>0.0</v>
      </c>
      <c r="N7" s="49">
        <v>0.0</v>
      </c>
      <c r="O7" s="49">
        <v>0.0</v>
      </c>
      <c r="P7" s="45">
        <v>0.0</v>
      </c>
      <c r="Q7" s="46">
        <v>0.0</v>
      </c>
      <c r="R7" s="47">
        <f t="array" ref="R7">Q7+P7</f>
        <v>0</v>
      </c>
      <c r="S7" s="41"/>
      <c r="T7" s="36"/>
      <c r="U7" s="2"/>
      <c r="V7" s="2"/>
      <c r="W7" s="2"/>
      <c r="X7" s="2"/>
      <c r="Y7" s="2"/>
      <c r="Z7" s="2"/>
    </row>
    <row r="8" ht="17.25" customHeight="1">
      <c r="A8" s="128" t="s">
        <v>43</v>
      </c>
      <c r="B8" s="49">
        <v>9.0</v>
      </c>
      <c r="C8" s="46">
        <v>0.25</v>
      </c>
      <c r="D8" s="49">
        <v>26.0</v>
      </c>
      <c r="E8" s="49">
        <v>20.0</v>
      </c>
      <c r="F8" s="49">
        <v>5.0</v>
      </c>
      <c r="G8" s="49">
        <f t="array" ref="G8">F8-(H8+I8+J8)</f>
        <v>3</v>
      </c>
      <c r="H8" s="49">
        <v>0.0</v>
      </c>
      <c r="I8" s="49">
        <v>2.0</v>
      </c>
      <c r="J8" s="49">
        <v>0.0</v>
      </c>
      <c r="K8" s="49">
        <v>7.0</v>
      </c>
      <c r="L8" s="49">
        <v>7.0</v>
      </c>
      <c r="M8" s="49">
        <v>4.0</v>
      </c>
      <c r="N8" s="49">
        <v>6.0</v>
      </c>
      <c r="O8" s="49">
        <v>5.0</v>
      </c>
      <c r="P8" s="45">
        <f t="array" ref="P8">(G8*1+H8*2+I8*3+J8*4)/E8</f>
        <v>0.45</v>
      </c>
      <c r="Q8" s="46">
        <v>0.423</v>
      </c>
      <c r="R8" s="47">
        <f t="array" ref="R8">Q8+P8</f>
        <v>0.873</v>
      </c>
      <c r="S8" s="41"/>
      <c r="T8" s="36"/>
      <c r="U8" s="2"/>
      <c r="V8" s="2"/>
      <c r="W8" s="2"/>
      <c r="X8" s="2"/>
      <c r="Y8" s="2"/>
      <c r="Z8" s="2"/>
    </row>
    <row r="9" ht="17.25" customHeight="1">
      <c r="A9" s="128" t="s">
        <v>19</v>
      </c>
      <c r="B9" s="49">
        <v>4.0</v>
      </c>
      <c r="C9" s="46">
        <v>0.2</v>
      </c>
      <c r="D9" s="49">
        <v>6.0</v>
      </c>
      <c r="E9" s="49">
        <v>5.0</v>
      </c>
      <c r="F9" s="49">
        <v>1.0</v>
      </c>
      <c r="G9" s="49">
        <f t="array" ref="G9">F9-(H9+I9+J9)</f>
        <v>1</v>
      </c>
      <c r="H9" s="49">
        <v>0.0</v>
      </c>
      <c r="I9" s="49">
        <v>0.0</v>
      </c>
      <c r="J9" s="49">
        <v>0.0</v>
      </c>
      <c r="K9" s="49">
        <v>2.0</v>
      </c>
      <c r="L9" s="49">
        <v>0.0</v>
      </c>
      <c r="M9" s="49">
        <v>1.0</v>
      </c>
      <c r="N9" s="49">
        <v>1.0</v>
      </c>
      <c r="O9" s="49">
        <v>1.0</v>
      </c>
      <c r="P9" s="45">
        <f t="array" ref="P9">(G9*1+H9*2+I9*3+J9*4)/E9</f>
        <v>0.2</v>
      </c>
      <c r="Q9" s="46">
        <v>0.333</v>
      </c>
      <c r="R9" s="47">
        <f t="array" ref="R9">Q9+P9</f>
        <v>0.533</v>
      </c>
      <c r="S9" s="41"/>
      <c r="T9" s="36"/>
      <c r="U9" s="2"/>
      <c r="V9" s="2"/>
      <c r="W9" s="2"/>
      <c r="X9" s="2"/>
      <c r="Y9" s="2"/>
      <c r="Z9" s="2"/>
    </row>
    <row r="10" ht="17.25" customHeight="1">
      <c r="A10" s="128" t="s">
        <v>40</v>
      </c>
      <c r="B10" s="49">
        <v>9.0</v>
      </c>
      <c r="C10" s="46">
        <v>0.542</v>
      </c>
      <c r="D10" s="49">
        <v>31.0</v>
      </c>
      <c r="E10" s="49">
        <v>24.0</v>
      </c>
      <c r="F10" s="49">
        <v>13.0</v>
      </c>
      <c r="G10" s="49">
        <f t="array" ref="G10">F10-(H10+I10+J10)</f>
        <v>9</v>
      </c>
      <c r="H10" s="49">
        <v>2.0</v>
      </c>
      <c r="I10" s="49">
        <v>1.0</v>
      </c>
      <c r="J10" s="49">
        <v>1.0</v>
      </c>
      <c r="K10" s="49">
        <v>16.0</v>
      </c>
      <c r="L10" s="49">
        <v>8.0</v>
      </c>
      <c r="M10" s="49">
        <v>16.0</v>
      </c>
      <c r="N10" s="49">
        <v>7.0</v>
      </c>
      <c r="O10" s="49">
        <v>2.0</v>
      </c>
      <c r="P10" s="45">
        <f t="array" ref="P10">(G10*1+H10*2+I10*3+J10*4)/E10</f>
        <v>0.8333333333</v>
      </c>
      <c r="Q10" s="46">
        <v>0.645</v>
      </c>
      <c r="R10" s="47">
        <f t="array" ref="R10">Q10+P10</f>
        <v>1.478333333</v>
      </c>
      <c r="S10" s="41"/>
      <c r="T10" s="36"/>
      <c r="U10" s="2"/>
      <c r="V10" s="2"/>
      <c r="W10" s="2"/>
      <c r="X10" s="2"/>
      <c r="Y10" s="2"/>
      <c r="Z10" s="2"/>
    </row>
    <row r="11" ht="17.25" customHeight="1">
      <c r="A11" s="128" t="s">
        <v>44</v>
      </c>
      <c r="B11" s="49">
        <v>4.0</v>
      </c>
      <c r="C11" s="46">
        <v>0.333</v>
      </c>
      <c r="D11" s="49">
        <v>7.0</v>
      </c>
      <c r="E11" s="49">
        <v>6.0</v>
      </c>
      <c r="F11" s="49">
        <v>2.0</v>
      </c>
      <c r="G11" s="49">
        <f t="array" ref="G11">F11-(H11+I11+J11)</f>
        <v>2</v>
      </c>
      <c r="H11" s="49">
        <v>0.0</v>
      </c>
      <c r="I11" s="49">
        <v>0.0</v>
      </c>
      <c r="J11" s="49">
        <v>0.0</v>
      </c>
      <c r="K11" s="49">
        <v>3.0</v>
      </c>
      <c r="L11" s="49">
        <v>0.0</v>
      </c>
      <c r="M11" s="49">
        <v>3.0</v>
      </c>
      <c r="N11" s="49">
        <v>1.0</v>
      </c>
      <c r="O11" s="49">
        <v>0.0</v>
      </c>
      <c r="P11" s="45">
        <f t="array" ref="P11">(G11*1+H11*2+I11*3+J11*4)/E11</f>
        <v>0.3333333333</v>
      </c>
      <c r="Q11" s="46">
        <v>0.429</v>
      </c>
      <c r="R11" s="47">
        <f t="array" ref="R11">Q11+P11</f>
        <v>0.7623333333</v>
      </c>
      <c r="S11" s="41"/>
      <c r="T11" s="36"/>
      <c r="U11" s="2"/>
      <c r="V11" s="2"/>
      <c r="W11" s="2"/>
      <c r="X11" s="2"/>
      <c r="Y11" s="2"/>
      <c r="Z11" s="2"/>
    </row>
    <row r="12" ht="17.25" customHeight="1">
      <c r="A12" s="128" t="s">
        <v>46</v>
      </c>
      <c r="B12" s="49">
        <v>2.0</v>
      </c>
      <c r="C12" s="46">
        <v>0.333</v>
      </c>
      <c r="D12" s="49">
        <v>3.0</v>
      </c>
      <c r="E12" s="49">
        <v>3.0</v>
      </c>
      <c r="F12" s="49">
        <v>1.0</v>
      </c>
      <c r="G12" s="49">
        <f t="array" ref="G12">F12-(H12+I12+J12)</f>
        <v>1</v>
      </c>
      <c r="H12" s="49">
        <v>0.0</v>
      </c>
      <c r="I12" s="49">
        <v>0.0</v>
      </c>
      <c r="J12" s="49">
        <v>0.0</v>
      </c>
      <c r="K12" s="49">
        <v>0.0</v>
      </c>
      <c r="L12" s="49">
        <v>0.0</v>
      </c>
      <c r="M12" s="49">
        <v>1.0</v>
      </c>
      <c r="N12" s="49">
        <v>0.0</v>
      </c>
      <c r="O12" s="49">
        <v>0.0</v>
      </c>
      <c r="P12" s="45">
        <f t="array" ref="P12">(G12*1+H12*2+I12*3+J12*4)/E12</f>
        <v>0.3333333333</v>
      </c>
      <c r="Q12" s="46">
        <v>0.333</v>
      </c>
      <c r="R12" s="47">
        <f t="array" ref="R12">Q12+P12</f>
        <v>0.6663333333</v>
      </c>
      <c r="S12" s="41"/>
      <c r="T12" s="36"/>
      <c r="U12" s="2"/>
      <c r="V12" s="2"/>
      <c r="W12" s="2"/>
      <c r="X12" s="2"/>
      <c r="Y12" s="2"/>
      <c r="Z12" s="2"/>
    </row>
    <row r="13" ht="17.25" customHeight="1">
      <c r="A13" s="128" t="s">
        <v>20</v>
      </c>
      <c r="B13" s="49">
        <v>10.0</v>
      </c>
      <c r="C13" s="46">
        <v>0.435</v>
      </c>
      <c r="D13" s="49">
        <v>25.0</v>
      </c>
      <c r="E13" s="49">
        <v>23.0</v>
      </c>
      <c r="F13" s="49">
        <v>10.0</v>
      </c>
      <c r="G13" s="49">
        <f t="array" ref="G13">F13-(H13+I13+J13)</f>
        <v>6</v>
      </c>
      <c r="H13" s="49">
        <v>4.0</v>
      </c>
      <c r="I13" s="49">
        <v>0.0</v>
      </c>
      <c r="J13" s="49">
        <v>0.0</v>
      </c>
      <c r="K13" s="49">
        <v>6.0</v>
      </c>
      <c r="L13" s="49">
        <v>10.0</v>
      </c>
      <c r="M13" s="49">
        <v>5.0</v>
      </c>
      <c r="N13" s="49">
        <v>1.0</v>
      </c>
      <c r="O13" s="49">
        <v>3.0</v>
      </c>
      <c r="P13" s="45">
        <f t="array" ref="P13">(G13*1+H13*2+I13*3+J13*4)/E13</f>
        <v>0.6086956522</v>
      </c>
      <c r="Q13" s="46">
        <v>0.44</v>
      </c>
      <c r="R13" s="47">
        <f t="array" ref="R13">Q13+P13</f>
        <v>1.048695652</v>
      </c>
      <c r="S13" s="41"/>
      <c r="T13" s="36"/>
      <c r="U13" s="2"/>
      <c r="V13" s="2"/>
      <c r="W13" s="2"/>
      <c r="X13" s="2"/>
      <c r="Y13" s="2"/>
      <c r="Z13" s="2"/>
    </row>
    <row r="14" ht="17.25" customHeight="1">
      <c r="A14" s="128" t="s">
        <v>120</v>
      </c>
      <c r="B14" s="49">
        <v>3.0</v>
      </c>
      <c r="C14" s="46">
        <v>0.0</v>
      </c>
      <c r="D14" s="49">
        <v>7.0</v>
      </c>
      <c r="E14" s="49">
        <v>5.0</v>
      </c>
      <c r="F14" s="49">
        <v>0.0</v>
      </c>
      <c r="G14" s="49">
        <f t="array" ref="G14">F14-(H14+I14+J14)</f>
        <v>0</v>
      </c>
      <c r="H14" s="49">
        <v>0.0</v>
      </c>
      <c r="I14" s="49">
        <v>0.0</v>
      </c>
      <c r="J14" s="49">
        <v>0.0</v>
      </c>
      <c r="K14" s="49">
        <v>2.0</v>
      </c>
      <c r="L14" s="49">
        <v>0.0</v>
      </c>
      <c r="M14" s="49">
        <v>1.0</v>
      </c>
      <c r="N14" s="49">
        <v>2.0</v>
      </c>
      <c r="O14" s="49">
        <v>3.0</v>
      </c>
      <c r="P14" s="45">
        <f t="array" ref="P14">(G14*1+H14*2+I14*3+J14*4)/E14</f>
        <v>0</v>
      </c>
      <c r="Q14" s="46">
        <v>0.286</v>
      </c>
      <c r="R14" s="47">
        <f t="array" ref="R14">Q14+P14</f>
        <v>0.286</v>
      </c>
      <c r="S14" s="41"/>
      <c r="T14" s="36"/>
      <c r="U14" s="2"/>
      <c r="V14" s="2"/>
      <c r="W14" s="2"/>
      <c r="X14" s="2"/>
      <c r="Y14" s="2"/>
      <c r="Z14" s="2"/>
    </row>
    <row r="15" ht="17.25" customHeight="1">
      <c r="A15" s="128" t="s">
        <v>48</v>
      </c>
      <c r="B15" s="49">
        <v>6.0</v>
      </c>
      <c r="C15" s="46">
        <v>0.222</v>
      </c>
      <c r="D15" s="49">
        <v>13.0</v>
      </c>
      <c r="E15" s="49">
        <v>9.0</v>
      </c>
      <c r="F15" s="49">
        <v>2.0</v>
      </c>
      <c r="G15" s="49">
        <f t="array" ref="G15">F15-(H15+I15+J15)</f>
        <v>2</v>
      </c>
      <c r="H15" s="49">
        <v>0.0</v>
      </c>
      <c r="I15" s="49">
        <v>0.0</v>
      </c>
      <c r="J15" s="49">
        <v>0.0</v>
      </c>
      <c r="K15" s="49">
        <v>1.0</v>
      </c>
      <c r="L15" s="49">
        <v>3.0</v>
      </c>
      <c r="M15" s="49">
        <v>1.0</v>
      </c>
      <c r="N15" s="49">
        <v>3.0</v>
      </c>
      <c r="O15" s="49">
        <v>5.0</v>
      </c>
      <c r="P15" s="45">
        <f t="array" ref="P15">(G15*1+H15*2+I15*3+J15*4)/E15</f>
        <v>0.2222222222</v>
      </c>
      <c r="Q15" s="46">
        <v>0.417</v>
      </c>
      <c r="R15" s="47">
        <f t="array" ref="R15">Q15+P15</f>
        <v>0.6392222222</v>
      </c>
      <c r="S15" s="41"/>
      <c r="T15" s="36"/>
      <c r="U15" s="2"/>
      <c r="V15" s="2"/>
      <c r="W15" s="2"/>
      <c r="X15" s="2"/>
      <c r="Y15" s="2"/>
      <c r="Z15" s="2"/>
    </row>
    <row r="16" ht="17.25" customHeight="1">
      <c r="A16" s="128" t="s">
        <v>22</v>
      </c>
      <c r="B16" s="49">
        <v>2.0</v>
      </c>
      <c r="C16" s="46">
        <v>0.0</v>
      </c>
      <c r="D16" s="49">
        <v>1.0</v>
      </c>
      <c r="E16" s="49">
        <v>1.0</v>
      </c>
      <c r="F16" s="49">
        <v>0.0</v>
      </c>
      <c r="G16" s="49">
        <f t="array" ref="G16">F16-(H16+I16+J16)</f>
        <v>0</v>
      </c>
      <c r="H16" s="49">
        <v>0.0</v>
      </c>
      <c r="I16" s="49">
        <v>0.0</v>
      </c>
      <c r="J16" s="49">
        <v>0.0</v>
      </c>
      <c r="K16" s="49">
        <v>0.0</v>
      </c>
      <c r="L16" s="49">
        <v>0.0</v>
      </c>
      <c r="M16" s="49">
        <v>0.0</v>
      </c>
      <c r="N16" s="49">
        <v>0.0</v>
      </c>
      <c r="O16" s="49">
        <v>0.0</v>
      </c>
      <c r="P16" s="45">
        <f t="array" ref="P16">(G16*1+H16*2+I16*3+J16*4)/E16</f>
        <v>0</v>
      </c>
      <c r="Q16" s="46">
        <v>0.0</v>
      </c>
      <c r="R16" s="47">
        <f t="array" ref="R16">Q16+P16</f>
        <v>0</v>
      </c>
      <c r="S16" s="41"/>
      <c r="T16" s="36"/>
      <c r="U16" s="2"/>
      <c r="V16" s="2"/>
      <c r="W16" s="2"/>
      <c r="X16" s="2"/>
      <c r="Y16" s="2"/>
      <c r="Z16" s="2"/>
    </row>
    <row r="17" ht="17.25" customHeight="1">
      <c r="A17" s="128" t="s">
        <v>23</v>
      </c>
      <c r="B17" s="49">
        <v>2.0</v>
      </c>
      <c r="C17" s="46">
        <v>0.0</v>
      </c>
      <c r="D17" s="49">
        <v>5.0</v>
      </c>
      <c r="E17" s="49">
        <v>3.0</v>
      </c>
      <c r="F17" s="49">
        <v>0.0</v>
      </c>
      <c r="G17" s="49">
        <f t="array" ref="G17">F17-(H17+I17+J17)</f>
        <v>0</v>
      </c>
      <c r="H17" s="49">
        <v>0.0</v>
      </c>
      <c r="I17" s="49">
        <v>0.0</v>
      </c>
      <c r="J17" s="49">
        <v>0.0</v>
      </c>
      <c r="K17" s="49">
        <v>2.0</v>
      </c>
      <c r="L17" s="49">
        <v>0.0</v>
      </c>
      <c r="M17" s="49">
        <v>2.0</v>
      </c>
      <c r="N17" s="49">
        <v>2.0</v>
      </c>
      <c r="O17" s="49">
        <v>1.0</v>
      </c>
      <c r="P17" s="45">
        <f t="array" ref="P17">(G17*1+H17*2+I17*3+J17*4)/E17</f>
        <v>0</v>
      </c>
      <c r="Q17" s="46">
        <v>0.4</v>
      </c>
      <c r="R17" s="47">
        <f t="array" ref="R17">Q17+P17</f>
        <v>0.4</v>
      </c>
      <c r="S17" s="41"/>
      <c r="T17" s="36"/>
      <c r="U17" s="2"/>
      <c r="V17" s="2"/>
      <c r="W17" s="2"/>
      <c r="X17" s="2"/>
      <c r="Y17" s="2"/>
      <c r="Z17" s="2"/>
    </row>
    <row r="18" ht="17.25" customHeight="1">
      <c r="A18" s="128" t="s">
        <v>47</v>
      </c>
      <c r="B18" s="49">
        <v>7.0</v>
      </c>
      <c r="C18" s="46">
        <v>0.611</v>
      </c>
      <c r="D18" s="49">
        <v>21.0</v>
      </c>
      <c r="E18" s="49">
        <v>18.0</v>
      </c>
      <c r="F18" s="49">
        <v>11.0</v>
      </c>
      <c r="G18" s="49">
        <f t="array" ref="G18">F18-(H18+I18+J18)</f>
        <v>10</v>
      </c>
      <c r="H18" s="49">
        <v>0.0</v>
      </c>
      <c r="I18" s="49">
        <v>0.0</v>
      </c>
      <c r="J18" s="49">
        <v>1.0</v>
      </c>
      <c r="K18" s="49">
        <v>6.0</v>
      </c>
      <c r="L18" s="49">
        <v>6.0</v>
      </c>
      <c r="M18" s="49">
        <v>3.0</v>
      </c>
      <c r="N18" s="49">
        <v>3.0</v>
      </c>
      <c r="O18" s="49">
        <v>2.0</v>
      </c>
      <c r="P18" s="45">
        <f t="array" ref="P18">(G18*1+H18*2+I18*3+J18*4)/E18</f>
        <v>0.7777777778</v>
      </c>
      <c r="Q18" s="46">
        <v>0.667</v>
      </c>
      <c r="R18" s="47">
        <f t="array" ref="R18">Q18+P18</f>
        <v>1.444777778</v>
      </c>
      <c r="S18" s="41"/>
      <c r="T18" s="36"/>
      <c r="U18" s="2"/>
      <c r="V18" s="2"/>
      <c r="W18" s="2"/>
      <c r="X18" s="2"/>
      <c r="Y18" s="2"/>
      <c r="Z18" s="2"/>
    </row>
    <row r="19" ht="17.25" customHeight="1">
      <c r="A19" s="128" t="s">
        <v>49</v>
      </c>
      <c r="B19" s="49">
        <v>6.0</v>
      </c>
      <c r="C19" s="46">
        <v>0.286</v>
      </c>
      <c r="D19" s="49">
        <v>15.0</v>
      </c>
      <c r="E19" s="49">
        <v>14.0</v>
      </c>
      <c r="F19" s="49">
        <v>4.0</v>
      </c>
      <c r="G19" s="49">
        <f t="array" ref="G19">F19-(H19+I19+J19)</f>
        <v>4</v>
      </c>
      <c r="H19" s="49">
        <v>0.0</v>
      </c>
      <c r="I19" s="49">
        <v>0.0</v>
      </c>
      <c r="J19" s="49">
        <v>0.0</v>
      </c>
      <c r="K19" s="49">
        <v>2.0</v>
      </c>
      <c r="L19" s="49">
        <v>3.0</v>
      </c>
      <c r="M19" s="49">
        <v>2.0</v>
      </c>
      <c r="N19" s="49">
        <v>0.0</v>
      </c>
      <c r="O19" s="49">
        <v>1.0</v>
      </c>
      <c r="P19" s="45">
        <f t="array" ref="P19">(G19*1+H19*2+I19*3+J19*4)/E19</f>
        <v>0.2857142857</v>
      </c>
      <c r="Q19" s="46">
        <v>0.267</v>
      </c>
      <c r="R19" s="47">
        <f t="array" ref="R19">Q19+P19</f>
        <v>0.5527142857</v>
      </c>
      <c r="S19" s="41"/>
      <c r="T19" s="36"/>
      <c r="U19" s="2"/>
      <c r="V19" s="2"/>
      <c r="W19" s="2"/>
      <c r="X19" s="2"/>
      <c r="Y19" s="2"/>
      <c r="Z19" s="2"/>
    </row>
    <row r="20" ht="17.25" customHeight="1">
      <c r="A20" s="128" t="s">
        <v>24</v>
      </c>
      <c r="B20" s="49">
        <v>5.0</v>
      </c>
      <c r="C20" s="46">
        <v>0.143</v>
      </c>
      <c r="D20" s="49">
        <v>8.0</v>
      </c>
      <c r="E20" s="49">
        <v>7.0</v>
      </c>
      <c r="F20" s="49">
        <v>1.0</v>
      </c>
      <c r="G20" s="49">
        <f t="array" ref="G20">F20-(H20+I20+J20)</f>
        <v>1</v>
      </c>
      <c r="H20" s="49">
        <v>0.0</v>
      </c>
      <c r="I20" s="49">
        <v>0.0</v>
      </c>
      <c r="J20" s="49">
        <v>0.0</v>
      </c>
      <c r="K20" s="49">
        <v>1.0</v>
      </c>
      <c r="L20" s="49">
        <v>4.0</v>
      </c>
      <c r="M20" s="49">
        <v>2.0</v>
      </c>
      <c r="N20" s="49">
        <v>1.0</v>
      </c>
      <c r="O20" s="49">
        <v>3.0</v>
      </c>
      <c r="P20" s="45">
        <f t="array" ref="P20">(G20*1+H20*2+I20*3+J20*4)/E20</f>
        <v>0.1428571429</v>
      </c>
      <c r="Q20" s="46">
        <v>0.25</v>
      </c>
      <c r="R20" s="47">
        <f t="array" ref="R20">Q20+P20</f>
        <v>0.3928571429</v>
      </c>
      <c r="S20" s="41"/>
      <c r="T20" s="36"/>
      <c r="U20" s="2"/>
      <c r="V20" s="2"/>
      <c r="W20" s="2"/>
      <c r="X20" s="2"/>
      <c r="Y20" s="2"/>
      <c r="Z20" s="2"/>
    </row>
    <row r="21" ht="17.25" customHeight="1">
      <c r="A21" s="128" t="s">
        <v>56</v>
      </c>
      <c r="B21" s="49">
        <v>10.0</v>
      </c>
      <c r="C21" s="46">
        <v>0.304</v>
      </c>
      <c r="D21" s="49">
        <v>25.0</v>
      </c>
      <c r="E21" s="49">
        <v>23.0</v>
      </c>
      <c r="F21" s="49">
        <v>7.0</v>
      </c>
      <c r="G21" s="49">
        <f t="array" ref="G21">F21-(H21+I21+J21)</f>
        <v>5</v>
      </c>
      <c r="H21" s="49">
        <v>1.0</v>
      </c>
      <c r="I21" s="49">
        <v>0.0</v>
      </c>
      <c r="J21" s="49">
        <v>1.0</v>
      </c>
      <c r="K21" s="49">
        <v>9.0</v>
      </c>
      <c r="L21" s="49">
        <v>5.0</v>
      </c>
      <c r="M21" s="49">
        <v>3.0</v>
      </c>
      <c r="N21" s="49">
        <v>2.0</v>
      </c>
      <c r="O21" s="49">
        <v>3.0</v>
      </c>
      <c r="P21" s="45">
        <f t="array" ref="P21">(G21*1+H21*2+I21*3+J21*4)/E21</f>
        <v>0.4782608696</v>
      </c>
      <c r="Q21" s="46">
        <v>0.36</v>
      </c>
      <c r="R21" s="47">
        <f t="array" ref="R21">Q21+P21</f>
        <v>0.8382608696</v>
      </c>
      <c r="S21" s="41"/>
      <c r="T21" s="36"/>
      <c r="U21" s="2"/>
      <c r="V21" s="2"/>
      <c r="W21" s="2"/>
      <c r="X21" s="2"/>
      <c r="Y21" s="2"/>
      <c r="Z21" s="2"/>
    </row>
    <row r="22" ht="17.25" customHeight="1">
      <c r="A22" s="128" t="s">
        <v>53</v>
      </c>
      <c r="B22" s="49">
        <v>6.0</v>
      </c>
      <c r="C22" s="46">
        <v>0.571</v>
      </c>
      <c r="D22" s="49">
        <v>9.0</v>
      </c>
      <c r="E22" s="49">
        <v>7.0</v>
      </c>
      <c r="F22" s="49">
        <v>4.0</v>
      </c>
      <c r="G22" s="49">
        <f t="array" ref="G22">F22-(H22+I22+J22)</f>
        <v>4</v>
      </c>
      <c r="H22" s="49">
        <v>0.0</v>
      </c>
      <c r="I22" s="49">
        <v>0.0</v>
      </c>
      <c r="J22" s="49">
        <v>0.0</v>
      </c>
      <c r="K22" s="49">
        <v>3.0</v>
      </c>
      <c r="L22" s="49">
        <v>0.0</v>
      </c>
      <c r="M22" s="49">
        <v>4.0</v>
      </c>
      <c r="N22" s="49">
        <v>2.0</v>
      </c>
      <c r="O22" s="49">
        <v>0.0</v>
      </c>
      <c r="P22" s="45">
        <f t="array" ref="P22">(G22*1+H22*2+I22*3+J22*4)/E22</f>
        <v>0.5714285714</v>
      </c>
      <c r="Q22" s="46">
        <v>0.667</v>
      </c>
      <c r="R22" s="47">
        <f t="array" ref="R22">Q22+P22</f>
        <v>1.238428571</v>
      </c>
      <c r="S22" s="41"/>
      <c r="T22" s="36"/>
      <c r="U22" s="2"/>
      <c r="V22" s="2"/>
      <c r="W22" s="2"/>
      <c r="X22" s="2"/>
      <c r="Y22" s="2"/>
      <c r="Z22" s="2"/>
    </row>
    <row r="23" ht="17.25" customHeight="1">
      <c r="A23" s="128" t="s">
        <v>21</v>
      </c>
      <c r="B23" s="49">
        <v>5.0</v>
      </c>
      <c r="C23" s="46">
        <v>0.4</v>
      </c>
      <c r="D23" s="49">
        <v>14.0</v>
      </c>
      <c r="E23" s="49">
        <v>10.0</v>
      </c>
      <c r="F23" s="49">
        <v>4.0</v>
      </c>
      <c r="G23" s="49">
        <f t="array" ref="G23">F23-(H23+I23+J23)</f>
        <v>4</v>
      </c>
      <c r="H23" s="49">
        <v>0.0</v>
      </c>
      <c r="I23" s="49">
        <v>0.0</v>
      </c>
      <c r="J23" s="49">
        <v>0.0</v>
      </c>
      <c r="K23" s="49">
        <v>4.0</v>
      </c>
      <c r="L23" s="49">
        <v>0.0</v>
      </c>
      <c r="M23" s="49">
        <v>4.0</v>
      </c>
      <c r="N23" s="49">
        <v>4.0</v>
      </c>
      <c r="O23" s="49">
        <v>2.0</v>
      </c>
      <c r="P23" s="45">
        <f t="array" ref="P23">(G23*1+H23*2+I23*3+J23*4)/E23</f>
        <v>0.4</v>
      </c>
      <c r="Q23" s="46">
        <v>0.571</v>
      </c>
      <c r="R23" s="47">
        <f t="array" ref="R23">Q23+P23</f>
        <v>0.971</v>
      </c>
      <c r="S23" s="41"/>
      <c r="T23" s="36"/>
      <c r="U23" s="2"/>
      <c r="V23" s="2"/>
      <c r="W23" s="2"/>
      <c r="X23" s="2"/>
      <c r="Y23" s="2"/>
      <c r="Z23" s="2"/>
    </row>
    <row r="24" ht="17.25" customHeight="1">
      <c r="A24" s="128" t="s">
        <v>51</v>
      </c>
      <c r="B24" s="49">
        <v>5.0</v>
      </c>
      <c r="C24" s="46">
        <v>0.0</v>
      </c>
      <c r="D24" s="49">
        <v>9.0</v>
      </c>
      <c r="E24" s="49">
        <v>7.0</v>
      </c>
      <c r="F24" s="49">
        <v>0.0</v>
      </c>
      <c r="G24" s="49">
        <f t="array" ref="G24">F24-(H24+I24+J24)</f>
        <v>0</v>
      </c>
      <c r="H24" s="49">
        <v>0.0</v>
      </c>
      <c r="I24" s="49">
        <v>0.0</v>
      </c>
      <c r="J24" s="49">
        <v>0.0</v>
      </c>
      <c r="K24" s="49">
        <v>1.0</v>
      </c>
      <c r="L24" s="49">
        <v>0.0</v>
      </c>
      <c r="M24" s="49">
        <v>0.0</v>
      </c>
      <c r="N24" s="49">
        <v>2.0</v>
      </c>
      <c r="O24" s="49">
        <v>1.0</v>
      </c>
      <c r="P24" s="46">
        <v>0.0</v>
      </c>
      <c r="Q24" s="46">
        <v>0.222</v>
      </c>
      <c r="R24" s="47">
        <f t="array" ref="R24">Q24+P24</f>
        <v>0.222</v>
      </c>
      <c r="S24" s="41"/>
      <c r="T24" s="36"/>
      <c r="U24" s="2"/>
      <c r="V24" s="2"/>
      <c r="W24" s="2"/>
      <c r="X24" s="2"/>
      <c r="Y24" s="2"/>
      <c r="Z24" s="2"/>
    </row>
    <row r="25" ht="17.25" customHeight="1">
      <c r="A25" s="61" t="s">
        <v>121</v>
      </c>
      <c r="B25" s="79"/>
      <c r="C25" s="125">
        <f t="array" ref="C25">F25/E25</f>
        <v>0.3574879227</v>
      </c>
      <c r="D25" s="79">
        <f t="array" ref="D25">SUM(D4:D24)</f>
        <v>256</v>
      </c>
      <c r="E25" s="79">
        <f t="array" ref="E25">SUM(E4:E24)</f>
        <v>207</v>
      </c>
      <c r="F25" s="79">
        <f t="array" ref="F25">SUM(F4:F24)</f>
        <v>74</v>
      </c>
      <c r="G25" s="79">
        <f t="array" ref="G25">SUM(G4:G24)</f>
        <v>59</v>
      </c>
      <c r="H25" s="79">
        <f t="array" ref="H25">SUM(H4:H24)</f>
        <v>9</v>
      </c>
      <c r="I25" s="79">
        <f t="array" ref="I25">SUM(I4:I24)</f>
        <v>3</v>
      </c>
      <c r="J25" s="79">
        <f t="array" ref="J25">SUM(J4:J24)</f>
        <v>3</v>
      </c>
      <c r="K25" s="79">
        <f t="array" ref="K25">SUM(K4:K24)</f>
        <v>75</v>
      </c>
      <c r="L25" s="79">
        <f t="array" ref="L25">SUM(L4:L24)</f>
        <v>55</v>
      </c>
      <c r="M25" s="79">
        <f t="array" ref="M25">SUM(M4:M24)</f>
        <v>60</v>
      </c>
      <c r="N25" s="79">
        <f t="array" ref="N25">SUM(N4:N24)</f>
        <v>46</v>
      </c>
      <c r="O25" s="79">
        <f t="array" ref="O25">SUM(O4:O24)</f>
        <v>34</v>
      </c>
      <c r="P25" s="125"/>
      <c r="Q25" s="125"/>
      <c r="R25" s="122"/>
      <c r="S25" s="41"/>
      <c r="T25" s="36"/>
      <c r="U25" s="2"/>
      <c r="V25" s="2"/>
      <c r="W25" s="2"/>
      <c r="X25" s="2"/>
      <c r="Y25" s="2"/>
      <c r="Z25" s="2"/>
    </row>
    <row r="26" ht="16.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36"/>
      <c r="T26" s="36"/>
      <c r="U26" s="2"/>
      <c r="V26" s="2"/>
      <c r="W26" s="2"/>
      <c r="X26" s="2"/>
      <c r="Y26" s="2"/>
      <c r="Z26" s="2"/>
    </row>
    <row r="27" ht="17.25" customHeight="1">
      <c r="A27" s="38" t="s">
        <v>122</v>
      </c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6"/>
      <c r="R27" s="36"/>
      <c r="S27" s="36"/>
      <c r="T27" s="36"/>
      <c r="U27" s="2"/>
      <c r="V27" s="2"/>
      <c r="W27" s="2"/>
      <c r="X27" s="2"/>
      <c r="Y27" s="2"/>
      <c r="Z27" s="2"/>
    </row>
    <row r="28" ht="17.25" customHeight="1">
      <c r="A28" s="128" t="s">
        <v>161</v>
      </c>
      <c r="B28" s="128" t="s">
        <v>162</v>
      </c>
      <c r="C28" s="128" t="s">
        <v>123</v>
      </c>
      <c r="D28" s="128" t="s">
        <v>124</v>
      </c>
      <c r="E28" s="128" t="s">
        <v>125</v>
      </c>
      <c r="F28" s="128" t="s">
        <v>126</v>
      </c>
      <c r="G28" s="128" t="s">
        <v>106</v>
      </c>
      <c r="H28" s="128" t="s">
        <v>2</v>
      </c>
      <c r="I28" s="128" t="s">
        <v>127</v>
      </c>
      <c r="J28" s="128" t="s">
        <v>128</v>
      </c>
      <c r="K28" s="128" t="s">
        <v>163</v>
      </c>
      <c r="L28" s="128" t="s">
        <v>164</v>
      </c>
      <c r="M28" s="128" t="s">
        <v>113</v>
      </c>
      <c r="N28" s="128" t="s">
        <v>131</v>
      </c>
      <c r="O28" s="128" t="s">
        <v>165</v>
      </c>
      <c r="P28" s="128" t="s">
        <v>3</v>
      </c>
      <c r="Q28" s="41"/>
      <c r="R28" s="36"/>
      <c r="S28" s="36"/>
      <c r="T28" s="36"/>
      <c r="U28" s="2"/>
      <c r="V28" s="2"/>
      <c r="W28" s="2"/>
      <c r="X28" s="2"/>
      <c r="Y28" s="2"/>
      <c r="Z28" s="2"/>
    </row>
    <row r="29" ht="17.25" customHeight="1">
      <c r="A29" s="128" t="s">
        <v>42</v>
      </c>
      <c r="B29" s="49">
        <v>3.0</v>
      </c>
      <c r="C29" s="49">
        <v>0.0</v>
      </c>
      <c r="D29" s="49">
        <v>0.0</v>
      </c>
      <c r="E29" s="49">
        <v>0.0</v>
      </c>
      <c r="F29" s="49">
        <v>12.0</v>
      </c>
      <c r="G29" s="49">
        <f t="array" ref="G29">F29-K29-L29</f>
        <v>7</v>
      </c>
      <c r="H29" s="129">
        <v>0.666666666</v>
      </c>
      <c r="I29" s="49">
        <v>2.0</v>
      </c>
      <c r="J29" s="49">
        <v>0.0</v>
      </c>
      <c r="K29" s="49">
        <v>5.0</v>
      </c>
      <c r="L29" s="49">
        <v>0.0</v>
      </c>
      <c r="M29" s="49">
        <v>1.0</v>
      </c>
      <c r="N29" s="49">
        <v>4.0</v>
      </c>
      <c r="O29" s="49">
        <v>1.0</v>
      </c>
      <c r="P29" s="130">
        <f t="array" ref="P29">O29*9/H29</f>
        <v>13.50000001</v>
      </c>
      <c r="Q29" s="41"/>
      <c r="R29" s="36"/>
      <c r="S29" s="36"/>
      <c r="T29" s="36"/>
      <c r="U29" s="2"/>
      <c r="V29" s="2"/>
      <c r="W29" s="2"/>
      <c r="X29" s="2"/>
      <c r="Y29" s="2"/>
      <c r="Z29" s="2"/>
    </row>
    <row r="30" ht="17.25" customHeight="1">
      <c r="A30" s="128" t="s">
        <v>19</v>
      </c>
      <c r="B30" s="49">
        <v>5.0</v>
      </c>
      <c r="C30" s="49">
        <v>1.0</v>
      </c>
      <c r="D30" s="49">
        <v>1.0</v>
      </c>
      <c r="E30" s="49">
        <v>0.0</v>
      </c>
      <c r="F30" s="49">
        <v>85.0</v>
      </c>
      <c r="G30" s="49">
        <f t="array" ref="G30">F30-K30-L30</f>
        <v>64</v>
      </c>
      <c r="H30" s="129">
        <v>10.33333333</v>
      </c>
      <c r="I30" s="49">
        <v>27.0</v>
      </c>
      <c r="J30" s="49">
        <v>3.0</v>
      </c>
      <c r="K30" s="49">
        <v>17.0</v>
      </c>
      <c r="L30" s="49">
        <v>4.0</v>
      </c>
      <c r="M30" s="49">
        <v>7.0</v>
      </c>
      <c r="N30" s="49">
        <v>36.0</v>
      </c>
      <c r="O30" s="49">
        <v>27.0</v>
      </c>
      <c r="P30" s="130">
        <f t="array" ref="P30">O30*9/H30</f>
        <v>23.51612904</v>
      </c>
      <c r="Q30" s="41"/>
      <c r="R30" s="36"/>
      <c r="S30" s="36"/>
      <c r="T30" s="36"/>
      <c r="U30" s="2"/>
      <c r="V30" s="2"/>
      <c r="W30" s="2"/>
      <c r="X30" s="2"/>
      <c r="Y30" s="2"/>
      <c r="Z30" s="2"/>
    </row>
    <row r="31" ht="17.25" customHeight="1">
      <c r="A31" s="128" t="s">
        <v>20</v>
      </c>
      <c r="B31" s="49">
        <v>6.0</v>
      </c>
      <c r="C31" s="49">
        <v>0.0</v>
      </c>
      <c r="D31" s="49">
        <v>2.0</v>
      </c>
      <c r="E31" s="49">
        <v>0.0</v>
      </c>
      <c r="F31" s="49">
        <v>54.0</v>
      </c>
      <c r="G31" s="49">
        <f t="array" ref="G31">F31-K31-L31</f>
        <v>49</v>
      </c>
      <c r="H31" s="129">
        <v>9.33333333333</v>
      </c>
      <c r="I31" s="49">
        <v>13.0</v>
      </c>
      <c r="J31" s="49">
        <v>0.0</v>
      </c>
      <c r="K31" s="49">
        <v>5.0</v>
      </c>
      <c r="L31" s="49">
        <v>0.0</v>
      </c>
      <c r="M31" s="49">
        <v>17.0</v>
      </c>
      <c r="N31" s="49">
        <v>12.0</v>
      </c>
      <c r="O31" s="49">
        <v>4.0</v>
      </c>
      <c r="P31" s="130">
        <f t="array" ref="P31">O31*9/H31</f>
        <v>3.857142857</v>
      </c>
      <c r="Q31" s="41"/>
      <c r="R31" s="36"/>
      <c r="S31" s="36"/>
      <c r="T31" s="36"/>
      <c r="U31" s="2"/>
      <c r="V31" s="2"/>
      <c r="W31" s="2"/>
      <c r="X31" s="2"/>
      <c r="Y31" s="2"/>
      <c r="Z31" s="2"/>
    </row>
    <row r="32" ht="17.25" customHeight="1">
      <c r="A32" s="128" t="s">
        <v>22</v>
      </c>
      <c r="B32" s="49">
        <v>3.0</v>
      </c>
      <c r="C32" s="49">
        <v>0.0</v>
      </c>
      <c r="D32" s="49">
        <v>1.0</v>
      </c>
      <c r="E32" s="49">
        <v>0.0</v>
      </c>
      <c r="F32" s="49">
        <v>33.0</v>
      </c>
      <c r="G32" s="49">
        <f t="array" ref="G32">F32-K32-L32</f>
        <v>25</v>
      </c>
      <c r="H32" s="129">
        <v>4.6666666666</v>
      </c>
      <c r="I32" s="49">
        <v>7.0</v>
      </c>
      <c r="J32" s="49">
        <v>0.0</v>
      </c>
      <c r="K32" s="49">
        <v>8.0</v>
      </c>
      <c r="L32" s="49">
        <v>0.0</v>
      </c>
      <c r="M32" s="49">
        <v>2.0</v>
      </c>
      <c r="N32" s="49">
        <v>11.0</v>
      </c>
      <c r="O32" s="49">
        <v>5.0</v>
      </c>
      <c r="P32" s="130">
        <f t="array" ref="P32">O32*9/H32</f>
        <v>9.642857143</v>
      </c>
      <c r="Q32" s="41"/>
      <c r="R32" s="36"/>
      <c r="S32" s="36"/>
      <c r="T32" s="36"/>
      <c r="U32" s="2"/>
      <c r="V32" s="2"/>
      <c r="W32" s="2"/>
      <c r="X32" s="2"/>
      <c r="Y32" s="2"/>
      <c r="Z32" s="2"/>
    </row>
    <row r="33" ht="17.25" customHeight="1">
      <c r="A33" s="128" t="s">
        <v>53</v>
      </c>
      <c r="B33" s="49">
        <v>0.0</v>
      </c>
      <c r="C33" s="49">
        <v>0.0</v>
      </c>
      <c r="D33" s="49">
        <v>0.0</v>
      </c>
      <c r="E33" s="49">
        <v>0.0</v>
      </c>
      <c r="F33" s="49">
        <v>0.0</v>
      </c>
      <c r="G33" s="49">
        <f t="array" ref="G33">F33-K33-L33</f>
        <v>0</v>
      </c>
      <c r="H33" s="129">
        <v>0.0</v>
      </c>
      <c r="I33" s="49">
        <v>0.0</v>
      </c>
      <c r="J33" s="49">
        <v>0.0</v>
      </c>
      <c r="K33" s="49">
        <v>0.0</v>
      </c>
      <c r="L33" s="49">
        <v>0.0</v>
      </c>
      <c r="M33" s="49">
        <v>0.0</v>
      </c>
      <c r="N33" s="49">
        <v>0.0</v>
      </c>
      <c r="O33" s="49">
        <v>0.0</v>
      </c>
      <c r="P33" s="130">
        <v>0.0</v>
      </c>
      <c r="Q33" s="41"/>
      <c r="R33" s="36"/>
      <c r="S33" s="36"/>
      <c r="T33" s="36"/>
      <c r="U33" s="2"/>
      <c r="V33" s="2"/>
      <c r="W33" s="2"/>
      <c r="X33" s="2"/>
      <c r="Y33" s="2"/>
      <c r="Z33" s="2"/>
    </row>
    <row r="34" ht="17.25" customHeight="1">
      <c r="A34" s="128" t="s">
        <v>21</v>
      </c>
      <c r="B34" s="49">
        <v>6.0</v>
      </c>
      <c r="C34" s="49">
        <v>2.0</v>
      </c>
      <c r="D34" s="49">
        <v>2.0</v>
      </c>
      <c r="E34" s="49">
        <v>0.0</v>
      </c>
      <c r="F34" s="49">
        <v>97.0</v>
      </c>
      <c r="G34" s="49">
        <f t="array" ref="G34">F34-K34-L34</f>
        <v>74</v>
      </c>
      <c r="H34" s="129">
        <v>14.33333333</v>
      </c>
      <c r="I34" s="49">
        <v>27.0</v>
      </c>
      <c r="J34" s="49">
        <v>0.0</v>
      </c>
      <c r="K34" s="49">
        <v>17.0</v>
      </c>
      <c r="L34" s="49">
        <v>6.0</v>
      </c>
      <c r="M34" s="49">
        <v>16.0</v>
      </c>
      <c r="N34" s="49">
        <v>32.0</v>
      </c>
      <c r="O34" s="49">
        <v>27.0</v>
      </c>
      <c r="P34" s="130">
        <f t="array" ref="P34">O34*9/H34</f>
        <v>16.95348838</v>
      </c>
      <c r="Q34" s="41"/>
      <c r="R34" s="36"/>
      <c r="S34" s="36"/>
      <c r="T34" s="36"/>
      <c r="U34" s="2"/>
      <c r="V34" s="2"/>
      <c r="W34" s="2"/>
      <c r="X34" s="2"/>
      <c r="Y34" s="2"/>
      <c r="Z34" s="2"/>
    </row>
    <row r="35" ht="17.25" customHeight="1">
      <c r="A35" s="61" t="s">
        <v>121</v>
      </c>
      <c r="B35" s="79"/>
      <c r="C35" s="79">
        <f t="array" ref="C35">SUM(C29:C34)</f>
        <v>3</v>
      </c>
      <c r="D35" s="79">
        <f t="array" ref="D35">SUM(D29:D34)</f>
        <v>6</v>
      </c>
      <c r="E35" s="79">
        <f t="array" ref="E35">SUM(E29:E34)</f>
        <v>0</v>
      </c>
      <c r="F35" s="79">
        <f t="array" ref="F35">SUM(F29:F34)</f>
        <v>281</v>
      </c>
      <c r="G35" s="79">
        <f t="array" ref="G35">SUM(G29:G34)</f>
        <v>219</v>
      </c>
      <c r="H35" s="80">
        <f t="array" ref="H35">SUM(H29:H34)</f>
        <v>39.33333333</v>
      </c>
      <c r="I35" s="79">
        <f t="array" ref="I35">SUM(I29:I34)</f>
        <v>76</v>
      </c>
      <c r="J35" s="79">
        <f t="array" ref="J35">SUM(J29:J34)</f>
        <v>3</v>
      </c>
      <c r="K35" s="79">
        <f t="array" ref="K35">SUM(K29:K34)</f>
        <v>52</v>
      </c>
      <c r="L35" s="79">
        <f t="array" ref="L35">SUM(L29:L34)</f>
        <v>10</v>
      </c>
      <c r="M35" s="79">
        <f t="array" ref="M35">SUM(M29:M34)</f>
        <v>43</v>
      </c>
      <c r="N35" s="79">
        <f t="array" ref="N35">SUM(N29:N34)</f>
        <v>95</v>
      </c>
      <c r="O35" s="79">
        <f t="array" ref="O35">SUM(O29:O34)</f>
        <v>64</v>
      </c>
      <c r="P35" s="131">
        <f t="array" ref="P35">O35*9/H35</f>
        <v>14.6440678</v>
      </c>
      <c r="Q35" s="41"/>
      <c r="R35" s="36"/>
      <c r="S35" s="36"/>
      <c r="T35" s="36"/>
      <c r="U35" s="2"/>
      <c r="V35" s="2"/>
      <c r="W35" s="2"/>
      <c r="X35" s="2"/>
      <c r="Y35" s="2"/>
      <c r="Z35" s="2"/>
    </row>
    <row r="36" ht="16.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6.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6.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6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6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6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6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6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6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6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6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6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6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6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6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6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6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6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6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6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0.75" footer="0.0" header="0.0" left="0.699722" right="0.699722" top="0.75"/>
  <pageSetup orientation="portrait"/>
  <headerFooter>
    <oddFooter>&amp;C000000&amp;P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8" width="7.13"/>
    <col customWidth="1" min="19" max="26" width="7.88"/>
  </cols>
  <sheetData>
    <row r="1" ht="26.25" customHeight="1">
      <c r="A1" s="35" t="s">
        <v>166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2"/>
      <c r="T1" s="2"/>
      <c r="U1" s="2"/>
      <c r="V1" s="2"/>
      <c r="W1" s="2"/>
      <c r="X1" s="2"/>
      <c r="Y1" s="2"/>
      <c r="Z1" s="2"/>
    </row>
    <row r="2" ht="17.25" customHeight="1">
      <c r="A2" s="38" t="s">
        <v>103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2"/>
      <c r="T2" s="2"/>
      <c r="U2" s="2"/>
      <c r="V2" s="2"/>
      <c r="W2" s="2"/>
      <c r="X2" s="2"/>
      <c r="Y2" s="2"/>
      <c r="Z2" s="2"/>
    </row>
    <row r="3" ht="17.25" customHeight="1">
      <c r="A3" s="4" t="s">
        <v>161</v>
      </c>
      <c r="B3" s="4" t="s">
        <v>162</v>
      </c>
      <c r="C3" s="4" t="s">
        <v>25</v>
      </c>
      <c r="D3" s="4" t="s">
        <v>105</v>
      </c>
      <c r="E3" s="4" t="s">
        <v>106</v>
      </c>
      <c r="F3" s="4" t="s">
        <v>107</v>
      </c>
      <c r="G3" s="4" t="s">
        <v>108</v>
      </c>
      <c r="H3" s="4" t="s">
        <v>109</v>
      </c>
      <c r="I3" s="4" t="s">
        <v>110</v>
      </c>
      <c r="J3" s="4" t="s">
        <v>111</v>
      </c>
      <c r="K3" s="4" t="s">
        <v>26</v>
      </c>
      <c r="L3" s="4" t="s">
        <v>27</v>
      </c>
      <c r="M3" s="4" t="s">
        <v>28</v>
      </c>
      <c r="N3" s="4" t="s">
        <v>112</v>
      </c>
      <c r="O3" s="4" t="s">
        <v>113</v>
      </c>
      <c r="P3" s="4" t="s">
        <v>115</v>
      </c>
      <c r="Q3" s="4" t="s">
        <v>116</v>
      </c>
      <c r="R3" s="4" t="s">
        <v>29</v>
      </c>
      <c r="S3" s="2"/>
      <c r="T3" s="2"/>
      <c r="U3" s="2"/>
      <c r="V3" s="2"/>
      <c r="W3" s="2"/>
      <c r="X3" s="2"/>
      <c r="Y3" s="2"/>
      <c r="Z3" s="2"/>
    </row>
    <row r="4" ht="17.25" customHeight="1">
      <c r="A4" s="4" t="s">
        <v>42</v>
      </c>
      <c r="B4" s="42">
        <v>1.0</v>
      </c>
      <c r="C4" s="45">
        <v>0.0</v>
      </c>
      <c r="D4" s="42">
        <v>0.0</v>
      </c>
      <c r="E4" s="42">
        <v>0.0</v>
      </c>
      <c r="F4" s="42">
        <v>0.0</v>
      </c>
      <c r="G4" s="42">
        <f t="array" ref="G4">F4-(H4+I4+J4)</f>
        <v>0</v>
      </c>
      <c r="H4" s="42">
        <v>0.0</v>
      </c>
      <c r="I4" s="42">
        <v>0.0</v>
      </c>
      <c r="J4" s="42">
        <v>0.0</v>
      </c>
      <c r="K4" s="42">
        <v>0.0</v>
      </c>
      <c r="L4" s="42">
        <v>0.0</v>
      </c>
      <c r="M4" s="42">
        <v>0.0</v>
      </c>
      <c r="N4" s="42">
        <v>0.0</v>
      </c>
      <c r="O4" s="42">
        <v>0.0</v>
      </c>
      <c r="P4" s="45">
        <v>0.0</v>
      </c>
      <c r="Q4" s="45">
        <v>0.0</v>
      </c>
      <c r="R4" s="47">
        <f t="array" ref="R4">Q4+P4</f>
        <v>0</v>
      </c>
      <c r="S4" s="2"/>
      <c r="T4" s="2"/>
      <c r="U4" s="2"/>
      <c r="V4" s="2"/>
      <c r="W4" s="2"/>
      <c r="X4" s="2"/>
      <c r="Y4" s="2"/>
      <c r="Z4" s="2"/>
    </row>
    <row r="5" ht="17.25" customHeight="1">
      <c r="A5" s="4" t="s">
        <v>54</v>
      </c>
      <c r="B5" s="42">
        <v>4.0</v>
      </c>
      <c r="C5" s="45">
        <f t="array" ref="C5">F5/E5</f>
        <v>0</v>
      </c>
      <c r="D5" s="42">
        <v>4.0</v>
      </c>
      <c r="E5" s="42">
        <v>3.0</v>
      </c>
      <c r="F5" s="42">
        <v>0.0</v>
      </c>
      <c r="G5" s="42">
        <f t="array" ref="G5">F5-(H5+I5+J5)</f>
        <v>0</v>
      </c>
      <c r="H5" s="42">
        <v>0.0</v>
      </c>
      <c r="I5" s="42">
        <v>0.0</v>
      </c>
      <c r="J5" s="42">
        <v>0.0</v>
      </c>
      <c r="K5" s="42">
        <v>0.0</v>
      </c>
      <c r="L5" s="42">
        <v>0.0</v>
      </c>
      <c r="M5" s="42">
        <v>0.0</v>
      </c>
      <c r="N5" s="42">
        <v>0.0</v>
      </c>
      <c r="O5" s="42">
        <v>1.0</v>
      </c>
      <c r="P5" s="45">
        <f t="array" ref="P5">(G5*1+H5*2+I5*3+J5*4)/E5</f>
        <v>0</v>
      </c>
      <c r="Q5" s="45">
        <v>0.0</v>
      </c>
      <c r="R5" s="47">
        <f t="array" ref="R5">Q5+P5</f>
        <v>0</v>
      </c>
      <c r="S5" s="2"/>
      <c r="T5" s="2"/>
      <c r="U5" s="2"/>
      <c r="V5" s="2"/>
      <c r="W5" s="2"/>
      <c r="X5" s="2"/>
      <c r="Y5" s="2"/>
      <c r="Z5" s="2"/>
    </row>
    <row r="6" ht="17.25" customHeight="1">
      <c r="A6" s="4" t="s">
        <v>41</v>
      </c>
      <c r="B6" s="42">
        <v>5.0</v>
      </c>
      <c r="C6" s="45">
        <f t="array" ref="C6">F6/E6</f>
        <v>0.4444444444</v>
      </c>
      <c r="D6" s="42">
        <v>11.0</v>
      </c>
      <c r="E6" s="42">
        <v>9.0</v>
      </c>
      <c r="F6" s="42">
        <v>4.0</v>
      </c>
      <c r="G6" s="42">
        <f t="array" ref="G6">F6-(H6+I6+J6)</f>
        <v>4</v>
      </c>
      <c r="H6" s="42">
        <v>0.0</v>
      </c>
      <c r="I6" s="42">
        <v>0.0</v>
      </c>
      <c r="J6" s="42">
        <v>0.0</v>
      </c>
      <c r="K6" s="42">
        <v>4.0</v>
      </c>
      <c r="L6" s="42">
        <v>3.0</v>
      </c>
      <c r="M6" s="42">
        <v>3.0</v>
      </c>
      <c r="N6" s="42">
        <v>0.0</v>
      </c>
      <c r="O6" s="42">
        <v>0.0</v>
      </c>
      <c r="P6" s="45">
        <f t="array" ref="P6">(G6*1+H6*2+I6*3+J6*4)/E6</f>
        <v>0.4444444444</v>
      </c>
      <c r="Q6" s="45">
        <v>0.5</v>
      </c>
      <c r="R6" s="47">
        <f t="array" ref="R6">Q6+P6</f>
        <v>0.9444444444</v>
      </c>
      <c r="S6" s="2"/>
      <c r="T6" s="2"/>
      <c r="U6" s="2"/>
      <c r="V6" s="2"/>
      <c r="W6" s="2"/>
      <c r="X6" s="2"/>
      <c r="Y6" s="2"/>
      <c r="Z6" s="2"/>
    </row>
    <row r="7" ht="17.25" customHeight="1">
      <c r="A7" s="4" t="s">
        <v>55</v>
      </c>
      <c r="B7" s="42">
        <v>0.0</v>
      </c>
      <c r="C7" s="45">
        <v>0.0</v>
      </c>
      <c r="D7" s="42">
        <v>0.0</v>
      </c>
      <c r="E7" s="42">
        <v>0.0</v>
      </c>
      <c r="F7" s="42">
        <v>0.0</v>
      </c>
      <c r="G7" s="42">
        <f t="array" ref="G7">F7-(H7+I7+J7)</f>
        <v>0</v>
      </c>
      <c r="H7" s="42">
        <v>0.0</v>
      </c>
      <c r="I7" s="42">
        <v>0.0</v>
      </c>
      <c r="J7" s="42">
        <v>0.0</v>
      </c>
      <c r="K7" s="42">
        <v>0.0</v>
      </c>
      <c r="L7" s="42">
        <v>0.0</v>
      </c>
      <c r="M7" s="42">
        <v>0.0</v>
      </c>
      <c r="N7" s="42">
        <v>0.0</v>
      </c>
      <c r="O7" s="42">
        <v>0.0</v>
      </c>
      <c r="P7" s="45">
        <v>0.0</v>
      </c>
      <c r="Q7" s="45">
        <v>0.0</v>
      </c>
      <c r="R7" s="47">
        <f t="array" ref="R7">Q7+P7</f>
        <v>0</v>
      </c>
      <c r="S7" s="2"/>
      <c r="T7" s="2"/>
      <c r="U7" s="2"/>
      <c r="V7" s="2"/>
      <c r="W7" s="2"/>
      <c r="X7" s="2"/>
      <c r="Y7" s="2"/>
      <c r="Z7" s="2"/>
    </row>
    <row r="8" ht="17.25" customHeight="1">
      <c r="A8" s="4" t="s">
        <v>43</v>
      </c>
      <c r="B8" s="42">
        <v>5.0</v>
      </c>
      <c r="C8" s="45">
        <f t="array" ref="C8">F8/E8</f>
        <v>0.3333333333</v>
      </c>
      <c r="D8" s="42">
        <v>10.0</v>
      </c>
      <c r="E8" s="42">
        <v>9.0</v>
      </c>
      <c r="F8" s="42">
        <v>3.0</v>
      </c>
      <c r="G8" s="42">
        <f t="array" ref="G8">F8-(H8+I8+J8)</f>
        <v>2</v>
      </c>
      <c r="H8" s="42">
        <v>1.0</v>
      </c>
      <c r="I8" s="42">
        <v>0.0</v>
      </c>
      <c r="J8" s="42">
        <v>0.0</v>
      </c>
      <c r="K8" s="42">
        <v>1.0</v>
      </c>
      <c r="L8" s="42">
        <v>4.0</v>
      </c>
      <c r="M8" s="42">
        <v>1.0</v>
      </c>
      <c r="N8" s="42">
        <v>0.0</v>
      </c>
      <c r="O8" s="42">
        <v>4.0</v>
      </c>
      <c r="P8" s="45">
        <f t="array" ref="P8">(G8*1+H8*2+I8*3+J8*4)/E8</f>
        <v>0.4444444444</v>
      </c>
      <c r="Q8" s="45">
        <v>0.364</v>
      </c>
      <c r="R8" s="47">
        <f t="array" ref="R8">Q8+P8</f>
        <v>0.8084444444</v>
      </c>
      <c r="S8" s="2"/>
      <c r="T8" s="2"/>
      <c r="U8" s="2"/>
      <c r="V8" s="2"/>
      <c r="W8" s="2"/>
      <c r="X8" s="2"/>
      <c r="Y8" s="2"/>
      <c r="Z8" s="2"/>
    </row>
    <row r="9" ht="17.25" customHeight="1">
      <c r="A9" s="4" t="s">
        <v>19</v>
      </c>
      <c r="B9" s="42">
        <v>2.0</v>
      </c>
      <c r="C9" s="45">
        <f t="array" ref="C9">F9/E9</f>
        <v>0.3333333333</v>
      </c>
      <c r="D9" s="42">
        <v>3.0</v>
      </c>
      <c r="E9" s="42">
        <v>3.0</v>
      </c>
      <c r="F9" s="42">
        <v>1.0</v>
      </c>
      <c r="G9" s="42">
        <f t="array" ref="G9">F9-(H9+I9+J9)</f>
        <v>1</v>
      </c>
      <c r="H9" s="42">
        <v>0.0</v>
      </c>
      <c r="I9" s="42">
        <v>0.0</v>
      </c>
      <c r="J9" s="42">
        <v>0.0</v>
      </c>
      <c r="K9" s="42">
        <v>1.0</v>
      </c>
      <c r="L9" s="42">
        <v>1.0</v>
      </c>
      <c r="M9" s="42">
        <v>0.0</v>
      </c>
      <c r="N9" s="42">
        <v>0.0</v>
      </c>
      <c r="O9" s="42">
        <v>1.0</v>
      </c>
      <c r="P9" s="45">
        <f t="array" ref="P9">(G9*1+H9*2+I9*3+J9*4)/E9</f>
        <v>0.3333333333</v>
      </c>
      <c r="Q9" s="45">
        <v>0.4</v>
      </c>
      <c r="R9" s="47">
        <f t="array" ref="R9">Q9+P9</f>
        <v>0.7333333333</v>
      </c>
      <c r="S9" s="2"/>
      <c r="T9" s="2"/>
      <c r="U9" s="2"/>
      <c r="V9" s="2"/>
      <c r="W9" s="2"/>
      <c r="X9" s="2"/>
      <c r="Y9" s="2"/>
      <c r="Z9" s="2"/>
    </row>
    <row r="10" ht="17.25" customHeight="1">
      <c r="A10" s="4" t="s">
        <v>40</v>
      </c>
      <c r="B10" s="42">
        <v>5.0</v>
      </c>
      <c r="C10" s="45">
        <f t="array" ref="C10">F10/E10</f>
        <v>0.5833333333</v>
      </c>
      <c r="D10" s="42">
        <v>14.0</v>
      </c>
      <c r="E10" s="42">
        <v>12.0</v>
      </c>
      <c r="F10" s="42">
        <v>7.0</v>
      </c>
      <c r="G10" s="42">
        <f t="array" ref="G10">F10-(H10+I10+J10)</f>
        <v>5</v>
      </c>
      <c r="H10" s="42">
        <v>1.0</v>
      </c>
      <c r="I10" s="42">
        <v>1.0</v>
      </c>
      <c r="J10" s="42">
        <v>0.0</v>
      </c>
      <c r="K10" s="42">
        <v>6.0</v>
      </c>
      <c r="L10" s="42">
        <v>3.0</v>
      </c>
      <c r="M10" s="42">
        <v>9.0</v>
      </c>
      <c r="N10" s="42">
        <v>0.0</v>
      </c>
      <c r="O10" s="42">
        <v>1.0</v>
      </c>
      <c r="P10" s="45">
        <f t="array" ref="P10">(G10*1+H10*2+I10*3+J10*4)/E10</f>
        <v>0.8333333333</v>
      </c>
      <c r="Q10" s="45">
        <v>0.563</v>
      </c>
      <c r="R10" s="47">
        <f t="array" ref="R10">Q10+P10</f>
        <v>1.396333333</v>
      </c>
      <c r="S10" s="2"/>
      <c r="T10" s="2"/>
      <c r="U10" s="2"/>
      <c r="V10" s="2"/>
      <c r="W10" s="2"/>
      <c r="X10" s="2"/>
      <c r="Y10" s="2"/>
      <c r="Z10" s="2"/>
    </row>
    <row r="11" ht="17.25" customHeight="1">
      <c r="A11" s="4" t="s">
        <v>44</v>
      </c>
      <c r="B11" s="42">
        <v>1.0</v>
      </c>
      <c r="C11" s="45">
        <f t="array" ref="C11">F11/E11</f>
        <v>0</v>
      </c>
      <c r="D11" s="42">
        <v>2.0</v>
      </c>
      <c r="E11" s="42">
        <v>2.0</v>
      </c>
      <c r="F11" s="42">
        <v>0.0</v>
      </c>
      <c r="G11" s="42">
        <f t="array" ref="G11">F11-(H11+I11+J11)</f>
        <v>0</v>
      </c>
      <c r="H11" s="42">
        <v>0.0</v>
      </c>
      <c r="I11" s="42">
        <v>0.0</v>
      </c>
      <c r="J11" s="42">
        <v>0.0</v>
      </c>
      <c r="K11" s="42">
        <v>0.0</v>
      </c>
      <c r="L11" s="42">
        <v>0.0</v>
      </c>
      <c r="M11" s="42">
        <v>0.0</v>
      </c>
      <c r="N11" s="42">
        <v>0.0</v>
      </c>
      <c r="O11" s="42">
        <v>0.0</v>
      </c>
      <c r="P11" s="45">
        <f t="array" ref="P11">(G11*1+H11*2+I11*3+J11*4)/E11</f>
        <v>0</v>
      </c>
      <c r="Q11" s="45">
        <v>0.0</v>
      </c>
      <c r="R11" s="47">
        <f t="array" ref="R11">Q11+P11</f>
        <v>0</v>
      </c>
      <c r="S11" s="2"/>
      <c r="T11" s="2"/>
      <c r="U11" s="2"/>
      <c r="V11" s="2"/>
      <c r="W11" s="2"/>
      <c r="X11" s="2"/>
      <c r="Y11" s="2"/>
      <c r="Z11" s="2"/>
    </row>
    <row r="12" ht="17.25" customHeight="1">
      <c r="A12" s="4" t="s">
        <v>46</v>
      </c>
      <c r="B12" s="42">
        <v>3.0</v>
      </c>
      <c r="C12" s="45">
        <f t="array" ref="C12">F12/E12</f>
        <v>0</v>
      </c>
      <c r="D12" s="42">
        <v>6.0</v>
      </c>
      <c r="E12" s="42">
        <v>3.0</v>
      </c>
      <c r="F12" s="42">
        <v>0.0</v>
      </c>
      <c r="G12" s="42">
        <f t="array" ref="G12">F12-(H12+I12+J12)</f>
        <v>0</v>
      </c>
      <c r="H12" s="42">
        <v>0.0</v>
      </c>
      <c r="I12" s="42">
        <v>0.0</v>
      </c>
      <c r="J12" s="42">
        <v>0.0</v>
      </c>
      <c r="K12" s="42">
        <v>1.0</v>
      </c>
      <c r="L12" s="42">
        <v>1.0</v>
      </c>
      <c r="M12" s="42">
        <v>0.0</v>
      </c>
      <c r="N12" s="42">
        <v>0.0</v>
      </c>
      <c r="O12" s="42">
        <v>1.0</v>
      </c>
      <c r="P12" s="45">
        <f t="array" ref="P12">(G12*1+H12*2+I12*3+J12*4)/E12</f>
        <v>0</v>
      </c>
      <c r="Q12" s="45">
        <v>0.167</v>
      </c>
      <c r="R12" s="47">
        <f t="array" ref="R12">Q12+P12</f>
        <v>0.167</v>
      </c>
      <c r="S12" s="2"/>
      <c r="T12" s="2"/>
      <c r="U12" s="2"/>
      <c r="V12" s="2"/>
      <c r="W12" s="2"/>
      <c r="X12" s="2"/>
      <c r="Y12" s="2"/>
      <c r="Z12" s="2"/>
    </row>
    <row r="13" ht="17.25" customHeight="1">
      <c r="A13" s="4" t="s">
        <v>20</v>
      </c>
      <c r="B13" s="42">
        <v>4.0</v>
      </c>
      <c r="C13" s="45">
        <f t="array" ref="C13">F13/E13</f>
        <v>0.8333333333</v>
      </c>
      <c r="D13" s="42">
        <v>12.0</v>
      </c>
      <c r="E13" s="42">
        <v>12.0</v>
      </c>
      <c r="F13" s="42">
        <v>10.0</v>
      </c>
      <c r="G13" s="42">
        <f t="array" ref="G13">F13-(H13+I13+J13)</f>
        <v>6</v>
      </c>
      <c r="H13" s="42">
        <v>4.0</v>
      </c>
      <c r="I13" s="42">
        <v>0.0</v>
      </c>
      <c r="J13" s="42">
        <v>0.0</v>
      </c>
      <c r="K13" s="42">
        <v>5.0</v>
      </c>
      <c r="L13" s="42">
        <v>1.0</v>
      </c>
      <c r="M13" s="42">
        <v>3.0</v>
      </c>
      <c r="N13" s="42">
        <v>0.0</v>
      </c>
      <c r="O13" s="42">
        <v>0.0</v>
      </c>
      <c r="P13" s="45">
        <f t="array" ref="P13">(G13*1+H13*2+I13*3+J13*4)/E13</f>
        <v>1.166666667</v>
      </c>
      <c r="Q13" s="45">
        <v>0.846</v>
      </c>
      <c r="R13" s="47">
        <f t="array" ref="R13">Q13+P13</f>
        <v>2.012666667</v>
      </c>
      <c r="S13" s="2"/>
      <c r="T13" s="2"/>
      <c r="U13" s="2"/>
      <c r="V13" s="2"/>
      <c r="W13" s="2"/>
      <c r="X13" s="2"/>
      <c r="Y13" s="2"/>
      <c r="Z13" s="2"/>
    </row>
    <row r="14" ht="17.25" customHeight="1">
      <c r="A14" s="4" t="s">
        <v>120</v>
      </c>
      <c r="B14" s="42">
        <v>0.0</v>
      </c>
      <c r="C14" s="45">
        <v>0.0</v>
      </c>
      <c r="D14" s="42">
        <v>0.0</v>
      </c>
      <c r="E14" s="42">
        <v>0.0</v>
      </c>
      <c r="F14" s="42">
        <v>0.0</v>
      </c>
      <c r="G14" s="42">
        <f t="array" ref="G14">F14-(H14+I14+J14)</f>
        <v>0</v>
      </c>
      <c r="H14" s="42">
        <v>0.0</v>
      </c>
      <c r="I14" s="42">
        <v>0.0</v>
      </c>
      <c r="J14" s="42">
        <v>0.0</v>
      </c>
      <c r="K14" s="42">
        <v>0.0</v>
      </c>
      <c r="L14" s="42">
        <v>0.0</v>
      </c>
      <c r="M14" s="42">
        <v>0.0</v>
      </c>
      <c r="N14" s="42">
        <v>0.0</v>
      </c>
      <c r="O14" s="42">
        <v>0.0</v>
      </c>
      <c r="P14" s="45">
        <v>0.0</v>
      </c>
      <c r="Q14" s="45">
        <v>0.0</v>
      </c>
      <c r="R14" s="47">
        <f t="array" ref="R14">Q14+P14</f>
        <v>0</v>
      </c>
      <c r="S14" s="2"/>
      <c r="T14" s="2"/>
      <c r="U14" s="2"/>
      <c r="V14" s="2"/>
      <c r="W14" s="2"/>
      <c r="X14" s="2"/>
      <c r="Y14" s="2"/>
      <c r="Z14" s="2"/>
    </row>
    <row r="15" ht="17.25" customHeight="1">
      <c r="A15" s="4" t="s">
        <v>48</v>
      </c>
      <c r="B15" s="42">
        <v>1.0</v>
      </c>
      <c r="C15" s="45">
        <f t="array" ref="C15">F15/E15</f>
        <v>0</v>
      </c>
      <c r="D15" s="42">
        <v>3.0</v>
      </c>
      <c r="E15" s="42">
        <v>1.0</v>
      </c>
      <c r="F15" s="42">
        <v>0.0</v>
      </c>
      <c r="G15" s="42">
        <f t="array" ref="G15">F15-(H15+I15+J15)</f>
        <v>0</v>
      </c>
      <c r="H15" s="42">
        <v>0.0</v>
      </c>
      <c r="I15" s="42">
        <v>0.0</v>
      </c>
      <c r="J15" s="42">
        <v>0.0</v>
      </c>
      <c r="K15" s="42">
        <v>1.0</v>
      </c>
      <c r="L15" s="42">
        <v>1.0</v>
      </c>
      <c r="M15" s="42">
        <v>0.0</v>
      </c>
      <c r="N15" s="42">
        <v>0.0</v>
      </c>
      <c r="O15" s="42">
        <v>0.0</v>
      </c>
      <c r="P15" s="45">
        <f t="array" ref="P15">(G15*1+H15*2+I15*3+J15*4)/E15</f>
        <v>0</v>
      </c>
      <c r="Q15" s="45">
        <v>0.0</v>
      </c>
      <c r="R15" s="47">
        <f t="array" ref="R15">Q15+P15</f>
        <v>0</v>
      </c>
      <c r="S15" s="2"/>
      <c r="T15" s="2"/>
      <c r="U15" s="2"/>
      <c r="V15" s="2"/>
      <c r="W15" s="2"/>
      <c r="X15" s="2"/>
      <c r="Y15" s="2"/>
      <c r="Z15" s="2"/>
    </row>
    <row r="16" ht="17.25" customHeight="1">
      <c r="A16" s="4" t="s">
        <v>22</v>
      </c>
      <c r="B16" s="42">
        <v>2.0</v>
      </c>
      <c r="C16" s="45">
        <f t="array" ref="C16">F16/E16</f>
        <v>0.6666666667</v>
      </c>
      <c r="D16" s="42">
        <v>3.0</v>
      </c>
      <c r="E16" s="42">
        <v>3.0</v>
      </c>
      <c r="F16" s="42">
        <v>2.0</v>
      </c>
      <c r="G16" s="42">
        <f t="array" ref="G16">F16-(H16+I16+J16)</f>
        <v>1</v>
      </c>
      <c r="H16" s="42">
        <v>1.0</v>
      </c>
      <c r="I16" s="42">
        <v>0.0</v>
      </c>
      <c r="J16" s="42">
        <v>0.0</v>
      </c>
      <c r="K16" s="42">
        <v>1.0</v>
      </c>
      <c r="L16" s="42">
        <v>2.0</v>
      </c>
      <c r="M16" s="42">
        <v>1.0</v>
      </c>
      <c r="N16" s="42">
        <v>0.0</v>
      </c>
      <c r="O16" s="42">
        <v>1.0</v>
      </c>
      <c r="P16" s="45">
        <f t="array" ref="P16">(G16*1+H16*2+I16*3+J16*4)/E16</f>
        <v>1</v>
      </c>
      <c r="Q16" s="45">
        <v>0.667</v>
      </c>
      <c r="R16" s="47">
        <f t="array" ref="R16">Q16+P16</f>
        <v>1.667</v>
      </c>
      <c r="S16" s="2"/>
      <c r="T16" s="2"/>
      <c r="U16" s="2"/>
      <c r="V16" s="2"/>
      <c r="W16" s="2"/>
      <c r="X16" s="2"/>
      <c r="Y16" s="2"/>
      <c r="Z16" s="2"/>
    </row>
    <row r="17" ht="17.25" customHeight="1">
      <c r="A17" s="4" t="s">
        <v>23</v>
      </c>
      <c r="B17" s="42">
        <v>2.0</v>
      </c>
      <c r="C17" s="45">
        <f t="array" ref="C17">F17/E17</f>
        <v>0.4285714286</v>
      </c>
      <c r="D17" s="42">
        <v>7.0</v>
      </c>
      <c r="E17" s="42">
        <v>7.0</v>
      </c>
      <c r="F17" s="42">
        <v>3.0</v>
      </c>
      <c r="G17" s="42">
        <f t="array" ref="G17">F17-(H17+I17+J17)</f>
        <v>2</v>
      </c>
      <c r="H17" s="42">
        <v>1.0</v>
      </c>
      <c r="I17" s="42">
        <v>0.0</v>
      </c>
      <c r="J17" s="42">
        <v>0.0</v>
      </c>
      <c r="K17" s="42">
        <v>1.0</v>
      </c>
      <c r="L17" s="42">
        <v>2.0</v>
      </c>
      <c r="M17" s="42">
        <v>0.0</v>
      </c>
      <c r="N17" s="42">
        <v>0.0</v>
      </c>
      <c r="O17" s="42">
        <v>3.0</v>
      </c>
      <c r="P17" s="45">
        <f t="array" ref="P17">(G17*1+H17*2+I17*3+J17*4)/E17</f>
        <v>0.5714285714</v>
      </c>
      <c r="Q17" s="45">
        <v>0.0</v>
      </c>
      <c r="R17" s="47">
        <f t="array" ref="R17">Q17+P17</f>
        <v>0.5714285714</v>
      </c>
      <c r="S17" s="2"/>
      <c r="T17" s="2"/>
      <c r="U17" s="2"/>
      <c r="V17" s="2"/>
      <c r="W17" s="2"/>
      <c r="X17" s="2"/>
      <c r="Y17" s="2"/>
      <c r="Z17" s="2"/>
    </row>
    <row r="18" ht="17.25" customHeight="1">
      <c r="A18" s="4" t="s">
        <v>47</v>
      </c>
      <c r="B18" s="42">
        <v>3.0</v>
      </c>
      <c r="C18" s="45">
        <f t="array" ref="C18">F18/E18</f>
        <v>0.4</v>
      </c>
      <c r="D18" s="42">
        <v>6.0</v>
      </c>
      <c r="E18" s="42">
        <v>5.0</v>
      </c>
      <c r="F18" s="42">
        <v>2.0</v>
      </c>
      <c r="G18" s="42">
        <f t="array" ref="G18">F18-(H18+I18+J18)</f>
        <v>1</v>
      </c>
      <c r="H18" s="42">
        <v>0.0</v>
      </c>
      <c r="I18" s="42">
        <v>1.0</v>
      </c>
      <c r="J18" s="42">
        <v>0.0</v>
      </c>
      <c r="K18" s="42">
        <v>2.0</v>
      </c>
      <c r="L18" s="42">
        <v>1.0</v>
      </c>
      <c r="M18" s="42">
        <v>2.0</v>
      </c>
      <c r="N18" s="42">
        <v>0.0</v>
      </c>
      <c r="O18" s="42">
        <v>1.0</v>
      </c>
      <c r="P18" s="45">
        <f t="array" ref="P18">(G18*1+H18*2+I18*3+J18*4)/E18</f>
        <v>0.8</v>
      </c>
      <c r="Q18" s="45">
        <v>0.385</v>
      </c>
      <c r="R18" s="47">
        <f t="array" ref="R18">Q18+P18</f>
        <v>1.185</v>
      </c>
      <c r="S18" s="2"/>
      <c r="T18" s="2"/>
      <c r="U18" s="2"/>
      <c r="V18" s="2"/>
      <c r="W18" s="2"/>
      <c r="X18" s="2"/>
      <c r="Y18" s="2"/>
      <c r="Z18" s="2"/>
    </row>
    <row r="19" ht="17.25" customHeight="1">
      <c r="A19" s="4" t="s">
        <v>49</v>
      </c>
      <c r="B19" s="42">
        <v>2.0</v>
      </c>
      <c r="C19" s="45">
        <f t="array" ref="C19">F19/E19</f>
        <v>0.5</v>
      </c>
      <c r="D19" s="42">
        <v>4.0</v>
      </c>
      <c r="E19" s="42">
        <v>4.0</v>
      </c>
      <c r="F19" s="42">
        <v>2.0</v>
      </c>
      <c r="G19" s="42">
        <f t="array" ref="G19">F19-(H19+I19+J19)</f>
        <v>2</v>
      </c>
      <c r="H19" s="42">
        <v>0.0</v>
      </c>
      <c r="I19" s="42">
        <v>0.0</v>
      </c>
      <c r="J19" s="42">
        <v>0.0</v>
      </c>
      <c r="K19" s="42">
        <v>2.0</v>
      </c>
      <c r="L19" s="42">
        <v>1.0</v>
      </c>
      <c r="M19" s="42">
        <v>1.0</v>
      </c>
      <c r="N19" s="42">
        <v>0.0</v>
      </c>
      <c r="O19" s="42">
        <v>0.0</v>
      </c>
      <c r="P19" s="45">
        <f t="array" ref="P19">(G19*1+H19*2+I19*3+J19*4)/E19</f>
        <v>0.5</v>
      </c>
      <c r="Q19" s="45">
        <v>0.5</v>
      </c>
      <c r="R19" s="47">
        <f t="array" ref="R19">Q19+P19</f>
        <v>1</v>
      </c>
      <c r="S19" s="2"/>
      <c r="T19" s="2"/>
      <c r="U19" s="2"/>
      <c r="V19" s="2"/>
      <c r="W19" s="2"/>
      <c r="X19" s="2"/>
      <c r="Y19" s="2"/>
      <c r="Z19" s="2"/>
    </row>
    <row r="20" ht="17.25" customHeight="1">
      <c r="A20" s="4" t="s">
        <v>24</v>
      </c>
      <c r="B20" s="42">
        <v>4.0</v>
      </c>
      <c r="C20" s="45">
        <f t="array" ref="C20">F20/E20</f>
        <v>0</v>
      </c>
      <c r="D20" s="42">
        <v>7.0</v>
      </c>
      <c r="E20" s="42">
        <v>7.0</v>
      </c>
      <c r="F20" s="42">
        <v>0.0</v>
      </c>
      <c r="G20" s="42">
        <f t="array" ref="G20">F20-(H20+I20+J20)</f>
        <v>0</v>
      </c>
      <c r="H20" s="42">
        <v>0.0</v>
      </c>
      <c r="I20" s="42">
        <v>0.0</v>
      </c>
      <c r="J20" s="42">
        <v>0.0</v>
      </c>
      <c r="K20" s="42">
        <v>0.0</v>
      </c>
      <c r="L20" s="42">
        <v>0.0</v>
      </c>
      <c r="M20" s="42">
        <v>0.0</v>
      </c>
      <c r="N20" s="42">
        <v>0.0</v>
      </c>
      <c r="O20" s="42">
        <v>7.0</v>
      </c>
      <c r="P20" s="45">
        <f t="array" ref="P20">(G20*1+H20*2+I20*3+J20*4)/E20</f>
        <v>0</v>
      </c>
      <c r="Q20" s="45">
        <v>0.0</v>
      </c>
      <c r="R20" s="47">
        <f t="array" ref="R20">Q20+P20</f>
        <v>0</v>
      </c>
      <c r="S20" s="2"/>
      <c r="T20" s="2"/>
      <c r="U20" s="2"/>
      <c r="V20" s="2"/>
      <c r="W20" s="2"/>
      <c r="X20" s="2"/>
      <c r="Y20" s="2"/>
      <c r="Z20" s="2"/>
    </row>
    <row r="21" ht="17.25" customHeight="1">
      <c r="A21" s="4" t="s">
        <v>56</v>
      </c>
      <c r="B21" s="42">
        <v>3.0</v>
      </c>
      <c r="C21" s="45">
        <f t="array" ref="C21">F21/E21</f>
        <v>0</v>
      </c>
      <c r="D21" s="42">
        <v>4.0</v>
      </c>
      <c r="E21" s="42">
        <v>4.0</v>
      </c>
      <c r="F21" s="42">
        <v>0.0</v>
      </c>
      <c r="G21" s="42">
        <f t="array" ref="G21">F21-(H21+I21+J21)</f>
        <v>0</v>
      </c>
      <c r="H21" s="42">
        <v>0.0</v>
      </c>
      <c r="I21" s="42">
        <v>0.0</v>
      </c>
      <c r="J21" s="42">
        <v>0.0</v>
      </c>
      <c r="K21" s="42">
        <v>1.0</v>
      </c>
      <c r="L21" s="42">
        <v>0.0</v>
      </c>
      <c r="M21" s="42">
        <v>1.0</v>
      </c>
      <c r="N21" s="42">
        <v>0.0</v>
      </c>
      <c r="O21" s="42">
        <v>3.0</v>
      </c>
      <c r="P21" s="45">
        <f t="array" ref="P21">(G21*1+H21*2+I21*3+J21*4)/E21</f>
        <v>0</v>
      </c>
      <c r="Q21" s="45">
        <v>0.2</v>
      </c>
      <c r="R21" s="47">
        <f t="array" ref="R21">Q21+P21</f>
        <v>0.2</v>
      </c>
      <c r="S21" s="2"/>
      <c r="T21" s="2"/>
      <c r="U21" s="2"/>
      <c r="V21" s="2"/>
      <c r="W21" s="2"/>
      <c r="X21" s="2"/>
      <c r="Y21" s="2"/>
      <c r="Z21" s="2"/>
    </row>
    <row r="22" ht="17.25" customHeight="1">
      <c r="A22" s="4" t="s">
        <v>53</v>
      </c>
      <c r="B22" s="42">
        <v>1.0</v>
      </c>
      <c r="C22" s="45">
        <f t="array" ref="C22">F22/E22</f>
        <v>0</v>
      </c>
      <c r="D22" s="42">
        <v>3.0</v>
      </c>
      <c r="E22" s="42">
        <v>2.0</v>
      </c>
      <c r="F22" s="42">
        <v>0.0</v>
      </c>
      <c r="G22" s="42">
        <f t="array" ref="G22">F22-(H22+I22+J22)</f>
        <v>0</v>
      </c>
      <c r="H22" s="42">
        <v>0.0</v>
      </c>
      <c r="I22" s="42">
        <v>0.0</v>
      </c>
      <c r="J22" s="42">
        <v>0.0</v>
      </c>
      <c r="K22" s="42">
        <v>1.0</v>
      </c>
      <c r="L22" s="42">
        <v>0.0</v>
      </c>
      <c r="M22" s="42">
        <v>2.0</v>
      </c>
      <c r="N22" s="42">
        <v>0.0</v>
      </c>
      <c r="O22" s="42">
        <v>1.0</v>
      </c>
      <c r="P22" s="45">
        <f t="array" ref="P22">(G22*1+H22*2+I22*3+J22*4)/E22</f>
        <v>0</v>
      </c>
      <c r="Q22" s="45">
        <v>0.0</v>
      </c>
      <c r="R22" s="47">
        <f t="array" ref="R22">Q22+P22</f>
        <v>0</v>
      </c>
      <c r="S22" s="2"/>
      <c r="T22" s="2"/>
      <c r="U22" s="2"/>
      <c r="V22" s="2"/>
      <c r="W22" s="2"/>
      <c r="X22" s="2"/>
      <c r="Y22" s="2"/>
      <c r="Z22" s="2"/>
    </row>
    <row r="23" ht="17.25" customHeight="1">
      <c r="A23" s="4" t="s">
        <v>21</v>
      </c>
      <c r="B23" s="42">
        <v>4.0</v>
      </c>
      <c r="C23" s="45">
        <f t="array" ref="C23">F23/E23</f>
        <v>0.2</v>
      </c>
      <c r="D23" s="42">
        <v>10.0</v>
      </c>
      <c r="E23" s="42">
        <v>10.0</v>
      </c>
      <c r="F23" s="42">
        <v>2.0</v>
      </c>
      <c r="G23" s="42">
        <f t="array" ref="G23">F23-(H23+I23+J23)</f>
        <v>1</v>
      </c>
      <c r="H23" s="42">
        <v>1.0</v>
      </c>
      <c r="I23" s="42">
        <v>0.0</v>
      </c>
      <c r="J23" s="42">
        <v>0.0</v>
      </c>
      <c r="K23" s="42">
        <v>1.0</v>
      </c>
      <c r="L23" s="42">
        <v>2.0</v>
      </c>
      <c r="M23" s="42">
        <v>1.0</v>
      </c>
      <c r="N23" s="42">
        <v>0.0</v>
      </c>
      <c r="O23" s="42">
        <v>2.0</v>
      </c>
      <c r="P23" s="45">
        <f t="array" ref="P23">(G23*1+H23*2+I23*3+J23*4)/E23</f>
        <v>0.3</v>
      </c>
      <c r="Q23" s="45">
        <v>0.2</v>
      </c>
      <c r="R23" s="47">
        <f t="array" ref="R23">Q23+P23</f>
        <v>0.5</v>
      </c>
      <c r="S23" s="2"/>
      <c r="T23" s="2"/>
      <c r="U23" s="2"/>
      <c r="V23" s="2"/>
      <c r="W23" s="2"/>
      <c r="X23" s="2"/>
      <c r="Y23" s="2"/>
      <c r="Z23" s="2"/>
    </row>
    <row r="24" ht="17.25" customHeight="1">
      <c r="A24" s="4" t="s">
        <v>51</v>
      </c>
      <c r="B24" s="42">
        <v>2.0</v>
      </c>
      <c r="C24" s="45">
        <f t="array" ref="C24">F24/E24</f>
        <v>0.25</v>
      </c>
      <c r="D24" s="42">
        <v>7.0</v>
      </c>
      <c r="E24" s="42">
        <v>4.0</v>
      </c>
      <c r="F24" s="42">
        <v>1.0</v>
      </c>
      <c r="G24" s="42">
        <f t="array" ref="G24">F24-(H24+I24+J24)</f>
        <v>1</v>
      </c>
      <c r="H24" s="42">
        <v>0.0</v>
      </c>
      <c r="I24" s="42">
        <v>0.0</v>
      </c>
      <c r="J24" s="42">
        <v>0.0</v>
      </c>
      <c r="K24" s="42">
        <v>2.0</v>
      </c>
      <c r="L24" s="42">
        <v>0.0</v>
      </c>
      <c r="M24" s="42">
        <v>2.0</v>
      </c>
      <c r="N24" s="42">
        <v>0.0</v>
      </c>
      <c r="O24" s="42">
        <v>2.0</v>
      </c>
      <c r="P24" s="45">
        <v>0.2</v>
      </c>
      <c r="Q24" s="45">
        <v>0.2</v>
      </c>
      <c r="R24" s="47">
        <f t="array" ref="R24">Q24+P24</f>
        <v>0.4</v>
      </c>
      <c r="S24" s="2"/>
      <c r="T24" s="2"/>
      <c r="U24" s="2"/>
      <c r="V24" s="2"/>
      <c r="W24" s="2"/>
      <c r="X24" s="2"/>
      <c r="Y24" s="2"/>
      <c r="Z24" s="2"/>
    </row>
    <row r="25" ht="17.25" customHeight="1">
      <c r="A25" s="61" t="s">
        <v>121</v>
      </c>
      <c r="B25" s="79"/>
      <c r="C25" s="125">
        <f t="array" ref="C25">F25/E25</f>
        <v>0.37</v>
      </c>
      <c r="D25" s="79">
        <f t="array" ref="D25">SUM(D4:D24)</f>
        <v>116</v>
      </c>
      <c r="E25" s="79">
        <f t="array" ref="E25">SUM(E4:E24)</f>
        <v>100</v>
      </c>
      <c r="F25" s="79">
        <f t="array" ref="F25">SUM(F4:F24)</f>
        <v>37</v>
      </c>
      <c r="G25" s="79">
        <f t="array" ref="G25">SUM(G4:G24)</f>
        <v>26</v>
      </c>
      <c r="H25" s="79">
        <f t="array" ref="H25">SUM(H4:H24)</f>
        <v>9</v>
      </c>
      <c r="I25" s="79">
        <f t="array" ref="I25">SUM(I4:I24)</f>
        <v>2</v>
      </c>
      <c r="J25" s="79">
        <f t="array" ref="J25">SUM(J4:J24)</f>
        <v>0</v>
      </c>
      <c r="K25" s="79">
        <f t="array" ref="K25">SUM(K4:K24)</f>
        <v>30</v>
      </c>
      <c r="L25" s="79">
        <f t="array" ref="L25">SUM(L4:L24)</f>
        <v>22</v>
      </c>
      <c r="M25" s="79">
        <f t="array" ref="M25">SUM(M4:M24)</f>
        <v>26</v>
      </c>
      <c r="N25" s="79">
        <f t="array" ref="N25">SUM(N4:N24)</f>
        <v>0</v>
      </c>
      <c r="O25" s="79">
        <f t="array" ref="O25">SUM(O4:O24)</f>
        <v>28</v>
      </c>
      <c r="P25" s="125"/>
      <c r="Q25" s="125"/>
      <c r="R25" s="122"/>
      <c r="S25" s="2"/>
      <c r="T25" s="2"/>
      <c r="U25" s="2"/>
      <c r="V25" s="2"/>
      <c r="W25" s="2"/>
      <c r="X25" s="2"/>
      <c r="Y25" s="2"/>
      <c r="Z25" s="2"/>
    </row>
    <row r="26" ht="17.25" customHeight="1">
      <c r="A26" s="132"/>
      <c r="B26" s="133"/>
      <c r="C26" s="134"/>
      <c r="D26" s="133"/>
      <c r="E26" s="133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4"/>
      <c r="Q26" s="134"/>
      <c r="R26" s="135"/>
      <c r="S26" s="2"/>
      <c r="T26" s="2"/>
      <c r="U26" s="2"/>
      <c r="V26" s="2"/>
      <c r="W26" s="2"/>
      <c r="X26" s="2"/>
      <c r="Y26" s="2"/>
      <c r="Z26" s="2"/>
    </row>
    <row r="27" ht="17.25" customHeight="1">
      <c r="A27" s="136" t="s">
        <v>122</v>
      </c>
      <c r="B27" s="137"/>
      <c r="C27" s="137"/>
      <c r="D27" s="137"/>
      <c r="E27" s="137"/>
      <c r="F27" s="137"/>
      <c r="G27" s="137"/>
      <c r="H27" s="137"/>
      <c r="I27" s="137"/>
      <c r="J27" s="137"/>
      <c r="K27" s="137"/>
      <c r="L27" s="137"/>
      <c r="M27" s="137"/>
      <c r="N27" s="137"/>
      <c r="O27" s="137"/>
      <c r="P27" s="137"/>
      <c r="Q27" s="138"/>
      <c r="R27" s="36"/>
      <c r="S27" s="2"/>
      <c r="T27" s="2"/>
      <c r="U27" s="2"/>
      <c r="V27" s="2"/>
      <c r="W27" s="2"/>
      <c r="X27" s="2"/>
      <c r="Y27" s="2"/>
      <c r="Z27" s="2"/>
    </row>
    <row r="28" ht="17.25" customHeight="1">
      <c r="A28" s="4" t="s">
        <v>161</v>
      </c>
      <c r="B28" s="4" t="s">
        <v>162</v>
      </c>
      <c r="C28" s="4" t="s">
        <v>123</v>
      </c>
      <c r="D28" s="4" t="s">
        <v>124</v>
      </c>
      <c r="E28" s="4" t="s">
        <v>167</v>
      </c>
      <c r="F28" s="4" t="s">
        <v>126</v>
      </c>
      <c r="G28" s="4" t="s">
        <v>106</v>
      </c>
      <c r="H28" s="4" t="s">
        <v>2</v>
      </c>
      <c r="I28" s="4" t="s">
        <v>127</v>
      </c>
      <c r="J28" s="4" t="s">
        <v>128</v>
      </c>
      <c r="K28" s="4" t="s">
        <v>129</v>
      </c>
      <c r="L28" s="4" t="s">
        <v>130</v>
      </c>
      <c r="M28" s="4" t="s">
        <v>113</v>
      </c>
      <c r="N28" s="4" t="s">
        <v>131</v>
      </c>
      <c r="O28" s="4" t="s">
        <v>165</v>
      </c>
      <c r="P28" s="4" t="s">
        <v>3</v>
      </c>
      <c r="Q28" s="41"/>
      <c r="R28" s="36"/>
      <c r="S28" s="2"/>
      <c r="T28" s="2"/>
      <c r="U28" s="2"/>
      <c r="V28" s="2"/>
      <c r="W28" s="2"/>
      <c r="X28" s="2"/>
      <c r="Y28" s="2"/>
      <c r="Z28" s="2"/>
    </row>
    <row r="29" ht="17.25" customHeight="1">
      <c r="A29" s="4" t="s">
        <v>42</v>
      </c>
      <c r="B29" s="42">
        <v>3.0</v>
      </c>
      <c r="C29" s="42">
        <v>0.0</v>
      </c>
      <c r="D29" s="42">
        <v>1.0</v>
      </c>
      <c r="E29" s="42">
        <v>0.0</v>
      </c>
      <c r="F29" s="42">
        <v>21.0</v>
      </c>
      <c r="G29" s="42">
        <f t="array" ref="G29">F29-K29-L29</f>
        <v>8</v>
      </c>
      <c r="H29" s="70">
        <v>1.0</v>
      </c>
      <c r="I29" s="42">
        <v>5.0</v>
      </c>
      <c r="J29" s="42">
        <v>0.0</v>
      </c>
      <c r="K29" s="42">
        <v>11.0</v>
      </c>
      <c r="L29" s="42">
        <v>2.0</v>
      </c>
      <c r="M29" s="42">
        <v>0.0</v>
      </c>
      <c r="N29" s="42">
        <v>15.0</v>
      </c>
      <c r="O29" s="42">
        <v>8.0</v>
      </c>
      <c r="P29" s="71">
        <f t="array" ref="P29">O29*9/H29</f>
        <v>72</v>
      </c>
      <c r="Q29" s="41"/>
      <c r="R29" s="36"/>
      <c r="S29" s="2"/>
      <c r="T29" s="2"/>
      <c r="U29" s="2"/>
      <c r="V29" s="2"/>
      <c r="W29" s="2"/>
      <c r="X29" s="2"/>
      <c r="Y29" s="2"/>
      <c r="Z29" s="2"/>
    </row>
    <row r="30" ht="17.25" customHeight="1">
      <c r="A30" s="4" t="s">
        <v>19</v>
      </c>
      <c r="B30" s="42">
        <v>0.0</v>
      </c>
      <c r="C30" s="42">
        <v>0.0</v>
      </c>
      <c r="D30" s="42">
        <v>0.0</v>
      </c>
      <c r="E30" s="42">
        <v>0.0</v>
      </c>
      <c r="F30" s="42">
        <v>0.0</v>
      </c>
      <c r="G30" s="42">
        <f t="array" ref="G30">F30-K30-L30</f>
        <v>0</v>
      </c>
      <c r="H30" s="70">
        <v>0.0</v>
      </c>
      <c r="I30" s="42">
        <v>0.0</v>
      </c>
      <c r="J30" s="42">
        <v>0.0</v>
      </c>
      <c r="K30" s="42">
        <v>0.0</v>
      </c>
      <c r="L30" s="42">
        <v>0.0</v>
      </c>
      <c r="M30" s="42">
        <v>0.0</v>
      </c>
      <c r="N30" s="42">
        <v>0.0</v>
      </c>
      <c r="O30" s="42">
        <v>0.0</v>
      </c>
      <c r="P30" s="71">
        <v>0.0</v>
      </c>
      <c r="Q30" s="41"/>
      <c r="R30" s="36"/>
      <c r="S30" s="2"/>
      <c r="T30" s="2"/>
      <c r="U30" s="2"/>
      <c r="V30" s="2"/>
      <c r="W30" s="2"/>
      <c r="X30" s="2"/>
      <c r="Y30" s="2"/>
      <c r="Z30" s="2"/>
    </row>
    <row r="31" ht="17.25" customHeight="1">
      <c r="A31" s="4" t="s">
        <v>20</v>
      </c>
      <c r="B31" s="42">
        <v>4.0</v>
      </c>
      <c r="C31" s="42">
        <v>0.0</v>
      </c>
      <c r="D31" s="42">
        <v>1.0</v>
      </c>
      <c r="E31" s="42">
        <v>0.0</v>
      </c>
      <c r="F31" s="42">
        <v>20.0</v>
      </c>
      <c r="G31" s="42">
        <f t="array" ref="G31">F31-K31-L31</f>
        <v>15</v>
      </c>
      <c r="H31" s="70">
        <v>3.0</v>
      </c>
      <c r="I31" s="42">
        <v>5.0</v>
      </c>
      <c r="J31" s="42">
        <v>0.0</v>
      </c>
      <c r="K31" s="42">
        <v>4.0</v>
      </c>
      <c r="L31" s="42">
        <v>1.0</v>
      </c>
      <c r="M31" s="42">
        <v>3.0</v>
      </c>
      <c r="N31" s="42">
        <v>4.0</v>
      </c>
      <c r="O31" s="42">
        <v>3.0</v>
      </c>
      <c r="P31" s="71">
        <f t="array" ref="P31">O31*9/H31</f>
        <v>9</v>
      </c>
      <c r="Q31" s="41"/>
      <c r="R31" s="36"/>
      <c r="S31" s="2"/>
      <c r="T31" s="2"/>
      <c r="U31" s="2"/>
      <c r="V31" s="2"/>
      <c r="W31" s="2"/>
      <c r="X31" s="2"/>
      <c r="Y31" s="2"/>
      <c r="Z31" s="2"/>
    </row>
    <row r="32" ht="17.25" customHeight="1">
      <c r="A32" s="4" t="s">
        <v>22</v>
      </c>
      <c r="B32" s="42">
        <v>2.0</v>
      </c>
      <c r="C32" s="42">
        <v>0.0</v>
      </c>
      <c r="D32" s="42">
        <v>1.0</v>
      </c>
      <c r="E32" s="42">
        <v>0.0</v>
      </c>
      <c r="F32" s="42">
        <v>32.0</v>
      </c>
      <c r="G32" s="42">
        <f t="array" ref="G32">F32-K32-L32</f>
        <v>26</v>
      </c>
      <c r="H32" s="70">
        <v>4.0</v>
      </c>
      <c r="I32" s="42">
        <v>12.0</v>
      </c>
      <c r="J32" s="42">
        <v>0.0</v>
      </c>
      <c r="K32" s="42">
        <v>6.0</v>
      </c>
      <c r="L32" s="42">
        <v>0.0</v>
      </c>
      <c r="M32" s="42">
        <v>5.0</v>
      </c>
      <c r="N32" s="42">
        <v>15.0</v>
      </c>
      <c r="O32" s="42">
        <v>13.0</v>
      </c>
      <c r="P32" s="71">
        <f t="array" ref="P32">O32*9/H32</f>
        <v>29.25</v>
      </c>
      <c r="Q32" s="41"/>
      <c r="R32" s="36"/>
      <c r="S32" s="2"/>
      <c r="T32" s="2"/>
      <c r="U32" s="2"/>
      <c r="V32" s="2"/>
      <c r="W32" s="2"/>
      <c r="X32" s="2"/>
      <c r="Y32" s="2"/>
      <c r="Z32" s="2"/>
    </row>
    <row r="33" ht="17.25" customHeight="1">
      <c r="A33" s="4" t="s">
        <v>23</v>
      </c>
      <c r="B33" s="42">
        <v>1.0</v>
      </c>
      <c r="C33" s="42">
        <v>0.0</v>
      </c>
      <c r="D33" s="42">
        <v>0.0</v>
      </c>
      <c r="E33" s="42">
        <v>0.0</v>
      </c>
      <c r="F33" s="42">
        <v>3.0</v>
      </c>
      <c r="G33" s="42">
        <f t="array" ref="G33">F33-K33-L33</f>
        <v>2</v>
      </c>
      <c r="H33" s="70">
        <v>0.3333333</v>
      </c>
      <c r="I33" s="42">
        <v>1.0</v>
      </c>
      <c r="J33" s="42">
        <v>0.0</v>
      </c>
      <c r="K33" s="42">
        <v>1.0</v>
      </c>
      <c r="L33" s="42">
        <v>0.0</v>
      </c>
      <c r="M33" s="42">
        <v>1.0</v>
      </c>
      <c r="N33" s="42">
        <v>0.0</v>
      </c>
      <c r="O33" s="42">
        <v>0.0</v>
      </c>
      <c r="P33" s="71">
        <f t="array" ref="P33">O33*9/H33</f>
        <v>0</v>
      </c>
      <c r="Q33" s="41"/>
      <c r="R33" s="36"/>
      <c r="S33" s="2"/>
      <c r="T33" s="2"/>
      <c r="U33" s="2"/>
      <c r="V33" s="2"/>
      <c r="W33" s="2"/>
      <c r="X33" s="2"/>
      <c r="Y33" s="2"/>
      <c r="Z33" s="2"/>
    </row>
    <row r="34" ht="17.25" customHeight="1">
      <c r="A34" s="4" t="s">
        <v>53</v>
      </c>
      <c r="B34" s="42">
        <v>1.0</v>
      </c>
      <c r="C34" s="42">
        <v>0.0</v>
      </c>
      <c r="D34" s="42">
        <v>0.0</v>
      </c>
      <c r="E34" s="42">
        <v>0.0</v>
      </c>
      <c r="F34" s="42">
        <v>14.0</v>
      </c>
      <c r="G34" s="42">
        <f t="array" ref="G34">F34-K34-L34</f>
        <v>6</v>
      </c>
      <c r="H34" s="70">
        <v>1.6666666666</v>
      </c>
      <c r="I34" s="42">
        <v>2.0</v>
      </c>
      <c r="J34" s="42">
        <v>0.0</v>
      </c>
      <c r="K34" s="42">
        <v>8.0</v>
      </c>
      <c r="L34" s="42">
        <v>0.0</v>
      </c>
      <c r="M34" s="42">
        <v>0.0</v>
      </c>
      <c r="N34" s="42">
        <v>6.0</v>
      </c>
      <c r="O34" s="42">
        <v>1.0</v>
      </c>
      <c r="P34" s="71">
        <f t="array" ref="P34">O34*9/H34</f>
        <v>5.4</v>
      </c>
      <c r="Q34" s="41"/>
      <c r="R34" s="36"/>
      <c r="S34" s="2"/>
      <c r="T34" s="2"/>
      <c r="U34" s="2"/>
      <c r="V34" s="2"/>
      <c r="W34" s="2"/>
      <c r="X34" s="2"/>
      <c r="Y34" s="2"/>
      <c r="Z34" s="2"/>
    </row>
    <row r="35" ht="17.25" customHeight="1">
      <c r="A35" s="4" t="s">
        <v>21</v>
      </c>
      <c r="B35" s="42">
        <v>5.0</v>
      </c>
      <c r="C35" s="42">
        <v>0.0</v>
      </c>
      <c r="D35" s="42">
        <v>2.0</v>
      </c>
      <c r="E35" s="42">
        <v>0.0</v>
      </c>
      <c r="F35" s="42">
        <v>77.0</v>
      </c>
      <c r="G35" s="42">
        <f t="array" ref="G35">F35-K35-L35</f>
        <v>55</v>
      </c>
      <c r="H35" s="70">
        <v>7.333333333</v>
      </c>
      <c r="I35" s="42">
        <v>27.0</v>
      </c>
      <c r="J35" s="42">
        <v>0.0</v>
      </c>
      <c r="K35" s="42">
        <v>20.0</v>
      </c>
      <c r="L35" s="42">
        <v>2.0</v>
      </c>
      <c r="M35" s="42">
        <v>7.0</v>
      </c>
      <c r="N35" s="42">
        <v>40.0</v>
      </c>
      <c r="O35" s="42">
        <v>33.0</v>
      </c>
      <c r="P35" s="71">
        <f t="array" ref="P35">O35*9/H35</f>
        <v>40.5</v>
      </c>
      <c r="Q35" s="41"/>
      <c r="R35" s="36"/>
      <c r="S35" s="2"/>
      <c r="T35" s="2"/>
      <c r="U35" s="2"/>
      <c r="V35" s="2"/>
      <c r="W35" s="2"/>
      <c r="X35" s="2"/>
      <c r="Y35" s="2"/>
      <c r="Z35" s="2"/>
    </row>
    <row r="36" ht="17.25" customHeight="1">
      <c r="A36" s="61" t="s">
        <v>121</v>
      </c>
      <c r="B36" s="79"/>
      <c r="C36" s="79">
        <f t="array" ref="C36">SUM(C29:C35)</f>
        <v>0</v>
      </c>
      <c r="D36" s="79">
        <f t="array" ref="D36">SUM(D29:D35)</f>
        <v>5</v>
      </c>
      <c r="E36" s="79">
        <f t="array" ref="E36">SUM(E29:E35)</f>
        <v>0</v>
      </c>
      <c r="F36" s="79">
        <f t="array" ref="F36">SUM(F29:F35)</f>
        <v>167</v>
      </c>
      <c r="G36" s="79">
        <f t="array" ref="G36">SUM(G29:G35)</f>
        <v>112</v>
      </c>
      <c r="H36" s="80">
        <f t="array" ref="H36">SUM(H29:H35)</f>
        <v>17.3333333</v>
      </c>
      <c r="I36" s="79">
        <f t="array" ref="I36">SUM(I29:I35)</f>
        <v>52</v>
      </c>
      <c r="J36" s="79">
        <f t="array" ref="J36">SUM(J29:J35)</f>
        <v>0</v>
      </c>
      <c r="K36" s="79">
        <f t="array" ref="K36">SUM(K29:K35)</f>
        <v>50</v>
      </c>
      <c r="L36" s="79">
        <f t="array" ref="L36">SUM(L29:L35)</f>
        <v>5</v>
      </c>
      <c r="M36" s="79">
        <f t="array" ref="M36">SUM(M29:M35)</f>
        <v>16</v>
      </c>
      <c r="N36" s="79">
        <f t="array" ref="N36">SUM(N29:N35)</f>
        <v>80</v>
      </c>
      <c r="O36" s="79">
        <f t="array" ref="O36">SUM(O29:O35)</f>
        <v>58</v>
      </c>
      <c r="P36" s="81">
        <f t="array" ref="P36">O36*9/H36</f>
        <v>30.11538467</v>
      </c>
      <c r="Q36" s="41"/>
      <c r="R36" s="36"/>
      <c r="S36" s="2"/>
      <c r="T36" s="2"/>
      <c r="U36" s="2"/>
      <c r="V36" s="2"/>
      <c r="W36" s="2"/>
      <c r="X36" s="2"/>
      <c r="Y36" s="2"/>
      <c r="Z36" s="2"/>
    </row>
    <row r="37" ht="16.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6.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6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6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6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6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6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6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6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6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6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6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6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6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6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6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6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6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6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0.75" footer="0.0" header="0.0" left="0.699722" right="0.699722" top="0.75"/>
  <pageSetup orientation="portrait"/>
  <headerFooter>
    <oddFooter>&amp;C000000&amp;P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22" width="7.75"/>
    <col customWidth="1" min="23" max="23" width="1.25"/>
    <col customWidth="1" min="24" max="28" width="8.63"/>
    <col customWidth="1" min="29" max="34" width="7.88"/>
  </cols>
  <sheetData>
    <row r="1" ht="26.25" customHeight="1">
      <c r="A1" s="35" t="s">
        <v>168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7"/>
      <c r="U1" s="36"/>
      <c r="V1" s="36"/>
      <c r="W1" s="36"/>
      <c r="X1" s="39"/>
      <c r="Y1" s="39"/>
      <c r="Z1" s="39"/>
      <c r="AA1" s="39"/>
      <c r="AB1" s="39"/>
      <c r="AC1" s="36"/>
      <c r="AD1" s="36"/>
      <c r="AE1" s="36"/>
      <c r="AF1" s="36"/>
      <c r="AG1" s="36"/>
      <c r="AH1" s="36"/>
    </row>
    <row r="2" ht="20.25" customHeight="1">
      <c r="A2" s="38" t="s">
        <v>103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40"/>
      <c r="U2" s="39"/>
      <c r="V2" s="39"/>
      <c r="W2" s="139"/>
      <c r="X2" s="140" t="s">
        <v>169</v>
      </c>
      <c r="Y2" s="89"/>
      <c r="Z2" s="89"/>
      <c r="AA2" s="89"/>
      <c r="AB2" s="90"/>
      <c r="AC2" s="41"/>
      <c r="AD2" s="93"/>
      <c r="AE2" s="93"/>
      <c r="AF2" s="36"/>
      <c r="AG2" s="36"/>
      <c r="AH2" s="36"/>
    </row>
    <row r="3" ht="34.5" customHeight="1">
      <c r="A3" s="4" t="s">
        <v>1</v>
      </c>
      <c r="B3" s="4" t="s">
        <v>104</v>
      </c>
      <c r="C3" s="4" t="s">
        <v>25</v>
      </c>
      <c r="D3" s="4" t="s">
        <v>105</v>
      </c>
      <c r="E3" s="4" t="s">
        <v>106</v>
      </c>
      <c r="F3" s="4" t="s">
        <v>107</v>
      </c>
      <c r="G3" s="4" t="s">
        <v>108</v>
      </c>
      <c r="H3" s="4" t="s">
        <v>109</v>
      </c>
      <c r="I3" s="4" t="s">
        <v>110</v>
      </c>
      <c r="J3" s="4" t="s">
        <v>111</v>
      </c>
      <c r="K3" s="4" t="s">
        <v>26</v>
      </c>
      <c r="L3" s="4" t="s">
        <v>27</v>
      </c>
      <c r="M3" s="4" t="s">
        <v>28</v>
      </c>
      <c r="N3" s="4" t="s">
        <v>112</v>
      </c>
      <c r="O3" s="4" t="s">
        <v>113</v>
      </c>
      <c r="P3" s="4" t="s">
        <v>114</v>
      </c>
      <c r="Q3" s="4" t="s">
        <v>115</v>
      </c>
      <c r="R3" s="4" t="s">
        <v>116</v>
      </c>
      <c r="S3" s="4" t="s">
        <v>29</v>
      </c>
      <c r="T3" s="4" t="s">
        <v>117</v>
      </c>
      <c r="U3" s="4" t="s">
        <v>118</v>
      </c>
      <c r="V3" s="4" t="s">
        <v>119</v>
      </c>
      <c r="W3" s="141"/>
      <c r="X3" s="4" t="s">
        <v>25</v>
      </c>
      <c r="Y3" s="4" t="s">
        <v>114</v>
      </c>
      <c r="Z3" s="4" t="s">
        <v>115</v>
      </c>
      <c r="AA3" s="4" t="s">
        <v>116</v>
      </c>
      <c r="AB3" s="4" t="s">
        <v>29</v>
      </c>
      <c r="AC3" s="98"/>
      <c r="AD3" s="142" t="s">
        <v>105</v>
      </c>
      <c r="AE3" s="142" t="s">
        <v>106</v>
      </c>
      <c r="AF3" s="101"/>
      <c r="AG3" s="36"/>
      <c r="AH3" s="36"/>
    </row>
    <row r="4" ht="15.0" customHeight="1">
      <c r="A4" s="4" t="s">
        <v>42</v>
      </c>
      <c r="B4" s="42">
        <v>36.0</v>
      </c>
      <c r="C4" s="114">
        <f t="array" ref="C4">F4/E4</f>
        <v>0.4626865672</v>
      </c>
      <c r="D4" s="42">
        <v>81.0</v>
      </c>
      <c r="E4" s="42">
        <v>67.0</v>
      </c>
      <c r="F4" s="42">
        <v>31.0</v>
      </c>
      <c r="G4" s="42">
        <v>22.0</v>
      </c>
      <c r="H4" s="42">
        <v>4.0</v>
      </c>
      <c r="I4" s="42">
        <v>3.0</v>
      </c>
      <c r="J4" s="42">
        <v>2.0</v>
      </c>
      <c r="K4" s="42">
        <v>43.0</v>
      </c>
      <c r="L4" s="42">
        <v>26.0</v>
      </c>
      <c r="M4" s="42">
        <v>39.0</v>
      </c>
      <c r="N4" s="42">
        <v>11.0</v>
      </c>
      <c r="O4" s="42">
        <v>15.0</v>
      </c>
      <c r="P4" s="51">
        <f t="array" ref="P4">O4/D4</f>
        <v>0.1851851852</v>
      </c>
      <c r="Q4" s="45">
        <f t="array" ref="Q4">(G4*1+H4*2+I4*3+J4*4)/E4</f>
        <v>0.7014925373</v>
      </c>
      <c r="R4" s="46">
        <f t="array" ref="R4">(F4+N4)/D4</f>
        <v>0.5185185185</v>
      </c>
      <c r="S4" s="47">
        <f t="array" ref="S4">R4+Q4</f>
        <v>1.220011056</v>
      </c>
      <c r="T4" s="143">
        <f t="array" ref="T4">O4/(D4-(F4+N4))</f>
        <v>0.3846153846</v>
      </c>
      <c r="U4" s="49">
        <f t="array" ref="U4">RANK(R4,$R$4:$R$26)</f>
        <v>7</v>
      </c>
      <c r="V4" s="50">
        <f t="array" ref="V4">RANK(S4,$S$4:$S$26)</f>
        <v>4</v>
      </c>
      <c r="W4" s="141"/>
      <c r="X4" s="144">
        <v>0.462686567164179</v>
      </c>
      <c r="Y4" s="145">
        <v>-0.814814814814815</v>
      </c>
      <c r="Z4" s="144">
        <v>0.701492537313433</v>
      </c>
      <c r="AA4" s="144">
        <v>0.518518518518518</v>
      </c>
      <c r="AB4" s="144">
        <v>1.22001105583195</v>
      </c>
      <c r="AC4" s="41"/>
      <c r="AD4" s="138">
        <v>60.0</v>
      </c>
      <c r="AE4" s="138">
        <v>51.0</v>
      </c>
      <c r="AF4" s="36"/>
      <c r="AG4" s="36">
        <f t="array" ref="AG4">AB4*AD4</f>
        <v>73.20066335</v>
      </c>
      <c r="AH4" s="36">
        <f t="array" ref="AH4">X4*AE4</f>
        <v>23.59701493</v>
      </c>
    </row>
    <row r="5" ht="17.25" customHeight="1">
      <c r="A5" s="4" t="s">
        <v>54</v>
      </c>
      <c r="B5" s="42">
        <v>46.0</v>
      </c>
      <c r="C5" s="114">
        <f t="array" ref="C5">F5/E5</f>
        <v>0.3924050633</v>
      </c>
      <c r="D5" s="42">
        <v>113.0</v>
      </c>
      <c r="E5" s="42">
        <v>79.0</v>
      </c>
      <c r="F5" s="42">
        <v>31.0</v>
      </c>
      <c r="G5" s="42">
        <v>15.0</v>
      </c>
      <c r="H5" s="42">
        <v>13.0</v>
      </c>
      <c r="I5" s="42">
        <v>2.0</v>
      </c>
      <c r="J5" s="42">
        <v>1.0</v>
      </c>
      <c r="K5" s="42">
        <v>38.0</v>
      </c>
      <c r="L5" s="42">
        <v>32.0</v>
      </c>
      <c r="M5" s="42">
        <v>23.0</v>
      </c>
      <c r="N5" s="42">
        <v>30.0</v>
      </c>
      <c r="O5" s="42">
        <v>20.0</v>
      </c>
      <c r="P5" s="51">
        <f t="array" ref="P5">O5/D5</f>
        <v>0.1769911504</v>
      </c>
      <c r="Q5" s="45">
        <f t="array" ref="Q5">(G5*1+H5*2+I5*3+J5*4)/E5</f>
        <v>0.6455696203</v>
      </c>
      <c r="R5" s="46">
        <f t="array" ref="R5">(F5+N5)/D5</f>
        <v>0.5398230088</v>
      </c>
      <c r="S5" s="47">
        <f t="array" ref="S5">R5+Q5</f>
        <v>1.185392629</v>
      </c>
      <c r="T5" s="143">
        <f t="array" ref="T5">O5/(D5-(F5+N5))</f>
        <v>0.3846153846</v>
      </c>
      <c r="U5" s="49">
        <f t="array" ref="U5">RANK(R5,$R$4:$R$26)</f>
        <v>5</v>
      </c>
      <c r="V5" s="50">
        <f t="array" ref="V5">RANK(S5,$S$4:$S$26)</f>
        <v>5</v>
      </c>
      <c r="W5" s="141"/>
      <c r="X5" s="144">
        <v>0.15711094564408</v>
      </c>
      <c r="Y5" s="145">
        <v>-0.0288912024986986</v>
      </c>
      <c r="Z5" s="144">
        <v>0.410275502606106</v>
      </c>
      <c r="AA5" s="144">
        <v>-0.0484122852680896</v>
      </c>
      <c r="AB5" s="144">
        <v>0.377939212953654</v>
      </c>
      <c r="AC5" s="41"/>
      <c r="AD5" s="36">
        <v>109.0</v>
      </c>
      <c r="AE5" s="36">
        <v>75.0</v>
      </c>
      <c r="AF5" s="36"/>
      <c r="AG5" s="36">
        <f t="array" ref="AG5">AB5*AD5</f>
        <v>41.19537421</v>
      </c>
      <c r="AH5" s="36">
        <f t="array" ref="AH5">X5*AE5</f>
        <v>11.78332092</v>
      </c>
    </row>
    <row r="6" ht="17.25" customHeight="1">
      <c r="A6" s="4" t="s">
        <v>41</v>
      </c>
      <c r="B6" s="42">
        <v>66.0</v>
      </c>
      <c r="C6" s="114">
        <f t="array" ref="C6">F6/E6</f>
        <v>0.5403726708</v>
      </c>
      <c r="D6" s="42">
        <v>192.0</v>
      </c>
      <c r="E6" s="42">
        <v>161.0</v>
      </c>
      <c r="F6" s="42">
        <v>87.0</v>
      </c>
      <c r="G6" s="42">
        <v>59.0</v>
      </c>
      <c r="H6" s="42">
        <v>22.0</v>
      </c>
      <c r="I6" s="42">
        <v>5.0</v>
      </c>
      <c r="J6" s="42">
        <v>1.0</v>
      </c>
      <c r="K6" s="42">
        <v>75.0</v>
      </c>
      <c r="L6" s="42">
        <v>80.0</v>
      </c>
      <c r="M6" s="42">
        <v>50.0</v>
      </c>
      <c r="N6" s="42">
        <v>29.0</v>
      </c>
      <c r="O6" s="42">
        <v>12.0</v>
      </c>
      <c r="P6" s="51">
        <f t="array" ref="P6">O6/D6</f>
        <v>0.0625</v>
      </c>
      <c r="Q6" s="45">
        <f t="array" ref="Q6">(G6*1+H6*2+I6*3+J6*4)/E6</f>
        <v>0.7577639752</v>
      </c>
      <c r="R6" s="46">
        <f t="array" ref="R6">(F6+N6)/D6</f>
        <v>0.6041666667</v>
      </c>
      <c r="S6" s="47">
        <f t="array" ref="S6">R6+Q6</f>
        <v>1.361930642</v>
      </c>
      <c r="T6" s="143">
        <f t="array" ref="T6">O6/(D6-(F6+N6))</f>
        <v>0.1578947368</v>
      </c>
      <c r="U6" s="49">
        <f t="array" ref="U6">RANK(R6,$R$4:$R$26)</f>
        <v>1</v>
      </c>
      <c r="V6" s="50">
        <f t="array" ref="V6">RANK(S6,$S$4:$S$26)</f>
        <v>1</v>
      </c>
      <c r="W6" s="141"/>
      <c r="X6" s="144">
        <v>-0.00962732919254661</v>
      </c>
      <c r="Y6" s="145">
        <v>-0.0016025641025641</v>
      </c>
      <c r="Z6" s="144">
        <v>0.0244306418219462</v>
      </c>
      <c r="AA6" s="144">
        <v>-0.0240384615384616</v>
      </c>
      <c r="AB6" s="144">
        <v>0.266930641821946</v>
      </c>
      <c r="AC6" s="41"/>
      <c r="AD6" s="36">
        <v>176.0</v>
      </c>
      <c r="AE6" s="36">
        <v>150.0</v>
      </c>
      <c r="AF6" s="36"/>
      <c r="AG6" s="36">
        <f t="array" ref="AG6">AB6*AD6</f>
        <v>46.97979296</v>
      </c>
      <c r="AH6" s="36">
        <f t="array" ref="AH6">X6*AE6</f>
        <v>-1.444099379</v>
      </c>
    </row>
    <row r="7" ht="17.25" customHeight="1">
      <c r="A7" s="4" t="s">
        <v>55</v>
      </c>
      <c r="B7" s="42">
        <v>15.0</v>
      </c>
      <c r="C7" s="114">
        <f t="array" ref="C7">F7/E7</f>
        <v>0.3333333333</v>
      </c>
      <c r="D7" s="42">
        <v>31.0</v>
      </c>
      <c r="E7" s="42">
        <v>24.0</v>
      </c>
      <c r="F7" s="42">
        <v>8.0</v>
      </c>
      <c r="G7" s="42">
        <v>6.0</v>
      </c>
      <c r="H7" s="42">
        <v>1.0</v>
      </c>
      <c r="I7" s="42">
        <v>1.0</v>
      </c>
      <c r="J7" s="42">
        <v>0.0</v>
      </c>
      <c r="K7" s="42">
        <v>11.0</v>
      </c>
      <c r="L7" s="42">
        <v>11.0</v>
      </c>
      <c r="M7" s="42">
        <v>9.0</v>
      </c>
      <c r="N7" s="42">
        <v>7.0</v>
      </c>
      <c r="O7" s="42">
        <v>8.0</v>
      </c>
      <c r="P7" s="51">
        <f t="array" ref="P7">O7/D7</f>
        <v>0.2580645161</v>
      </c>
      <c r="Q7" s="45">
        <f t="array" ref="Q7">(G7*1+H7*2+I7*3+J7*4)/E7</f>
        <v>0.4583333333</v>
      </c>
      <c r="R7" s="46">
        <f t="array" ref="R7">(F7+N7)/D7</f>
        <v>0.4838709677</v>
      </c>
      <c r="S7" s="47">
        <f t="array" ref="S7">R7+Q7</f>
        <v>0.9422043011</v>
      </c>
      <c r="T7" s="143">
        <f t="array" ref="T7">O7/(D7-(F7+N7))</f>
        <v>0.5</v>
      </c>
      <c r="U7" s="49">
        <f t="array" ref="U7">RANK(R7,$R$4:$R$26)</f>
        <v>10</v>
      </c>
      <c r="V7" s="50">
        <f t="array" ref="V7">RANK(S7,$S$4:$S$26)</f>
        <v>11</v>
      </c>
      <c r="W7" s="141"/>
      <c r="X7" s="144">
        <v>0.333333333333333</v>
      </c>
      <c r="Y7" s="145">
        <v>0.258064516129032</v>
      </c>
      <c r="Z7" s="144">
        <v>0.458333333333333</v>
      </c>
      <c r="AA7" s="144">
        <v>0.483870967741935</v>
      </c>
      <c r="AB7" s="144">
        <v>0.942204301075269</v>
      </c>
      <c r="AC7" s="41"/>
      <c r="AD7" s="36">
        <v>11.0</v>
      </c>
      <c r="AE7" s="36">
        <v>11.0</v>
      </c>
      <c r="AF7" s="36"/>
      <c r="AG7" s="36">
        <f t="array" ref="AG7">AB7*AD7</f>
        <v>10.36424731</v>
      </c>
      <c r="AH7" s="36">
        <f t="array" ref="AH7">X7*AE7</f>
        <v>3.666666667</v>
      </c>
    </row>
    <row r="8" ht="17.25" customHeight="1">
      <c r="A8" s="4" t="s">
        <v>43</v>
      </c>
      <c r="B8" s="42">
        <v>53.0</v>
      </c>
      <c r="C8" s="114">
        <f t="array" ref="C8">F8/E8</f>
        <v>0.3775510204</v>
      </c>
      <c r="D8" s="42">
        <v>128.0</v>
      </c>
      <c r="E8" s="42">
        <v>98.0</v>
      </c>
      <c r="F8" s="42">
        <v>37.0</v>
      </c>
      <c r="G8" s="42">
        <v>26.0</v>
      </c>
      <c r="H8" s="42">
        <v>7.0</v>
      </c>
      <c r="I8" s="42">
        <v>3.0</v>
      </c>
      <c r="J8" s="42">
        <v>1.0</v>
      </c>
      <c r="K8" s="42">
        <v>41.0</v>
      </c>
      <c r="L8" s="42">
        <v>36.0</v>
      </c>
      <c r="M8" s="42">
        <v>21.0</v>
      </c>
      <c r="N8" s="42">
        <v>28.0</v>
      </c>
      <c r="O8" s="42">
        <v>25.0</v>
      </c>
      <c r="P8" s="51">
        <f t="array" ref="P8">O8/D8</f>
        <v>0.1953125</v>
      </c>
      <c r="Q8" s="45">
        <f t="array" ref="Q8">(G8*1+H8*2+I8*3+J8*4)/E8</f>
        <v>0.5408163265</v>
      </c>
      <c r="R8" s="46">
        <f t="array" ref="R8">(F8+N8)/D8</f>
        <v>0.5078125</v>
      </c>
      <c r="S8" s="47">
        <f t="array" ref="S8">R8+Q8</f>
        <v>1.048628827</v>
      </c>
      <c r="T8" s="143">
        <f t="array" ref="T8">O8/(D8-(F8+N8))</f>
        <v>0.3968253968</v>
      </c>
      <c r="U8" s="49">
        <f t="array" ref="U8">RANK(R8,$R$4:$R$26)</f>
        <v>8</v>
      </c>
      <c r="V8" s="50">
        <f t="array" ref="V8">RANK(S8,$S$4:$S$26)</f>
        <v>8</v>
      </c>
      <c r="W8" s="141"/>
      <c r="X8" s="144">
        <v>0.0108843537414966</v>
      </c>
      <c r="Y8" s="145">
        <v>0.00864583333333332</v>
      </c>
      <c r="Z8" s="144">
        <v>-0.00918367346938775</v>
      </c>
      <c r="AA8" s="144">
        <v>0.0278125</v>
      </c>
      <c r="AB8" s="144">
        <v>0.0519307133230651</v>
      </c>
      <c r="AC8" s="41"/>
      <c r="AD8" s="36">
        <v>34.0</v>
      </c>
      <c r="AE8" s="36">
        <v>22.0</v>
      </c>
      <c r="AF8" s="36"/>
      <c r="AG8" s="36">
        <f t="array" ref="AG8">AB8*AD8</f>
        <v>1.765644253</v>
      </c>
      <c r="AH8" s="36">
        <f t="array" ref="AH8">X8*AE8</f>
        <v>0.2394557823</v>
      </c>
    </row>
    <row r="9" ht="17.25" customHeight="1">
      <c r="A9" s="4" t="s">
        <v>19</v>
      </c>
      <c r="B9" s="42">
        <v>35.0</v>
      </c>
      <c r="C9" s="114">
        <f t="array" ref="C9">F9/E9</f>
        <v>0.3</v>
      </c>
      <c r="D9" s="42">
        <v>78.0</v>
      </c>
      <c r="E9" s="42">
        <v>70.0</v>
      </c>
      <c r="F9" s="42">
        <v>21.0</v>
      </c>
      <c r="G9" s="42">
        <v>17.0</v>
      </c>
      <c r="H9" s="42">
        <v>4.0</v>
      </c>
      <c r="I9" s="42">
        <v>0.0</v>
      </c>
      <c r="J9" s="42">
        <v>0.0</v>
      </c>
      <c r="K9" s="42">
        <v>20.0</v>
      </c>
      <c r="L9" s="42">
        <v>13.0</v>
      </c>
      <c r="M9" s="42">
        <v>24.0</v>
      </c>
      <c r="N9" s="42">
        <v>12.0</v>
      </c>
      <c r="O9" s="42">
        <v>23.0</v>
      </c>
      <c r="P9" s="51">
        <f t="array" ref="P9">O9/D9</f>
        <v>0.2948717949</v>
      </c>
      <c r="Q9" s="45">
        <f t="array" ref="Q9">(G9*1+H9*2+I9*3+J9*4)/E9</f>
        <v>0.3571428571</v>
      </c>
      <c r="R9" s="46">
        <f t="array" ref="R9">(F9+N9)/D9</f>
        <v>0.4230769231</v>
      </c>
      <c r="S9" s="47">
        <f t="array" ref="S9">R9+Q9</f>
        <v>0.7802197802</v>
      </c>
      <c r="T9" s="143">
        <f t="array" ref="T9">O9/(D9-(F9+N9))</f>
        <v>0.5111111111</v>
      </c>
      <c r="U9" s="49">
        <f t="array" ref="U9">RANK(R9,$R$4:$R$26)</f>
        <v>18</v>
      </c>
      <c r="V9" s="50">
        <f t="array" ref="V9">RANK(S9,$S$4:$S$26)</f>
        <v>18</v>
      </c>
      <c r="W9" s="141"/>
      <c r="X9" s="144">
        <v>0.0741935483870968</v>
      </c>
      <c r="Y9" s="145">
        <v>-0.0998650472334683</v>
      </c>
      <c r="Z9" s="144">
        <v>0.0990783410138249</v>
      </c>
      <c r="AA9" s="144">
        <v>0.0546558704453441</v>
      </c>
      <c r="AB9" s="144">
        <v>0.262325043377675</v>
      </c>
      <c r="AC9" s="41"/>
      <c r="AD9" s="36"/>
      <c r="AE9" s="36"/>
      <c r="AF9" s="36"/>
      <c r="AG9" s="36"/>
      <c r="AH9" s="36"/>
    </row>
    <row r="10" ht="17.25" customHeight="1">
      <c r="A10" s="4" t="s">
        <v>52</v>
      </c>
      <c r="B10" s="42">
        <v>22.0</v>
      </c>
      <c r="C10" s="114">
        <f t="array" ref="C10">F10/E10</f>
        <v>0.431372549</v>
      </c>
      <c r="D10" s="42">
        <v>62.0</v>
      </c>
      <c r="E10" s="42">
        <v>51.0</v>
      </c>
      <c r="F10" s="42">
        <v>22.0</v>
      </c>
      <c r="G10" s="42">
        <v>17.0</v>
      </c>
      <c r="H10" s="42">
        <v>5.0</v>
      </c>
      <c r="I10" s="42">
        <v>0.0</v>
      </c>
      <c r="J10" s="42">
        <v>0.0</v>
      </c>
      <c r="K10" s="42">
        <v>15.0</v>
      </c>
      <c r="L10" s="42">
        <v>19.0</v>
      </c>
      <c r="M10" s="42">
        <v>18.0</v>
      </c>
      <c r="N10" s="42">
        <v>11.0</v>
      </c>
      <c r="O10" s="42">
        <v>3.0</v>
      </c>
      <c r="P10" s="51">
        <f t="array" ref="P10">O10/D10</f>
        <v>0.04838709677</v>
      </c>
      <c r="Q10" s="45">
        <f t="array" ref="Q10">(G10*1+H10*2+I10*3+J10*4)/E10</f>
        <v>0.5294117647</v>
      </c>
      <c r="R10" s="46">
        <f t="array" ref="R10">(F10+N10)/D10</f>
        <v>0.5322580645</v>
      </c>
      <c r="S10" s="47">
        <f t="array" ref="S10">R10+Q10</f>
        <v>1.061669829</v>
      </c>
      <c r="T10" s="143">
        <f t="array" ref="T10">O10/(D10-(F10+N10))</f>
        <v>0.1034482759</v>
      </c>
      <c r="U10" s="49">
        <f t="array" ref="U10">RANK(R10,$R$4:$R$26)</f>
        <v>6</v>
      </c>
      <c r="V10" s="50">
        <f t="array" ref="V10">RANK(S10,$S$4:$S$26)</f>
        <v>7</v>
      </c>
      <c r="W10" s="141"/>
      <c r="X10" s="144">
        <v>-0.0817853457172343</v>
      </c>
      <c r="Y10" s="145">
        <v>-0.0367192862045299</v>
      </c>
      <c r="Z10" s="144">
        <v>-0.194272445820433</v>
      </c>
      <c r="AA10" s="144">
        <v>-0.0528483184625944</v>
      </c>
      <c r="AB10" s="144">
        <v>-0.438330170777989</v>
      </c>
      <c r="AC10" s="41"/>
      <c r="AD10" s="36"/>
      <c r="AE10" s="36"/>
      <c r="AF10" s="36"/>
      <c r="AG10" s="36"/>
      <c r="AH10" s="36"/>
    </row>
    <row r="11" ht="17.25" customHeight="1">
      <c r="A11" s="4" t="s">
        <v>40</v>
      </c>
      <c r="B11" s="42">
        <v>72.0</v>
      </c>
      <c r="C11" s="114">
        <f t="array" ref="C11">F11/E11</f>
        <v>0.5185185185</v>
      </c>
      <c r="D11" s="42">
        <v>205.0</v>
      </c>
      <c r="E11" s="42">
        <v>162.0</v>
      </c>
      <c r="F11" s="42">
        <v>84.0</v>
      </c>
      <c r="G11" s="42">
        <v>63.0</v>
      </c>
      <c r="H11" s="42">
        <v>13.0</v>
      </c>
      <c r="I11" s="42">
        <v>9.0</v>
      </c>
      <c r="J11" s="42">
        <v>1.0</v>
      </c>
      <c r="K11" s="42">
        <v>85.0</v>
      </c>
      <c r="L11" s="42">
        <v>58.0</v>
      </c>
      <c r="M11" s="42">
        <v>95.0</v>
      </c>
      <c r="N11" s="42">
        <v>37.0</v>
      </c>
      <c r="O11" s="42">
        <v>17.0</v>
      </c>
      <c r="P11" s="51">
        <f t="array" ref="P11">O11/D11</f>
        <v>0.08292682927</v>
      </c>
      <c r="Q11" s="45">
        <f t="array" ref="Q11">(G11*1+H11*2+I11*3+J11*4)/E11</f>
        <v>0.7407407407</v>
      </c>
      <c r="R11" s="46">
        <f t="array" ref="R11">(F11+N11)/D11</f>
        <v>0.5902439024</v>
      </c>
      <c r="S11" s="47">
        <f t="array" ref="S11">R11+Q11</f>
        <v>1.330984643</v>
      </c>
      <c r="T11" s="143">
        <f t="array" ref="T11">O11/(D11-(F11+N11))</f>
        <v>0.2023809524</v>
      </c>
      <c r="U11" s="49">
        <f t="array" ref="U11">RANK(R11,$R$4:$R$26)</f>
        <v>2</v>
      </c>
      <c r="V11" s="50">
        <f t="array" ref="V11">RANK(S11,$S$4:$S$26)</f>
        <v>2</v>
      </c>
      <c r="W11" s="141"/>
      <c r="X11" s="144">
        <v>0.00536062378167634</v>
      </c>
      <c r="Y11" s="145">
        <v>-0.00217955371043071</v>
      </c>
      <c r="Z11" s="144">
        <v>0.0170565302144249</v>
      </c>
      <c r="AA11" s="144">
        <v>0.00513751946030094</v>
      </c>
      <c r="AB11" s="144">
        <v>-0.169015356820235</v>
      </c>
      <c r="AC11" s="41"/>
      <c r="AD11" s="36">
        <v>158.0</v>
      </c>
      <c r="AE11" s="36">
        <v>126.0</v>
      </c>
      <c r="AF11" s="36"/>
      <c r="AG11" s="36">
        <f t="array" ref="AG11">AB11*AD11</f>
        <v>-26.70442638</v>
      </c>
      <c r="AH11" s="36">
        <f t="array" ref="AH11">X11*AE11</f>
        <v>0.6754385965</v>
      </c>
    </row>
    <row r="12" ht="17.25" customHeight="1">
      <c r="A12" s="4" t="s">
        <v>44</v>
      </c>
      <c r="B12" s="42">
        <v>50.0</v>
      </c>
      <c r="C12" s="114">
        <f t="array" ref="C12">F12/E12</f>
        <v>0.3366336634</v>
      </c>
      <c r="D12" s="42">
        <v>121.0</v>
      </c>
      <c r="E12" s="42">
        <v>101.0</v>
      </c>
      <c r="F12" s="42">
        <v>34.0</v>
      </c>
      <c r="G12" s="42">
        <v>31.0</v>
      </c>
      <c r="H12" s="42">
        <v>3.0</v>
      </c>
      <c r="I12" s="42">
        <v>0.0</v>
      </c>
      <c r="J12" s="42">
        <v>0.0</v>
      </c>
      <c r="K12" s="42">
        <v>41.0</v>
      </c>
      <c r="L12" s="42">
        <v>25.0</v>
      </c>
      <c r="M12" s="42">
        <v>28.0</v>
      </c>
      <c r="N12" s="42">
        <v>20.0</v>
      </c>
      <c r="O12" s="42">
        <v>22.0</v>
      </c>
      <c r="P12" s="51">
        <f t="array" ref="P12">O12/D12</f>
        <v>0.1818181818</v>
      </c>
      <c r="Q12" s="45">
        <f t="array" ref="Q12">(G12*1+H12*2+I12*3+J12*4)/E12</f>
        <v>0.3663366337</v>
      </c>
      <c r="R12" s="46">
        <f t="array" ref="R12">(F12+N12)/D12</f>
        <v>0.4462809917</v>
      </c>
      <c r="S12" s="47">
        <f t="array" ref="S12">R12+Q12</f>
        <v>0.8126176254</v>
      </c>
      <c r="T12" s="143">
        <f t="array" ref="T12">O12/(D12-(F12+N12))</f>
        <v>0.328358209</v>
      </c>
      <c r="U12" s="49">
        <f t="array" ref="U12">RANK(R12,$R$4:$R$26)</f>
        <v>14</v>
      </c>
      <c r="V12" s="50">
        <f t="array" ref="V12">RANK(S12,$S$4:$S$26)</f>
        <v>17</v>
      </c>
      <c r="W12" s="141"/>
      <c r="X12" s="144">
        <v>0.0553836633663367</v>
      </c>
      <c r="Y12" s="145">
        <v>-0.0404040404040404</v>
      </c>
      <c r="Z12" s="144">
        <v>0.0538366336633663</v>
      </c>
      <c r="AA12" s="144">
        <v>0.0851698806244261</v>
      </c>
      <c r="AB12" s="144">
        <v>0.222555513597661</v>
      </c>
      <c r="AC12" s="41"/>
      <c r="AD12" s="36"/>
      <c r="AE12" s="36"/>
      <c r="AF12" s="36"/>
      <c r="AG12" s="36"/>
      <c r="AH12" s="36"/>
    </row>
    <row r="13" ht="17.25" customHeight="1">
      <c r="A13" s="4" t="s">
        <v>46</v>
      </c>
      <c r="B13" s="42">
        <v>28.0</v>
      </c>
      <c r="C13" s="114">
        <f t="array" ref="C13">F13/E13</f>
        <v>0.3421052632</v>
      </c>
      <c r="D13" s="42">
        <v>56.0</v>
      </c>
      <c r="E13" s="42">
        <v>38.0</v>
      </c>
      <c r="F13" s="42">
        <v>13.0</v>
      </c>
      <c r="G13" s="42">
        <v>10.0</v>
      </c>
      <c r="H13" s="42">
        <v>2.0</v>
      </c>
      <c r="I13" s="42">
        <v>1.0</v>
      </c>
      <c r="J13" s="42">
        <v>0.0</v>
      </c>
      <c r="K13" s="42">
        <v>21.0</v>
      </c>
      <c r="L13" s="42">
        <v>11.0</v>
      </c>
      <c r="M13" s="42">
        <v>15.0</v>
      </c>
      <c r="N13" s="42">
        <v>11.0</v>
      </c>
      <c r="O13" s="42">
        <v>4.0</v>
      </c>
      <c r="P13" s="51">
        <f t="array" ref="P13">O13/D13</f>
        <v>0.07142857143</v>
      </c>
      <c r="Q13" s="45">
        <f t="array" ref="Q13">(G13*1+H13*2+I13*3+J13*4)/E13</f>
        <v>0.4473684211</v>
      </c>
      <c r="R13" s="46">
        <f t="array" ref="R13">(F13+N13)/D13</f>
        <v>0.4285714286</v>
      </c>
      <c r="S13" s="47">
        <f t="array" ref="S13">R13+Q13</f>
        <v>0.8759398496</v>
      </c>
      <c r="T13" s="143">
        <f t="array" ref="T13">O13/(D13-(F13+N13))</f>
        <v>0.125</v>
      </c>
      <c r="U13" s="49">
        <f t="array" ref="U13">RANK(R13,$R$4:$R$26)</f>
        <v>16</v>
      </c>
      <c r="V13" s="50">
        <f t="array" ref="V13">RANK(S13,$S$4:$S$26)</f>
        <v>14</v>
      </c>
      <c r="W13" s="141"/>
      <c r="X13" s="144">
        <v>0.175438596491228</v>
      </c>
      <c r="Y13" s="145">
        <v>-0.0396825396825397</v>
      </c>
      <c r="Z13" s="144">
        <v>0.280701754385965</v>
      </c>
      <c r="AA13" s="144">
        <v>0.317460317460317</v>
      </c>
      <c r="AB13" s="144">
        <v>0.598162071846282</v>
      </c>
      <c r="AC13" s="41"/>
      <c r="AD13" s="36">
        <v>-15.0</v>
      </c>
      <c r="AE13" s="36">
        <v>-25.0</v>
      </c>
      <c r="AF13" s="36"/>
      <c r="AG13" s="36">
        <f t="array" ref="AG13">AB13*AD13</f>
        <v>-8.972431078</v>
      </c>
      <c r="AH13" s="36">
        <f t="array" ref="AH13">X13*AE13</f>
        <v>-4.385964912</v>
      </c>
    </row>
    <row r="14" ht="17.25" customHeight="1">
      <c r="A14" s="4" t="s">
        <v>20</v>
      </c>
      <c r="B14" s="42">
        <v>54.0</v>
      </c>
      <c r="C14" s="114">
        <f t="array" ref="C14">F14/E14</f>
        <v>0.4876033058</v>
      </c>
      <c r="D14" s="42">
        <v>145.0</v>
      </c>
      <c r="E14" s="42">
        <v>121.0</v>
      </c>
      <c r="F14" s="42">
        <v>59.0</v>
      </c>
      <c r="G14" s="42">
        <v>35.0</v>
      </c>
      <c r="H14" s="42">
        <v>21.0</v>
      </c>
      <c r="I14" s="42">
        <v>2.0</v>
      </c>
      <c r="J14" s="42">
        <v>1.0</v>
      </c>
      <c r="K14" s="42">
        <v>45.0</v>
      </c>
      <c r="L14" s="42">
        <v>51.0</v>
      </c>
      <c r="M14" s="42">
        <v>22.0</v>
      </c>
      <c r="N14" s="42">
        <v>23.0</v>
      </c>
      <c r="O14" s="42">
        <v>6.0</v>
      </c>
      <c r="P14" s="51">
        <f t="array" ref="P14">O14/D14</f>
        <v>0.04137931034</v>
      </c>
      <c r="Q14" s="45">
        <f t="array" ref="Q14">(G14*1+H14*2+I14*3+J14*4)/E14</f>
        <v>0.7190082645</v>
      </c>
      <c r="R14" s="46">
        <f t="array" ref="R14">(F14+N14)/D14</f>
        <v>0.5655172414</v>
      </c>
      <c r="S14" s="47">
        <f t="array" ref="S14">R14+Q14</f>
        <v>1.284525506</v>
      </c>
      <c r="T14" s="143">
        <f t="array" ref="T14">O14/(D14-(F14+N14))</f>
        <v>0.09523809524</v>
      </c>
      <c r="U14" s="49">
        <f t="array" ref="U14">RANK(R14,$R$4:$R$26)</f>
        <v>3</v>
      </c>
      <c r="V14" s="50">
        <f t="array" ref="V14">RANK(S14,$S$4:$S$26)</f>
        <v>3</v>
      </c>
      <c r="W14" s="141"/>
      <c r="X14" s="144">
        <v>-0.0316274634456453</v>
      </c>
      <c r="Y14" s="145">
        <v>-0.0448275862068966</v>
      </c>
      <c r="Z14" s="144">
        <v>-0.146376350921805</v>
      </c>
      <c r="AA14" s="144">
        <v>0.0137931034482759</v>
      </c>
      <c r="AB14" s="144">
        <v>-0.127333468516854</v>
      </c>
      <c r="AC14" s="41"/>
      <c r="AD14" s="36">
        <v>67.0</v>
      </c>
      <c r="AE14" s="36">
        <v>61.0</v>
      </c>
      <c r="AF14" s="36"/>
      <c r="AG14" s="36">
        <f t="array" ref="AG14">AB14*AD14</f>
        <v>-8.531342391</v>
      </c>
      <c r="AH14" s="36">
        <f t="array" ref="AH14">X14*AE14</f>
        <v>-1.92927527</v>
      </c>
    </row>
    <row r="15" ht="17.25" customHeight="1">
      <c r="A15" s="4" t="s">
        <v>48</v>
      </c>
      <c r="B15" s="42">
        <v>47.0</v>
      </c>
      <c r="C15" s="114">
        <f t="array" ref="C15">F15/E15</f>
        <v>0.2705882353</v>
      </c>
      <c r="D15" s="42">
        <v>115.0</v>
      </c>
      <c r="E15" s="42">
        <v>85.0</v>
      </c>
      <c r="F15" s="42">
        <v>23.0</v>
      </c>
      <c r="G15" s="42">
        <v>20.0</v>
      </c>
      <c r="H15" s="42">
        <v>3.0</v>
      </c>
      <c r="I15" s="42">
        <v>0.0</v>
      </c>
      <c r="J15" s="42">
        <v>0.0</v>
      </c>
      <c r="K15" s="42">
        <v>27.0</v>
      </c>
      <c r="L15" s="42">
        <v>24.0</v>
      </c>
      <c r="M15" s="42">
        <v>18.0</v>
      </c>
      <c r="N15" s="42">
        <v>25.0</v>
      </c>
      <c r="O15" s="42">
        <v>33.0</v>
      </c>
      <c r="P15" s="51">
        <f t="array" ref="P15">O15/D15</f>
        <v>0.2869565217</v>
      </c>
      <c r="Q15" s="45">
        <f t="array" ref="Q15">(G15*1+H15*2+I15*3+J15*4)/E15</f>
        <v>0.3058823529</v>
      </c>
      <c r="R15" s="46">
        <f t="array" ref="R15">(F15+N15)/D15</f>
        <v>0.4173913043</v>
      </c>
      <c r="S15" s="47">
        <f t="array" ref="S15">R15+Q15</f>
        <v>0.7232736573</v>
      </c>
      <c r="T15" s="143">
        <f t="array" ref="T15">O15/(D15-(F15+N15))</f>
        <v>0.4925373134</v>
      </c>
      <c r="U15" s="49">
        <f t="array" ref="U15">RANK(R15,$R$4:$R$26)</f>
        <v>19</v>
      </c>
      <c r="V15" s="50">
        <f t="array" ref="V15">RANK(S15,$S$4:$S$26)</f>
        <v>20</v>
      </c>
      <c r="W15" s="141"/>
      <c r="X15" s="144">
        <v>0.116742081447964</v>
      </c>
      <c r="Y15" s="145">
        <v>-0.0630434782608695</v>
      </c>
      <c r="Z15" s="144">
        <v>0.152036199095023</v>
      </c>
      <c r="AA15" s="144">
        <v>0.117391304347826</v>
      </c>
      <c r="AB15" s="144">
        <v>0.269427503442849</v>
      </c>
      <c r="AC15" s="41"/>
      <c r="AD15" s="36">
        <v>40.0</v>
      </c>
      <c r="AE15" s="36">
        <v>25.0</v>
      </c>
      <c r="AF15" s="36"/>
      <c r="AG15" s="36">
        <f t="array" ref="AG15">AB15*AD15</f>
        <v>10.77710014</v>
      </c>
      <c r="AH15" s="36">
        <f t="array" ref="AH15">X15*AE15</f>
        <v>2.918552036</v>
      </c>
    </row>
    <row r="16" ht="17.25" customHeight="1">
      <c r="A16" s="4" t="s">
        <v>22</v>
      </c>
      <c r="B16" s="42">
        <v>45.0</v>
      </c>
      <c r="C16" s="114">
        <f t="array" ref="C16">F16/E16</f>
        <v>0.3521126761</v>
      </c>
      <c r="D16" s="42">
        <v>84.0</v>
      </c>
      <c r="E16" s="42">
        <v>71.0</v>
      </c>
      <c r="F16" s="42">
        <v>25.0</v>
      </c>
      <c r="G16" s="42">
        <v>18.0</v>
      </c>
      <c r="H16" s="42">
        <v>7.0</v>
      </c>
      <c r="I16" s="42">
        <v>0.0</v>
      </c>
      <c r="J16" s="42">
        <v>0.0</v>
      </c>
      <c r="K16" s="42">
        <v>24.0</v>
      </c>
      <c r="L16" s="42">
        <v>25.0</v>
      </c>
      <c r="M16" s="42">
        <v>16.0</v>
      </c>
      <c r="N16" s="42">
        <v>12.0</v>
      </c>
      <c r="O16" s="42">
        <v>13.0</v>
      </c>
      <c r="P16" s="51">
        <f t="array" ref="P16">O16/D16</f>
        <v>0.1547619048</v>
      </c>
      <c r="Q16" s="45">
        <f t="array" ref="Q16">(G16*1+H16*2+I16*3+J16*4)/E16</f>
        <v>0.4507042254</v>
      </c>
      <c r="R16" s="46">
        <f t="array" ref="R16">(F16+N16)/D16</f>
        <v>0.4404761905</v>
      </c>
      <c r="S16" s="47">
        <f t="array" ref="S16">R16+Q16</f>
        <v>0.8911804158</v>
      </c>
      <c r="T16" s="143">
        <f t="array" ref="T16">O16/(D16-(F16+N16))</f>
        <v>0.2765957447</v>
      </c>
      <c r="U16" s="49">
        <f t="array" ref="U16">RANK(R16,$R$4:$R$26)</f>
        <v>15</v>
      </c>
      <c r="V16" s="50">
        <f t="array" ref="V16">RANK(S16,$S$4:$S$26)</f>
        <v>13</v>
      </c>
      <c r="W16" s="141"/>
      <c r="X16" s="144">
        <v>-0.022887323943662</v>
      </c>
      <c r="Y16" s="145">
        <v>0.0119047619047619</v>
      </c>
      <c r="Z16" s="144">
        <v>-0.0492957746478873</v>
      </c>
      <c r="AA16" s="144">
        <v>-0.0833333333333334</v>
      </c>
      <c r="AB16" s="144">
        <v>-0.0532640286161412</v>
      </c>
      <c r="AC16" s="41"/>
      <c r="AD16" s="36">
        <v>48.0</v>
      </c>
      <c r="AE16" s="36">
        <v>39.0</v>
      </c>
      <c r="AF16" s="36"/>
      <c r="AG16" s="36">
        <f t="array" ref="AG16">AB16*AD16</f>
        <v>-2.556673374</v>
      </c>
      <c r="AH16" s="36">
        <f t="array" ref="AH16">X16*AE16</f>
        <v>-0.8926056338</v>
      </c>
    </row>
    <row r="17" ht="17.25" customHeight="1">
      <c r="A17" s="4" t="s">
        <v>23</v>
      </c>
      <c r="B17" s="42">
        <v>43.0</v>
      </c>
      <c r="C17" s="114">
        <f t="array" ref="C17">F17/E17</f>
        <v>0.3707865169</v>
      </c>
      <c r="D17" s="42">
        <v>117.0</v>
      </c>
      <c r="E17" s="42">
        <v>89.0</v>
      </c>
      <c r="F17" s="42">
        <v>33.0</v>
      </c>
      <c r="G17" s="42">
        <v>26.0</v>
      </c>
      <c r="H17" s="42">
        <v>3.0</v>
      </c>
      <c r="I17" s="42">
        <v>4.0</v>
      </c>
      <c r="J17" s="42">
        <v>0.0</v>
      </c>
      <c r="K17" s="42">
        <v>37.0</v>
      </c>
      <c r="L17" s="42">
        <v>18.0</v>
      </c>
      <c r="M17" s="42">
        <v>35.0</v>
      </c>
      <c r="N17" s="42">
        <v>26.0</v>
      </c>
      <c r="O17" s="42">
        <v>19.0</v>
      </c>
      <c r="P17" s="51">
        <f t="array" ref="P17">O17/D17</f>
        <v>0.1623931624</v>
      </c>
      <c r="Q17" s="45">
        <f t="array" ref="Q17">(G17*1+H17*2+I17*3+J17*4)/E17</f>
        <v>0.4943820225</v>
      </c>
      <c r="R17" s="46">
        <f t="array" ref="R17">(F17+N17)/D17</f>
        <v>0.5042735043</v>
      </c>
      <c r="S17" s="47">
        <f t="array" ref="S17">R17+Q17</f>
        <v>0.9986555267</v>
      </c>
      <c r="T17" s="143">
        <f t="array" ref="T17">O17/(D17-(F17+N17))</f>
        <v>0.3275862069</v>
      </c>
      <c r="U17" s="49">
        <f t="array" ref="U17">RANK(R17,$R$4:$R$26)</f>
        <v>9</v>
      </c>
      <c r="V17" s="50">
        <f t="array" ref="V17">RANK(S17,$S$4:$S$26)</f>
        <v>9</v>
      </c>
      <c r="W17" s="141"/>
      <c r="X17" s="144">
        <v>0.0707865168539326</v>
      </c>
      <c r="Y17" s="145">
        <v>-0.170940170940171</v>
      </c>
      <c r="Z17" s="144">
        <v>0.0943820224719101</v>
      </c>
      <c r="AA17" s="144">
        <v>0.0876068376068376</v>
      </c>
      <c r="AB17" s="144">
        <v>0.181988860078748</v>
      </c>
      <c r="AC17" s="41"/>
      <c r="AD17" s="36">
        <v>59.0</v>
      </c>
      <c r="AE17" s="36">
        <v>37.0</v>
      </c>
      <c r="AF17" s="36"/>
      <c r="AG17" s="36">
        <f t="array" ref="AG17">AB17*AD17</f>
        <v>10.73734274</v>
      </c>
      <c r="AH17" s="36">
        <f t="array" ref="AH17">X17*AE17</f>
        <v>2.619101124</v>
      </c>
    </row>
    <row r="18" ht="17.25" customHeight="1">
      <c r="A18" s="4" t="s">
        <v>47</v>
      </c>
      <c r="B18" s="42">
        <v>56.0</v>
      </c>
      <c r="C18" s="114">
        <f t="array" ref="C18">F18/E18</f>
        <v>0.4018691589</v>
      </c>
      <c r="D18" s="42">
        <v>126.0</v>
      </c>
      <c r="E18" s="42">
        <v>107.0</v>
      </c>
      <c r="F18" s="42">
        <v>43.0</v>
      </c>
      <c r="G18" s="42">
        <v>35.0</v>
      </c>
      <c r="H18" s="42">
        <v>6.0</v>
      </c>
      <c r="I18" s="42">
        <v>1.0</v>
      </c>
      <c r="J18" s="42">
        <v>1.0</v>
      </c>
      <c r="K18" s="42">
        <v>29.0</v>
      </c>
      <c r="L18" s="42">
        <v>23.0</v>
      </c>
      <c r="M18" s="42">
        <v>15.0</v>
      </c>
      <c r="N18" s="42">
        <v>15.0</v>
      </c>
      <c r="O18" s="42">
        <v>19.0</v>
      </c>
      <c r="P18" s="51">
        <f t="array" ref="P18">O18/D18</f>
        <v>0.1507936508</v>
      </c>
      <c r="Q18" s="45">
        <f t="array" ref="Q18">(G18*1+H18*2+I18*3+J18*4)/E18</f>
        <v>0.5046728972</v>
      </c>
      <c r="R18" s="46">
        <f t="array" ref="R18">(F18+N18)/D18</f>
        <v>0.4603174603</v>
      </c>
      <c r="S18" s="47">
        <f t="array" ref="S18">R18+Q18</f>
        <v>0.9649903575</v>
      </c>
      <c r="T18" s="143">
        <f t="array" ref="T18">O18/(D18-(F18+N18))</f>
        <v>0.2794117647</v>
      </c>
      <c r="U18" s="49">
        <f t="array" ref="U18">RANK(R18,$R$4:$R$26)</f>
        <v>12</v>
      </c>
      <c r="V18" s="50">
        <f t="array" ref="V18">RANK(S18,$S$4:$S$26)</f>
        <v>10</v>
      </c>
      <c r="W18" s="141"/>
      <c r="X18" s="144">
        <v>-0.11425987337956</v>
      </c>
      <c r="Y18" s="145">
        <v>-0.0113685113685114</v>
      </c>
      <c r="Z18" s="144">
        <v>-0.172746457642448</v>
      </c>
      <c r="AA18" s="144">
        <v>-0.107250107250107</v>
      </c>
      <c r="AB18" s="144">
        <v>-0.318342975819611</v>
      </c>
      <c r="AC18" s="41"/>
      <c r="AD18" s="36">
        <v>86.0</v>
      </c>
      <c r="AE18" s="36">
        <v>73.0</v>
      </c>
      <c r="AF18" s="36"/>
      <c r="AG18" s="36">
        <f t="array" ref="AG18">AB18*AD18</f>
        <v>-27.37749592</v>
      </c>
      <c r="AH18" s="36">
        <f t="array" ref="AH18">X18*AE18</f>
        <v>-8.340970757</v>
      </c>
    </row>
    <row r="19" ht="17.25" customHeight="1">
      <c r="A19" s="4" t="s">
        <v>49</v>
      </c>
      <c r="B19" s="42">
        <v>39.0</v>
      </c>
      <c r="C19" s="114">
        <f t="array" ref="C19">F19/E19</f>
        <v>0.3411764706</v>
      </c>
      <c r="D19" s="42">
        <v>105.0</v>
      </c>
      <c r="E19" s="42">
        <v>85.0</v>
      </c>
      <c r="F19" s="42">
        <v>29.0</v>
      </c>
      <c r="G19" s="42">
        <v>25.0</v>
      </c>
      <c r="H19" s="42">
        <v>1.0</v>
      </c>
      <c r="I19" s="42">
        <v>1.0</v>
      </c>
      <c r="J19" s="42">
        <v>2.0</v>
      </c>
      <c r="K19" s="42">
        <v>27.0</v>
      </c>
      <c r="L19" s="42">
        <v>32.0</v>
      </c>
      <c r="M19" s="42">
        <v>12.0</v>
      </c>
      <c r="N19" s="42">
        <v>16.0</v>
      </c>
      <c r="O19" s="42">
        <v>13.0</v>
      </c>
      <c r="P19" s="51">
        <f t="array" ref="P19">O19/D19</f>
        <v>0.1238095238</v>
      </c>
      <c r="Q19" s="45">
        <f t="array" ref="Q19">(G19*1+H19*2+I19*3+J19*4)/E19</f>
        <v>0.4470588235</v>
      </c>
      <c r="R19" s="46">
        <f t="array" ref="R19">(F19+N19)/D19</f>
        <v>0.4285714286</v>
      </c>
      <c r="S19" s="47">
        <f t="array" ref="S19">R19+Q19</f>
        <v>0.8756302521</v>
      </c>
      <c r="T19" s="143">
        <f t="array" ref="T19">O19/(D19-(F19+N19))</f>
        <v>0.2166666667</v>
      </c>
      <c r="U19" s="49">
        <f t="array" ref="U19">RANK(R19,$R$4:$R$26)</f>
        <v>16</v>
      </c>
      <c r="V19" s="50">
        <f t="array" ref="V19">RANK(S19,$S$4:$S$26)</f>
        <v>15</v>
      </c>
      <c r="W19" s="141"/>
      <c r="X19" s="144">
        <v>-0.0411764705882353</v>
      </c>
      <c r="Y19" s="145">
        <v>0.0238095238095238</v>
      </c>
      <c r="Z19" s="144">
        <v>0.0647058823529412</v>
      </c>
      <c r="AA19" s="144">
        <v>-0.0214285714285715</v>
      </c>
      <c r="AB19" s="144">
        <v>0.161993888464477</v>
      </c>
      <c r="AC19" s="41"/>
      <c r="AD19" s="36">
        <v>81.0</v>
      </c>
      <c r="AE19" s="36">
        <v>66.0</v>
      </c>
      <c r="AF19" s="36"/>
      <c r="AG19" s="36">
        <f t="array" ref="AG19">AB19*AD19</f>
        <v>13.12150497</v>
      </c>
      <c r="AH19" s="36">
        <f t="array" ref="AH19">X19*AE19</f>
        <v>-2.717647059</v>
      </c>
    </row>
    <row r="20" ht="17.25" customHeight="1">
      <c r="A20" s="4" t="s">
        <v>45</v>
      </c>
      <c r="B20" s="42">
        <v>9.0</v>
      </c>
      <c r="C20" s="114">
        <f t="array" ref="C20">F20/E20</f>
        <v>0.2941176471</v>
      </c>
      <c r="D20" s="42">
        <v>20.0</v>
      </c>
      <c r="E20" s="42">
        <v>17.0</v>
      </c>
      <c r="F20" s="42">
        <v>5.0</v>
      </c>
      <c r="G20" s="42">
        <v>5.0</v>
      </c>
      <c r="H20" s="42">
        <v>0.0</v>
      </c>
      <c r="I20" s="42">
        <v>0.0</v>
      </c>
      <c r="J20" s="42">
        <v>0.0</v>
      </c>
      <c r="K20" s="42">
        <v>4.0</v>
      </c>
      <c r="L20" s="42">
        <v>2.0</v>
      </c>
      <c r="M20" s="42">
        <v>3.0</v>
      </c>
      <c r="N20" s="42">
        <v>2.0</v>
      </c>
      <c r="O20" s="42">
        <v>2.0</v>
      </c>
      <c r="P20" s="51">
        <f t="array" ref="P20">O20/D20</f>
        <v>0.1</v>
      </c>
      <c r="Q20" s="45">
        <f t="array" ref="Q20">(G20*1+H20*2+I20*3+J20*4)/E20</f>
        <v>0.2941176471</v>
      </c>
      <c r="R20" s="46">
        <f t="array" ref="R20">(F20+N20)/D20</f>
        <v>0.35</v>
      </c>
      <c r="S20" s="47">
        <f t="array" ref="S20">R20+Q20</f>
        <v>0.6441176471</v>
      </c>
      <c r="T20" s="143">
        <f t="array" ref="T20">O20/(D20-(F20+N20))</f>
        <v>0.1538461538</v>
      </c>
      <c r="U20" s="49">
        <f t="array" ref="U20">RANK(R20,$R$4:$R$26)</f>
        <v>22</v>
      </c>
      <c r="V20" s="50">
        <f t="array" ref="V20">RANK(S20,$S$4:$S$26)</f>
        <v>21</v>
      </c>
      <c r="W20" s="141"/>
      <c r="X20" s="144"/>
      <c r="Y20" s="145"/>
      <c r="Z20" s="144"/>
      <c r="AA20" s="144"/>
      <c r="AB20" s="144"/>
      <c r="AC20" s="41"/>
      <c r="AD20" s="36">
        <v>-18.0</v>
      </c>
      <c r="AE20" s="36">
        <v>-14.0</v>
      </c>
      <c r="AF20" s="36"/>
      <c r="AG20" s="36">
        <f t="array" ref="AG20">AB20*AD20</f>
        <v>0</v>
      </c>
      <c r="AH20" s="36">
        <f t="array" ref="AH20">X20*AE20</f>
        <v>0</v>
      </c>
    </row>
    <row r="21" ht="17.25" customHeight="1">
      <c r="A21" s="4" t="s">
        <v>24</v>
      </c>
      <c r="B21" s="42">
        <v>49.0</v>
      </c>
      <c r="C21" s="114">
        <f t="array" ref="C21">F21/E21</f>
        <v>0.225</v>
      </c>
      <c r="D21" s="42">
        <v>111.0</v>
      </c>
      <c r="E21" s="42">
        <v>80.0</v>
      </c>
      <c r="F21" s="42">
        <v>18.0</v>
      </c>
      <c r="G21" s="42">
        <v>12.0</v>
      </c>
      <c r="H21" s="42">
        <v>5.0</v>
      </c>
      <c r="I21" s="42">
        <v>1.0</v>
      </c>
      <c r="J21" s="42">
        <v>0.0</v>
      </c>
      <c r="K21" s="42">
        <v>30.0</v>
      </c>
      <c r="L21" s="42">
        <v>27.0</v>
      </c>
      <c r="M21" s="42">
        <v>28.0</v>
      </c>
      <c r="N21" s="42">
        <v>28.0</v>
      </c>
      <c r="O21" s="42">
        <v>24.0</v>
      </c>
      <c r="P21" s="51">
        <f t="array" ref="P21">O21/D21</f>
        <v>0.2162162162</v>
      </c>
      <c r="Q21" s="45">
        <f t="array" ref="Q21">(G21*1+H21*2+I21*3+J21*4)/E21</f>
        <v>0.3125</v>
      </c>
      <c r="R21" s="46">
        <f t="array" ref="R21">(F21+N21)/D21</f>
        <v>0.4144144144</v>
      </c>
      <c r="S21" s="47">
        <f t="array" ref="S21">R21+Q21</f>
        <v>0.7269144144</v>
      </c>
      <c r="T21" s="143">
        <f t="array" ref="T21">O21/(D21-(F21+N21))</f>
        <v>0.3692307692</v>
      </c>
      <c r="U21" s="49">
        <f t="array" ref="U21">RANK(R21,$R$4:$R$26)</f>
        <v>20</v>
      </c>
      <c r="V21" s="50">
        <f t="array" ref="V21">RANK(S21,$S$4:$S$26)</f>
        <v>19</v>
      </c>
      <c r="W21" s="141"/>
      <c r="X21" s="144">
        <v>0.0305555555555556</v>
      </c>
      <c r="Y21" s="145">
        <v>-0.145485911443358</v>
      </c>
      <c r="Z21" s="144">
        <v>0.0625</v>
      </c>
      <c r="AA21" s="144">
        <v>0.0314356910101591</v>
      </c>
      <c r="AB21" s="144">
        <v>0.286848732969423</v>
      </c>
      <c r="AC21" s="41"/>
      <c r="AD21" s="36">
        <v>49.0</v>
      </c>
      <c r="AE21" s="36">
        <v>28.0</v>
      </c>
      <c r="AF21" s="36"/>
      <c r="AG21" s="36">
        <f t="array" ref="AG21">AB21*AD21</f>
        <v>14.05558792</v>
      </c>
      <c r="AH21" s="36">
        <f t="array" ref="AH21">X21*AE21</f>
        <v>0.8555555556</v>
      </c>
    </row>
    <row r="22" ht="17.25" customHeight="1">
      <c r="A22" s="4" t="s">
        <v>56</v>
      </c>
      <c r="B22" s="42">
        <v>62.0</v>
      </c>
      <c r="C22" s="114">
        <f t="array" ref="C22">F22/E22</f>
        <v>0.4609375</v>
      </c>
      <c r="D22" s="42">
        <v>150.0</v>
      </c>
      <c r="E22" s="42">
        <v>128.0</v>
      </c>
      <c r="F22" s="42">
        <v>59.0</v>
      </c>
      <c r="G22" s="42">
        <v>44.0</v>
      </c>
      <c r="H22" s="42">
        <v>13.0</v>
      </c>
      <c r="I22" s="42">
        <v>0.0</v>
      </c>
      <c r="J22" s="42">
        <v>2.0</v>
      </c>
      <c r="K22" s="42">
        <v>51.0</v>
      </c>
      <c r="L22" s="42">
        <v>47.0</v>
      </c>
      <c r="M22" s="42">
        <v>26.0</v>
      </c>
      <c r="N22" s="42">
        <v>22.0</v>
      </c>
      <c r="O22" s="42">
        <v>19.0</v>
      </c>
      <c r="P22" s="51">
        <f t="array" ref="P22">O22/D22</f>
        <v>0.1266666667</v>
      </c>
      <c r="Q22" s="45">
        <f t="array" ref="Q22">(G22*1+H22*2+I22*3+J22*4)/E22</f>
        <v>0.609375</v>
      </c>
      <c r="R22" s="46">
        <f t="array" ref="R22">(F22+N22)/D22</f>
        <v>0.54</v>
      </c>
      <c r="S22" s="47">
        <f t="array" ref="S22">R22+Q22</f>
        <v>1.149375</v>
      </c>
      <c r="T22" s="143">
        <f t="array" ref="T22">O22/(D22-(F22+N22))</f>
        <v>0.2753623188</v>
      </c>
      <c r="U22" s="49">
        <f t="array" ref="U22">RANK(R22,$R$4:$R$26)</f>
        <v>4</v>
      </c>
      <c r="V22" s="50">
        <f t="array" ref="V22">RANK(S22,$S$4:$S$26)</f>
        <v>6</v>
      </c>
      <c r="W22" s="141"/>
      <c r="X22" s="144">
        <v>0.0323660714285715</v>
      </c>
      <c r="Y22" s="145">
        <v>-0.0141784037558685</v>
      </c>
      <c r="Z22" s="144">
        <v>0.0696924603174603</v>
      </c>
      <c r="AA22" s="144">
        <v>0.0470422535211268</v>
      </c>
      <c r="AB22" s="144">
        <v>0.217556818181818</v>
      </c>
      <c r="AC22" s="41"/>
      <c r="AD22" s="36">
        <v>149.0</v>
      </c>
      <c r="AE22" s="36">
        <v>127.0</v>
      </c>
      <c r="AF22" s="36"/>
      <c r="AG22" s="36">
        <f t="array" ref="AG22">AB22*AD22</f>
        <v>32.41596591</v>
      </c>
      <c r="AH22" s="36">
        <f t="array" ref="AH22">X22*AE22</f>
        <v>4.110491071</v>
      </c>
    </row>
    <row r="23" ht="17.25" customHeight="1">
      <c r="A23" s="4" t="s">
        <v>53</v>
      </c>
      <c r="B23" s="42">
        <v>40.0</v>
      </c>
      <c r="C23" s="114">
        <f t="array" ref="C23">F23/E23</f>
        <v>0.3181818182</v>
      </c>
      <c r="D23" s="42">
        <v>89.0</v>
      </c>
      <c r="E23" s="42">
        <v>66.0</v>
      </c>
      <c r="F23" s="42">
        <v>21.0</v>
      </c>
      <c r="G23" s="42">
        <v>16.0</v>
      </c>
      <c r="H23" s="42">
        <v>5.0</v>
      </c>
      <c r="I23" s="42">
        <v>0.0</v>
      </c>
      <c r="J23" s="42">
        <v>0.0</v>
      </c>
      <c r="K23" s="42">
        <v>24.0</v>
      </c>
      <c r="L23" s="42">
        <v>17.0</v>
      </c>
      <c r="M23" s="42">
        <v>17.0</v>
      </c>
      <c r="N23" s="42">
        <v>21.0</v>
      </c>
      <c r="O23" s="42">
        <v>22.0</v>
      </c>
      <c r="P23" s="51">
        <f t="array" ref="P23">O23/D23</f>
        <v>0.2471910112</v>
      </c>
      <c r="Q23" s="45">
        <f t="array" ref="Q23">(G23*1+H23*2+I23*3+J23*4)/E23</f>
        <v>0.3939393939</v>
      </c>
      <c r="R23" s="46">
        <f t="array" ref="R23">(F23+N23)/D23</f>
        <v>0.4719101124</v>
      </c>
      <c r="S23" s="47">
        <f t="array" ref="S23">R23+Q23</f>
        <v>0.8658495063</v>
      </c>
      <c r="T23" s="143">
        <f t="array" ref="T23">O23/(D23-(F23+N23))</f>
        <v>0.4680851064</v>
      </c>
      <c r="U23" s="49">
        <f t="array" ref="U23">RANK(R23,$R$4:$R$26)</f>
        <v>11</v>
      </c>
      <c r="V23" s="50">
        <f t="array" ref="V23">RANK(S23,$S$4:$S$26)</f>
        <v>16</v>
      </c>
      <c r="W23" s="141"/>
      <c r="X23" s="144">
        <v>0.00239234449760767</v>
      </c>
      <c r="Y23" s="145">
        <v>0.0388576779026217</v>
      </c>
      <c r="Z23" s="144">
        <v>0.0781499202551834</v>
      </c>
      <c r="AA23" s="144">
        <v>0.0552434456928839</v>
      </c>
      <c r="AB23" s="144">
        <v>0.143627284076722</v>
      </c>
      <c r="AC23" s="41"/>
      <c r="AD23" s="36">
        <v>77.0</v>
      </c>
      <c r="AE23" s="36">
        <v>56.0</v>
      </c>
      <c r="AF23" s="36"/>
      <c r="AG23" s="36">
        <f t="array" ref="AG23">AB23*AD23</f>
        <v>11.05930087</v>
      </c>
      <c r="AH23" s="36">
        <f t="array" ref="AH23">X23*AE23</f>
        <v>0.1339712919</v>
      </c>
    </row>
    <row r="24" ht="17.25" customHeight="1">
      <c r="A24" s="4" t="s">
        <v>21</v>
      </c>
      <c r="B24" s="42">
        <v>52.0</v>
      </c>
      <c r="C24" s="114">
        <f t="array" ref="C24">F24/E24</f>
        <v>0.3203883495</v>
      </c>
      <c r="D24" s="42">
        <v>131.0</v>
      </c>
      <c r="E24" s="42">
        <v>103.0</v>
      </c>
      <c r="F24" s="42">
        <v>33.0</v>
      </c>
      <c r="G24" s="42">
        <v>21.0</v>
      </c>
      <c r="H24" s="42">
        <v>10.0</v>
      </c>
      <c r="I24" s="42">
        <v>2.0</v>
      </c>
      <c r="J24" s="42">
        <v>0.0</v>
      </c>
      <c r="K24" s="42">
        <v>31.0</v>
      </c>
      <c r="L24" s="42">
        <v>26.0</v>
      </c>
      <c r="M24" s="42">
        <v>18.0</v>
      </c>
      <c r="N24" s="42">
        <v>27.0</v>
      </c>
      <c r="O24" s="42">
        <v>26.0</v>
      </c>
      <c r="P24" s="51">
        <f t="array" ref="P24">O24/D24</f>
        <v>0.1984732824</v>
      </c>
      <c r="Q24" s="45">
        <f t="array" ref="Q24">(G24*1+H24*2+I24*3+J24*4)/E24</f>
        <v>0.4563106796</v>
      </c>
      <c r="R24" s="46">
        <f t="array" ref="R24">(F24+N24)/D24</f>
        <v>0.4580152672</v>
      </c>
      <c r="S24" s="47">
        <f t="array" ref="S24">R24+Q24</f>
        <v>0.9143259468</v>
      </c>
      <c r="T24" s="143">
        <f t="array" ref="T24">O24/(D24-(F24+N24))</f>
        <v>0.3661971831</v>
      </c>
      <c r="U24" s="49">
        <f t="array" ref="U24">RANK(R24,$R$4:$R$26)</f>
        <v>13</v>
      </c>
      <c r="V24" s="50">
        <f t="array" ref="V24">RANK(S24,$S$4:$S$26)</f>
        <v>12</v>
      </c>
      <c r="W24" s="141"/>
      <c r="X24" s="144">
        <v>-0.0449962658700522</v>
      </c>
      <c r="Y24" s="145">
        <v>0.0049248953459739</v>
      </c>
      <c r="Z24" s="144">
        <v>-0.0629200896191188</v>
      </c>
      <c r="AA24" s="144">
        <v>-0.00972666830829844</v>
      </c>
      <c r="AB24" s="144">
        <v>0.159939981874942</v>
      </c>
      <c r="AC24" s="41"/>
      <c r="AD24" s="36">
        <v>122.0</v>
      </c>
      <c r="AE24" s="36">
        <v>97.0</v>
      </c>
      <c r="AF24" s="36"/>
      <c r="AG24" s="36">
        <f t="array" ref="AG24">AB24*AD24</f>
        <v>19.51267779</v>
      </c>
      <c r="AH24" s="36">
        <f t="array" ref="AH24">X24*AE24</f>
        <v>-4.364637789</v>
      </c>
    </row>
    <row r="25" ht="17.25" customHeight="1">
      <c r="A25" s="4" t="s">
        <v>50</v>
      </c>
      <c r="B25" s="42">
        <v>1.0</v>
      </c>
      <c r="C25" s="114">
        <f t="array" ref="C25">F25/E25</f>
        <v>0</v>
      </c>
      <c r="D25" s="42">
        <v>2.0</v>
      </c>
      <c r="E25" s="42">
        <v>2.0</v>
      </c>
      <c r="F25" s="42">
        <v>0.0</v>
      </c>
      <c r="G25" s="42">
        <v>0.0</v>
      </c>
      <c r="H25" s="42">
        <v>0.0</v>
      </c>
      <c r="I25" s="42">
        <v>0.0</v>
      </c>
      <c r="J25" s="42">
        <v>0.0</v>
      </c>
      <c r="K25" s="42">
        <v>0.0</v>
      </c>
      <c r="L25" s="42">
        <v>0.0</v>
      </c>
      <c r="M25" s="42">
        <v>0.0</v>
      </c>
      <c r="N25" s="42">
        <v>0.0</v>
      </c>
      <c r="O25" s="42">
        <v>1.0</v>
      </c>
      <c r="P25" s="51">
        <f t="array" ref="P25">O25/D25</f>
        <v>0.5</v>
      </c>
      <c r="Q25" s="45">
        <f t="array" ref="Q25">(G25*1+H25*2+I25*3+J25*4)/E25</f>
        <v>0</v>
      </c>
      <c r="R25" s="46">
        <f t="array" ref="R25">(F25+N25)/D25</f>
        <v>0</v>
      </c>
      <c r="S25" s="47">
        <f t="array" ref="S25">R25+Q25</f>
        <v>0</v>
      </c>
      <c r="T25" s="143">
        <f t="array" ref="T25">O25/(D25-(F25+N25))</f>
        <v>0.5</v>
      </c>
      <c r="U25" s="49">
        <f t="array" ref="U25">RANK(R25,$R$4:$R$26)</f>
        <v>23</v>
      </c>
      <c r="V25" s="50">
        <f t="array" ref="V25">RANK(S25,$S$4:$S$26)</f>
        <v>23</v>
      </c>
      <c r="W25" s="141"/>
      <c r="X25" s="144"/>
      <c r="Y25" s="145"/>
      <c r="Z25" s="144"/>
      <c r="AA25" s="144"/>
      <c r="AB25" s="144"/>
      <c r="AC25" s="41"/>
      <c r="AD25" s="36">
        <v>-32.0</v>
      </c>
      <c r="AE25" s="36">
        <v>-15.0</v>
      </c>
      <c r="AF25" s="36"/>
      <c r="AG25" s="36">
        <f t="array" ref="AG25">AB25*AD25</f>
        <v>0</v>
      </c>
      <c r="AH25" s="36">
        <f t="array" ref="AH25">X25*AE25</f>
        <v>0</v>
      </c>
    </row>
    <row r="26" ht="17.25" customHeight="1">
      <c r="A26" s="4" t="s">
        <v>51</v>
      </c>
      <c r="B26" s="42">
        <v>22.0</v>
      </c>
      <c r="C26" s="114">
        <f t="array" ref="C26">F26/E26</f>
        <v>0.2222222222</v>
      </c>
      <c r="D26" s="42">
        <v>56.0</v>
      </c>
      <c r="E26" s="42">
        <v>36.0</v>
      </c>
      <c r="F26" s="42">
        <v>8.0</v>
      </c>
      <c r="G26" s="42">
        <v>8.0</v>
      </c>
      <c r="H26" s="42">
        <v>0.0</v>
      </c>
      <c r="I26" s="42">
        <v>0.0</v>
      </c>
      <c r="J26" s="42">
        <v>0.0</v>
      </c>
      <c r="K26" s="42">
        <v>16.0</v>
      </c>
      <c r="L26" s="42">
        <v>5.0</v>
      </c>
      <c r="M26" s="42">
        <v>6.0</v>
      </c>
      <c r="N26" s="42">
        <v>13.0</v>
      </c>
      <c r="O26" s="42">
        <v>9.0</v>
      </c>
      <c r="P26" s="51">
        <f t="array" ref="P26">O26/D26</f>
        <v>0.1607142857</v>
      </c>
      <c r="Q26" s="45">
        <f t="array" ref="Q26">(G26*1+H26*2+I26*3+J26*4)/E26</f>
        <v>0.2222222222</v>
      </c>
      <c r="R26" s="46">
        <f t="array" ref="R26">(F26+N26)/D26</f>
        <v>0.375</v>
      </c>
      <c r="S26" s="47">
        <f t="array" ref="S26">R26+Q26</f>
        <v>0.5972222222</v>
      </c>
      <c r="T26" s="143">
        <f t="array" ref="T26">O26/(D26-(F26+N26))</f>
        <v>0.2571428571</v>
      </c>
      <c r="U26" s="49">
        <f t="array" ref="U26">RANK(R26,$R$4:$R$26)</f>
        <v>21</v>
      </c>
      <c r="V26" s="50">
        <f t="array" ref="V26">RANK(S26,$S$4:$S$26)</f>
        <v>22</v>
      </c>
      <c r="W26" s="141"/>
      <c r="X26" s="144">
        <v>0.131313131313131</v>
      </c>
      <c r="Y26" s="145">
        <v>-0.0267857142857143</v>
      </c>
      <c r="Z26" s="144">
        <v>0.131313131313131</v>
      </c>
      <c r="AA26" s="144">
        <v>0.1875</v>
      </c>
      <c r="AB26" s="144">
        <v>0.318813131313131</v>
      </c>
      <c r="AC26" s="41"/>
      <c r="AD26" s="36">
        <v>19.0</v>
      </c>
      <c r="AE26" s="36">
        <v>5.0</v>
      </c>
      <c r="AF26" s="36"/>
      <c r="AG26" s="36">
        <f t="array" ref="AG26">AB26*AD26</f>
        <v>6.057449495</v>
      </c>
      <c r="AH26" s="36">
        <f t="array" ref="AH26">X26*AE26</f>
        <v>0.6565656566</v>
      </c>
    </row>
    <row r="27" ht="17.25" customHeight="1">
      <c r="A27" s="61" t="s">
        <v>121</v>
      </c>
      <c r="B27" s="62"/>
      <c r="C27" s="63">
        <f t="array" ref="C27">F27/E27</f>
        <v>0.3932645301</v>
      </c>
      <c r="D27" s="62">
        <f t="array" ref="D27">SUM(D4:D26)</f>
        <v>2318</v>
      </c>
      <c r="E27" s="62">
        <f t="array" ref="E27">SUM(E4:E26)</f>
        <v>1841</v>
      </c>
      <c r="F27" s="62">
        <f t="array" ref="F27">SUM(F4:F26)</f>
        <v>724</v>
      </c>
      <c r="G27" s="62">
        <f t="array" ref="G27">SUM(G4:G26)</f>
        <v>531</v>
      </c>
      <c r="H27" s="62">
        <f t="array" ref="H27">SUM(H4:H26)</f>
        <v>148</v>
      </c>
      <c r="I27" s="62">
        <f t="array" ref="I27">SUM(I4:I26)</f>
        <v>35</v>
      </c>
      <c r="J27" s="62">
        <f t="array" ref="J27">SUM(J4:J26)</f>
        <v>12</v>
      </c>
      <c r="K27" s="62">
        <f t="array" ref="K27">SUM(K4:K26)</f>
        <v>735</v>
      </c>
      <c r="L27" s="62">
        <f t="array" ref="L27">SUM(L4:L26)</f>
        <v>608</v>
      </c>
      <c r="M27" s="62">
        <f t="array" ref="M27">SUM(M4:M26)</f>
        <v>538</v>
      </c>
      <c r="N27" s="62">
        <f t="array" ref="N27">SUM(N4:N26)</f>
        <v>426</v>
      </c>
      <c r="O27" s="62">
        <f t="array" ref="O27">SUM(O4:O26)</f>
        <v>355</v>
      </c>
      <c r="P27" s="64">
        <f t="array" ref="P27">O27/D27</f>
        <v>0.1531492666</v>
      </c>
      <c r="Q27" s="63">
        <f t="array" ref="Q27">(G27*1+H27*2+I27*3+J27*4)/E27</f>
        <v>0.5323193916</v>
      </c>
      <c r="R27" s="63">
        <f t="array" ref="R27">(F27+N27)/D27</f>
        <v>0.4961173425</v>
      </c>
      <c r="S27" s="63">
        <f t="array" ref="S27">R27+Q27</f>
        <v>1.028436734</v>
      </c>
      <c r="T27" s="63"/>
      <c r="U27" s="63"/>
      <c r="V27" s="63"/>
      <c r="W27" s="141"/>
      <c r="X27" s="144">
        <v>0.0136349005170298</v>
      </c>
      <c r="Y27" s="145">
        <v>-0.0335174000575209</v>
      </c>
      <c r="Z27" s="144">
        <v>-0.0176806083650191</v>
      </c>
      <c r="AA27" s="144">
        <v>0.0161173425366696</v>
      </c>
      <c r="AB27" s="144">
        <v>0.0317386209641033</v>
      </c>
      <c r="AC27" s="41"/>
      <c r="AD27" s="36"/>
      <c r="AE27" s="36"/>
      <c r="AF27" s="36"/>
      <c r="AG27" s="36"/>
      <c r="AH27" s="36"/>
    </row>
    <row r="28" ht="16.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6"/>
      <c r="U28" s="65"/>
      <c r="V28" s="65"/>
      <c r="W28" s="36"/>
      <c r="X28" s="65"/>
      <c r="Y28" s="65"/>
      <c r="Z28" s="65"/>
      <c r="AA28" s="65"/>
      <c r="AB28" s="65"/>
      <c r="AC28" s="36"/>
      <c r="AD28" s="36"/>
      <c r="AE28" s="36"/>
      <c r="AF28" s="36"/>
      <c r="AG28" s="36"/>
      <c r="AH28" s="36"/>
    </row>
    <row r="29" ht="17.25" customHeight="1">
      <c r="A29" s="38" t="s">
        <v>122</v>
      </c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8"/>
      <c r="U29" s="67"/>
      <c r="V29" s="67"/>
      <c r="W29" s="36"/>
      <c r="X29" s="39"/>
      <c r="Y29" s="39"/>
      <c r="Z29" s="39"/>
      <c r="AA29" s="39"/>
      <c r="AB29" s="39"/>
      <c r="AC29" s="36"/>
      <c r="AD29" s="36"/>
      <c r="AE29" s="36"/>
      <c r="AF29" s="36"/>
      <c r="AG29" s="36"/>
      <c r="AH29" s="36"/>
    </row>
    <row r="30" ht="34.5" customHeight="1">
      <c r="A30" s="4" t="s">
        <v>1</v>
      </c>
      <c r="B30" s="4" t="s">
        <v>104</v>
      </c>
      <c r="C30" s="4" t="s">
        <v>123</v>
      </c>
      <c r="D30" s="4" t="s">
        <v>124</v>
      </c>
      <c r="E30" s="4" t="s">
        <v>125</v>
      </c>
      <c r="F30" s="4" t="s">
        <v>126</v>
      </c>
      <c r="G30" s="4" t="s">
        <v>106</v>
      </c>
      <c r="H30" s="4" t="s">
        <v>2</v>
      </c>
      <c r="I30" s="4" t="s">
        <v>127</v>
      </c>
      <c r="J30" s="4" t="s">
        <v>128</v>
      </c>
      <c r="K30" s="4" t="s">
        <v>129</v>
      </c>
      <c r="L30" s="4" t="s">
        <v>130</v>
      </c>
      <c r="M30" s="4" t="s">
        <v>4</v>
      </c>
      <c r="N30" s="4" t="s">
        <v>131</v>
      </c>
      <c r="O30" s="4" t="s">
        <v>132</v>
      </c>
      <c r="P30" s="4" t="s">
        <v>3</v>
      </c>
      <c r="Q30" s="4" t="s">
        <v>170</v>
      </c>
      <c r="R30" s="4" t="s">
        <v>5</v>
      </c>
      <c r="S30" s="4" t="s">
        <v>133</v>
      </c>
      <c r="T30" s="4" t="s">
        <v>134</v>
      </c>
      <c r="U30" s="4" t="s">
        <v>135</v>
      </c>
      <c r="V30" s="4" t="s">
        <v>7</v>
      </c>
      <c r="W30" s="141"/>
      <c r="X30" s="4" t="s">
        <v>2</v>
      </c>
      <c r="Y30" s="4" t="s">
        <v>5</v>
      </c>
      <c r="Z30" s="4" t="s">
        <v>171</v>
      </c>
      <c r="AA30" s="4" t="s">
        <v>172</v>
      </c>
      <c r="AB30" s="4" t="s">
        <v>7</v>
      </c>
      <c r="AC30" s="41"/>
      <c r="AD30" s="36"/>
      <c r="AE30" s="36"/>
      <c r="AF30" s="36"/>
      <c r="AG30" s="36"/>
      <c r="AH30" s="36"/>
    </row>
    <row r="31" ht="17.25" customHeight="1">
      <c r="A31" s="69" t="s">
        <v>42</v>
      </c>
      <c r="B31" s="42">
        <v>26.0</v>
      </c>
      <c r="C31" s="42">
        <v>4.0</v>
      </c>
      <c r="D31" s="42">
        <v>2.0</v>
      </c>
      <c r="E31" s="42">
        <v>0.0</v>
      </c>
      <c r="F31" s="42">
        <v>280.0</v>
      </c>
      <c r="G31" s="42">
        <v>189.0</v>
      </c>
      <c r="H31" s="70">
        <v>36.99965999933</v>
      </c>
      <c r="I31" s="42">
        <v>71.0</v>
      </c>
      <c r="J31" s="42">
        <v>1.0</v>
      </c>
      <c r="K31" s="42">
        <v>76.0</v>
      </c>
      <c r="L31" s="42">
        <v>13.0</v>
      </c>
      <c r="M31" s="42">
        <v>28.0</v>
      </c>
      <c r="N31" s="42">
        <v>104.0</v>
      </c>
      <c r="O31" s="42">
        <v>73.0</v>
      </c>
      <c r="P31" s="71">
        <f t="array" ref="P31">O31*9/H31</f>
        <v>17.75691993</v>
      </c>
      <c r="Q31" s="72">
        <f t="array" ref="Q31">(K31+L31)/H31</f>
        <v>2.405427509</v>
      </c>
      <c r="R31" s="73">
        <f t="array" ref="R31">I31/H31</f>
        <v>1.918936552</v>
      </c>
      <c r="S31" s="73">
        <f t="array" ref="S31">H31/B31</f>
        <v>1.423063846</v>
      </c>
      <c r="T31" s="74">
        <f t="array" ref="T31">M31/H31</f>
        <v>0.7567637108</v>
      </c>
      <c r="U31" s="75">
        <f t="array" ref="U31">O31/N31</f>
        <v>0.7019230769</v>
      </c>
      <c r="V31" s="72">
        <f t="array" ref="V31">(I31+K31+L31)/H31</f>
        <v>4.324364062</v>
      </c>
      <c r="W31" s="141"/>
      <c r="X31" s="146"/>
      <c r="Y31" s="147"/>
      <c r="Z31" s="146"/>
      <c r="AA31" s="146"/>
      <c r="AB31" s="147"/>
      <c r="AC31" s="41"/>
      <c r="AD31" s="36"/>
      <c r="AE31" s="36"/>
      <c r="AF31" s="36"/>
      <c r="AG31" s="36"/>
      <c r="AH31" s="36"/>
    </row>
    <row r="32" ht="17.25" customHeight="1">
      <c r="A32" s="69" t="s">
        <v>55</v>
      </c>
      <c r="B32" s="42">
        <v>9.0</v>
      </c>
      <c r="C32" s="42">
        <v>4.0</v>
      </c>
      <c r="D32" s="42">
        <v>2.0</v>
      </c>
      <c r="E32" s="42">
        <v>0.0</v>
      </c>
      <c r="F32" s="42">
        <v>119.0</v>
      </c>
      <c r="G32" s="42">
        <v>103.0</v>
      </c>
      <c r="H32" s="70">
        <v>25.0</v>
      </c>
      <c r="I32" s="42">
        <v>25.0</v>
      </c>
      <c r="J32" s="42">
        <v>0.0</v>
      </c>
      <c r="K32" s="42">
        <v>13.0</v>
      </c>
      <c r="L32" s="42">
        <v>2.0</v>
      </c>
      <c r="M32" s="42">
        <v>29.0</v>
      </c>
      <c r="N32" s="42">
        <v>24.0</v>
      </c>
      <c r="O32" s="42">
        <v>11.0</v>
      </c>
      <c r="P32" s="71">
        <v>0.0</v>
      </c>
      <c r="Q32" s="76" t="s">
        <v>136</v>
      </c>
      <c r="R32" s="76" t="s">
        <v>136</v>
      </c>
      <c r="S32" s="73">
        <f t="array" ref="S32">H32/B32</f>
        <v>2.777777778</v>
      </c>
      <c r="T32" s="77" t="s">
        <v>136</v>
      </c>
      <c r="U32" s="75"/>
      <c r="V32" s="76" t="s">
        <v>136</v>
      </c>
      <c r="W32" s="141"/>
      <c r="X32" s="146">
        <v>-29.999966663</v>
      </c>
      <c r="Y32" s="147"/>
      <c r="Z32" s="147">
        <v>-1.30909206624368</v>
      </c>
      <c r="AA32" s="146">
        <v>1.90000211134568</v>
      </c>
      <c r="AB32" s="147"/>
      <c r="AC32" s="41"/>
      <c r="AD32" s="36"/>
      <c r="AE32" s="36"/>
      <c r="AF32" s="36"/>
      <c r="AG32" s="36"/>
      <c r="AH32" s="36"/>
    </row>
    <row r="33" ht="17.25" customHeight="1">
      <c r="A33" s="69" t="s">
        <v>19</v>
      </c>
      <c r="B33" s="42">
        <v>24.0</v>
      </c>
      <c r="C33" s="42">
        <v>4.0</v>
      </c>
      <c r="D33" s="42">
        <v>8.0</v>
      </c>
      <c r="E33" s="42">
        <v>0.0</v>
      </c>
      <c r="F33" s="42">
        <v>298.0</v>
      </c>
      <c r="G33" s="42">
        <v>215.0</v>
      </c>
      <c r="H33" s="70">
        <v>35.6666329966667</v>
      </c>
      <c r="I33" s="42">
        <v>77.0</v>
      </c>
      <c r="J33" s="42">
        <v>4.0</v>
      </c>
      <c r="K33" s="42">
        <v>69.0</v>
      </c>
      <c r="L33" s="42">
        <v>12.0</v>
      </c>
      <c r="M33" s="42">
        <v>42.0</v>
      </c>
      <c r="N33" s="42">
        <v>130.0</v>
      </c>
      <c r="O33" s="42">
        <v>78.0</v>
      </c>
      <c r="P33" s="71">
        <f t="array" ref="P33">O33*9/H33</f>
        <v>19.68226157</v>
      </c>
      <c r="Q33" s="72">
        <f t="array" ref="Q33">(K33+L33)/H33</f>
        <v>2.271030181</v>
      </c>
      <c r="R33" s="73">
        <f t="array" ref="R33">I33/H33</f>
        <v>2.158880543</v>
      </c>
      <c r="S33" s="73">
        <f t="array" ref="S33">H33/B33</f>
        <v>1.486109708</v>
      </c>
      <c r="T33" s="74">
        <f t="array" ref="T33">M33/H33</f>
        <v>1.177571205</v>
      </c>
      <c r="U33" s="75">
        <f t="array" ref="U33">O33/N33</f>
        <v>0.6</v>
      </c>
      <c r="V33" s="72">
        <f t="array" ref="V33">(I33+K33+L33)/H33</f>
        <v>4.429910724</v>
      </c>
      <c r="W33" s="141"/>
      <c r="X33" s="148" t="s">
        <v>136</v>
      </c>
      <c r="Y33" s="147">
        <v>-0.379580995765056</v>
      </c>
      <c r="Z33" s="149">
        <v>53.0</v>
      </c>
      <c r="AA33" s="150">
        <v>31.0</v>
      </c>
      <c r="AB33" s="147">
        <v>-0.262396968333092</v>
      </c>
      <c r="AC33" s="41"/>
      <c r="AD33" s="36"/>
      <c r="AE33" s="36"/>
      <c r="AF33" s="36"/>
      <c r="AG33" s="36"/>
      <c r="AH33" s="36"/>
    </row>
    <row r="34" ht="17.25" customHeight="1">
      <c r="A34" s="69" t="s">
        <v>20</v>
      </c>
      <c r="B34" s="42">
        <v>42.0</v>
      </c>
      <c r="C34" s="42">
        <v>13.0</v>
      </c>
      <c r="D34" s="42">
        <v>8.0</v>
      </c>
      <c r="E34" s="42">
        <v>2.0</v>
      </c>
      <c r="F34" s="42">
        <v>569.0</v>
      </c>
      <c r="G34" s="42">
        <v>467.0</v>
      </c>
      <c r="H34" s="70">
        <v>99.99993323333</v>
      </c>
      <c r="I34" s="42">
        <v>141.0</v>
      </c>
      <c r="J34" s="42">
        <v>2.0</v>
      </c>
      <c r="K34" s="42">
        <v>89.0</v>
      </c>
      <c r="L34" s="42">
        <v>18.0</v>
      </c>
      <c r="M34" s="42">
        <v>132.0</v>
      </c>
      <c r="N34" s="42">
        <v>151.0</v>
      </c>
      <c r="O34" s="42">
        <v>95.0</v>
      </c>
      <c r="P34" s="71">
        <f t="array" ref="P34">O34*9/H34</f>
        <v>8.550005709</v>
      </c>
      <c r="Q34" s="72">
        <f t="array" ref="Q34">(K34+L34)/H34</f>
        <v>1.070000714</v>
      </c>
      <c r="R34" s="73">
        <f t="array" ref="R34">I34/H34</f>
        <v>1.410000941</v>
      </c>
      <c r="S34" s="73">
        <f t="array" ref="S34">H34/B34</f>
        <v>2.380950791</v>
      </c>
      <c r="T34" s="74">
        <f t="array" ref="T34">M34/H34</f>
        <v>1.320000881</v>
      </c>
      <c r="U34" s="75">
        <f t="array" ref="U34">O34/N34</f>
        <v>0.6291390728</v>
      </c>
      <c r="V34" s="72">
        <f t="array" ref="V34">(I34+K34+L34)/H34</f>
        <v>2.480001656</v>
      </c>
      <c r="W34" s="141"/>
      <c r="X34" s="148" t="s">
        <v>136</v>
      </c>
      <c r="Y34" s="147">
        <v>-0.828805028738578</v>
      </c>
      <c r="Z34" s="149">
        <v>1.0</v>
      </c>
      <c r="AA34" s="150">
        <v>128.0</v>
      </c>
      <c r="AB34" s="147">
        <v>-4.98268491134966</v>
      </c>
      <c r="AC34" s="41"/>
      <c r="AD34" s="36"/>
      <c r="AE34" s="36"/>
      <c r="AF34" s="36"/>
      <c r="AG34" s="36"/>
      <c r="AH34" s="36"/>
    </row>
    <row r="35" ht="17.25" customHeight="1">
      <c r="A35" s="69" t="s">
        <v>48</v>
      </c>
      <c r="B35" s="42">
        <v>8.0</v>
      </c>
      <c r="C35" s="42">
        <v>0.0</v>
      </c>
      <c r="D35" s="42">
        <v>0.0</v>
      </c>
      <c r="E35" s="42">
        <v>0.0</v>
      </c>
      <c r="F35" s="42">
        <v>63.0</v>
      </c>
      <c r="G35" s="42">
        <v>50.0</v>
      </c>
      <c r="H35" s="70">
        <v>9.666666633</v>
      </c>
      <c r="I35" s="42">
        <v>20.0</v>
      </c>
      <c r="J35" s="42">
        <v>0.0</v>
      </c>
      <c r="K35" s="42">
        <v>11.0</v>
      </c>
      <c r="L35" s="42">
        <v>2.0</v>
      </c>
      <c r="M35" s="42">
        <v>10.0</v>
      </c>
      <c r="N35" s="42">
        <v>22.0</v>
      </c>
      <c r="O35" s="42">
        <v>19.0</v>
      </c>
      <c r="P35" s="71">
        <f t="array" ref="P35">O35*9/H35</f>
        <v>17.68965523</v>
      </c>
      <c r="Q35" s="76" t="s">
        <v>136</v>
      </c>
      <c r="R35" s="76" t="s">
        <v>136</v>
      </c>
      <c r="S35" s="76" t="s">
        <v>136</v>
      </c>
      <c r="T35" s="77" t="s">
        <v>136</v>
      </c>
      <c r="U35" s="75"/>
      <c r="V35" s="76" t="s">
        <v>136</v>
      </c>
      <c r="W35" s="141"/>
      <c r="X35" s="146">
        <v>-3.3333000336</v>
      </c>
      <c r="Y35" s="147"/>
      <c r="Z35" s="147">
        <v>-1.96287319810274</v>
      </c>
      <c r="AA35" s="150">
        <v>0.900008991017819</v>
      </c>
      <c r="AB35" s="147"/>
      <c r="AC35" s="41"/>
      <c r="AD35" s="36"/>
      <c r="AE35" s="36"/>
      <c r="AF35" s="36"/>
      <c r="AG35" s="36"/>
      <c r="AH35" s="36"/>
    </row>
    <row r="36" ht="17.25" customHeight="1">
      <c r="A36" s="69" t="s">
        <v>22</v>
      </c>
      <c r="B36" s="42">
        <v>26.0</v>
      </c>
      <c r="C36" s="42">
        <v>3.0</v>
      </c>
      <c r="D36" s="42">
        <v>7.0</v>
      </c>
      <c r="E36" s="42">
        <v>0.0</v>
      </c>
      <c r="F36" s="42">
        <v>275.0</v>
      </c>
      <c r="G36" s="42">
        <v>196.0</v>
      </c>
      <c r="H36" s="70">
        <v>33.3332593326</v>
      </c>
      <c r="I36" s="42">
        <v>80.0</v>
      </c>
      <c r="J36" s="42">
        <v>2.0</v>
      </c>
      <c r="K36" s="42">
        <v>66.0</v>
      </c>
      <c r="L36" s="42">
        <v>13.0</v>
      </c>
      <c r="M36" s="42">
        <v>40.0</v>
      </c>
      <c r="N36" s="42">
        <v>121.0</v>
      </c>
      <c r="O36" s="42">
        <v>92.0</v>
      </c>
      <c r="P36" s="71">
        <f t="array" ref="P36">O36*9/H36</f>
        <v>24.84005515</v>
      </c>
      <c r="Q36" s="72">
        <f t="array" ref="Q36">(K36+L36)/H36</f>
        <v>2.370005261</v>
      </c>
      <c r="R36" s="73">
        <f t="array" ref="R36">I36/H36</f>
        <v>2.400005328</v>
      </c>
      <c r="S36" s="73">
        <f t="array" ref="S36">H36/B36</f>
        <v>1.282048436</v>
      </c>
      <c r="T36" s="74">
        <f t="array" ref="T36">M36/H36</f>
        <v>1.200002664</v>
      </c>
      <c r="U36" s="75">
        <f t="array" ref="U36">O36/N36</f>
        <v>0.7603305785</v>
      </c>
      <c r="V36" s="72">
        <f t="array" ref="V36">(I36+K36+L36)/H36</f>
        <v>4.77001059</v>
      </c>
      <c r="W36" s="141"/>
      <c r="X36" s="146">
        <v>6.0002593326</v>
      </c>
      <c r="Y36" s="147">
        <v>0.973158659202813</v>
      </c>
      <c r="Z36" s="147">
        <v>1.49194577293347</v>
      </c>
      <c r="AA36" s="146">
        <v>0.166659463294678</v>
      </c>
      <c r="AB36" s="147">
        <v>2.46510443213629</v>
      </c>
      <c r="AC36" s="41"/>
      <c r="AD36" s="36"/>
      <c r="AE36" s="36"/>
      <c r="AF36" s="36"/>
      <c r="AG36" s="36"/>
      <c r="AH36" s="36"/>
    </row>
    <row r="37" ht="17.25" customHeight="1">
      <c r="A37" s="69" t="s">
        <v>23</v>
      </c>
      <c r="B37" s="42">
        <v>12.0</v>
      </c>
      <c r="C37" s="42">
        <v>2.0</v>
      </c>
      <c r="D37" s="42">
        <v>3.0</v>
      </c>
      <c r="E37" s="42">
        <v>0.0</v>
      </c>
      <c r="F37" s="42">
        <v>178.0</v>
      </c>
      <c r="G37" s="42">
        <v>128.0</v>
      </c>
      <c r="H37" s="70">
        <v>23.6666326333333</v>
      </c>
      <c r="I37" s="42">
        <v>66.0</v>
      </c>
      <c r="J37" s="42">
        <v>1.0</v>
      </c>
      <c r="K37" s="42">
        <v>36.0</v>
      </c>
      <c r="L37" s="42">
        <v>10.0</v>
      </c>
      <c r="M37" s="42">
        <v>27.0</v>
      </c>
      <c r="N37" s="42">
        <v>78.0</v>
      </c>
      <c r="O37" s="42">
        <v>63.0</v>
      </c>
      <c r="P37" s="71">
        <f t="array" ref="P37">O37*9/H37</f>
        <v>23.95778093</v>
      </c>
      <c r="Q37" s="72">
        <f t="array" ref="Q37">(K37+L37)/H37</f>
        <v>1.943664767</v>
      </c>
      <c r="R37" s="73">
        <f t="array" ref="R37">I37/H37</f>
        <v>2.788736405</v>
      </c>
      <c r="S37" s="73">
        <f t="array" ref="S37">H37/B37</f>
        <v>1.972219386</v>
      </c>
      <c r="T37" s="74">
        <f t="array" ref="T37">M37/H37</f>
        <v>1.140846711</v>
      </c>
      <c r="U37" s="75">
        <f t="array" ref="U37">O37/N37</f>
        <v>0.8076923077</v>
      </c>
      <c r="V37" s="72">
        <f t="array" ref="V37">(I37+K37+L37)/H37</f>
        <v>4.732401172</v>
      </c>
      <c r="W37" s="141"/>
      <c r="X37" s="146"/>
      <c r="Y37" s="147"/>
      <c r="Z37" s="146"/>
      <c r="AA37" s="146"/>
      <c r="AB37" s="147"/>
      <c r="AC37" s="41"/>
      <c r="AD37" s="36"/>
      <c r="AE37" s="36"/>
      <c r="AF37" s="36"/>
      <c r="AG37" s="36"/>
      <c r="AH37" s="36"/>
    </row>
    <row r="38" ht="17.25" customHeight="1">
      <c r="A38" s="69" t="s">
        <v>24</v>
      </c>
      <c r="B38" s="42">
        <v>5.0</v>
      </c>
      <c r="C38" s="42">
        <v>0.0</v>
      </c>
      <c r="D38" s="42">
        <v>2.0</v>
      </c>
      <c r="E38" s="42">
        <v>0.0</v>
      </c>
      <c r="F38" s="42">
        <v>54.0</v>
      </c>
      <c r="G38" s="42">
        <v>43.0</v>
      </c>
      <c r="H38" s="70">
        <v>4.99999996666</v>
      </c>
      <c r="I38" s="42">
        <v>26.0</v>
      </c>
      <c r="J38" s="42">
        <v>2.0</v>
      </c>
      <c r="K38" s="42">
        <v>8.0</v>
      </c>
      <c r="L38" s="42">
        <v>3.0</v>
      </c>
      <c r="M38" s="42">
        <v>6.0</v>
      </c>
      <c r="N38" s="42">
        <v>31.0</v>
      </c>
      <c r="O38" s="42">
        <v>23.0</v>
      </c>
      <c r="P38" s="71">
        <f t="array" ref="P38">O38*9/H38</f>
        <v>41.40000028</v>
      </c>
      <c r="Q38" s="76" t="s">
        <v>136</v>
      </c>
      <c r="R38" s="76" t="s">
        <v>136</v>
      </c>
      <c r="S38" s="76" t="s">
        <v>136</v>
      </c>
      <c r="T38" s="77" t="s">
        <v>136</v>
      </c>
      <c r="U38" s="75">
        <f t="array" ref="U38">O38/N38</f>
        <v>0.7419354839</v>
      </c>
      <c r="V38" s="76" t="s">
        <v>136</v>
      </c>
      <c r="W38" s="141"/>
      <c r="X38" s="146">
        <v>3.99999996666</v>
      </c>
      <c r="Y38" s="147"/>
      <c r="Z38" s="147">
        <v>1.2000000146696</v>
      </c>
      <c r="AA38" s="146">
        <v>1.25000001041875</v>
      </c>
      <c r="AB38" s="147"/>
      <c r="AC38" s="41"/>
      <c r="AD38" s="36"/>
      <c r="AE38" s="36"/>
      <c r="AF38" s="36"/>
      <c r="AG38" s="36"/>
      <c r="AH38" s="36"/>
    </row>
    <row r="39" ht="17.25" customHeight="1">
      <c r="A39" s="69" t="s">
        <v>56</v>
      </c>
      <c r="B39" s="42">
        <v>0.0</v>
      </c>
      <c r="C39" s="42">
        <v>0.0</v>
      </c>
      <c r="D39" s="42">
        <v>0.0</v>
      </c>
      <c r="E39" s="42">
        <v>0.0</v>
      </c>
      <c r="F39" s="42">
        <v>0.0</v>
      </c>
      <c r="G39" s="42">
        <v>0.0</v>
      </c>
      <c r="H39" s="70">
        <v>0.0</v>
      </c>
      <c r="I39" s="42">
        <v>0.0</v>
      </c>
      <c r="J39" s="42">
        <v>0.0</v>
      </c>
      <c r="K39" s="42">
        <v>0.0</v>
      </c>
      <c r="L39" s="42">
        <v>0.0</v>
      </c>
      <c r="M39" s="42">
        <v>0.0</v>
      </c>
      <c r="N39" s="42">
        <v>0.0</v>
      </c>
      <c r="O39" s="42">
        <v>0.0</v>
      </c>
      <c r="P39" s="71"/>
      <c r="Q39" s="151"/>
      <c r="R39" s="151"/>
      <c r="S39" s="71"/>
      <c r="T39" s="151"/>
      <c r="U39" s="151"/>
      <c r="V39" s="151"/>
      <c r="W39" s="141"/>
      <c r="X39" s="146"/>
      <c r="Y39" s="147"/>
      <c r="Z39" s="146"/>
      <c r="AA39" s="146"/>
      <c r="AB39" s="147"/>
      <c r="AC39" s="41"/>
      <c r="AD39" s="36"/>
      <c r="AE39" s="36"/>
      <c r="AF39" s="36"/>
      <c r="AG39" s="36"/>
      <c r="AH39" s="36"/>
    </row>
    <row r="40" ht="17.25" customHeight="1">
      <c r="A40" s="69" t="s">
        <v>53</v>
      </c>
      <c r="B40" s="42">
        <v>8.0</v>
      </c>
      <c r="C40" s="42">
        <v>2.0</v>
      </c>
      <c r="D40" s="42">
        <v>2.0</v>
      </c>
      <c r="E40" s="42">
        <v>1.0</v>
      </c>
      <c r="F40" s="42">
        <v>102.0</v>
      </c>
      <c r="G40" s="42">
        <v>55.0</v>
      </c>
      <c r="H40" s="70">
        <v>13.666633329933</v>
      </c>
      <c r="I40" s="42">
        <v>16.0</v>
      </c>
      <c r="J40" s="42">
        <v>1.0</v>
      </c>
      <c r="K40" s="42">
        <v>45.0</v>
      </c>
      <c r="L40" s="42">
        <v>1.0</v>
      </c>
      <c r="M40" s="42">
        <v>13.0</v>
      </c>
      <c r="N40" s="42">
        <v>36.0</v>
      </c>
      <c r="O40" s="42">
        <v>21.0</v>
      </c>
      <c r="P40" s="71">
        <f t="array" ref="P40">O40*9/H40</f>
        <v>13.82930203</v>
      </c>
      <c r="Q40" s="72">
        <f t="array" ref="Q40">(K40+L40)/H40</f>
        <v>3.365861869</v>
      </c>
      <c r="R40" s="73">
        <f t="array" ref="R40">I40/H40</f>
        <v>1.170734563</v>
      </c>
      <c r="S40" s="73">
        <f t="array" ref="S40">H40/B40</f>
        <v>1.708329166</v>
      </c>
      <c r="T40" s="74">
        <f t="array" ref="T40">M40/H40</f>
        <v>0.9512218325</v>
      </c>
      <c r="U40" s="75">
        <f t="array" ref="U40">O40/N40</f>
        <v>0.5833333333</v>
      </c>
      <c r="V40" s="72">
        <f t="array" ref="V40">(I40+K40+L40)/H40</f>
        <v>4.536596432</v>
      </c>
      <c r="W40" s="141"/>
      <c r="X40" s="146">
        <v>-5.333366670067</v>
      </c>
      <c r="Y40" s="147">
        <v>-0.987160173783594</v>
      </c>
      <c r="Z40" s="147">
        <v>1.20796713195111</v>
      </c>
      <c r="AA40" s="146">
        <v>1.49999062410226</v>
      </c>
      <c r="AB40" s="147">
        <v>0.220806958167521</v>
      </c>
      <c r="AC40" s="41"/>
      <c r="AD40" s="36"/>
      <c r="AE40" s="36"/>
      <c r="AF40" s="36"/>
      <c r="AG40" s="36"/>
      <c r="AH40" s="36"/>
    </row>
    <row r="41" ht="17.25" customHeight="1">
      <c r="A41" s="69" t="s">
        <v>21</v>
      </c>
      <c r="B41" s="42">
        <v>38.0</v>
      </c>
      <c r="C41" s="42">
        <v>8.0</v>
      </c>
      <c r="D41" s="42">
        <v>11.0</v>
      </c>
      <c r="E41" s="42">
        <v>3.0</v>
      </c>
      <c r="F41" s="42">
        <v>550.0</v>
      </c>
      <c r="G41" s="42">
        <v>397.0</v>
      </c>
      <c r="H41" s="70">
        <v>81.666632983</v>
      </c>
      <c r="I41" s="42">
        <v>133.0</v>
      </c>
      <c r="J41" s="42">
        <v>1.0</v>
      </c>
      <c r="K41" s="42">
        <v>123.0</v>
      </c>
      <c r="L41" s="42">
        <v>25.0</v>
      </c>
      <c r="M41" s="42">
        <v>131.0</v>
      </c>
      <c r="N41" s="42">
        <v>183.0</v>
      </c>
      <c r="O41" s="42">
        <v>130.0</v>
      </c>
      <c r="P41" s="71">
        <f t="array" ref="P41">O41*9/H41</f>
        <v>14.32653652</v>
      </c>
      <c r="Q41" s="72">
        <f t="array" ref="Q41">(K41+L41)/H41</f>
        <v>1.812245645</v>
      </c>
      <c r="R41" s="73">
        <f t="array" ref="R41">I41/H41</f>
        <v>1.6285721</v>
      </c>
      <c r="S41" s="73">
        <f t="array" ref="S41">H41/B41</f>
        <v>2.149121921</v>
      </c>
      <c r="T41" s="74">
        <f t="array" ref="T41">M41/H41</f>
        <v>1.604082294</v>
      </c>
      <c r="U41" s="75">
        <f t="array" ref="U41">O41/N41</f>
        <v>0.7103825137</v>
      </c>
      <c r="V41" s="72">
        <f t="array" ref="V41">(I41+K41+L41)/H41</f>
        <v>3.440817746</v>
      </c>
      <c r="W41" s="141"/>
      <c r="X41" s="148" t="s">
        <v>136</v>
      </c>
      <c r="Y41" s="148" t="s">
        <v>136</v>
      </c>
      <c r="Z41" s="148" t="s">
        <v>136</v>
      </c>
      <c r="AA41" s="148" t="s">
        <v>136</v>
      </c>
      <c r="AB41" s="148" t="s">
        <v>136</v>
      </c>
      <c r="AC41" s="41"/>
      <c r="AD41" s="36"/>
      <c r="AE41" s="36"/>
      <c r="AF41" s="36"/>
      <c r="AG41" s="36"/>
      <c r="AH41" s="36"/>
    </row>
    <row r="42" ht="17.25" customHeight="1">
      <c r="A42" s="61" t="s">
        <v>121</v>
      </c>
      <c r="B42" s="79">
        <f t="array" ref="B42">SUM(B31:B41)</f>
        <v>198</v>
      </c>
      <c r="C42" s="79">
        <f t="array" ref="C42">SUM(C31:C41)</f>
        <v>40</v>
      </c>
      <c r="D42" s="79">
        <f t="array" ref="D42">SUM(D31:D41)</f>
        <v>45</v>
      </c>
      <c r="E42" s="79">
        <f t="array" ref="E42">SUM(E31:E41)</f>
        <v>6</v>
      </c>
      <c r="F42" s="79">
        <f t="array" ref="F42">SUM(F31:F41)</f>
        <v>2488</v>
      </c>
      <c r="G42" s="79">
        <f t="array" ref="G42">SUM(G31:G41)</f>
        <v>1843</v>
      </c>
      <c r="H42" s="80">
        <f t="array" ref="H42">SUM(H31:H41)</f>
        <v>364.6660511</v>
      </c>
      <c r="I42" s="79">
        <f t="array" ref="I42">SUM(I31:I41)</f>
        <v>655</v>
      </c>
      <c r="J42" s="79">
        <f t="array" ref="J42">SUM(J31:J41)</f>
        <v>14</v>
      </c>
      <c r="K42" s="79">
        <f t="array" ref="K42">SUM(K31:K41)</f>
        <v>536</v>
      </c>
      <c r="L42" s="79">
        <f t="array" ref="L42">SUM(L31:L41)</f>
        <v>99</v>
      </c>
      <c r="M42" s="79">
        <f t="array" ref="M42">SUM(M31:M41)</f>
        <v>458</v>
      </c>
      <c r="N42" s="79">
        <f t="array" ref="N42">SUM(N31:N41)</f>
        <v>880</v>
      </c>
      <c r="O42" s="79">
        <f t="array" ref="O42">SUM(O31:O41)</f>
        <v>605</v>
      </c>
      <c r="P42" s="81">
        <f t="array" ref="P42">O42*9/H42</f>
        <v>14.93146945</v>
      </c>
      <c r="Q42" s="82">
        <f t="array" ref="Q42">(K42+L42)/H42</f>
        <v>1.74131921</v>
      </c>
      <c r="R42" s="83">
        <f t="array" ref="R42">I42/H42</f>
        <v>1.796163909</v>
      </c>
      <c r="S42" s="83">
        <f t="array" ref="S42">H42/B42</f>
        <v>1.841747733</v>
      </c>
      <c r="T42" s="84">
        <f t="array" ref="T42">M42/H42</f>
        <v>1.255943619</v>
      </c>
      <c r="U42" s="85">
        <f t="array" ref="U42">O42/N42</f>
        <v>0.6875</v>
      </c>
      <c r="V42" s="82">
        <f t="array" ref="V42">(I42+K42+L42)/H42</f>
        <v>3.537483119</v>
      </c>
      <c r="W42" s="41"/>
      <c r="X42" s="65"/>
      <c r="Y42" s="65"/>
      <c r="Z42" s="65"/>
      <c r="AA42" s="65"/>
      <c r="AB42" s="65"/>
      <c r="AC42" s="36"/>
      <c r="AD42" s="36"/>
      <c r="AE42" s="36"/>
      <c r="AF42" s="36"/>
      <c r="AG42" s="36"/>
      <c r="AH42" s="36"/>
    </row>
    <row r="43" ht="16.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6"/>
      <c r="U43" s="65"/>
      <c r="V43" s="65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</row>
    <row r="44" ht="16.5" customHeight="1">
      <c r="A44" s="36"/>
      <c r="B44" s="36"/>
      <c r="C44" s="36"/>
      <c r="D44" s="36"/>
      <c r="E44" s="36"/>
      <c r="F44" s="36"/>
      <c r="G44" s="39"/>
      <c r="H44" s="39"/>
      <c r="I44" s="39"/>
      <c r="J44" s="39"/>
      <c r="K44" s="39"/>
      <c r="L44" s="36"/>
      <c r="M44" s="36"/>
      <c r="N44" s="36"/>
      <c r="O44" s="36"/>
      <c r="P44" s="36"/>
      <c r="Q44" s="36"/>
      <c r="R44" s="36"/>
      <c r="S44" s="36"/>
      <c r="T44" s="37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</row>
    <row r="45" ht="16.5" customHeight="1">
      <c r="A45" s="36"/>
      <c r="B45" s="36"/>
      <c r="C45" s="36"/>
      <c r="D45" s="36"/>
      <c r="E45" s="36"/>
      <c r="F45" s="139"/>
      <c r="G45" s="152" t="s">
        <v>173</v>
      </c>
      <c r="H45" s="152" t="s">
        <v>139</v>
      </c>
      <c r="I45" s="152" t="s">
        <v>140</v>
      </c>
      <c r="J45" s="152" t="s">
        <v>141</v>
      </c>
      <c r="K45" s="152" t="s">
        <v>174</v>
      </c>
      <c r="L45" s="41"/>
      <c r="M45" s="36"/>
      <c r="N45" s="36"/>
      <c r="O45" s="36"/>
      <c r="P45" s="36"/>
      <c r="Q45" s="36"/>
      <c r="R45" s="36"/>
      <c r="S45" s="153"/>
      <c r="T45" s="37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</row>
    <row r="46" ht="17.25" customHeight="1">
      <c r="A46" s="36"/>
      <c r="B46" s="36"/>
      <c r="C46" s="36"/>
      <c r="D46" s="36"/>
      <c r="E46" s="36"/>
      <c r="F46" s="139"/>
      <c r="G46" s="69" t="s">
        <v>42</v>
      </c>
      <c r="H46" s="154"/>
      <c r="I46" s="154">
        <v>43.6619718309859</v>
      </c>
      <c r="J46" s="154">
        <f t="array" ref="J46">(K31+L31)/F31*100</f>
        <v>31.78571429</v>
      </c>
      <c r="K46" s="155">
        <v>45.5696202531646</v>
      </c>
      <c r="L46" s="41"/>
      <c r="M46" s="36"/>
      <c r="N46" s="36"/>
      <c r="O46" s="36"/>
      <c r="P46" s="36"/>
      <c r="Q46" s="36"/>
      <c r="R46" s="36"/>
      <c r="S46" s="36"/>
      <c r="T46" s="37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</row>
    <row r="47" ht="17.25" customHeight="1">
      <c r="A47" s="36"/>
      <c r="B47" s="36"/>
      <c r="C47" s="36"/>
      <c r="D47" s="36"/>
      <c r="E47" s="36"/>
      <c r="F47" s="139"/>
      <c r="G47" s="69" t="s">
        <v>55</v>
      </c>
      <c r="H47" s="154"/>
      <c r="I47" s="154"/>
      <c r="J47" s="154"/>
      <c r="K47" s="155"/>
      <c r="L47" s="41"/>
      <c r="M47" s="36"/>
      <c r="N47" s="36"/>
      <c r="O47" s="36"/>
      <c r="P47" s="36"/>
      <c r="Q47" s="36"/>
      <c r="R47" s="36"/>
      <c r="S47" s="153"/>
      <c r="T47" s="37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</row>
    <row r="48" ht="17.25" customHeight="1">
      <c r="A48" s="36"/>
      <c r="B48" s="36"/>
      <c r="C48" s="36"/>
      <c r="D48" s="36"/>
      <c r="E48" s="36"/>
      <c r="F48" s="139"/>
      <c r="G48" s="69" t="s">
        <v>19</v>
      </c>
      <c r="H48" s="154"/>
      <c r="I48" s="154">
        <v>24.7787610619469</v>
      </c>
      <c r="J48" s="154">
        <f t="array" ref="J48">(K33+L33)/F33*100</f>
        <v>27.18120805</v>
      </c>
      <c r="K48" s="155">
        <v>25.0</v>
      </c>
      <c r="L48" s="41"/>
      <c r="M48" s="36"/>
      <c r="N48" s="36"/>
      <c r="O48" s="36"/>
      <c r="P48" s="36"/>
      <c r="Q48" s="36"/>
      <c r="R48" s="36"/>
      <c r="S48" s="153"/>
      <c r="T48" s="37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</row>
    <row r="49" ht="17.25" customHeight="1">
      <c r="A49" s="36"/>
      <c r="B49" s="36"/>
      <c r="C49" s="36"/>
      <c r="D49" s="36"/>
      <c r="E49" s="36"/>
      <c r="F49" s="139"/>
      <c r="G49" s="69" t="s">
        <v>20</v>
      </c>
      <c r="H49" s="154">
        <v>16.6666666666667</v>
      </c>
      <c r="I49" s="154">
        <v>15.6521739130435</v>
      </c>
      <c r="J49" s="154">
        <f t="array" ref="J49">(K34+L34)/F34*100</f>
        <v>18.80492091</v>
      </c>
      <c r="K49" s="155">
        <v>17.4342105263158</v>
      </c>
      <c r="L49" s="41"/>
      <c r="M49" s="36"/>
      <c r="N49" s="36"/>
      <c r="O49" s="36"/>
      <c r="P49" s="36"/>
      <c r="Q49" s="36"/>
      <c r="R49" s="36"/>
      <c r="S49" s="153"/>
      <c r="T49" s="37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</row>
    <row r="50" ht="17.25" customHeight="1">
      <c r="A50" s="36"/>
      <c r="B50" s="36"/>
      <c r="C50" s="36"/>
      <c r="D50" s="36"/>
      <c r="E50" s="36"/>
      <c r="F50" s="139"/>
      <c r="G50" s="69" t="s">
        <v>48</v>
      </c>
      <c r="H50" s="154"/>
      <c r="I50" s="154"/>
      <c r="J50" s="154">
        <f t="array" ref="J50">(K35+L35)/F35*100</f>
        <v>20.63492063</v>
      </c>
      <c r="K50" s="155">
        <v>66.6666666666667</v>
      </c>
      <c r="L50" s="41"/>
      <c r="M50" s="36"/>
      <c r="N50" s="36"/>
      <c r="O50" s="36"/>
      <c r="P50" s="36"/>
      <c r="Q50" s="36"/>
      <c r="R50" s="36"/>
      <c r="S50" s="153"/>
      <c r="T50" s="37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</row>
    <row r="51" ht="17.25" customHeight="1">
      <c r="A51" s="36"/>
      <c r="B51" s="36"/>
      <c r="C51" s="36"/>
      <c r="D51" s="36"/>
      <c r="E51" s="36"/>
      <c r="F51" s="139"/>
      <c r="G51" s="69" t="s">
        <v>22</v>
      </c>
      <c r="H51" s="154">
        <v>37.5</v>
      </c>
      <c r="I51" s="154">
        <v>27.5590551181102</v>
      </c>
      <c r="J51" s="154">
        <f t="array" ref="J51">(K36+L36)/F36*100</f>
        <v>28.72727273</v>
      </c>
      <c r="K51" s="155">
        <v>30.8823529411765</v>
      </c>
      <c r="L51" s="156"/>
      <c r="M51" s="36"/>
      <c r="N51" s="36"/>
      <c r="O51" s="36"/>
      <c r="P51" s="36"/>
      <c r="Q51" s="36"/>
      <c r="R51" s="36"/>
      <c r="S51" s="36"/>
      <c r="T51" s="37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</row>
    <row r="52" ht="17.25" customHeight="1">
      <c r="A52" s="36"/>
      <c r="B52" s="36"/>
      <c r="C52" s="36"/>
      <c r="D52" s="36"/>
      <c r="E52" s="36"/>
      <c r="F52" s="139"/>
      <c r="G52" s="69" t="s">
        <v>23</v>
      </c>
      <c r="H52" s="154"/>
      <c r="I52" s="154">
        <v>33.3333333333333</v>
      </c>
      <c r="J52" s="154">
        <f t="array" ref="J52">(K37+L37)/F37*100</f>
        <v>25.84269663</v>
      </c>
      <c r="K52" s="155">
        <v>26.5486725663717</v>
      </c>
      <c r="L52" s="127"/>
      <c r="M52" s="36"/>
      <c r="N52" s="36"/>
      <c r="O52" s="36"/>
      <c r="P52" s="36"/>
      <c r="Q52" s="36"/>
      <c r="R52" s="36"/>
      <c r="S52" s="36"/>
      <c r="T52" s="37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</row>
    <row r="53" ht="17.25" customHeight="1">
      <c r="A53" s="36"/>
      <c r="B53" s="36"/>
      <c r="C53" s="36"/>
      <c r="D53" s="36"/>
      <c r="E53" s="36"/>
      <c r="F53" s="139"/>
      <c r="G53" s="69" t="s">
        <v>24</v>
      </c>
      <c r="H53" s="154"/>
      <c r="I53" s="154"/>
      <c r="J53" s="154">
        <f t="array" ref="J53">(K38+L38)/F38*100</f>
        <v>20.37037037</v>
      </c>
      <c r="K53" s="155">
        <v>19.2307692307692</v>
      </c>
      <c r="L53" s="156"/>
      <c r="M53" s="36"/>
      <c r="N53" s="36"/>
      <c r="O53" s="36"/>
      <c r="P53" s="36"/>
      <c r="Q53" s="36"/>
      <c r="R53" s="36"/>
      <c r="S53" s="36"/>
      <c r="T53" s="37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</row>
    <row r="54" ht="17.25" customHeight="1">
      <c r="A54" s="36"/>
      <c r="B54" s="36"/>
      <c r="C54" s="36"/>
      <c r="D54" s="36"/>
      <c r="E54" s="36"/>
      <c r="F54" s="139"/>
      <c r="G54" s="69" t="s">
        <v>53</v>
      </c>
      <c r="H54" s="154">
        <v>38.6363636363636</v>
      </c>
      <c r="I54" s="154">
        <v>49.0566037735849</v>
      </c>
      <c r="J54" s="154">
        <f t="array" ref="J54">(K40+L40)/F40*100</f>
        <v>45.09803922</v>
      </c>
      <c r="K54" s="155">
        <v>44.4444444444444</v>
      </c>
      <c r="L54" s="156"/>
      <c r="M54" s="36"/>
      <c r="N54" s="36"/>
      <c r="O54" s="36"/>
      <c r="P54" s="36"/>
      <c r="Q54" s="36"/>
      <c r="R54" s="36"/>
      <c r="S54" s="36"/>
      <c r="T54" s="37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</row>
    <row r="55" ht="17.25" customHeight="1">
      <c r="A55" s="36"/>
      <c r="B55" s="36"/>
      <c r="C55" s="36"/>
      <c r="D55" s="36"/>
      <c r="E55" s="36"/>
      <c r="F55" s="139"/>
      <c r="G55" s="69" t="s">
        <v>21</v>
      </c>
      <c r="H55" s="154">
        <v>29.4444444444444</v>
      </c>
      <c r="I55" s="154">
        <v>24.7619047619048</v>
      </c>
      <c r="J55" s="154">
        <f t="array" ref="J55">(K41+L41)/F41*100</f>
        <v>26.90909091</v>
      </c>
      <c r="K55" s="155">
        <v>27.4261603375527</v>
      </c>
      <c r="L55" s="127"/>
      <c r="M55" s="36"/>
      <c r="N55" s="36"/>
      <c r="O55" s="36"/>
      <c r="P55" s="36"/>
      <c r="Q55" s="36"/>
      <c r="R55" s="36"/>
      <c r="S55" s="36"/>
      <c r="T55" s="37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</row>
    <row r="56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</row>
    <row r="57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</row>
    <row r="58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</row>
    <row r="59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</row>
    <row r="60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</row>
    <row r="61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</row>
    <row r="62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</row>
    <row r="63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</row>
    <row r="64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</row>
    <row r="65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</row>
    <row r="66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</row>
    <row r="67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</row>
    <row r="68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</row>
    <row r="69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</row>
    <row r="70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</row>
    <row r="71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</row>
    <row r="72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</row>
    <row r="73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</row>
    <row r="74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</row>
    <row r="75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</row>
    <row r="76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</row>
    <row r="77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</row>
    <row r="78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</row>
    <row r="79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</row>
    <row r="80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</row>
    <row r="81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</row>
    <row r="82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</row>
    <row r="83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</row>
    <row r="84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</row>
    <row r="85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</row>
    <row r="86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</row>
    <row r="87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</row>
    <row r="88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</row>
    <row r="89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</row>
    <row r="90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</row>
    <row r="91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</row>
    <row r="92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</row>
    <row r="93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</row>
    <row r="94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</row>
    <row r="95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</row>
    <row r="96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</row>
    <row r="97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</row>
    <row r="98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</row>
    <row r="99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</row>
    <row r="100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</row>
    <row r="101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</row>
    <row r="102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</row>
    <row r="103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</row>
    <row r="104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</row>
    <row r="105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</row>
    <row r="106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</row>
    <row r="107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</row>
    <row r="108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</row>
    <row r="109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</row>
    <row r="110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</row>
    <row r="111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</row>
    <row r="112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</row>
    <row r="113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</row>
    <row r="114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</row>
    <row r="115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</row>
    <row r="116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</row>
    <row r="117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</row>
    <row r="118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</row>
    <row r="119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</row>
    <row r="120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</row>
    <row r="121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</row>
    <row r="122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</row>
    <row r="123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</row>
    <row r="124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</row>
    <row r="125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</row>
    <row r="126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</row>
    <row r="127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</row>
    <row r="128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</row>
    <row r="129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</row>
    <row r="130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</row>
    <row r="131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</row>
    <row r="132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</row>
    <row r="133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</row>
    <row r="134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</row>
    <row r="135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</row>
    <row r="136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</row>
    <row r="137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</row>
    <row r="138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</row>
    <row r="139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</row>
    <row r="140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</row>
    <row r="141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</row>
    <row r="142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</row>
    <row r="143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</row>
    <row r="144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</row>
    <row r="145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</row>
    <row r="146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</row>
    <row r="147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</row>
    <row r="148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</row>
    <row r="149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</row>
    <row r="150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</row>
    <row r="151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</row>
    <row r="152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</row>
    <row r="153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</row>
    <row r="154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</row>
    <row r="155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</row>
    <row r="156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</row>
    <row r="157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</row>
    <row r="158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</row>
    <row r="159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</row>
    <row r="160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</row>
    <row r="161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</row>
    <row r="162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</row>
    <row r="163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</row>
    <row r="164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</row>
    <row r="165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</row>
    <row r="166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</row>
    <row r="167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</row>
    <row r="168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</row>
    <row r="169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</row>
    <row r="170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</row>
    <row r="171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</row>
    <row r="172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</row>
    <row r="173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</row>
    <row r="174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</row>
    <row r="175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</row>
    <row r="176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</row>
    <row r="177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</row>
    <row r="178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</row>
    <row r="179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</row>
    <row r="180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</row>
    <row r="181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</row>
    <row r="182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</row>
    <row r="183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</row>
    <row r="184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</row>
    <row r="185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</row>
    <row r="186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</row>
    <row r="187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</row>
    <row r="188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</row>
    <row r="189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</row>
    <row r="190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</row>
    <row r="191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</row>
    <row r="192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</row>
    <row r="193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</row>
    <row r="194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</row>
    <row r="195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</row>
    <row r="196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</row>
    <row r="197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</row>
    <row r="198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</row>
    <row r="199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</row>
    <row r="200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</row>
    <row r="201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</row>
    <row r="202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</row>
    <row r="203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</row>
    <row r="204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</row>
    <row r="205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</row>
    <row r="206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</row>
    <row r="207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</row>
    <row r="208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</row>
    <row r="209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</row>
    <row r="210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</row>
    <row r="211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</row>
    <row r="212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</row>
    <row r="213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</row>
    <row r="214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</row>
    <row r="215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</row>
    <row r="216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</row>
    <row r="217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</row>
    <row r="218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</row>
    <row r="219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</row>
    <row r="220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</row>
    <row r="221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</row>
    <row r="222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</row>
    <row r="223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</row>
    <row r="224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</row>
    <row r="225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</row>
    <row r="226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</row>
    <row r="227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</row>
    <row r="228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</row>
    <row r="229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</row>
    <row r="230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</row>
    <row r="231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</row>
    <row r="232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</row>
    <row r="233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</row>
    <row r="234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</row>
    <row r="235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</row>
    <row r="236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</row>
    <row r="237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</row>
    <row r="238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</row>
    <row r="239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</row>
    <row r="240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</row>
    <row r="241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</row>
    <row r="242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</row>
    <row r="243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</row>
    <row r="244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</row>
    <row r="245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</row>
    <row r="246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</row>
    <row r="247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</row>
    <row r="248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</row>
    <row r="249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</row>
    <row r="250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</row>
    <row r="251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</row>
    <row r="252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</row>
    <row r="253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</row>
    <row r="254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</row>
    <row r="255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</row>
    <row r="256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</row>
    <row r="257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</row>
    <row r="258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</row>
    <row r="259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</row>
    <row r="260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</row>
    <row r="261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</row>
    <row r="262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</row>
    <row r="263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</row>
    <row r="264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</row>
    <row r="265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</row>
    <row r="266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</row>
    <row r="267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</row>
    <row r="268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</row>
    <row r="269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</row>
    <row r="270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</row>
    <row r="271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</row>
    <row r="272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</row>
    <row r="273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</row>
    <row r="274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</row>
    <row r="275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</row>
    <row r="276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</row>
    <row r="277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</row>
    <row r="278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</row>
    <row r="279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</row>
    <row r="280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</row>
    <row r="281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</row>
    <row r="282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</row>
    <row r="283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</row>
    <row r="284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</row>
    <row r="285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</row>
    <row r="286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</row>
    <row r="287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</row>
    <row r="288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</row>
    <row r="289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</row>
    <row r="290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</row>
    <row r="291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</row>
    <row r="292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</row>
    <row r="293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</row>
    <row r="294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</row>
    <row r="295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</row>
    <row r="296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</row>
    <row r="297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</row>
    <row r="298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</row>
    <row r="299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</row>
    <row r="300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</row>
    <row r="301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</row>
    <row r="302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</row>
    <row r="303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</row>
    <row r="304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</row>
    <row r="305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</row>
    <row r="306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</row>
    <row r="307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</row>
    <row r="308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</row>
    <row r="309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</row>
    <row r="310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</row>
    <row r="311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</row>
    <row r="312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</row>
    <row r="313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</row>
    <row r="314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</row>
    <row r="315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</row>
    <row r="316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</row>
    <row r="317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</row>
    <row r="318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</row>
    <row r="319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</row>
    <row r="320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</row>
    <row r="321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</row>
    <row r="322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</row>
    <row r="323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</row>
    <row r="324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</row>
    <row r="325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</row>
    <row r="326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</row>
    <row r="327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</row>
    <row r="328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</row>
    <row r="329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</row>
    <row r="330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</row>
    <row r="331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</row>
    <row r="332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</row>
    <row r="333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</row>
    <row r="334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</row>
    <row r="335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</row>
    <row r="336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</row>
    <row r="337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</row>
    <row r="338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</row>
    <row r="339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</row>
    <row r="340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</row>
    <row r="341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</row>
    <row r="342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</row>
    <row r="343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</row>
    <row r="344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</row>
    <row r="345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</row>
    <row r="346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</row>
    <row r="347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</row>
    <row r="348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</row>
    <row r="349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</row>
    <row r="350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</row>
    <row r="351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</row>
    <row r="352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</row>
    <row r="353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</row>
    <row r="354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</row>
    <row r="355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</row>
    <row r="356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</row>
    <row r="357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</row>
    <row r="358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</row>
    <row r="359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</row>
    <row r="360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</row>
    <row r="361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</row>
    <row r="362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</row>
    <row r="363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</row>
    <row r="364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</row>
    <row r="365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</row>
    <row r="366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</row>
    <row r="367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</row>
    <row r="368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</row>
    <row r="369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</row>
    <row r="370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</row>
    <row r="371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</row>
    <row r="372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</row>
    <row r="373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</row>
    <row r="374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</row>
    <row r="375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</row>
    <row r="376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</row>
    <row r="377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</row>
    <row r="378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</row>
    <row r="379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</row>
    <row r="380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</row>
    <row r="381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</row>
    <row r="382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</row>
    <row r="383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</row>
    <row r="384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</row>
    <row r="385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</row>
    <row r="386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</row>
    <row r="387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</row>
    <row r="388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</row>
    <row r="389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</row>
    <row r="390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</row>
    <row r="391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</row>
    <row r="392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</row>
    <row r="393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</row>
    <row r="394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</row>
    <row r="395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</row>
    <row r="396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</row>
    <row r="397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</row>
    <row r="398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</row>
    <row r="399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</row>
    <row r="400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</row>
    <row r="401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</row>
    <row r="402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</row>
    <row r="403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</row>
    <row r="404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</row>
    <row r="405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</row>
    <row r="406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</row>
    <row r="407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</row>
    <row r="408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</row>
    <row r="409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</row>
    <row r="410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</row>
    <row r="411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</row>
    <row r="412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</row>
    <row r="413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</row>
    <row r="414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</row>
    <row r="415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</row>
    <row r="416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</row>
    <row r="417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</row>
    <row r="418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</row>
    <row r="419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</row>
    <row r="420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</row>
    <row r="421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</row>
    <row r="422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</row>
    <row r="423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</row>
    <row r="424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</row>
    <row r="425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</row>
    <row r="426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</row>
    <row r="427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</row>
    <row r="428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</row>
    <row r="429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</row>
    <row r="430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</row>
    <row r="431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</row>
    <row r="432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</row>
    <row r="433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</row>
    <row r="434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</row>
    <row r="435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</row>
    <row r="436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</row>
    <row r="437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</row>
    <row r="438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</row>
    <row r="439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</row>
    <row r="440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</row>
    <row r="441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</row>
    <row r="442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</row>
    <row r="443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</row>
    <row r="444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</row>
    <row r="445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</row>
    <row r="446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</row>
    <row r="447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</row>
    <row r="448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</row>
    <row r="449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</row>
    <row r="450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</row>
    <row r="451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</row>
    <row r="452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</row>
    <row r="453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</row>
    <row r="454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</row>
    <row r="455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</row>
    <row r="456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</row>
    <row r="457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</row>
    <row r="458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</row>
    <row r="459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</row>
    <row r="460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</row>
    <row r="461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</row>
    <row r="462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</row>
    <row r="463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</row>
    <row r="464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</row>
    <row r="465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</row>
    <row r="466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</row>
    <row r="467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</row>
    <row r="468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</row>
    <row r="469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</row>
    <row r="470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</row>
    <row r="471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</row>
    <row r="472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</row>
    <row r="473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</row>
    <row r="474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</row>
    <row r="475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</row>
    <row r="476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</row>
    <row r="477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</row>
    <row r="478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</row>
    <row r="479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</row>
    <row r="480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</row>
    <row r="481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</row>
    <row r="482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</row>
    <row r="483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</row>
    <row r="484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</row>
    <row r="485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</row>
    <row r="486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</row>
    <row r="487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</row>
    <row r="488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</row>
    <row r="489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</row>
    <row r="490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</row>
    <row r="491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</row>
    <row r="492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</row>
    <row r="493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</row>
    <row r="494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</row>
    <row r="495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</row>
    <row r="496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</row>
    <row r="497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</row>
    <row r="498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</row>
    <row r="499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</row>
    <row r="500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</row>
    <row r="501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</row>
    <row r="502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</row>
    <row r="503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</row>
    <row r="504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</row>
    <row r="505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</row>
    <row r="506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</row>
    <row r="507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</row>
    <row r="508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</row>
    <row r="509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</row>
    <row r="510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</row>
    <row r="511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</row>
    <row r="512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</row>
    <row r="513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</row>
    <row r="514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</row>
    <row r="515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</row>
    <row r="516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</row>
    <row r="517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</row>
    <row r="518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</row>
    <row r="519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</row>
    <row r="520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</row>
    <row r="521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</row>
    <row r="522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</row>
    <row r="523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</row>
    <row r="524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</row>
    <row r="525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</row>
    <row r="526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</row>
    <row r="527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</row>
    <row r="528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</row>
    <row r="529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</row>
    <row r="530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</row>
    <row r="531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</row>
    <row r="532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</row>
    <row r="533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</row>
    <row r="534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</row>
    <row r="535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</row>
    <row r="536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</row>
    <row r="537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</row>
    <row r="538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</row>
    <row r="539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</row>
    <row r="540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</row>
    <row r="541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</row>
    <row r="542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</row>
    <row r="543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</row>
    <row r="544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</row>
    <row r="545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</row>
    <row r="546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</row>
    <row r="547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</row>
    <row r="548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</row>
    <row r="549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</row>
    <row r="550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</row>
    <row r="551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</row>
    <row r="552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</row>
    <row r="553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</row>
    <row r="554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</row>
    <row r="555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</row>
    <row r="556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</row>
    <row r="557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</row>
    <row r="558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</row>
    <row r="559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</row>
    <row r="560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</row>
    <row r="561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</row>
    <row r="562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</row>
    <row r="563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</row>
    <row r="564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</row>
    <row r="565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</row>
    <row r="566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</row>
    <row r="567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</row>
    <row r="568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</row>
    <row r="569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</row>
    <row r="570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</row>
    <row r="571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</row>
    <row r="572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</row>
    <row r="573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</row>
    <row r="574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</row>
    <row r="575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</row>
    <row r="576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</row>
    <row r="577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</row>
    <row r="578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</row>
    <row r="579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</row>
    <row r="580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</row>
    <row r="581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</row>
    <row r="582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</row>
    <row r="583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</row>
    <row r="584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</row>
    <row r="585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</row>
    <row r="586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</row>
    <row r="587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</row>
    <row r="588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</row>
    <row r="589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</row>
    <row r="590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</row>
    <row r="591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</row>
    <row r="592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</row>
    <row r="593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</row>
    <row r="594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</row>
    <row r="595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</row>
    <row r="596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</row>
    <row r="597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</row>
    <row r="598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</row>
    <row r="599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</row>
    <row r="600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</row>
    <row r="601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</row>
    <row r="602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</row>
    <row r="603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</row>
    <row r="604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</row>
    <row r="605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</row>
    <row r="606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</row>
    <row r="607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</row>
    <row r="608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</row>
    <row r="609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</row>
    <row r="610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</row>
    <row r="611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</row>
    <row r="612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</row>
    <row r="613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</row>
    <row r="614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</row>
    <row r="615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</row>
    <row r="616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</row>
    <row r="617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</row>
    <row r="618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</row>
    <row r="619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</row>
    <row r="620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</row>
    <row r="621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</row>
    <row r="622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</row>
    <row r="623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</row>
    <row r="624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</row>
    <row r="625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</row>
    <row r="626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</row>
    <row r="627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</row>
    <row r="628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</row>
    <row r="629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</row>
    <row r="630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</row>
    <row r="631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</row>
    <row r="632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</row>
    <row r="633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</row>
    <row r="634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</row>
    <row r="635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</row>
    <row r="636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</row>
    <row r="637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</row>
    <row r="638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</row>
    <row r="639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</row>
    <row r="640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</row>
    <row r="641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</row>
    <row r="642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</row>
    <row r="643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</row>
    <row r="644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</row>
    <row r="645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</row>
    <row r="646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</row>
    <row r="647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</row>
    <row r="648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</row>
    <row r="649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</row>
    <row r="650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</row>
    <row r="651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</row>
    <row r="652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</row>
    <row r="653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</row>
    <row r="654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</row>
    <row r="655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</row>
    <row r="656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</row>
    <row r="657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</row>
    <row r="658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</row>
    <row r="659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</row>
    <row r="660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</row>
    <row r="661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</row>
    <row r="662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</row>
    <row r="663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</row>
    <row r="664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</row>
    <row r="665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</row>
    <row r="666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</row>
    <row r="667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</row>
    <row r="668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</row>
    <row r="669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</row>
    <row r="670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</row>
    <row r="671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</row>
    <row r="672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</row>
    <row r="673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</row>
    <row r="674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</row>
    <row r="675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</row>
    <row r="676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</row>
    <row r="677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</row>
    <row r="678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</row>
    <row r="679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</row>
    <row r="680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</row>
    <row r="681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</row>
    <row r="682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</row>
    <row r="683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</row>
    <row r="684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</row>
    <row r="685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</row>
    <row r="686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</row>
    <row r="687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</row>
    <row r="688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</row>
    <row r="689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</row>
    <row r="690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</row>
    <row r="691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</row>
    <row r="692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</row>
    <row r="693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</row>
    <row r="694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</row>
    <row r="695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</row>
    <row r="696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</row>
    <row r="697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</row>
    <row r="698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</row>
    <row r="699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</row>
    <row r="700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</row>
    <row r="701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</row>
    <row r="702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</row>
    <row r="703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</row>
    <row r="704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</row>
    <row r="705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</row>
    <row r="706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</row>
    <row r="707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</row>
    <row r="708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</row>
    <row r="709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</row>
    <row r="710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</row>
    <row r="711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</row>
    <row r="712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</row>
    <row r="713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</row>
    <row r="714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</row>
    <row r="715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</row>
    <row r="716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</row>
    <row r="717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</row>
    <row r="718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</row>
    <row r="719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</row>
    <row r="720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</row>
    <row r="721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</row>
    <row r="722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</row>
    <row r="723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</row>
    <row r="724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</row>
    <row r="725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</row>
    <row r="726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</row>
    <row r="727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</row>
    <row r="728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</row>
    <row r="729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</row>
    <row r="730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</row>
    <row r="731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</row>
    <row r="732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</row>
    <row r="733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</row>
    <row r="734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</row>
    <row r="735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</row>
    <row r="736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</row>
    <row r="737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</row>
    <row r="738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</row>
    <row r="739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</row>
    <row r="740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</row>
    <row r="741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</row>
    <row r="742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</row>
    <row r="743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</row>
    <row r="744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</row>
    <row r="745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</row>
    <row r="746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</row>
    <row r="747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</row>
    <row r="748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</row>
    <row r="749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</row>
    <row r="750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</row>
    <row r="751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</row>
    <row r="752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</row>
    <row r="753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</row>
    <row r="754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</row>
    <row r="755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</row>
    <row r="756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</row>
    <row r="757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</row>
    <row r="758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</row>
    <row r="759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</row>
    <row r="760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</row>
    <row r="761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</row>
    <row r="762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</row>
    <row r="763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</row>
    <row r="764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</row>
    <row r="765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</row>
    <row r="766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</row>
    <row r="767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</row>
    <row r="768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</row>
    <row r="769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</row>
    <row r="770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</row>
    <row r="771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</row>
    <row r="772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</row>
    <row r="773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</row>
    <row r="774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</row>
    <row r="775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</row>
    <row r="776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</row>
    <row r="777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</row>
    <row r="778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</row>
    <row r="779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</row>
    <row r="780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</row>
    <row r="781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</row>
    <row r="782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</row>
    <row r="783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</row>
    <row r="784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</row>
    <row r="785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</row>
    <row r="786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</row>
    <row r="787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</row>
    <row r="788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</row>
    <row r="789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</row>
    <row r="790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</row>
    <row r="791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</row>
    <row r="792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</row>
    <row r="793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</row>
    <row r="794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</row>
    <row r="795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</row>
    <row r="796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</row>
    <row r="797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</row>
    <row r="798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</row>
    <row r="799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</row>
    <row r="800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</row>
    <row r="801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</row>
    <row r="802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</row>
    <row r="803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</row>
    <row r="804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</row>
    <row r="805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</row>
    <row r="806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</row>
    <row r="807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</row>
    <row r="808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</row>
    <row r="809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</row>
    <row r="810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</row>
    <row r="811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</row>
    <row r="812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</row>
    <row r="813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</row>
    <row r="814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</row>
    <row r="815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</row>
    <row r="816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</row>
    <row r="817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</row>
    <row r="818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</row>
    <row r="819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</row>
    <row r="820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</row>
    <row r="821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</row>
    <row r="822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</row>
    <row r="823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</row>
    <row r="824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</row>
    <row r="825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</row>
    <row r="826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</row>
    <row r="827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</row>
    <row r="828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</row>
    <row r="829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</row>
    <row r="830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</row>
    <row r="831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</row>
    <row r="832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</row>
    <row r="833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</row>
    <row r="834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</row>
    <row r="835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</row>
    <row r="836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</row>
    <row r="837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</row>
    <row r="838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</row>
    <row r="839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</row>
    <row r="840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</row>
    <row r="841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</row>
    <row r="842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</row>
    <row r="843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</row>
    <row r="844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</row>
    <row r="845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</row>
    <row r="846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</row>
    <row r="847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</row>
    <row r="848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</row>
    <row r="849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</row>
    <row r="850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</row>
    <row r="851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</row>
    <row r="852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</row>
    <row r="853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</row>
    <row r="854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</row>
    <row r="855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</row>
    <row r="856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</row>
    <row r="857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</row>
    <row r="858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</row>
    <row r="859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</row>
    <row r="860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</row>
    <row r="861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</row>
    <row r="862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</row>
    <row r="863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</row>
    <row r="864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</row>
    <row r="865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</row>
    <row r="866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</row>
    <row r="867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</row>
    <row r="868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</row>
    <row r="869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</row>
    <row r="870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</row>
    <row r="871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</row>
    <row r="872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</row>
    <row r="873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</row>
    <row r="874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</row>
    <row r="875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</row>
    <row r="876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</row>
    <row r="877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</row>
    <row r="878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</row>
    <row r="879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</row>
    <row r="880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</row>
    <row r="881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</row>
    <row r="882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</row>
    <row r="883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</row>
    <row r="884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</row>
    <row r="885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</row>
    <row r="886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</row>
    <row r="887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</row>
    <row r="888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</row>
    <row r="889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</row>
    <row r="890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</row>
    <row r="891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</row>
    <row r="892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</row>
    <row r="893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</row>
    <row r="894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</row>
    <row r="895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</row>
    <row r="896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</row>
    <row r="897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</row>
    <row r="898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</row>
    <row r="899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</row>
    <row r="900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</row>
    <row r="901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</row>
    <row r="902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</row>
    <row r="903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</row>
    <row r="904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</row>
    <row r="905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</row>
    <row r="906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</row>
    <row r="907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</row>
    <row r="908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</row>
    <row r="909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</row>
    <row r="910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</row>
    <row r="911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</row>
    <row r="912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</row>
    <row r="913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</row>
    <row r="914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</row>
    <row r="915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</row>
    <row r="916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</row>
    <row r="917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</row>
    <row r="918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</row>
    <row r="919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</row>
    <row r="920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</row>
    <row r="921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</row>
    <row r="922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</row>
    <row r="923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</row>
    <row r="924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</row>
    <row r="925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</row>
    <row r="926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</row>
    <row r="927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</row>
    <row r="928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</row>
    <row r="929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</row>
    <row r="930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</row>
    <row r="931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</row>
    <row r="932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</row>
    <row r="933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</row>
    <row r="934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</row>
    <row r="935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</row>
    <row r="936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</row>
    <row r="937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</row>
    <row r="938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</row>
    <row r="939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</row>
    <row r="940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</row>
    <row r="941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</row>
    <row r="942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</row>
    <row r="943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</row>
    <row r="944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</row>
    <row r="945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</row>
    <row r="946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</row>
    <row r="947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</row>
    <row r="948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</row>
    <row r="949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</row>
    <row r="950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</row>
    <row r="951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</row>
    <row r="952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</row>
    <row r="953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</row>
    <row r="954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</row>
    <row r="955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  <row r="964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</row>
    <row r="965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</row>
    <row r="966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</row>
    <row r="967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</row>
    <row r="968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</row>
    <row r="969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</row>
    <row r="970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</row>
    <row r="971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</row>
    <row r="972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</row>
    <row r="973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</row>
    <row r="974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</row>
    <row r="975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</row>
    <row r="976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</row>
    <row r="977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</row>
    <row r="978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</row>
    <row r="979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</row>
    <row r="980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</row>
    <row r="981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</row>
    <row r="982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</row>
    <row r="983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</row>
    <row r="984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</row>
    <row r="985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</row>
    <row r="986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</row>
    <row r="987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</row>
    <row r="988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</row>
    <row r="989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</row>
    <row r="990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</row>
    <row r="991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</row>
    <row r="992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</row>
    <row r="993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</row>
    <row r="994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</row>
    <row r="995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</row>
    <row r="996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</row>
    <row r="997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</row>
    <row r="998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</row>
    <row r="999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</row>
    <row r="1000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</row>
  </sheetData>
  <mergeCells count="1">
    <mergeCell ref="X2:AB2"/>
  </mergeCells>
  <conditionalFormatting sqref="P4:P26">
    <cfRule type="cellIs" dxfId="3" priority="1" stopIfTrue="1" operator="greaterThan">
      <formula>0.3</formula>
    </cfRule>
  </conditionalFormatting>
  <conditionalFormatting sqref="T4:T26">
    <cfRule type="cellIs" dxfId="3" priority="2" stopIfTrue="1" operator="greaterThan">
      <formula>0.35</formula>
    </cfRule>
  </conditionalFormatting>
  <conditionalFormatting sqref="X4:X27 X31:X41 Z4:AB27 Z36:AA37 AA31:AA32 AA38:AA40">
    <cfRule type="cellIs" dxfId="4" priority="3" stopIfTrue="1" operator="greaterThanOrEqual">
      <formula>0</formula>
    </cfRule>
  </conditionalFormatting>
  <conditionalFormatting sqref="X4:X27 X31:X41 Z4:AB27 Z36:AA37 AA31:AA32 AA38:AA40">
    <cfRule type="cellIs" dxfId="5" priority="4" stopIfTrue="1" operator="lessThan">
      <formula>0</formula>
    </cfRule>
  </conditionalFormatting>
  <conditionalFormatting sqref="H46:K55 Y4:Y27 Y31:Z32 Y33:Y38 Y39:Z40 Y41 Z35 Z38 AB31:AB41">
    <cfRule type="cellIs" dxfId="4" priority="5" stopIfTrue="1" operator="lessThan">
      <formula>0</formula>
    </cfRule>
  </conditionalFormatting>
  <printOptions/>
  <pageMargins bottom="0.75" footer="0.0" header="0.0" left="0.699722" right="0.699722" top="0.75"/>
  <pageSetup orientation="portrait"/>
  <headerFooter>
    <oddFooter>&amp;C000000&amp;P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2.63" defaultRowHeight="15.0"/>
  <cols>
    <col customWidth="1" min="1" max="18" width="7.75"/>
    <col customWidth="1" min="19" max="19" width="9.5"/>
    <col customWidth="1" min="20" max="22" width="7.88"/>
    <col customWidth="1" min="23" max="23" width="10.0"/>
    <col customWidth="1" min="24" max="24" width="2.25"/>
    <col customWidth="1" min="25" max="44" width="7.88"/>
  </cols>
  <sheetData>
    <row r="1" ht="26.25" customHeight="1">
      <c r="A1" s="157" t="s">
        <v>175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9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7.25" customHeight="1">
      <c r="A2" s="160" t="s">
        <v>103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  <c r="R2" s="161"/>
      <c r="S2" s="161"/>
      <c r="T2" s="161"/>
      <c r="U2" s="161"/>
      <c r="V2" s="161"/>
      <c r="W2" s="161"/>
      <c r="X2" s="2"/>
      <c r="Y2" s="161"/>
      <c r="Z2" s="161"/>
      <c r="AA2" s="161"/>
      <c r="AB2" s="161"/>
      <c r="AC2" s="16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34.5" customHeight="1">
      <c r="A3" s="4" t="s">
        <v>161</v>
      </c>
      <c r="B3" s="4" t="s">
        <v>104</v>
      </c>
      <c r="C3" s="4" t="s">
        <v>25</v>
      </c>
      <c r="D3" s="4" t="s">
        <v>105</v>
      </c>
      <c r="E3" s="4" t="s">
        <v>106</v>
      </c>
      <c r="F3" s="4" t="s">
        <v>107</v>
      </c>
      <c r="G3" s="4" t="s">
        <v>108</v>
      </c>
      <c r="H3" s="4" t="s">
        <v>109</v>
      </c>
      <c r="I3" s="4" t="s">
        <v>110</v>
      </c>
      <c r="J3" s="4" t="s">
        <v>111</v>
      </c>
      <c r="K3" s="4" t="s">
        <v>26</v>
      </c>
      <c r="L3" s="4" t="s">
        <v>27</v>
      </c>
      <c r="M3" s="4" t="s">
        <v>28</v>
      </c>
      <c r="N3" s="4" t="s">
        <v>112</v>
      </c>
      <c r="O3" s="4" t="s">
        <v>113</v>
      </c>
      <c r="P3" s="4" t="s">
        <v>176</v>
      </c>
      <c r="Q3" s="4" t="s">
        <v>115</v>
      </c>
      <c r="R3" s="4" t="s">
        <v>116</v>
      </c>
      <c r="S3" s="4" t="s">
        <v>29</v>
      </c>
      <c r="T3" s="4" t="s">
        <v>177</v>
      </c>
      <c r="U3" s="4" t="s">
        <v>118</v>
      </c>
      <c r="V3" s="4" t="s">
        <v>119</v>
      </c>
      <c r="W3" s="4" t="s">
        <v>178</v>
      </c>
      <c r="X3" s="163"/>
      <c r="Y3" s="4" t="s">
        <v>179</v>
      </c>
      <c r="Z3" s="4" t="s">
        <v>130</v>
      </c>
      <c r="AA3" s="4" t="s">
        <v>180</v>
      </c>
      <c r="AB3" s="4" t="s">
        <v>181</v>
      </c>
      <c r="AC3" s="4" t="s">
        <v>182</v>
      </c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ht="19.5" customHeight="1">
      <c r="A4" s="4" t="s">
        <v>40</v>
      </c>
      <c r="B4" s="42">
        <v>16.0</v>
      </c>
      <c r="C4" s="164">
        <f t="array" ref="C4">F4/E4</f>
        <v>0.6086956522</v>
      </c>
      <c r="D4" s="42">
        <v>56.0</v>
      </c>
      <c r="E4" s="42">
        <v>46.0</v>
      </c>
      <c r="F4" s="42">
        <v>28.0</v>
      </c>
      <c r="G4" s="42">
        <v>20.0</v>
      </c>
      <c r="H4" s="42">
        <v>4.0</v>
      </c>
      <c r="I4" s="42">
        <v>2.0</v>
      </c>
      <c r="J4" s="42">
        <v>2.0</v>
      </c>
      <c r="K4" s="42">
        <v>35.0</v>
      </c>
      <c r="L4" s="42">
        <v>22.0</v>
      </c>
      <c r="M4" s="42">
        <v>29.0</v>
      </c>
      <c r="N4" s="42">
        <v>7.0</v>
      </c>
      <c r="O4" s="42">
        <v>4.0</v>
      </c>
      <c r="P4" s="165">
        <f t="array" ref="P4">O4/D4</f>
        <v>0.07142857143</v>
      </c>
      <c r="Q4" s="45">
        <f t="array" ref="Q4">(G4*1+H4*2+I4*3+J4*4)/E4</f>
        <v>0.9130434783</v>
      </c>
      <c r="R4" s="45">
        <f t="array" ref="R4">(F4+N4)/D4</f>
        <v>0.625</v>
      </c>
      <c r="S4" s="47">
        <f t="array" ref="S4">R4+Q4</f>
        <v>1.538043478</v>
      </c>
      <c r="T4" s="166">
        <f t="array" ref="T4">O4/(D4-(F4+N4))</f>
        <v>0.1904761905</v>
      </c>
      <c r="U4" s="49">
        <f t="array" ref="U4">RANK(R4,$R$4:$R$26)</f>
        <v>2</v>
      </c>
      <c r="V4" s="50">
        <f t="array" ref="V4">RANK(S4,$S$4:$S$26)</f>
        <v>1</v>
      </c>
      <c r="W4" s="167">
        <f t="array" ref="W4">RANK(C4,$C$4:$C$26)</f>
        <v>1</v>
      </c>
      <c r="X4" s="168"/>
      <c r="Y4" s="28">
        <v>0.0</v>
      </c>
      <c r="Z4" s="28">
        <v>2.0</v>
      </c>
      <c r="AA4" s="28">
        <v>0.0</v>
      </c>
      <c r="AB4" s="28">
        <v>0.0</v>
      </c>
      <c r="AC4" s="28">
        <v>0.0</v>
      </c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</row>
    <row r="5" ht="19.5" customHeight="1">
      <c r="A5" s="4" t="s">
        <v>41</v>
      </c>
      <c r="B5" s="42">
        <v>17.0</v>
      </c>
      <c r="C5" s="164">
        <f t="array" ref="C5">F5/E5</f>
        <v>0.5208333333</v>
      </c>
      <c r="D5" s="42">
        <v>58.0</v>
      </c>
      <c r="E5" s="42">
        <v>48.0</v>
      </c>
      <c r="F5" s="42">
        <v>25.0</v>
      </c>
      <c r="G5" s="42">
        <v>11.0</v>
      </c>
      <c r="H5" s="42">
        <v>11.0</v>
      </c>
      <c r="I5" s="42">
        <v>2.0</v>
      </c>
      <c r="J5" s="42">
        <v>1.0</v>
      </c>
      <c r="K5" s="42">
        <v>26.0</v>
      </c>
      <c r="L5" s="42">
        <v>24.0</v>
      </c>
      <c r="M5" s="42">
        <v>17.0</v>
      </c>
      <c r="N5" s="42">
        <v>7.0</v>
      </c>
      <c r="O5" s="42">
        <v>3.0</v>
      </c>
      <c r="P5" s="165">
        <f t="array" ref="P5">O5/D5</f>
        <v>0.05172413793</v>
      </c>
      <c r="Q5" s="45">
        <f t="array" ref="Q5">(G5*1+H5*2+I5*3+J5*4)/E5</f>
        <v>0.8958333333</v>
      </c>
      <c r="R5" s="45">
        <f t="array" ref="R5">(F5+N5)/D5</f>
        <v>0.5517241379</v>
      </c>
      <c r="S5" s="47">
        <f t="array" ref="S5">R5+Q5</f>
        <v>1.447557471</v>
      </c>
      <c r="T5" s="166">
        <f t="array" ref="T5">O5/(D5-(F5+N5))</f>
        <v>0.1153846154</v>
      </c>
      <c r="U5" s="49">
        <f t="array" ref="U5">RANK(R5,$R$4:$R$26)</f>
        <v>5</v>
      </c>
      <c r="V5" s="50">
        <f t="array" ref="V5">RANK(S5,$S$4:$S$26)</f>
        <v>2</v>
      </c>
      <c r="W5" s="167">
        <f t="array" ref="W5">RANK(C5,$C$4:$C$26)</f>
        <v>2</v>
      </c>
      <c r="X5" s="168"/>
      <c r="Y5" s="28">
        <v>0.0</v>
      </c>
      <c r="Z5" s="28">
        <v>2.0</v>
      </c>
      <c r="AA5" s="28">
        <v>0.0</v>
      </c>
      <c r="AB5" s="28">
        <v>0.0</v>
      </c>
      <c r="AC5" s="28">
        <v>0.0</v>
      </c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</row>
    <row r="6" ht="19.5" customHeight="1">
      <c r="A6" s="4" t="s">
        <v>20</v>
      </c>
      <c r="B6" s="42">
        <v>14.0</v>
      </c>
      <c r="C6" s="164">
        <f t="array" ref="C6">F6/E6</f>
        <v>0.4736842105</v>
      </c>
      <c r="D6" s="42">
        <v>42.0</v>
      </c>
      <c r="E6" s="42">
        <v>38.0</v>
      </c>
      <c r="F6" s="42">
        <v>18.0</v>
      </c>
      <c r="G6" s="42">
        <v>9.0</v>
      </c>
      <c r="H6" s="42">
        <v>8.0</v>
      </c>
      <c r="I6" s="42">
        <v>1.0</v>
      </c>
      <c r="J6" s="42">
        <v>0.0</v>
      </c>
      <c r="K6" s="42">
        <v>18.0</v>
      </c>
      <c r="L6" s="42">
        <v>18.0</v>
      </c>
      <c r="M6" s="42">
        <v>11.0</v>
      </c>
      <c r="N6" s="42">
        <v>4.0</v>
      </c>
      <c r="O6" s="42">
        <v>3.0</v>
      </c>
      <c r="P6" s="165">
        <f t="array" ref="P6">O6/D6</f>
        <v>0.07142857143</v>
      </c>
      <c r="Q6" s="45">
        <f t="array" ref="Q6">(G6*1+H6*2+I6*3+J6*4)/E6</f>
        <v>0.7368421053</v>
      </c>
      <c r="R6" s="45">
        <f t="array" ref="R6">(F6+N6)/D6</f>
        <v>0.5238095238</v>
      </c>
      <c r="S6" s="47">
        <f t="array" ref="S6">R6+Q6</f>
        <v>1.260651629</v>
      </c>
      <c r="T6" s="166">
        <f t="array" ref="T6">O6/(D6-(F6+N6))</f>
        <v>0.15</v>
      </c>
      <c r="U6" s="49">
        <f t="array" ref="U6">RANK(R6,$R$4:$R$26)</f>
        <v>10</v>
      </c>
      <c r="V6" s="50">
        <f t="array" ref="V6">RANK(S6,$S$4:$S$26)</f>
        <v>4</v>
      </c>
      <c r="W6" s="167">
        <f t="array" ref="W6">RANK(C6,$C$4:$C$26)</f>
        <v>3</v>
      </c>
      <c r="X6" s="168"/>
      <c r="Y6" s="28">
        <v>2.0</v>
      </c>
      <c r="Z6" s="28">
        <v>1.0</v>
      </c>
      <c r="AA6" s="28">
        <v>0.0</v>
      </c>
      <c r="AB6" s="28">
        <v>0.0</v>
      </c>
      <c r="AC6" s="28">
        <v>0.0</v>
      </c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</row>
    <row r="7" ht="19.5" customHeight="1">
      <c r="A7" s="4" t="s">
        <v>42</v>
      </c>
      <c r="B7" s="42">
        <v>11.0</v>
      </c>
      <c r="C7" s="164">
        <f t="array" ref="C7">F7/E7</f>
        <v>0.4705882353</v>
      </c>
      <c r="D7" s="42">
        <v>20.0</v>
      </c>
      <c r="E7" s="42">
        <v>17.0</v>
      </c>
      <c r="F7" s="42">
        <v>8.0</v>
      </c>
      <c r="G7" s="42">
        <v>6.0</v>
      </c>
      <c r="H7" s="42">
        <v>1.0</v>
      </c>
      <c r="I7" s="42">
        <v>1.0</v>
      </c>
      <c r="J7" s="42">
        <v>0.0</v>
      </c>
      <c r="K7" s="42">
        <v>7.0</v>
      </c>
      <c r="L7" s="42">
        <v>5.0</v>
      </c>
      <c r="M7" s="42">
        <v>8.0</v>
      </c>
      <c r="N7" s="42">
        <v>3.0</v>
      </c>
      <c r="O7" s="42">
        <v>6.0</v>
      </c>
      <c r="P7" s="169">
        <f t="array" ref="P7">O7/D7</f>
        <v>0.3</v>
      </c>
      <c r="Q7" s="45">
        <f t="array" ref="Q7">(G7*1+H7*2+I7*3+J7*4)/E7</f>
        <v>0.6470588235</v>
      </c>
      <c r="R7" s="45">
        <f t="array" ref="R7">(F7+N7)/D7</f>
        <v>0.55</v>
      </c>
      <c r="S7" s="47">
        <f t="array" ref="S7">R7+Q7</f>
        <v>1.197058824</v>
      </c>
      <c r="T7" s="170">
        <f t="array" ref="T7">O7/(D7-(F7+N7))</f>
        <v>0.6666666667</v>
      </c>
      <c r="U7" s="49">
        <f t="array" ref="U7">RANK(R7,$R$4:$R$26)</f>
        <v>6</v>
      </c>
      <c r="V7" s="50">
        <f t="array" ref="V7">RANK(S7,$S$4:$S$26)</f>
        <v>6</v>
      </c>
      <c r="W7" s="167">
        <f t="array" ref="W7">RANK(C7,$C$4:$C$26)</f>
        <v>4</v>
      </c>
      <c r="X7" s="168"/>
      <c r="Y7" s="28">
        <v>2.0</v>
      </c>
      <c r="Z7" s="28">
        <v>1.0</v>
      </c>
      <c r="AA7" s="28">
        <v>0.0</v>
      </c>
      <c r="AB7" s="28">
        <v>0.0</v>
      </c>
      <c r="AC7" s="28">
        <v>0.0</v>
      </c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</row>
    <row r="8" ht="19.5" customHeight="1">
      <c r="A8" s="4" t="s">
        <v>19</v>
      </c>
      <c r="B8" s="42">
        <v>9.0</v>
      </c>
      <c r="C8" s="164">
        <f t="array" ref="C8">F8/E8</f>
        <v>0.4615384615</v>
      </c>
      <c r="D8" s="42">
        <v>16.0</v>
      </c>
      <c r="E8" s="42">
        <v>13.0</v>
      </c>
      <c r="F8" s="42">
        <v>6.0</v>
      </c>
      <c r="G8" s="42">
        <v>6.0</v>
      </c>
      <c r="H8" s="42">
        <v>0.0</v>
      </c>
      <c r="I8" s="42">
        <v>0.0</v>
      </c>
      <c r="J8" s="42">
        <v>0.0</v>
      </c>
      <c r="K8" s="42">
        <v>6.0</v>
      </c>
      <c r="L8" s="42">
        <v>3.0</v>
      </c>
      <c r="M8" s="42">
        <v>2.0</v>
      </c>
      <c r="N8" s="42">
        <v>2.0</v>
      </c>
      <c r="O8" s="42">
        <v>2.0</v>
      </c>
      <c r="P8" s="165">
        <f t="array" ref="P8">O8/D8</f>
        <v>0.125</v>
      </c>
      <c r="Q8" s="45">
        <f t="array" ref="Q8">(G8*1+H8*2+I8*3+J8*4)/E8</f>
        <v>0.4615384615</v>
      </c>
      <c r="R8" s="45">
        <f t="array" ref="R8">(F8+N8)/D8</f>
        <v>0.5</v>
      </c>
      <c r="S8" s="47">
        <f t="array" ref="S8">R8+Q8</f>
        <v>0.9615384615</v>
      </c>
      <c r="T8" s="166">
        <f t="array" ref="T8">O8/(D8-(F8+N8))</f>
        <v>0.25</v>
      </c>
      <c r="U8" s="49">
        <f t="array" ref="U8">RANK(R8,$R$4:$R$26)</f>
        <v>11</v>
      </c>
      <c r="V8" s="50">
        <f t="array" ref="V8">RANK(S8,$S$4:$S$26)</f>
        <v>12</v>
      </c>
      <c r="W8" s="167">
        <f t="array" ref="W8">RANK(C8,$C$4:$C$26)</f>
        <v>5</v>
      </c>
      <c r="X8" s="168"/>
      <c r="Y8" s="28">
        <v>1.0</v>
      </c>
      <c r="Z8" s="28">
        <v>1.0</v>
      </c>
      <c r="AA8" s="28">
        <v>0.0</v>
      </c>
      <c r="AB8" s="28">
        <v>0.0</v>
      </c>
      <c r="AC8" s="28">
        <v>0.0</v>
      </c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</row>
    <row r="9" ht="19.5" customHeight="1">
      <c r="A9" s="4" t="s">
        <v>23</v>
      </c>
      <c r="B9" s="42">
        <v>13.0</v>
      </c>
      <c r="C9" s="164">
        <f t="array" ref="C9">F9/E9</f>
        <v>0.4347826087</v>
      </c>
      <c r="D9" s="42">
        <v>30.0</v>
      </c>
      <c r="E9" s="42">
        <v>23.0</v>
      </c>
      <c r="F9" s="42">
        <v>10.0</v>
      </c>
      <c r="G9" s="42">
        <v>7.0</v>
      </c>
      <c r="H9" s="42">
        <v>3.0</v>
      </c>
      <c r="I9" s="42">
        <v>0.0</v>
      </c>
      <c r="J9" s="42">
        <v>0.0</v>
      </c>
      <c r="K9" s="42">
        <v>10.0</v>
      </c>
      <c r="L9" s="42">
        <v>7.0</v>
      </c>
      <c r="M9" s="42">
        <v>16.0</v>
      </c>
      <c r="N9" s="42">
        <v>6.0</v>
      </c>
      <c r="O9" s="42">
        <v>7.0</v>
      </c>
      <c r="P9" s="165">
        <f t="array" ref="P9">O9/D9</f>
        <v>0.2333333333</v>
      </c>
      <c r="Q9" s="45">
        <f t="array" ref="Q9">(G9*1+H9*2+I9*3+J9*4)/E9</f>
        <v>0.5652173913</v>
      </c>
      <c r="R9" s="45">
        <f t="array" ref="R9">(F9+N9)/D9</f>
        <v>0.5333333333</v>
      </c>
      <c r="S9" s="47">
        <f t="array" ref="S9">R9+Q9</f>
        <v>1.098550725</v>
      </c>
      <c r="T9" s="166">
        <f t="array" ref="T9">O9/(D9-(F9+N9))</f>
        <v>0.5</v>
      </c>
      <c r="U9" s="49">
        <f t="array" ref="U9">RANK(R9,$R$4:$R$26)</f>
        <v>7</v>
      </c>
      <c r="V9" s="50">
        <f t="array" ref="V9">RANK(S9,$S$4:$S$26)</f>
        <v>8</v>
      </c>
      <c r="W9" s="167">
        <f t="array" ref="W9">RANK(C9,$C$4:$C$26)</f>
        <v>6</v>
      </c>
      <c r="X9" s="168"/>
      <c r="Y9" s="28">
        <v>1.0</v>
      </c>
      <c r="Z9" s="28">
        <v>2.0</v>
      </c>
      <c r="AA9" s="28">
        <v>0.0</v>
      </c>
      <c r="AB9" s="28">
        <v>0.0</v>
      </c>
      <c r="AC9" s="28">
        <v>0.0</v>
      </c>
      <c r="AD9" s="2"/>
      <c r="AE9" s="171" t="s">
        <v>161</v>
      </c>
      <c r="AF9" s="171" t="s">
        <v>25</v>
      </c>
      <c r="AG9" s="171" t="s">
        <v>29</v>
      </c>
      <c r="AH9" s="171" t="s">
        <v>27</v>
      </c>
      <c r="AI9" s="171" t="s">
        <v>26</v>
      </c>
      <c r="AJ9" s="171" t="s">
        <v>28</v>
      </c>
      <c r="AK9" s="2"/>
      <c r="AL9" s="2"/>
      <c r="AM9" s="2"/>
      <c r="AN9" s="2"/>
      <c r="AO9" s="2"/>
      <c r="AP9" s="2"/>
      <c r="AQ9" s="2"/>
      <c r="AR9" s="2"/>
    </row>
    <row r="10" ht="19.5" customHeight="1">
      <c r="A10" s="4" t="s">
        <v>21</v>
      </c>
      <c r="B10" s="42">
        <v>22.0</v>
      </c>
      <c r="C10" s="164">
        <f t="array" ref="C10">F10/E10</f>
        <v>0.431372549</v>
      </c>
      <c r="D10" s="42">
        <v>62.0</v>
      </c>
      <c r="E10" s="42">
        <v>51.0</v>
      </c>
      <c r="F10" s="42">
        <v>22.0</v>
      </c>
      <c r="G10" s="42">
        <v>17.0</v>
      </c>
      <c r="H10" s="42">
        <v>5.0</v>
      </c>
      <c r="I10" s="42">
        <v>0.0</v>
      </c>
      <c r="J10" s="42">
        <v>0.0</v>
      </c>
      <c r="K10" s="42">
        <v>15.0</v>
      </c>
      <c r="L10" s="42">
        <v>19.0</v>
      </c>
      <c r="M10" s="42">
        <v>18.0</v>
      </c>
      <c r="N10" s="42">
        <v>11.0</v>
      </c>
      <c r="O10" s="42">
        <v>3.0</v>
      </c>
      <c r="P10" s="165">
        <f t="array" ref="P10">O10/D10</f>
        <v>0.04838709677</v>
      </c>
      <c r="Q10" s="45">
        <f t="array" ref="Q10">(G10*1+H10*2+I10*3+J10*4)/E10</f>
        <v>0.5294117647</v>
      </c>
      <c r="R10" s="45">
        <f t="array" ref="R10">(F10+N10)/D10</f>
        <v>0.5322580645</v>
      </c>
      <c r="S10" s="47">
        <f t="array" ref="S10">R10+Q10</f>
        <v>1.061669829</v>
      </c>
      <c r="T10" s="166">
        <f t="array" ref="T10">O10/(D10-(F10+N10))</f>
        <v>0.1034482759</v>
      </c>
      <c r="U10" s="49">
        <f t="array" ref="U10">RANK(R10,$R$4:$R$26)</f>
        <v>9</v>
      </c>
      <c r="V10" s="50">
        <f t="array" ref="V10">RANK(S10,$S$4:$S$26)</f>
        <v>9</v>
      </c>
      <c r="W10" s="167">
        <f t="array" ref="W10">RANK(C10,$C$4:$C$26)</f>
        <v>7</v>
      </c>
      <c r="X10" s="168"/>
      <c r="Y10" s="28">
        <v>6.0</v>
      </c>
      <c r="Z10" s="28">
        <v>2.0</v>
      </c>
      <c r="AA10" s="28">
        <v>0.0</v>
      </c>
      <c r="AB10" s="28">
        <v>0.0</v>
      </c>
      <c r="AC10" s="28">
        <v>0.0</v>
      </c>
      <c r="AD10" s="2"/>
      <c r="AE10" s="171" t="s">
        <v>40</v>
      </c>
      <c r="AF10" s="172">
        <v>0.6086956521739131</v>
      </c>
      <c r="AG10" s="172">
        <v>1.5380434782608696</v>
      </c>
      <c r="AH10" s="171">
        <v>22.0</v>
      </c>
      <c r="AI10" s="171">
        <v>35.0</v>
      </c>
      <c r="AJ10" s="171">
        <v>29.0</v>
      </c>
      <c r="AK10" s="2"/>
      <c r="AL10" s="2"/>
      <c r="AM10" s="2"/>
      <c r="AN10" s="2"/>
      <c r="AO10" s="2"/>
      <c r="AP10" s="2"/>
      <c r="AQ10" s="2"/>
      <c r="AR10" s="2"/>
    </row>
    <row r="11" ht="19.5" customHeight="1">
      <c r="A11" s="4" t="s">
        <v>43</v>
      </c>
      <c r="B11" s="42">
        <v>18.0</v>
      </c>
      <c r="C11" s="164">
        <f t="array" ref="C11">F11/E11</f>
        <v>0.4285714286</v>
      </c>
      <c r="D11" s="42">
        <v>37.0</v>
      </c>
      <c r="E11" s="42">
        <v>21.0</v>
      </c>
      <c r="F11" s="42">
        <v>9.0</v>
      </c>
      <c r="G11" s="42">
        <v>9.0</v>
      </c>
      <c r="H11" s="42">
        <v>1.0</v>
      </c>
      <c r="I11" s="42">
        <v>1.0</v>
      </c>
      <c r="J11" s="42">
        <v>0.0</v>
      </c>
      <c r="K11" s="42">
        <v>16.0</v>
      </c>
      <c r="L11" s="42">
        <v>8.0</v>
      </c>
      <c r="M11" s="42">
        <v>16.0</v>
      </c>
      <c r="N11" s="42">
        <v>15.0</v>
      </c>
      <c r="O11" s="42">
        <v>5.0</v>
      </c>
      <c r="P11" s="165">
        <f t="array" ref="P11">O11/D11</f>
        <v>0.1351351351</v>
      </c>
      <c r="Q11" s="45">
        <f t="array" ref="Q11">(G11*1+H11*2+I11*3+J11*4)/E11</f>
        <v>0.6666666667</v>
      </c>
      <c r="R11" s="45">
        <f t="array" ref="R11">(F11+N11)/D11</f>
        <v>0.6486486486</v>
      </c>
      <c r="S11" s="47">
        <f t="array" ref="S11">R11+Q11</f>
        <v>1.315315315</v>
      </c>
      <c r="T11" s="170">
        <f t="array" ref="T11">O11/(D11-(F11+N11))</f>
        <v>0.3846153846</v>
      </c>
      <c r="U11" s="49">
        <f t="array" ref="U11">RANK(R11,$R$4:$R$26)</f>
        <v>1</v>
      </c>
      <c r="V11" s="50">
        <f t="array" ref="V11">RANK(S11,$S$4:$S$26)</f>
        <v>3</v>
      </c>
      <c r="W11" s="167">
        <f t="array" ref="W11">RANK(C11,$C$4:$C$26)</f>
        <v>8</v>
      </c>
      <c r="X11" s="168"/>
      <c r="Y11" s="28">
        <v>7.0</v>
      </c>
      <c r="Z11" s="28">
        <v>1.0</v>
      </c>
      <c r="AA11" s="28">
        <v>0.0</v>
      </c>
      <c r="AB11" s="28">
        <v>0.0</v>
      </c>
      <c r="AC11" s="28">
        <v>0.0</v>
      </c>
      <c r="AD11" s="2"/>
      <c r="AE11" s="171" t="s">
        <v>41</v>
      </c>
      <c r="AF11" s="172">
        <v>0.5208333333333334</v>
      </c>
      <c r="AG11" s="172">
        <v>1.4475574712643677</v>
      </c>
      <c r="AH11" s="171">
        <v>24.0</v>
      </c>
      <c r="AI11" s="171">
        <v>26.0</v>
      </c>
      <c r="AJ11" s="171">
        <v>17.0</v>
      </c>
      <c r="AK11" s="2"/>
      <c r="AL11" s="2"/>
      <c r="AM11" s="2"/>
      <c r="AN11" s="2"/>
      <c r="AO11" s="2"/>
      <c r="AP11" s="2"/>
      <c r="AQ11" s="2"/>
      <c r="AR11" s="2"/>
    </row>
    <row r="12" ht="19.5" customHeight="1">
      <c r="A12" s="4" t="s">
        <v>44</v>
      </c>
      <c r="B12" s="42">
        <v>16.0</v>
      </c>
      <c r="C12" s="164">
        <f t="array" ref="C12">F12/E12</f>
        <v>0.425</v>
      </c>
      <c r="D12" s="42">
        <v>52.0</v>
      </c>
      <c r="E12" s="42">
        <v>40.0</v>
      </c>
      <c r="F12" s="42">
        <v>17.0</v>
      </c>
      <c r="G12" s="42">
        <v>16.0</v>
      </c>
      <c r="H12" s="42">
        <v>1.0</v>
      </c>
      <c r="I12" s="42">
        <v>0.0</v>
      </c>
      <c r="J12" s="42">
        <v>0.0</v>
      </c>
      <c r="K12" s="42">
        <v>21.0</v>
      </c>
      <c r="L12" s="42">
        <v>10.0</v>
      </c>
      <c r="M12" s="42">
        <v>13.0</v>
      </c>
      <c r="N12" s="42">
        <v>12.0</v>
      </c>
      <c r="O12" s="42">
        <v>8.0</v>
      </c>
      <c r="P12" s="165">
        <f t="array" ref="P12">O12/D12</f>
        <v>0.1538461538</v>
      </c>
      <c r="Q12" s="45">
        <f t="array" ref="Q12">(G12*1+H12*2+I12*3+J12*4)/E12</f>
        <v>0.45</v>
      </c>
      <c r="R12" s="45">
        <f t="array" ref="R12">(F12+N12)/D12</f>
        <v>0.5576923077</v>
      </c>
      <c r="S12" s="47">
        <f t="array" ref="S12">R12+Q12</f>
        <v>1.007692308</v>
      </c>
      <c r="T12" s="166">
        <f t="array" ref="T12">O12/(D12-(F12+N12))</f>
        <v>0.347826087</v>
      </c>
      <c r="U12" s="49">
        <f t="array" ref="U12">RANK(R12,$R$4:$R$26)</f>
        <v>4</v>
      </c>
      <c r="V12" s="50">
        <f t="array" ref="V12">RANK(S12,$S$4:$S$26)</f>
        <v>10</v>
      </c>
      <c r="W12" s="167">
        <f t="array" ref="W12">RANK(C12,$C$4:$C$26)</f>
        <v>9</v>
      </c>
      <c r="X12" s="168"/>
      <c r="Y12" s="28">
        <v>7.0</v>
      </c>
      <c r="Z12" s="28">
        <v>0.0</v>
      </c>
      <c r="AA12" s="28">
        <v>0.0</v>
      </c>
      <c r="AB12" s="28">
        <v>0.0</v>
      </c>
      <c r="AC12" s="28">
        <v>0.0</v>
      </c>
      <c r="AD12" s="2"/>
      <c r="AE12" s="171" t="s">
        <v>20</v>
      </c>
      <c r="AF12" s="172">
        <v>0.47368421052631576</v>
      </c>
      <c r="AG12" s="172">
        <v>1.2606516290726817</v>
      </c>
      <c r="AH12" s="171">
        <v>18.0</v>
      </c>
      <c r="AI12" s="171">
        <v>18.0</v>
      </c>
      <c r="AJ12" s="171">
        <v>11.0</v>
      </c>
      <c r="AK12" s="2"/>
      <c r="AL12" s="2"/>
      <c r="AM12" s="2"/>
      <c r="AN12" s="2"/>
      <c r="AO12" s="2"/>
      <c r="AP12" s="2"/>
      <c r="AQ12" s="2"/>
      <c r="AR12" s="2"/>
    </row>
    <row r="13" ht="19.5" customHeight="1">
      <c r="A13" s="4" t="s">
        <v>24</v>
      </c>
      <c r="B13" s="42">
        <v>8.0</v>
      </c>
      <c r="C13" s="164">
        <f t="array" ref="C13">F13/E13</f>
        <v>0.4166666667</v>
      </c>
      <c r="D13" s="42">
        <v>15.0</v>
      </c>
      <c r="E13" s="42">
        <v>12.0</v>
      </c>
      <c r="F13" s="42">
        <v>5.0</v>
      </c>
      <c r="G13" s="42">
        <v>3.0</v>
      </c>
      <c r="H13" s="42">
        <v>1.0</v>
      </c>
      <c r="I13" s="42">
        <v>1.0</v>
      </c>
      <c r="J13" s="42">
        <v>0.0</v>
      </c>
      <c r="K13" s="42">
        <v>5.0</v>
      </c>
      <c r="L13" s="42">
        <v>6.0</v>
      </c>
      <c r="M13" s="42">
        <v>4.0</v>
      </c>
      <c r="N13" s="42">
        <v>3.0</v>
      </c>
      <c r="O13" s="42">
        <v>2.0</v>
      </c>
      <c r="P13" s="165">
        <f t="array" ref="P13">O13/D13</f>
        <v>0.1333333333</v>
      </c>
      <c r="Q13" s="45">
        <f t="array" ref="Q13">(G13*1+H13*2+I13*3+J13*4)/E13</f>
        <v>0.6666666667</v>
      </c>
      <c r="R13" s="45">
        <f t="array" ref="R13">(F13+N13)/D13</f>
        <v>0.5333333333</v>
      </c>
      <c r="S13" s="47">
        <f t="array" ref="S13">R13+Q13</f>
        <v>1.2</v>
      </c>
      <c r="T13" s="166">
        <f t="array" ref="T13">O13/(D13-(F13+N13))</f>
        <v>0.2857142857</v>
      </c>
      <c r="U13" s="49">
        <f t="array" ref="U13">RANK(R13,$R$4:$R$26)</f>
        <v>7</v>
      </c>
      <c r="V13" s="50">
        <f t="array" ref="V13">RANK(S13,$S$4:$S$26)</f>
        <v>5</v>
      </c>
      <c r="W13" s="167">
        <f t="array" ref="W13">RANK(C13,$C$4:$C$26)</f>
        <v>10</v>
      </c>
      <c r="X13" s="168"/>
      <c r="Y13" s="28">
        <v>1.0</v>
      </c>
      <c r="Z13" s="28">
        <v>1.0</v>
      </c>
      <c r="AA13" s="28">
        <v>0.0</v>
      </c>
      <c r="AB13" s="28">
        <v>0.0</v>
      </c>
      <c r="AC13" s="28">
        <v>0.0</v>
      </c>
      <c r="AD13" s="2"/>
      <c r="AE13" s="171" t="s">
        <v>42</v>
      </c>
      <c r="AF13" s="172">
        <v>0.47058823529411764</v>
      </c>
      <c r="AG13" s="172">
        <v>1.197058823529412</v>
      </c>
      <c r="AH13" s="171">
        <v>5.0</v>
      </c>
      <c r="AI13" s="171">
        <v>7.0</v>
      </c>
      <c r="AJ13" s="171">
        <v>8.0</v>
      </c>
      <c r="AK13" s="2"/>
      <c r="AL13" s="2"/>
      <c r="AM13" s="2"/>
      <c r="AN13" s="2"/>
      <c r="AO13" s="2"/>
      <c r="AP13" s="2"/>
      <c r="AQ13" s="2"/>
      <c r="AR13" s="2"/>
    </row>
    <row r="14" ht="19.5" customHeight="1">
      <c r="A14" s="4" t="s">
        <v>45</v>
      </c>
      <c r="B14" s="42">
        <v>7.0</v>
      </c>
      <c r="C14" s="164">
        <f t="array" ref="C14">F14/E14</f>
        <v>0.4117647059</v>
      </c>
      <c r="D14" s="42">
        <v>20.0</v>
      </c>
      <c r="E14" s="42">
        <v>17.0</v>
      </c>
      <c r="F14" s="42">
        <v>7.0</v>
      </c>
      <c r="G14" s="42">
        <v>6.0</v>
      </c>
      <c r="H14" s="42">
        <v>1.0</v>
      </c>
      <c r="I14" s="42">
        <v>0.0</v>
      </c>
      <c r="J14" s="42">
        <v>0.0</v>
      </c>
      <c r="K14" s="42">
        <v>5.0</v>
      </c>
      <c r="L14" s="42">
        <v>9.0</v>
      </c>
      <c r="M14" s="42">
        <v>3.0</v>
      </c>
      <c r="N14" s="42">
        <v>3.0</v>
      </c>
      <c r="O14" s="42">
        <v>1.0</v>
      </c>
      <c r="P14" s="165">
        <f t="array" ref="P14">O14/D14</f>
        <v>0.05</v>
      </c>
      <c r="Q14" s="45">
        <f t="array" ref="Q14">(G14*1+H14*2+I14*3+J14*4)/E14</f>
        <v>0.4705882353</v>
      </c>
      <c r="R14" s="45">
        <f t="array" ref="R14">(F14+N14)/D14</f>
        <v>0.5</v>
      </c>
      <c r="S14" s="47">
        <f t="array" ref="S14">R14+Q14</f>
        <v>0.9705882353</v>
      </c>
      <c r="T14" s="166">
        <f t="array" ref="T14">O14/(D14-(F14+N14))</f>
        <v>0.1</v>
      </c>
      <c r="U14" s="49">
        <f t="array" ref="U14">RANK(R14,$R$4:$R$26)</f>
        <v>11</v>
      </c>
      <c r="V14" s="50">
        <f t="array" ref="V14">RANK(S14,$S$4:$S$26)</f>
        <v>11</v>
      </c>
      <c r="W14" s="167">
        <f t="array" ref="W14">RANK(C14,$C$4:$C$26)</f>
        <v>11</v>
      </c>
      <c r="X14" s="168"/>
      <c r="Y14" s="28"/>
      <c r="Z14" s="28"/>
      <c r="AA14" s="28"/>
      <c r="AB14" s="28"/>
      <c r="AC14" s="28"/>
      <c r="AD14" s="2"/>
      <c r="AE14" s="171" t="s">
        <v>19</v>
      </c>
      <c r="AF14" s="172">
        <v>0.46153846153846156</v>
      </c>
      <c r="AG14" s="172">
        <v>0.9615384615384616</v>
      </c>
      <c r="AH14" s="171">
        <v>3.0</v>
      </c>
      <c r="AI14" s="171">
        <v>6.0</v>
      </c>
      <c r="AJ14" s="171">
        <v>2.0</v>
      </c>
      <c r="AK14" s="2"/>
      <c r="AL14" s="2"/>
      <c r="AM14" s="2"/>
      <c r="AN14" s="2"/>
      <c r="AO14" s="2"/>
      <c r="AP14" s="2"/>
      <c r="AQ14" s="2"/>
      <c r="AR14" s="2"/>
    </row>
    <row r="15" ht="19.5" customHeight="1">
      <c r="A15" s="4" t="s">
        <v>46</v>
      </c>
      <c r="B15" s="42">
        <v>12.0</v>
      </c>
      <c r="C15" s="164">
        <f t="array" ref="C15">F15/E15</f>
        <v>0.4</v>
      </c>
      <c r="D15" s="42">
        <v>29.0</v>
      </c>
      <c r="E15" s="42">
        <v>25.0</v>
      </c>
      <c r="F15" s="42">
        <v>10.0</v>
      </c>
      <c r="G15" s="42">
        <v>10.0</v>
      </c>
      <c r="H15" s="42">
        <v>0.0</v>
      </c>
      <c r="I15" s="42">
        <v>0.0</v>
      </c>
      <c r="J15" s="42">
        <v>0.0</v>
      </c>
      <c r="K15" s="42">
        <v>9.0</v>
      </c>
      <c r="L15" s="42">
        <v>7.0</v>
      </c>
      <c r="M15" s="42">
        <v>4.0</v>
      </c>
      <c r="N15" s="42">
        <v>3.0</v>
      </c>
      <c r="O15" s="42">
        <v>1.0</v>
      </c>
      <c r="P15" s="165">
        <f t="array" ref="P15">O15/D15</f>
        <v>0.03448275862</v>
      </c>
      <c r="Q15" s="45">
        <f t="array" ref="Q15">(G15*1+H15*2+I15*3+J15*4)/E15</f>
        <v>0.4</v>
      </c>
      <c r="R15" s="45">
        <f t="array" ref="R15">(F15+N15)/D15</f>
        <v>0.4482758621</v>
      </c>
      <c r="S15" s="47">
        <f t="array" ref="S15">R15+Q15</f>
        <v>0.8482758621</v>
      </c>
      <c r="T15" s="166">
        <f t="array" ref="T15">O15/(D15-(F15+N15))</f>
        <v>0.0625</v>
      </c>
      <c r="U15" s="49">
        <f t="array" ref="U15">RANK(R15,$R$4:$R$26)</f>
        <v>17</v>
      </c>
      <c r="V15" s="50">
        <f t="array" ref="V15">RANK(S15,$S$4:$S$26)</f>
        <v>14</v>
      </c>
      <c r="W15" s="167">
        <f t="array" ref="W15">RANK(C15,$C$4:$C$26)</f>
        <v>12</v>
      </c>
      <c r="X15" s="168"/>
      <c r="Y15" s="28">
        <v>3.0</v>
      </c>
      <c r="Z15" s="28">
        <v>0.0</v>
      </c>
      <c r="AA15" s="28">
        <v>0.0</v>
      </c>
      <c r="AB15" s="28">
        <v>0.0</v>
      </c>
      <c r="AC15" s="28">
        <v>0.0</v>
      </c>
      <c r="AD15" s="2"/>
      <c r="AE15" s="171" t="s">
        <v>23</v>
      </c>
      <c r="AF15" s="172">
        <v>0.43478260869565216</v>
      </c>
      <c r="AG15" s="172">
        <v>1.098550724637681</v>
      </c>
      <c r="AH15" s="171">
        <v>7.0</v>
      </c>
      <c r="AI15" s="171">
        <v>10.0</v>
      </c>
      <c r="AJ15" s="171">
        <v>16.0</v>
      </c>
      <c r="AK15" s="2"/>
      <c r="AL15" s="2"/>
      <c r="AM15" s="2"/>
      <c r="AN15" s="2"/>
      <c r="AO15" s="2"/>
      <c r="AP15" s="2"/>
      <c r="AQ15" s="2"/>
      <c r="AR15" s="2"/>
    </row>
    <row r="16" ht="19.5" customHeight="1">
      <c r="A16" s="4" t="s">
        <v>47</v>
      </c>
      <c r="B16" s="42">
        <v>8.0</v>
      </c>
      <c r="C16" s="164">
        <f t="array" ref="C16">F16/E16</f>
        <v>0.3636363636</v>
      </c>
      <c r="D16" s="42">
        <v>16.0</v>
      </c>
      <c r="E16" s="42">
        <v>11.0</v>
      </c>
      <c r="F16" s="42">
        <v>4.0</v>
      </c>
      <c r="G16" s="42">
        <v>2.0</v>
      </c>
      <c r="H16" s="42">
        <v>2.0</v>
      </c>
      <c r="I16" s="42">
        <v>0.0</v>
      </c>
      <c r="J16" s="42">
        <v>0.0</v>
      </c>
      <c r="K16" s="42">
        <v>7.0</v>
      </c>
      <c r="L16" s="42">
        <v>3.0</v>
      </c>
      <c r="M16" s="42">
        <v>3.0</v>
      </c>
      <c r="N16" s="42">
        <v>5.0</v>
      </c>
      <c r="O16" s="42">
        <v>0.0</v>
      </c>
      <c r="P16" s="165">
        <f t="array" ref="P16">O16/D16</f>
        <v>0</v>
      </c>
      <c r="Q16" s="45">
        <f t="array" ref="Q16">(G16*1+H16*2+I16*3+J16*4)/E16</f>
        <v>0.5454545455</v>
      </c>
      <c r="R16" s="45">
        <f t="array" ref="R16">(F16+N16)/D16</f>
        <v>0.5625</v>
      </c>
      <c r="S16" s="47">
        <f t="array" ref="S16">R16+Q16</f>
        <v>1.107954545</v>
      </c>
      <c r="T16" s="166">
        <f t="array" ref="T16">O16/(D16-(F16+N16))</f>
        <v>0</v>
      </c>
      <c r="U16" s="49">
        <f t="array" ref="U16">RANK(R16,$R$4:$R$26)</f>
        <v>3</v>
      </c>
      <c r="V16" s="50">
        <f t="array" ref="V16">RANK(S16,$S$4:$S$26)</f>
        <v>7</v>
      </c>
      <c r="W16" s="167">
        <f t="array" ref="W16">RANK(C16,$C$4:$C$26)</f>
        <v>13</v>
      </c>
      <c r="X16" s="168"/>
      <c r="Y16" s="28">
        <v>1.0</v>
      </c>
      <c r="Z16" s="28">
        <v>0.0</v>
      </c>
      <c r="AA16" s="28">
        <v>0.0</v>
      </c>
      <c r="AB16" s="28">
        <v>0.0</v>
      </c>
      <c r="AC16" s="28">
        <v>0.0</v>
      </c>
      <c r="AD16" s="2"/>
      <c r="AE16" s="171" t="s">
        <v>21</v>
      </c>
      <c r="AF16" s="172">
        <v>0.43137254901960786</v>
      </c>
      <c r="AG16" s="172">
        <v>1.0616698292220113</v>
      </c>
      <c r="AH16" s="171">
        <v>19.0</v>
      </c>
      <c r="AI16" s="171">
        <v>15.0</v>
      </c>
      <c r="AJ16" s="171">
        <v>18.0</v>
      </c>
      <c r="AK16" s="2"/>
      <c r="AL16" s="2"/>
      <c r="AM16" s="2"/>
      <c r="AN16" s="2"/>
      <c r="AO16" s="2"/>
      <c r="AP16" s="2"/>
      <c r="AQ16" s="2"/>
      <c r="AR16" s="2"/>
    </row>
    <row r="17" ht="19.5" customHeight="1">
      <c r="A17" s="4" t="s">
        <v>48</v>
      </c>
      <c r="B17" s="42">
        <v>15.0</v>
      </c>
      <c r="C17" s="164">
        <f t="array" ref="C17">F17/E17</f>
        <v>0.3333333333</v>
      </c>
      <c r="D17" s="42">
        <v>29.0</v>
      </c>
      <c r="E17" s="42">
        <v>21.0</v>
      </c>
      <c r="F17" s="42">
        <v>7.0</v>
      </c>
      <c r="G17" s="42">
        <v>7.0</v>
      </c>
      <c r="H17" s="42">
        <v>0.0</v>
      </c>
      <c r="I17" s="42">
        <v>0.0</v>
      </c>
      <c r="J17" s="42">
        <v>0.0</v>
      </c>
      <c r="K17" s="42">
        <v>10.0</v>
      </c>
      <c r="L17" s="42">
        <v>4.0</v>
      </c>
      <c r="M17" s="42">
        <v>10.0</v>
      </c>
      <c r="N17" s="42">
        <v>7.0</v>
      </c>
      <c r="O17" s="42">
        <v>6.0</v>
      </c>
      <c r="P17" s="169">
        <f t="array" ref="P17">O17/D17</f>
        <v>0.2068965517</v>
      </c>
      <c r="Q17" s="45">
        <f t="array" ref="Q17">(G17*1+H17*2+I17*3+J17*4)/E17</f>
        <v>0.3333333333</v>
      </c>
      <c r="R17" s="45">
        <f t="array" ref="R17">(F17+N17)/D17</f>
        <v>0.4827586207</v>
      </c>
      <c r="S17" s="47">
        <f t="array" ref="S17">R17+Q17</f>
        <v>0.816091954</v>
      </c>
      <c r="T17" s="170">
        <f t="array" ref="T17">O17/(D17-(F17+N17))</f>
        <v>0.4</v>
      </c>
      <c r="U17" s="49">
        <f t="array" ref="U17">RANK(R17,$R$4:$R$26)</f>
        <v>15</v>
      </c>
      <c r="V17" s="50">
        <f t="array" ref="V17">RANK(S17,$S$4:$S$26)</f>
        <v>15</v>
      </c>
      <c r="W17" s="167">
        <f t="array" ref="W17">RANK(C17,$C$4:$C$26)</f>
        <v>14</v>
      </c>
      <c r="X17" s="168"/>
      <c r="Y17" s="28">
        <v>4.0</v>
      </c>
      <c r="Z17" s="28">
        <v>2.0</v>
      </c>
      <c r="AA17" s="28">
        <v>0.0</v>
      </c>
      <c r="AB17" s="28">
        <v>0.0</v>
      </c>
      <c r="AC17" s="28">
        <v>0.0</v>
      </c>
      <c r="AD17" s="2"/>
      <c r="AE17" s="171" t="s">
        <v>43</v>
      </c>
      <c r="AF17" s="172">
        <v>0.42857142857142855</v>
      </c>
      <c r="AG17" s="172">
        <v>1.3153153153153152</v>
      </c>
      <c r="AH17" s="171">
        <v>8.0</v>
      </c>
      <c r="AI17" s="171">
        <v>16.0</v>
      </c>
      <c r="AJ17" s="171">
        <v>16.0</v>
      </c>
      <c r="AK17" s="2"/>
      <c r="AL17" s="2"/>
      <c r="AM17" s="2"/>
      <c r="AN17" s="2"/>
      <c r="AO17" s="2"/>
      <c r="AP17" s="2"/>
      <c r="AQ17" s="2"/>
      <c r="AR17" s="2"/>
    </row>
    <row r="18" ht="19.5" customHeight="1">
      <c r="A18" s="4" t="s">
        <v>49</v>
      </c>
      <c r="B18" s="42">
        <v>15.0</v>
      </c>
      <c r="C18" s="164">
        <f t="array" ref="C18">F18/E18</f>
        <v>0.3333333333</v>
      </c>
      <c r="D18" s="42">
        <v>36.0</v>
      </c>
      <c r="E18" s="42">
        <v>30.0</v>
      </c>
      <c r="F18" s="42">
        <v>10.0</v>
      </c>
      <c r="G18" s="42">
        <v>9.0</v>
      </c>
      <c r="H18" s="42">
        <v>1.0</v>
      </c>
      <c r="I18" s="42">
        <v>0.0</v>
      </c>
      <c r="J18" s="42">
        <v>0.0</v>
      </c>
      <c r="K18" s="42">
        <v>6.0</v>
      </c>
      <c r="L18" s="42">
        <v>6.0</v>
      </c>
      <c r="M18" s="42">
        <v>3.0</v>
      </c>
      <c r="N18" s="42">
        <v>4.0</v>
      </c>
      <c r="O18" s="42">
        <v>6.0</v>
      </c>
      <c r="P18" s="165">
        <f t="array" ref="P18">O18/D18</f>
        <v>0.1666666667</v>
      </c>
      <c r="Q18" s="45">
        <f t="array" ref="Q18">(G18*1+H18*2+I18*3+J18*4)/E18</f>
        <v>0.3666666667</v>
      </c>
      <c r="R18" s="45">
        <f t="array" ref="R18">(F18+N18)/D18</f>
        <v>0.3888888889</v>
      </c>
      <c r="S18" s="47">
        <f t="array" ref="S18">R18+Q18</f>
        <v>0.7555555556</v>
      </c>
      <c r="T18" s="166">
        <f t="array" ref="T18">O18/(D18-(F18+N18))</f>
        <v>0.2727272727</v>
      </c>
      <c r="U18" s="49">
        <f t="array" ref="U18">RANK(R18,$R$4:$R$26)</f>
        <v>18</v>
      </c>
      <c r="V18" s="50">
        <f t="array" ref="V18">RANK(S18,$S$4:$S$26)</f>
        <v>19</v>
      </c>
      <c r="W18" s="167">
        <f t="array" ref="W18">RANK(C18,$C$4:$C$26)</f>
        <v>14</v>
      </c>
      <c r="X18" s="168"/>
      <c r="Y18" s="28">
        <v>3.0</v>
      </c>
      <c r="Z18" s="28">
        <v>0.0</v>
      </c>
      <c r="AA18" s="28">
        <v>0.0</v>
      </c>
      <c r="AB18" s="28">
        <v>0.0</v>
      </c>
      <c r="AC18" s="28">
        <v>0.0</v>
      </c>
      <c r="AD18" s="2"/>
      <c r="AE18" s="171" t="s">
        <v>44</v>
      </c>
      <c r="AF18" s="172">
        <v>0.425</v>
      </c>
      <c r="AG18" s="172">
        <v>1.0076923076923077</v>
      </c>
      <c r="AH18" s="171">
        <v>10.0</v>
      </c>
      <c r="AI18" s="171">
        <v>21.0</v>
      </c>
      <c r="AJ18" s="171">
        <v>13.0</v>
      </c>
      <c r="AK18" s="2"/>
      <c r="AL18" s="2"/>
      <c r="AM18" s="2"/>
      <c r="AN18" s="2"/>
      <c r="AO18" s="2"/>
      <c r="AP18" s="2"/>
      <c r="AQ18" s="2"/>
      <c r="AR18" s="2"/>
    </row>
    <row r="19" ht="19.5" customHeight="1">
      <c r="A19" s="4" t="s">
        <v>50</v>
      </c>
      <c r="B19" s="42">
        <v>8.0</v>
      </c>
      <c r="C19" s="164">
        <f t="array" ref="C19">F19/E19</f>
        <v>0.3</v>
      </c>
      <c r="D19" s="42">
        <v>25.0</v>
      </c>
      <c r="E19" s="42">
        <v>20.0</v>
      </c>
      <c r="F19" s="42">
        <v>6.0</v>
      </c>
      <c r="G19" s="42">
        <v>3.0</v>
      </c>
      <c r="H19" s="42">
        <v>1.0</v>
      </c>
      <c r="I19" s="42">
        <v>1.0</v>
      </c>
      <c r="J19" s="42">
        <v>1.0</v>
      </c>
      <c r="K19" s="42">
        <v>7.0</v>
      </c>
      <c r="L19" s="42">
        <v>10.0</v>
      </c>
      <c r="M19" s="42">
        <v>5.0</v>
      </c>
      <c r="N19" s="42">
        <v>3.0</v>
      </c>
      <c r="O19" s="42">
        <v>3.0</v>
      </c>
      <c r="P19" s="165">
        <f t="array" ref="P19">O19/D19</f>
        <v>0.12</v>
      </c>
      <c r="Q19" s="45">
        <f t="array" ref="Q19">(G19*1+H19*2+I19*3+J19*4)/E19</f>
        <v>0.6</v>
      </c>
      <c r="R19" s="45">
        <f t="array" ref="R19">(F19+N19)/D19</f>
        <v>0.36</v>
      </c>
      <c r="S19" s="47">
        <f t="array" ref="S19">R19+Q19</f>
        <v>0.96</v>
      </c>
      <c r="T19" s="166">
        <f t="array" ref="T19">O19/(D19-(F19+N19))</f>
        <v>0.1875</v>
      </c>
      <c r="U19" s="49">
        <f t="array" ref="U19">RANK(R19,$R$4:$R$26)</f>
        <v>20</v>
      </c>
      <c r="V19" s="50">
        <f t="array" ref="V19">RANK(S19,$S$4:$S$26)</f>
        <v>13</v>
      </c>
      <c r="W19" s="167">
        <f t="array" ref="W19">RANK(C19,$C$4:$C$26)</f>
        <v>16</v>
      </c>
      <c r="X19" s="168"/>
      <c r="Y19" s="28"/>
      <c r="Z19" s="28"/>
      <c r="AA19" s="28"/>
      <c r="AB19" s="28"/>
      <c r="AC19" s="28"/>
      <c r="AD19" s="2"/>
      <c r="AE19" s="171" t="s">
        <v>24</v>
      </c>
      <c r="AF19" s="172">
        <v>0.4166666666666667</v>
      </c>
      <c r="AG19" s="172">
        <v>1.2</v>
      </c>
      <c r="AH19" s="171">
        <v>6.0</v>
      </c>
      <c r="AI19" s="171">
        <v>5.0</v>
      </c>
      <c r="AJ19" s="171">
        <v>4.0</v>
      </c>
      <c r="AK19" s="2"/>
      <c r="AL19" s="2"/>
      <c r="AM19" s="2"/>
      <c r="AN19" s="2"/>
      <c r="AO19" s="2"/>
      <c r="AP19" s="2"/>
      <c r="AQ19" s="2"/>
      <c r="AR19" s="2"/>
    </row>
    <row r="20" ht="19.5" customHeight="1">
      <c r="A20" s="4" t="s">
        <v>22</v>
      </c>
      <c r="B20" s="42">
        <v>9.0</v>
      </c>
      <c r="C20" s="164">
        <f t="array" ref="C20">F20/E20</f>
        <v>0.2941176471</v>
      </c>
      <c r="D20" s="42">
        <v>20.0</v>
      </c>
      <c r="E20" s="42">
        <v>17.0</v>
      </c>
      <c r="F20" s="42">
        <v>5.0</v>
      </c>
      <c r="G20" s="42">
        <v>5.0</v>
      </c>
      <c r="H20" s="42">
        <v>0.0</v>
      </c>
      <c r="I20" s="42">
        <v>0.0</v>
      </c>
      <c r="J20" s="42">
        <v>0.0</v>
      </c>
      <c r="K20" s="42">
        <v>4.0</v>
      </c>
      <c r="L20" s="42">
        <v>2.0</v>
      </c>
      <c r="M20" s="42">
        <v>3.0</v>
      </c>
      <c r="N20" s="42">
        <v>2.0</v>
      </c>
      <c r="O20" s="42">
        <v>2.0</v>
      </c>
      <c r="P20" s="165">
        <f t="array" ref="P20">O20/D20</f>
        <v>0.1</v>
      </c>
      <c r="Q20" s="45">
        <f t="array" ref="Q20">(G20*1+H20*2+I20*3+J20*4)/E20</f>
        <v>0.2941176471</v>
      </c>
      <c r="R20" s="45">
        <f t="array" ref="R20">(F20+N20)/D20</f>
        <v>0.35</v>
      </c>
      <c r="S20" s="47">
        <f t="array" ref="S20">R20+Q20</f>
        <v>0.6441176471</v>
      </c>
      <c r="T20" s="166">
        <f t="array" ref="T20">O20/(D20-(F20+N20))</f>
        <v>0.1538461538</v>
      </c>
      <c r="U20" s="49">
        <f t="array" ref="U20">RANK(R20,$R$4:$R$26)</f>
        <v>21</v>
      </c>
      <c r="V20" s="50">
        <f t="array" ref="V20">RANK(S20,$S$4:$S$26)</f>
        <v>20</v>
      </c>
      <c r="W20" s="167">
        <f t="array" ref="W20">RANK(C20,$C$4:$C$26)</f>
        <v>17</v>
      </c>
      <c r="X20" s="168"/>
      <c r="Y20" s="28">
        <v>2.0</v>
      </c>
      <c r="Z20" s="28">
        <v>0.0</v>
      </c>
      <c r="AA20" s="28">
        <v>0.0</v>
      </c>
      <c r="AB20" s="28">
        <v>0.0</v>
      </c>
      <c r="AC20" s="28">
        <v>0.0</v>
      </c>
      <c r="AD20" s="2"/>
      <c r="AE20" s="171" t="s">
        <v>45</v>
      </c>
      <c r="AF20" s="172">
        <v>0.4117647058823529</v>
      </c>
      <c r="AG20" s="172">
        <v>0.9705882352941176</v>
      </c>
      <c r="AH20" s="171">
        <v>9.0</v>
      </c>
      <c r="AI20" s="171">
        <v>5.0</v>
      </c>
      <c r="AJ20" s="171">
        <v>3.0</v>
      </c>
      <c r="AK20" s="2"/>
      <c r="AL20" s="2"/>
      <c r="AM20" s="2"/>
      <c r="AN20" s="2"/>
      <c r="AO20" s="2"/>
      <c r="AP20" s="2"/>
      <c r="AQ20" s="2"/>
      <c r="AR20" s="2"/>
    </row>
    <row r="21" ht="19.5" customHeight="1">
      <c r="A21" s="4" t="s">
        <v>51</v>
      </c>
      <c r="B21" s="42">
        <v>16.0</v>
      </c>
      <c r="C21" s="164">
        <f t="array" ref="C21">F21/E21</f>
        <v>0.2777777778</v>
      </c>
      <c r="D21" s="42">
        <v>47.0</v>
      </c>
      <c r="E21" s="42">
        <v>36.0</v>
      </c>
      <c r="F21" s="42">
        <v>10.0</v>
      </c>
      <c r="G21" s="42">
        <v>6.0</v>
      </c>
      <c r="H21" s="42">
        <v>3.0</v>
      </c>
      <c r="I21" s="42">
        <v>1.0</v>
      </c>
      <c r="J21" s="42">
        <v>0.0</v>
      </c>
      <c r="K21" s="42">
        <v>14.0</v>
      </c>
      <c r="L21" s="42">
        <v>11.0</v>
      </c>
      <c r="M21" s="42">
        <v>11.0</v>
      </c>
      <c r="N21" s="42">
        <v>8.0</v>
      </c>
      <c r="O21" s="42">
        <v>6.0</v>
      </c>
      <c r="P21" s="165">
        <f t="array" ref="P21">O21/D21</f>
        <v>0.1276595745</v>
      </c>
      <c r="Q21" s="45">
        <f t="array" ref="Q21">(G21*1+H21*2+I21*3+J21*4)/E21</f>
        <v>0.4166666667</v>
      </c>
      <c r="R21" s="45">
        <f t="array" ref="R21">(F21+N21)/D21</f>
        <v>0.3829787234</v>
      </c>
      <c r="S21" s="47">
        <f t="array" ref="S21">R21+Q21</f>
        <v>0.7996453901</v>
      </c>
      <c r="T21" s="166">
        <f t="array" ref="T21">O21/(D21-(F21+N21))</f>
        <v>0.2068965517</v>
      </c>
      <c r="U21" s="49">
        <f t="array" ref="U21">RANK(R21,$R$4:$R$26)</f>
        <v>19</v>
      </c>
      <c r="V21" s="50">
        <f t="array" ref="V21">RANK(S21,$S$4:$S$26)</f>
        <v>16</v>
      </c>
      <c r="W21" s="167">
        <f t="array" ref="W21">RANK(C21,$C$4:$C$26)</f>
        <v>18</v>
      </c>
      <c r="X21" s="168"/>
      <c r="Y21" s="28">
        <v>6.0</v>
      </c>
      <c r="Z21" s="28">
        <v>0.0</v>
      </c>
      <c r="AA21" s="28">
        <v>2.0</v>
      </c>
      <c r="AB21" s="28">
        <v>0.0</v>
      </c>
      <c r="AC21" s="28">
        <v>0.0</v>
      </c>
      <c r="AD21" s="2"/>
      <c r="AE21" s="171" t="s">
        <v>46</v>
      </c>
      <c r="AF21" s="172">
        <v>0.4</v>
      </c>
      <c r="AG21" s="172">
        <v>0.8482758620689655</v>
      </c>
      <c r="AH21" s="171">
        <v>7.0</v>
      </c>
      <c r="AI21" s="171">
        <v>9.0</v>
      </c>
      <c r="AJ21" s="171">
        <v>4.0</v>
      </c>
      <c r="AK21" s="2"/>
      <c r="AL21" s="2"/>
      <c r="AM21" s="2"/>
      <c r="AN21" s="2"/>
      <c r="AO21" s="2"/>
      <c r="AP21" s="2"/>
      <c r="AQ21" s="2"/>
      <c r="AR21" s="2"/>
    </row>
    <row r="22" ht="19.5" customHeight="1">
      <c r="A22" s="4" t="s">
        <v>52</v>
      </c>
      <c r="B22" s="42">
        <v>8.0</v>
      </c>
      <c r="C22" s="164">
        <f t="array" ref="C22">F22/E22</f>
        <v>0.2727272727</v>
      </c>
      <c r="D22" s="42">
        <v>16.0</v>
      </c>
      <c r="E22" s="42">
        <v>11.0</v>
      </c>
      <c r="F22" s="42">
        <v>3.0</v>
      </c>
      <c r="G22" s="42">
        <v>3.0</v>
      </c>
      <c r="H22" s="42">
        <v>0.0</v>
      </c>
      <c r="I22" s="42">
        <v>0.0</v>
      </c>
      <c r="J22" s="42">
        <v>0.0</v>
      </c>
      <c r="K22" s="42">
        <v>4.0</v>
      </c>
      <c r="L22" s="42">
        <v>4.0</v>
      </c>
      <c r="M22" s="42">
        <v>6.0</v>
      </c>
      <c r="N22" s="42">
        <v>5.0</v>
      </c>
      <c r="O22" s="42">
        <v>5.0</v>
      </c>
      <c r="P22" s="165">
        <f t="array" ref="P22">O22/D22</f>
        <v>0.3125</v>
      </c>
      <c r="Q22" s="45">
        <f t="array" ref="Q22">(G22*1+H22*2+I22*3+J22*4)/E22</f>
        <v>0.2727272727</v>
      </c>
      <c r="R22" s="45">
        <f t="array" ref="R22">(F22+N22)/D22</f>
        <v>0.5</v>
      </c>
      <c r="S22" s="47">
        <f t="array" ref="S22">R22+Q22</f>
        <v>0.7727272727</v>
      </c>
      <c r="T22" s="166">
        <f t="array" ref="T22">O22/(D22-(F22+N22))</f>
        <v>0.625</v>
      </c>
      <c r="U22" s="49">
        <f t="array" ref="U22">RANK(R22,$R$4:$R$26)</f>
        <v>11</v>
      </c>
      <c r="V22" s="50">
        <f t="array" ref="V22">RANK(S22,$S$4:$S$26)</f>
        <v>17</v>
      </c>
      <c r="W22" s="167">
        <f t="array" ref="W22">RANK(C22,$C$4:$C$26)</f>
        <v>19</v>
      </c>
      <c r="X22" s="168"/>
      <c r="Y22" s="28">
        <v>5.0</v>
      </c>
      <c r="Z22" s="28">
        <v>0.0</v>
      </c>
      <c r="AA22" s="28">
        <v>0.0</v>
      </c>
      <c r="AB22" s="28">
        <v>0.0</v>
      </c>
      <c r="AC22" s="28">
        <v>0.0</v>
      </c>
      <c r="AD22" s="2"/>
      <c r="AE22" s="171" t="s">
        <v>47</v>
      </c>
      <c r="AF22" s="172">
        <v>0.36363636363636365</v>
      </c>
      <c r="AG22" s="172">
        <v>1.1079545454545454</v>
      </c>
      <c r="AH22" s="171">
        <v>3.0</v>
      </c>
      <c r="AI22" s="171">
        <v>7.0</v>
      </c>
      <c r="AJ22" s="171">
        <v>3.0</v>
      </c>
      <c r="AK22" s="2"/>
      <c r="AL22" s="2"/>
      <c r="AM22" s="2"/>
      <c r="AN22" s="2"/>
      <c r="AO22" s="2"/>
      <c r="AP22" s="2"/>
      <c r="AQ22" s="2"/>
      <c r="AR22" s="2"/>
    </row>
    <row r="23" ht="19.5" customHeight="1">
      <c r="A23" s="4" t="s">
        <v>53</v>
      </c>
      <c r="B23" s="42">
        <v>6.0</v>
      </c>
      <c r="C23" s="164">
        <f t="array" ref="C23">F23/E23</f>
        <v>0.2</v>
      </c>
      <c r="D23" s="42">
        <v>15.0</v>
      </c>
      <c r="E23" s="42">
        <v>10.0</v>
      </c>
      <c r="F23" s="42">
        <v>2.0</v>
      </c>
      <c r="G23" s="42">
        <v>1.0</v>
      </c>
      <c r="H23" s="42">
        <v>1.0</v>
      </c>
      <c r="I23" s="42">
        <v>0.0</v>
      </c>
      <c r="J23" s="42">
        <v>0.0</v>
      </c>
      <c r="K23" s="42">
        <v>2.0</v>
      </c>
      <c r="L23" s="42">
        <v>0.0</v>
      </c>
      <c r="M23" s="42">
        <v>1.0</v>
      </c>
      <c r="N23" s="42">
        <v>5.0</v>
      </c>
      <c r="O23" s="42">
        <v>4.0</v>
      </c>
      <c r="P23" s="165">
        <f t="array" ref="P23">O23/D23</f>
        <v>0.2666666667</v>
      </c>
      <c r="Q23" s="45">
        <f t="array" ref="Q23">(G23*1+H23*2+I23*3+J23*4)/E23</f>
        <v>0.3</v>
      </c>
      <c r="R23" s="45">
        <f t="array" ref="R23">(F23+N23)/D23</f>
        <v>0.4666666667</v>
      </c>
      <c r="S23" s="47">
        <f t="array" ref="S23">R23+Q23</f>
        <v>0.7666666667</v>
      </c>
      <c r="T23" s="170">
        <f t="array" ref="T23">O23/(D23-(F23+N23))</f>
        <v>0.5</v>
      </c>
      <c r="U23" s="49">
        <f t="array" ref="U23">RANK(R23,$R$4:$R$26)</f>
        <v>16</v>
      </c>
      <c r="V23" s="50">
        <f t="array" ref="V23">RANK(S23,$S$4:$S$26)</f>
        <v>18</v>
      </c>
      <c r="W23" s="167">
        <f t="array" ref="W23">RANK(C23,$C$4:$C$26)</f>
        <v>20</v>
      </c>
      <c r="X23" s="168"/>
      <c r="Y23" s="28">
        <v>5.0</v>
      </c>
      <c r="Z23" s="28">
        <v>0.0</v>
      </c>
      <c r="AA23" s="28">
        <v>0.0</v>
      </c>
      <c r="AB23" s="28">
        <v>0.0</v>
      </c>
      <c r="AC23" s="28">
        <v>0.0</v>
      </c>
      <c r="AD23" s="2"/>
      <c r="AE23" s="171" t="s">
        <v>48</v>
      </c>
      <c r="AF23" s="172">
        <v>0.3333333333333333</v>
      </c>
      <c r="AG23" s="172">
        <v>0.8160919540229885</v>
      </c>
      <c r="AH23" s="171">
        <v>4.0</v>
      </c>
      <c r="AI23" s="171">
        <v>10.0</v>
      </c>
      <c r="AJ23" s="171">
        <v>10.0</v>
      </c>
      <c r="AK23" s="2"/>
      <c r="AL23" s="2"/>
      <c r="AM23" s="2"/>
      <c r="AN23" s="2"/>
      <c r="AO23" s="2"/>
      <c r="AP23" s="2"/>
      <c r="AQ23" s="2"/>
      <c r="AR23" s="2"/>
    </row>
    <row r="24" ht="19.5" customHeight="1">
      <c r="A24" s="4" t="s">
        <v>54</v>
      </c>
      <c r="B24" s="42">
        <v>8.0</v>
      </c>
      <c r="C24" s="164">
        <f t="array" ref="C24">F24/E24</f>
        <v>0.1111111111</v>
      </c>
      <c r="D24" s="42">
        <v>16.0</v>
      </c>
      <c r="E24" s="42">
        <v>9.0</v>
      </c>
      <c r="F24" s="42">
        <v>1.0</v>
      </c>
      <c r="G24" s="42">
        <v>1.0</v>
      </c>
      <c r="H24" s="42">
        <v>0.0</v>
      </c>
      <c r="I24" s="42">
        <v>0.0</v>
      </c>
      <c r="J24" s="42">
        <v>0.0</v>
      </c>
      <c r="K24" s="42">
        <v>3.0</v>
      </c>
      <c r="L24" s="42">
        <v>1.0</v>
      </c>
      <c r="M24" s="42">
        <v>1.0</v>
      </c>
      <c r="N24" s="42">
        <v>7.0</v>
      </c>
      <c r="O24" s="42">
        <v>6.0</v>
      </c>
      <c r="P24" s="169">
        <f t="array" ref="P24">O24/D24</f>
        <v>0.375</v>
      </c>
      <c r="Q24" s="45">
        <f t="array" ref="Q24">(G24*1+H24*2+I24*3+J24*4)/E24</f>
        <v>0.1111111111</v>
      </c>
      <c r="R24" s="45">
        <f t="array" ref="R24">(F24+N24)/D24</f>
        <v>0.5</v>
      </c>
      <c r="S24" s="47">
        <f t="array" ref="S24">R24+Q24</f>
        <v>0.6111111111</v>
      </c>
      <c r="T24" s="170">
        <f t="array" ref="T24">O24/(D24-(F24+N24))</f>
        <v>0.75</v>
      </c>
      <c r="U24" s="49">
        <f t="array" ref="U24">RANK(R24,$R$4:$R$26)</f>
        <v>11</v>
      </c>
      <c r="V24" s="50">
        <f t="array" ref="V24">RANK(S24,$S$4:$S$26)</f>
        <v>21</v>
      </c>
      <c r="W24" s="167">
        <f t="array" ref="W24">RANK(C24,$C$4:$C$26)</f>
        <v>21</v>
      </c>
      <c r="X24" s="168"/>
      <c r="Y24" s="28">
        <v>4.0</v>
      </c>
      <c r="Z24" s="28">
        <v>3.0</v>
      </c>
      <c r="AA24" s="28">
        <v>0.0</v>
      </c>
      <c r="AB24" s="28">
        <v>0.0</v>
      </c>
      <c r="AC24" s="28">
        <v>0.0</v>
      </c>
      <c r="AD24" s="2"/>
      <c r="AE24" s="171" t="s">
        <v>49</v>
      </c>
      <c r="AF24" s="172">
        <v>0.3333333333333333</v>
      </c>
      <c r="AG24" s="172">
        <v>0.7555555555555555</v>
      </c>
      <c r="AH24" s="171">
        <v>6.0</v>
      </c>
      <c r="AI24" s="171">
        <v>6.0</v>
      </c>
      <c r="AJ24" s="171">
        <v>3.0</v>
      </c>
      <c r="AK24" s="2"/>
      <c r="AL24" s="2"/>
      <c r="AM24" s="2"/>
      <c r="AN24" s="2"/>
      <c r="AO24" s="2"/>
      <c r="AP24" s="2"/>
      <c r="AQ24" s="2"/>
      <c r="AR24" s="2"/>
    </row>
    <row r="25" ht="19.5" customHeight="1">
      <c r="A25" s="4" t="s">
        <v>55</v>
      </c>
      <c r="B25" s="42">
        <v>1.0</v>
      </c>
      <c r="C25" s="164">
        <f t="array" ref="C25">F25/E25</f>
        <v>0</v>
      </c>
      <c r="D25" s="42">
        <v>2.0</v>
      </c>
      <c r="E25" s="42">
        <v>2.0</v>
      </c>
      <c r="F25" s="42">
        <v>0.0</v>
      </c>
      <c r="G25" s="42">
        <v>0.0</v>
      </c>
      <c r="H25" s="42">
        <v>0.0</v>
      </c>
      <c r="I25" s="42">
        <v>0.0</v>
      </c>
      <c r="J25" s="42">
        <v>0.0</v>
      </c>
      <c r="K25" s="42">
        <v>0.0</v>
      </c>
      <c r="L25" s="42">
        <v>0.0</v>
      </c>
      <c r="M25" s="42">
        <v>0.0</v>
      </c>
      <c r="N25" s="42">
        <v>0.0</v>
      </c>
      <c r="O25" s="42">
        <v>1.0</v>
      </c>
      <c r="P25" s="165">
        <f t="array" ref="P25">O25/D25</f>
        <v>0.5</v>
      </c>
      <c r="Q25" s="45">
        <f t="array" ref="Q25">(G25*1+H25*2+I25*3+J25*4)/E25</f>
        <v>0</v>
      </c>
      <c r="R25" s="45">
        <f t="array" ref="R25">(F25+N25)/D25</f>
        <v>0</v>
      </c>
      <c r="S25" s="47">
        <f t="array" ref="S25">R25+Q25</f>
        <v>0</v>
      </c>
      <c r="T25" s="166">
        <f t="array" ref="T25">O25/(D25-(F25+N25))</f>
        <v>0.5</v>
      </c>
      <c r="U25" s="49">
        <f t="array" ref="U25">RANK(R25,$R$4:$R$26)</f>
        <v>23</v>
      </c>
      <c r="V25" s="50">
        <f t="array" ref="V25">RANK(S25,$S$4:$S$26)</f>
        <v>23</v>
      </c>
      <c r="W25" s="167">
        <f t="array" ref="W25">RANK(C25,$C$4:$C$26)</f>
        <v>22</v>
      </c>
      <c r="X25" s="168"/>
      <c r="Y25" s="28">
        <v>0.0</v>
      </c>
      <c r="Z25" s="28">
        <v>0.0</v>
      </c>
      <c r="AA25" s="28">
        <v>0.0</v>
      </c>
      <c r="AB25" s="28">
        <v>0.0</v>
      </c>
      <c r="AC25" s="28">
        <v>0.0</v>
      </c>
      <c r="AD25" s="2"/>
      <c r="AE25" s="171" t="s">
        <v>50</v>
      </c>
      <c r="AF25" s="172">
        <v>0.3</v>
      </c>
      <c r="AG25" s="172">
        <v>0.96</v>
      </c>
      <c r="AH25" s="171">
        <v>10.0</v>
      </c>
      <c r="AI25" s="171">
        <v>7.0</v>
      </c>
      <c r="AJ25" s="171">
        <v>5.0</v>
      </c>
      <c r="AK25" s="2"/>
      <c r="AL25" s="2"/>
      <c r="AM25" s="2"/>
      <c r="AN25" s="2"/>
      <c r="AO25" s="2"/>
      <c r="AP25" s="2"/>
      <c r="AQ25" s="2"/>
      <c r="AR25" s="2"/>
    </row>
    <row r="26" ht="19.5" customHeight="1">
      <c r="A26" s="4" t="s">
        <v>56</v>
      </c>
      <c r="B26" s="42">
        <v>2.0</v>
      </c>
      <c r="C26" s="164">
        <f t="array" ref="C26">F26/E26</f>
        <v>0</v>
      </c>
      <c r="D26" s="42">
        <v>4.0</v>
      </c>
      <c r="E26" s="42">
        <v>3.0</v>
      </c>
      <c r="F26" s="42">
        <v>0.0</v>
      </c>
      <c r="G26" s="42">
        <v>0.0</v>
      </c>
      <c r="H26" s="42">
        <v>0.0</v>
      </c>
      <c r="I26" s="42">
        <v>0.0</v>
      </c>
      <c r="J26" s="42">
        <v>0.0</v>
      </c>
      <c r="K26" s="42">
        <v>0.0</v>
      </c>
      <c r="L26" s="42">
        <v>0.0</v>
      </c>
      <c r="M26" s="42">
        <v>2.0</v>
      </c>
      <c r="N26" s="42">
        <v>1.0</v>
      </c>
      <c r="O26" s="42">
        <v>0.0</v>
      </c>
      <c r="P26" s="165">
        <f t="array" ref="P26">O26/D26</f>
        <v>0</v>
      </c>
      <c r="Q26" s="45">
        <f t="array" ref="Q26">(G26*1+H26*2+I26*3+J26*4)/E26</f>
        <v>0</v>
      </c>
      <c r="R26" s="45">
        <f t="array" ref="R26">(F26+N26)/D26</f>
        <v>0.25</v>
      </c>
      <c r="S26" s="47">
        <f t="array" ref="S26">R26+Q26</f>
        <v>0.25</v>
      </c>
      <c r="T26" s="166">
        <f t="array" ref="T26">O26/(D26-(F26+N26))</f>
        <v>0</v>
      </c>
      <c r="U26" s="49">
        <f t="array" ref="U26">RANK(R26,$R$4:$R$26)</f>
        <v>22</v>
      </c>
      <c r="V26" s="50">
        <f t="array" ref="V26">RANK(S26,$S$4:$S$26)</f>
        <v>22</v>
      </c>
      <c r="W26" s="167">
        <f t="array" ref="W26">RANK(C26,$C$4:$C$26)</f>
        <v>22</v>
      </c>
      <c r="X26" s="168"/>
      <c r="Y26" s="28">
        <v>1.0</v>
      </c>
      <c r="Z26" s="28">
        <v>0.0</v>
      </c>
      <c r="AA26" s="28">
        <v>0.0</v>
      </c>
      <c r="AB26" s="28">
        <v>0.0</v>
      </c>
      <c r="AC26" s="28">
        <v>0.0</v>
      </c>
      <c r="AD26" s="2"/>
      <c r="AE26" s="171" t="s">
        <v>22</v>
      </c>
      <c r="AF26" s="172">
        <v>0.29411764705882354</v>
      </c>
      <c r="AG26" s="172">
        <v>0.6441176470588235</v>
      </c>
      <c r="AH26" s="171">
        <v>2.0</v>
      </c>
      <c r="AI26" s="171">
        <v>4.0</v>
      </c>
      <c r="AJ26" s="171">
        <v>3.0</v>
      </c>
      <c r="AK26" s="2"/>
      <c r="AL26" s="2"/>
      <c r="AM26" s="2"/>
      <c r="AN26" s="2"/>
      <c r="AO26" s="2"/>
      <c r="AP26" s="2"/>
      <c r="AQ26" s="2"/>
      <c r="AR26" s="2"/>
    </row>
    <row r="27" ht="19.5" customHeight="1">
      <c r="A27" s="61" t="s">
        <v>121</v>
      </c>
      <c r="B27" s="79"/>
      <c r="C27" s="125">
        <f t="array" ref="C27">F27/E27</f>
        <v>0.4088291747</v>
      </c>
      <c r="D27" s="79">
        <f t="array" ref="D27">SUM(D4:D26)</f>
        <v>663</v>
      </c>
      <c r="E27" s="79">
        <f t="array" ref="E27">SUM(E4:E26)</f>
        <v>521</v>
      </c>
      <c r="F27" s="79">
        <f t="array" ref="F27">SUM(F4:F26)</f>
        <v>213</v>
      </c>
      <c r="G27" s="79">
        <f t="array" ref="G27">SUM(G4:G26)</f>
        <v>157</v>
      </c>
      <c r="H27" s="79">
        <f t="array" ref="H27">SUM(H4:H26)</f>
        <v>44</v>
      </c>
      <c r="I27" s="79">
        <f t="array" ref="I27">SUM(I4:I26)</f>
        <v>10</v>
      </c>
      <c r="J27" s="79">
        <f t="array" ref="J27">SUM(J4:J26)</f>
        <v>4</v>
      </c>
      <c r="K27" s="79">
        <f t="array" ref="K27">SUM(K4:K26)</f>
        <v>230</v>
      </c>
      <c r="L27" s="79">
        <f t="array" ref="L27">SUM(L4:L26)</f>
        <v>179</v>
      </c>
      <c r="M27" s="79">
        <f t="array" ref="M27">SUM(M4:M26)</f>
        <v>186</v>
      </c>
      <c r="N27" s="79">
        <f t="array" ref="N27">SUM(N4:N26)</f>
        <v>123</v>
      </c>
      <c r="O27" s="79">
        <f t="array" ref="O27">SUM(O4:O26)</f>
        <v>84</v>
      </c>
      <c r="P27" s="64">
        <f t="array" ref="P27">O27/D27</f>
        <v>0.1266968326</v>
      </c>
      <c r="Q27" s="125"/>
      <c r="R27" s="125"/>
      <c r="S27" s="122"/>
      <c r="T27" s="63"/>
      <c r="U27" s="63"/>
      <c r="V27" s="63"/>
      <c r="W27" s="63"/>
      <c r="X27" s="163"/>
      <c r="Y27" s="173">
        <f t="array" ref="Y27">SUM(Y4:Y26)</f>
        <v>61</v>
      </c>
      <c r="Z27" s="173">
        <f t="array" ref="Z27">SUM(Z4:Z26)</f>
        <v>18</v>
      </c>
      <c r="AA27" s="173">
        <f t="array" ref="AA27">SUM(AA4:AA26)</f>
        <v>2</v>
      </c>
      <c r="AB27" s="173">
        <f t="array" ref="AB27">SUM(AB4:AB26)</f>
        <v>0</v>
      </c>
      <c r="AC27" s="173">
        <f t="array" ref="AC27">SUM(AC4:AC26)</f>
        <v>0</v>
      </c>
      <c r="AD27" s="2"/>
      <c r="AE27" s="171" t="s">
        <v>51</v>
      </c>
      <c r="AF27" s="172">
        <v>0.2777777777777778</v>
      </c>
      <c r="AG27" s="172">
        <v>0.799645390070922</v>
      </c>
      <c r="AH27" s="171">
        <v>11.0</v>
      </c>
      <c r="AI27" s="171">
        <v>14.0</v>
      </c>
      <c r="AJ27" s="171">
        <v>11.0</v>
      </c>
      <c r="AK27" s="2"/>
      <c r="AL27" s="2"/>
      <c r="AM27" s="2"/>
      <c r="AN27" s="2"/>
      <c r="AO27" s="2"/>
      <c r="AP27" s="2"/>
      <c r="AQ27" s="2"/>
      <c r="AR27" s="2"/>
    </row>
    <row r="28" ht="16.5" customHeight="1">
      <c r="A28" s="174"/>
      <c r="B28" s="175"/>
      <c r="C28" s="175"/>
      <c r="D28" s="175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2"/>
      <c r="Y28" s="175"/>
      <c r="Z28" s="175"/>
      <c r="AA28" s="175"/>
      <c r="AB28" s="175"/>
      <c r="AC28" s="176"/>
      <c r="AD28" s="2"/>
      <c r="AE28" s="171" t="s">
        <v>52</v>
      </c>
      <c r="AF28" s="172">
        <v>0.2727272727272727</v>
      </c>
      <c r="AG28" s="172">
        <v>0.7727272727272727</v>
      </c>
      <c r="AH28" s="171">
        <v>4.0</v>
      </c>
      <c r="AI28" s="171">
        <v>4.0</v>
      </c>
      <c r="AJ28" s="171">
        <v>6.0</v>
      </c>
      <c r="AK28" s="2"/>
      <c r="AL28" s="2"/>
      <c r="AM28" s="2"/>
      <c r="AN28" s="2"/>
      <c r="AO28" s="2"/>
      <c r="AP28" s="2"/>
      <c r="AQ28" s="2"/>
      <c r="AR28" s="2"/>
    </row>
    <row r="29" ht="17.25" customHeight="1">
      <c r="A29" s="160" t="s">
        <v>122</v>
      </c>
      <c r="B29" s="177"/>
      <c r="C29" s="177"/>
      <c r="D29" s="177"/>
      <c r="E29" s="177"/>
      <c r="F29" s="177"/>
      <c r="G29" s="177"/>
      <c r="H29" s="177"/>
      <c r="I29" s="177"/>
      <c r="J29" s="177"/>
      <c r="K29" s="177"/>
      <c r="L29" s="177"/>
      <c r="M29" s="177"/>
      <c r="N29" s="177"/>
      <c r="O29" s="177"/>
      <c r="P29" s="177"/>
      <c r="Q29" s="177"/>
      <c r="R29" s="161"/>
      <c r="S29" s="161"/>
      <c r="T29" s="161"/>
      <c r="U29" s="161"/>
      <c r="V29" s="161"/>
      <c r="W29" s="161"/>
      <c r="X29" s="2"/>
      <c r="Y29" s="161"/>
      <c r="Z29" s="161"/>
      <c r="AA29" s="2"/>
      <c r="AB29" s="2"/>
      <c r="AC29" s="178"/>
      <c r="AD29" s="2"/>
      <c r="AE29" s="171" t="s">
        <v>53</v>
      </c>
      <c r="AF29" s="172">
        <v>0.2</v>
      </c>
      <c r="AG29" s="172">
        <v>0.7666666666666666</v>
      </c>
      <c r="AH29" s="171">
        <v>0.0</v>
      </c>
      <c r="AI29" s="171">
        <v>2.0</v>
      </c>
      <c r="AJ29" s="171">
        <v>1.0</v>
      </c>
      <c r="AK29" s="2"/>
      <c r="AL29" s="2"/>
      <c r="AM29" s="2"/>
      <c r="AN29" s="2"/>
      <c r="AO29" s="2"/>
      <c r="AP29" s="2"/>
      <c r="AQ29" s="2"/>
      <c r="AR29" s="2"/>
    </row>
    <row r="30" ht="34.5" customHeight="1">
      <c r="A30" s="4" t="s">
        <v>1</v>
      </c>
      <c r="B30" s="4" t="s">
        <v>104</v>
      </c>
      <c r="C30" s="4" t="s">
        <v>123</v>
      </c>
      <c r="D30" s="4" t="s">
        <v>124</v>
      </c>
      <c r="E30" s="4" t="s">
        <v>125</v>
      </c>
      <c r="F30" s="4" t="s">
        <v>126</v>
      </c>
      <c r="G30" s="4" t="s">
        <v>106</v>
      </c>
      <c r="H30" s="4" t="s">
        <v>2</v>
      </c>
      <c r="I30" s="4" t="s">
        <v>127</v>
      </c>
      <c r="J30" s="4" t="s">
        <v>128</v>
      </c>
      <c r="K30" s="4" t="s">
        <v>129</v>
      </c>
      <c r="L30" s="4" t="s">
        <v>130</v>
      </c>
      <c r="M30" s="4" t="s">
        <v>4</v>
      </c>
      <c r="N30" s="4" t="s">
        <v>131</v>
      </c>
      <c r="O30" s="4" t="s">
        <v>132</v>
      </c>
      <c r="P30" s="4" t="s">
        <v>3</v>
      </c>
      <c r="Q30" s="4" t="s">
        <v>6</v>
      </c>
      <c r="R30" s="4" t="s">
        <v>5</v>
      </c>
      <c r="S30" s="4" t="s">
        <v>183</v>
      </c>
      <c r="T30" s="4" t="s">
        <v>134</v>
      </c>
      <c r="U30" s="4" t="s">
        <v>135</v>
      </c>
      <c r="V30" s="4" t="s">
        <v>7</v>
      </c>
      <c r="W30" s="4" t="s">
        <v>184</v>
      </c>
      <c r="X30" s="163"/>
      <c r="Y30" s="4" t="s">
        <v>185</v>
      </c>
      <c r="Z30" s="4" t="s">
        <v>186</v>
      </c>
      <c r="AA30" s="179"/>
      <c r="AB30" s="2"/>
      <c r="AC30" s="178"/>
      <c r="AD30" s="2"/>
      <c r="AE30" s="171" t="s">
        <v>54</v>
      </c>
      <c r="AF30" s="172">
        <v>0.1111111111111111</v>
      </c>
      <c r="AG30" s="172">
        <v>0.6111111111111112</v>
      </c>
      <c r="AH30" s="171">
        <v>1.0</v>
      </c>
      <c r="AI30" s="171">
        <v>3.0</v>
      </c>
      <c r="AJ30" s="171">
        <v>1.0</v>
      </c>
      <c r="AK30" s="2"/>
      <c r="AL30" s="2"/>
      <c r="AM30" s="2"/>
      <c r="AN30" s="2"/>
      <c r="AO30" s="2"/>
      <c r="AP30" s="2"/>
      <c r="AQ30" s="2"/>
      <c r="AR30" s="2"/>
    </row>
    <row r="31" ht="19.5" customHeight="1">
      <c r="A31" s="4" t="s">
        <v>19</v>
      </c>
      <c r="B31" s="42">
        <v>11.0</v>
      </c>
      <c r="C31" s="42">
        <v>3.0</v>
      </c>
      <c r="D31" s="42">
        <v>0.0</v>
      </c>
      <c r="E31" s="42">
        <v>0.0</v>
      </c>
      <c r="F31" s="42">
        <v>175.0</v>
      </c>
      <c r="G31" s="42">
        <v>137.0</v>
      </c>
      <c r="H31" s="70">
        <v>28.0</v>
      </c>
      <c r="I31" s="42">
        <v>52.0</v>
      </c>
      <c r="J31" s="42">
        <v>1.0</v>
      </c>
      <c r="K31" s="180">
        <v>28.0</v>
      </c>
      <c r="L31" s="180">
        <v>9.0</v>
      </c>
      <c r="M31" s="42">
        <v>23.0</v>
      </c>
      <c r="N31" s="42">
        <v>48.0</v>
      </c>
      <c r="O31" s="42">
        <v>37.0</v>
      </c>
      <c r="P31" s="181">
        <f t="array" ref="P31">O31*9/H31</f>
        <v>11.89285714</v>
      </c>
      <c r="Q31" s="72">
        <f t="array" ref="Q31">(K31+L31)/H31</f>
        <v>1.321428571</v>
      </c>
      <c r="R31" s="73">
        <f t="array" ref="R31">I31/H31</f>
        <v>1.857142857</v>
      </c>
      <c r="S31" s="73">
        <f t="array" ref="S31">H31/B31</f>
        <v>2.545454545</v>
      </c>
      <c r="T31" s="72">
        <f t="array" ref="T31">M31/H31</f>
        <v>0.8214285714</v>
      </c>
      <c r="U31" s="75">
        <f t="array" ref="U31">O31/N31</f>
        <v>0.7708333333</v>
      </c>
      <c r="V31" s="72">
        <f t="array" ref="V31">(I31+K31+L31)/H31</f>
        <v>3.178571429</v>
      </c>
      <c r="W31" s="182">
        <f t="array" ref="W31">(L31+K31)/F31*100</f>
        <v>21.14285714</v>
      </c>
      <c r="X31" s="183"/>
      <c r="Y31" s="42">
        <v>1.0</v>
      </c>
      <c r="Z31" s="42">
        <v>0.0</v>
      </c>
      <c r="AA31" s="179"/>
      <c r="AB31" s="2"/>
      <c r="AC31" s="178"/>
      <c r="AD31" s="2"/>
      <c r="AE31" s="171" t="s">
        <v>55</v>
      </c>
      <c r="AF31" s="172">
        <v>0.0</v>
      </c>
      <c r="AG31" s="172">
        <v>0.0</v>
      </c>
      <c r="AH31" s="171">
        <v>0.0</v>
      </c>
      <c r="AI31" s="171">
        <v>0.0</v>
      </c>
      <c r="AJ31" s="171">
        <v>0.0</v>
      </c>
      <c r="AK31" s="2"/>
      <c r="AL31" s="2"/>
      <c r="AM31" s="2"/>
      <c r="AN31" s="2"/>
      <c r="AO31" s="2"/>
      <c r="AP31" s="2"/>
      <c r="AQ31" s="2"/>
      <c r="AR31" s="2"/>
    </row>
    <row r="32" ht="19.5" customHeight="1">
      <c r="A32" s="4" t="s">
        <v>20</v>
      </c>
      <c r="B32" s="42">
        <v>8.0</v>
      </c>
      <c r="C32" s="42">
        <v>4.0</v>
      </c>
      <c r="D32" s="42">
        <v>2.0</v>
      </c>
      <c r="E32" s="42">
        <v>0.0</v>
      </c>
      <c r="F32" s="42">
        <v>118.0</v>
      </c>
      <c r="G32" s="42">
        <v>103.0</v>
      </c>
      <c r="H32" s="70">
        <v>25.0</v>
      </c>
      <c r="I32" s="42">
        <v>25.0</v>
      </c>
      <c r="J32" s="42">
        <v>0.0</v>
      </c>
      <c r="K32" s="180">
        <v>12.0</v>
      </c>
      <c r="L32" s="180">
        <v>2.0</v>
      </c>
      <c r="M32" s="42">
        <v>29.0</v>
      </c>
      <c r="N32" s="42">
        <v>24.0</v>
      </c>
      <c r="O32" s="42">
        <v>11.0</v>
      </c>
      <c r="P32" s="181">
        <f t="array" ref="P32">O32*9/H32</f>
        <v>3.96</v>
      </c>
      <c r="Q32" s="72">
        <f t="array" ref="Q32">(K32+L32)/H32</f>
        <v>0.56</v>
      </c>
      <c r="R32" s="73">
        <f t="array" ref="R32">I32/H32</f>
        <v>1</v>
      </c>
      <c r="S32" s="73">
        <f t="array" ref="S32">H32/B32</f>
        <v>3.125</v>
      </c>
      <c r="T32" s="72">
        <f t="array" ref="T32">M32/H32</f>
        <v>1.16</v>
      </c>
      <c r="U32" s="75">
        <f t="array" ref="U32">O32/N32</f>
        <v>0.4583333333</v>
      </c>
      <c r="V32" s="72">
        <f t="array" ref="V32">(I32+K32+L32)/H32</f>
        <v>1.56</v>
      </c>
      <c r="W32" s="182">
        <f t="array" ref="W32">(L32+K32)/F32*100</f>
        <v>11.86440678</v>
      </c>
      <c r="X32" s="183"/>
      <c r="Y32" s="42">
        <v>0.0</v>
      </c>
      <c r="Z32" s="42">
        <v>0.0</v>
      </c>
      <c r="AA32" s="179"/>
      <c r="AB32" s="2"/>
      <c r="AC32" s="178"/>
      <c r="AD32" s="2"/>
      <c r="AE32" s="171" t="s">
        <v>56</v>
      </c>
      <c r="AF32" s="172">
        <v>0.0</v>
      </c>
      <c r="AG32" s="172">
        <v>0.25</v>
      </c>
      <c r="AH32" s="171">
        <v>0.0</v>
      </c>
      <c r="AI32" s="171">
        <v>0.0</v>
      </c>
      <c r="AJ32" s="171">
        <v>2.0</v>
      </c>
      <c r="AK32" s="2"/>
      <c r="AL32" s="2"/>
      <c r="AM32" s="2"/>
      <c r="AN32" s="2"/>
      <c r="AO32" s="2"/>
      <c r="AP32" s="2"/>
      <c r="AQ32" s="2"/>
      <c r="AR32" s="2"/>
    </row>
    <row r="33" ht="19.5" customHeight="1">
      <c r="A33" s="4" t="s">
        <v>21</v>
      </c>
      <c r="B33" s="42">
        <v>12.0</v>
      </c>
      <c r="C33" s="42">
        <v>2.0</v>
      </c>
      <c r="D33" s="42">
        <v>6.0</v>
      </c>
      <c r="E33" s="42">
        <v>0.0</v>
      </c>
      <c r="F33" s="42">
        <v>170.0</v>
      </c>
      <c r="G33" s="42">
        <v>119.0</v>
      </c>
      <c r="H33" s="70">
        <v>21.6666666666667</v>
      </c>
      <c r="I33" s="42">
        <v>40.0</v>
      </c>
      <c r="J33" s="42">
        <v>1.0</v>
      </c>
      <c r="K33" s="180">
        <v>42.0</v>
      </c>
      <c r="L33" s="180">
        <v>7.0</v>
      </c>
      <c r="M33" s="42">
        <v>29.0</v>
      </c>
      <c r="N33" s="42">
        <v>75.0</v>
      </c>
      <c r="O33" s="42">
        <v>45.0</v>
      </c>
      <c r="P33" s="181">
        <f t="array" ref="P33">O33*9/H33</f>
        <v>18.69230769</v>
      </c>
      <c r="Q33" s="72">
        <f t="array" ref="Q33">(K33+L33)/H33</f>
        <v>2.261538462</v>
      </c>
      <c r="R33" s="73">
        <f t="array" ref="R33">I33/H33</f>
        <v>1.846153846</v>
      </c>
      <c r="S33" s="73">
        <f t="array" ref="S33">H33/B33</f>
        <v>1.805555556</v>
      </c>
      <c r="T33" s="72">
        <f t="array" ref="T33">M33/H33</f>
        <v>1.338461538</v>
      </c>
      <c r="U33" s="75">
        <f t="array" ref="U33">O33/N33</f>
        <v>0.6</v>
      </c>
      <c r="V33" s="72">
        <f t="array" ref="V33">(I33+K33+L33)/H33</f>
        <v>4.107692308</v>
      </c>
      <c r="W33" s="182">
        <f t="array" ref="W33">(L33+K33)/F33*100</f>
        <v>28.82352941</v>
      </c>
      <c r="X33" s="183"/>
      <c r="Y33" s="42">
        <v>7.0</v>
      </c>
      <c r="Z33" s="42">
        <v>0.0</v>
      </c>
      <c r="AA33" s="179"/>
      <c r="AB33" s="2"/>
      <c r="AC33" s="178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</row>
    <row r="34" ht="19.5" customHeight="1">
      <c r="A34" s="4" t="s">
        <v>22</v>
      </c>
      <c r="B34" s="42">
        <v>7.0</v>
      </c>
      <c r="C34" s="42">
        <v>2.0</v>
      </c>
      <c r="D34" s="42">
        <v>1.0</v>
      </c>
      <c r="E34" s="42">
        <v>0.0</v>
      </c>
      <c r="F34" s="42">
        <v>94.0</v>
      </c>
      <c r="G34" s="42">
        <v>64.0</v>
      </c>
      <c r="H34" s="70">
        <v>11.6666666</v>
      </c>
      <c r="I34" s="42">
        <v>31.0</v>
      </c>
      <c r="J34" s="42">
        <v>1.0</v>
      </c>
      <c r="K34" s="180">
        <v>24.0</v>
      </c>
      <c r="L34" s="180">
        <v>4.0</v>
      </c>
      <c r="M34" s="42">
        <v>11.0</v>
      </c>
      <c r="N34" s="42">
        <v>36.0</v>
      </c>
      <c r="O34" s="42">
        <v>26.0</v>
      </c>
      <c r="P34" s="181">
        <f t="array" ref="P34">O34*9/H34</f>
        <v>20.05714297</v>
      </c>
      <c r="Q34" s="72">
        <f t="array" ref="Q34">(K34+L34)/H34</f>
        <v>2.400000014</v>
      </c>
      <c r="R34" s="73">
        <f t="array" ref="R34">I34/H34</f>
        <v>2.657142872</v>
      </c>
      <c r="S34" s="73">
        <f t="array" ref="S34">H34/B34</f>
        <v>1.666666657</v>
      </c>
      <c r="T34" s="72">
        <f t="array" ref="T34">M34/H34</f>
        <v>0.9428571482</v>
      </c>
      <c r="U34" s="75">
        <f t="array" ref="U34">O34/N34</f>
        <v>0.7222222222</v>
      </c>
      <c r="V34" s="72">
        <f t="array" ref="V34">(I34+K34+L34)/H34</f>
        <v>5.057142886</v>
      </c>
      <c r="W34" s="182">
        <f t="array" ref="W34">(L34+K34)/F34*100</f>
        <v>29.78723404</v>
      </c>
      <c r="X34" s="183"/>
      <c r="Y34" s="42">
        <v>0.0</v>
      </c>
      <c r="Z34" s="42">
        <v>0.0</v>
      </c>
      <c r="AA34" s="179"/>
      <c r="AB34" s="2"/>
      <c r="AC34" s="178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</row>
    <row r="35" ht="19.5" customHeight="1">
      <c r="A35" s="4" t="s">
        <v>23</v>
      </c>
      <c r="B35" s="42">
        <v>7.0</v>
      </c>
      <c r="C35" s="42">
        <v>0.0</v>
      </c>
      <c r="D35" s="42">
        <v>0.0</v>
      </c>
      <c r="E35" s="42">
        <v>0.0</v>
      </c>
      <c r="F35" s="42">
        <v>60.0</v>
      </c>
      <c r="G35" s="42">
        <v>49.0</v>
      </c>
      <c r="H35" s="70">
        <v>9.333333333</v>
      </c>
      <c r="I35" s="42">
        <v>20.0</v>
      </c>
      <c r="J35" s="42">
        <v>0.0</v>
      </c>
      <c r="K35" s="180">
        <v>9.0</v>
      </c>
      <c r="L35" s="180">
        <v>2.0</v>
      </c>
      <c r="M35" s="42">
        <v>10.0</v>
      </c>
      <c r="N35" s="42">
        <v>22.0</v>
      </c>
      <c r="O35" s="42">
        <v>19.0</v>
      </c>
      <c r="P35" s="181">
        <f t="array" ref="P35">O35*9/H35</f>
        <v>18.32142857</v>
      </c>
      <c r="Q35" s="72">
        <f t="array" ref="Q35">(K35+L35)/H35</f>
        <v>1.178571429</v>
      </c>
      <c r="R35" s="73">
        <f t="array" ref="R35">I35/H35</f>
        <v>2.142857143</v>
      </c>
      <c r="S35" s="73">
        <f t="array" ref="S35">H35/B35</f>
        <v>1.333333333</v>
      </c>
      <c r="T35" s="72">
        <f t="array" ref="T35">M35/H35</f>
        <v>1.071428571</v>
      </c>
      <c r="U35" s="75">
        <f t="array" ref="U35">O35/N35</f>
        <v>0.8636363636</v>
      </c>
      <c r="V35" s="72">
        <f t="array" ref="V35">(I35+K35+L35)/H35</f>
        <v>3.321428572</v>
      </c>
      <c r="W35" s="182">
        <f t="array" ref="W35">(L35+K35)/F35*100</f>
        <v>18.33333333</v>
      </c>
      <c r="X35" s="183"/>
      <c r="Y35" s="42">
        <v>0.0</v>
      </c>
      <c r="Z35" s="42">
        <v>0.0</v>
      </c>
      <c r="AA35" s="179"/>
      <c r="AB35" s="2"/>
      <c r="AC35" s="178"/>
      <c r="AD35" s="2"/>
      <c r="AE35" s="171" t="s">
        <v>1</v>
      </c>
      <c r="AF35" s="171" t="s">
        <v>104</v>
      </c>
      <c r="AG35" s="171" t="s">
        <v>123</v>
      </c>
      <c r="AH35" s="171" t="s">
        <v>124</v>
      </c>
      <c r="AI35" s="171" t="s">
        <v>126</v>
      </c>
      <c r="AJ35" s="171" t="s">
        <v>127</v>
      </c>
      <c r="AK35" s="171" t="s">
        <v>129</v>
      </c>
      <c r="AL35" s="171" t="s">
        <v>130</v>
      </c>
      <c r="AM35" s="171" t="s">
        <v>4</v>
      </c>
      <c r="AN35" s="171" t="s">
        <v>132</v>
      </c>
      <c r="AO35" s="171" t="s">
        <v>3</v>
      </c>
      <c r="AP35" s="2"/>
      <c r="AQ35" s="2"/>
      <c r="AR35" s="2"/>
    </row>
    <row r="36" ht="19.5" customHeight="1">
      <c r="A36" s="4" t="s">
        <v>24</v>
      </c>
      <c r="B36" s="42">
        <v>7.0</v>
      </c>
      <c r="C36" s="42">
        <v>1.0</v>
      </c>
      <c r="D36" s="42">
        <v>2.0</v>
      </c>
      <c r="E36" s="42">
        <v>0.0</v>
      </c>
      <c r="F36" s="42">
        <v>68.0</v>
      </c>
      <c r="G36" s="42">
        <v>53.0</v>
      </c>
      <c r="H36" s="70">
        <v>7.333332666</v>
      </c>
      <c r="I36" s="42">
        <v>22.0</v>
      </c>
      <c r="J36" s="42">
        <v>0.0</v>
      </c>
      <c r="K36" s="180">
        <v>5.0</v>
      </c>
      <c r="L36" s="180">
        <v>9.0</v>
      </c>
      <c r="M36" s="42">
        <v>13.0</v>
      </c>
      <c r="N36" s="42">
        <v>34.0</v>
      </c>
      <c r="O36" s="42">
        <v>24.0</v>
      </c>
      <c r="P36" s="181">
        <f t="array" ref="P36">O36*9/H36</f>
        <v>29.45454813</v>
      </c>
      <c r="Q36" s="11">
        <f t="array" ref="Q36">(K36+L36)/H36</f>
        <v>1.909091083</v>
      </c>
      <c r="R36" s="13">
        <f t="array" ref="R36">I36/H36</f>
        <v>3.000000273</v>
      </c>
      <c r="S36" s="13">
        <f t="array" ref="S36">H36/B36</f>
        <v>1.047618952</v>
      </c>
      <c r="T36" s="11">
        <f t="array" ref="T36">M36/H36</f>
        <v>1.772727434</v>
      </c>
      <c r="U36" s="184">
        <f t="array" ref="U36">O36/N36</f>
        <v>0.7058823529</v>
      </c>
      <c r="V36" s="11">
        <f t="array" ref="V36">(I36+K36+L36)/H36</f>
        <v>4.909091356</v>
      </c>
      <c r="W36" s="185">
        <f t="array" ref="W36">(L36+K36)/F36*100</f>
        <v>20.58823529</v>
      </c>
      <c r="X36" s="186"/>
      <c r="Y36" s="42">
        <v>2.0</v>
      </c>
      <c r="Z36" s="42">
        <v>0.0</v>
      </c>
      <c r="AA36" s="179"/>
      <c r="AB36" s="2"/>
      <c r="AC36" s="178"/>
      <c r="AD36" s="2"/>
      <c r="AE36" s="171" t="s">
        <v>19</v>
      </c>
      <c r="AF36" s="171">
        <v>11.0</v>
      </c>
      <c r="AG36" s="171">
        <v>3.0</v>
      </c>
      <c r="AH36" s="171">
        <v>0.0</v>
      </c>
      <c r="AI36" s="171">
        <v>175.0</v>
      </c>
      <c r="AJ36" s="171">
        <v>52.0</v>
      </c>
      <c r="AK36" s="171">
        <v>28.0</v>
      </c>
      <c r="AL36" s="171">
        <v>9.0</v>
      </c>
      <c r="AM36" s="171">
        <v>23.0</v>
      </c>
      <c r="AN36" s="171">
        <v>37.0</v>
      </c>
      <c r="AO36" s="187">
        <v>11.892857142857142</v>
      </c>
      <c r="AP36" s="2"/>
      <c r="AQ36" s="2"/>
      <c r="AR36" s="2"/>
    </row>
    <row r="37" ht="19.5" customHeight="1">
      <c r="A37" s="4" t="s">
        <v>56</v>
      </c>
      <c r="B37" s="42">
        <v>1.0</v>
      </c>
      <c r="C37" s="42">
        <v>0.0</v>
      </c>
      <c r="D37" s="42">
        <v>0.0</v>
      </c>
      <c r="E37" s="42">
        <v>0.0</v>
      </c>
      <c r="F37" s="42">
        <v>5.0</v>
      </c>
      <c r="G37" s="42">
        <v>1.0</v>
      </c>
      <c r="H37" s="70">
        <v>0.33333333333333</v>
      </c>
      <c r="I37" s="42">
        <v>0.0</v>
      </c>
      <c r="J37" s="42">
        <v>0.0</v>
      </c>
      <c r="K37" s="180">
        <v>3.0</v>
      </c>
      <c r="L37" s="180">
        <v>1.0</v>
      </c>
      <c r="M37" s="42">
        <v>0.0</v>
      </c>
      <c r="N37" s="42">
        <v>4.0</v>
      </c>
      <c r="O37" s="42">
        <v>1.0</v>
      </c>
      <c r="P37" s="181">
        <f t="array" ref="P37">O37*9/H37</f>
        <v>27</v>
      </c>
      <c r="Q37" s="11">
        <f t="array" ref="Q37">(K37+L37)/H37</f>
        <v>12</v>
      </c>
      <c r="R37" s="13">
        <f t="array" ref="R37">I37/H37</f>
        <v>0</v>
      </c>
      <c r="S37" s="13">
        <f t="array" ref="S37">H37/B37</f>
        <v>0.3333333333</v>
      </c>
      <c r="T37" s="11">
        <f t="array" ref="T37">M37/H37</f>
        <v>0</v>
      </c>
      <c r="U37" s="184">
        <f t="array" ref="U37">O37/N37</f>
        <v>0.25</v>
      </c>
      <c r="V37" s="11">
        <f t="array" ref="V37">(I37+K37+L37)/H37</f>
        <v>12</v>
      </c>
      <c r="W37" s="185">
        <f t="array" ref="W37">(L37+K37)/F37*100</f>
        <v>80</v>
      </c>
      <c r="X37" s="186"/>
      <c r="Y37" s="42">
        <v>0.0</v>
      </c>
      <c r="Z37" s="42">
        <v>0.0</v>
      </c>
      <c r="AA37" s="179"/>
      <c r="AB37" s="2"/>
      <c r="AC37" s="178"/>
      <c r="AD37" s="2"/>
      <c r="AE37" s="171" t="s">
        <v>20</v>
      </c>
      <c r="AF37" s="171">
        <v>8.0</v>
      </c>
      <c r="AG37" s="171">
        <v>4.0</v>
      </c>
      <c r="AH37" s="171">
        <v>2.0</v>
      </c>
      <c r="AI37" s="171">
        <v>118.0</v>
      </c>
      <c r="AJ37" s="171">
        <v>25.0</v>
      </c>
      <c r="AK37" s="171">
        <v>12.0</v>
      </c>
      <c r="AL37" s="171">
        <v>2.0</v>
      </c>
      <c r="AM37" s="171">
        <v>29.0</v>
      </c>
      <c r="AN37" s="171">
        <v>11.0</v>
      </c>
      <c r="AO37" s="187">
        <v>3.96</v>
      </c>
      <c r="AP37" s="2"/>
      <c r="AQ37" s="2"/>
      <c r="AR37" s="2"/>
    </row>
    <row r="38" ht="19.5" customHeight="1">
      <c r="A38" s="4" t="s">
        <v>42</v>
      </c>
      <c r="B38" s="42">
        <v>1.0</v>
      </c>
      <c r="C38" s="42">
        <v>0.0</v>
      </c>
      <c r="D38" s="42">
        <v>0.0</v>
      </c>
      <c r="E38" s="42">
        <v>0.0</v>
      </c>
      <c r="F38" s="42">
        <v>4.0</v>
      </c>
      <c r="G38" s="42">
        <v>2.0</v>
      </c>
      <c r="H38" s="70">
        <v>0.3333333</v>
      </c>
      <c r="I38" s="42">
        <v>1.0</v>
      </c>
      <c r="J38" s="42">
        <v>0.0</v>
      </c>
      <c r="K38" s="180">
        <v>1.0</v>
      </c>
      <c r="L38" s="180">
        <v>1.0</v>
      </c>
      <c r="M38" s="42">
        <v>1.0</v>
      </c>
      <c r="N38" s="42">
        <v>0.0</v>
      </c>
      <c r="O38" s="42">
        <v>0.0</v>
      </c>
      <c r="P38" s="181">
        <f t="array" ref="P38">O38*9/H38</f>
        <v>0</v>
      </c>
      <c r="Q38" s="11">
        <f t="array" ref="Q38">(K38+L38)/H38</f>
        <v>6.0000006</v>
      </c>
      <c r="R38" s="13">
        <f t="array" ref="R38">I38/H38</f>
        <v>3.0000003</v>
      </c>
      <c r="S38" s="13">
        <f t="array" ref="S38">H38/B38</f>
        <v>0.3333333</v>
      </c>
      <c r="T38" s="11">
        <f t="array" ref="T38">M38/H38</f>
        <v>3.0000003</v>
      </c>
      <c r="U38" s="184" t="str">
        <f t="array" ref="U38">O38/N38</f>
        <v>#DIV/0!</v>
      </c>
      <c r="V38" s="11">
        <f t="array" ref="V38">(I38+K38+L38)/H38</f>
        <v>9.0000009</v>
      </c>
      <c r="W38" s="185">
        <f t="array" ref="W38">(L38+K38)/F38*100</f>
        <v>50</v>
      </c>
      <c r="X38" s="186"/>
      <c r="Y38" s="42">
        <v>0.0</v>
      </c>
      <c r="Z38" s="42">
        <v>0.0</v>
      </c>
      <c r="AA38" s="179"/>
      <c r="AB38" s="2"/>
      <c r="AC38" s="178"/>
      <c r="AD38" s="2"/>
      <c r="AE38" s="171" t="s">
        <v>21</v>
      </c>
      <c r="AF38" s="171">
        <v>12.0</v>
      </c>
      <c r="AG38" s="171">
        <v>2.0</v>
      </c>
      <c r="AH38" s="171">
        <v>6.0</v>
      </c>
      <c r="AI38" s="171">
        <v>170.0</v>
      </c>
      <c r="AJ38" s="171">
        <v>40.0</v>
      </c>
      <c r="AK38" s="171">
        <v>42.0</v>
      </c>
      <c r="AL38" s="171">
        <v>7.0</v>
      </c>
      <c r="AM38" s="171">
        <v>29.0</v>
      </c>
      <c r="AN38" s="171">
        <v>45.0</v>
      </c>
      <c r="AO38" s="187">
        <v>18.692307692307665</v>
      </c>
      <c r="AP38" s="2"/>
      <c r="AQ38" s="2"/>
      <c r="AR38" s="2"/>
    </row>
    <row r="39" ht="19.5" customHeight="1">
      <c r="A39" s="4" t="s">
        <v>55</v>
      </c>
      <c r="B39" s="42">
        <v>0.0</v>
      </c>
      <c r="C39" s="42">
        <v>0.0</v>
      </c>
      <c r="D39" s="42">
        <v>0.0</v>
      </c>
      <c r="E39" s="42">
        <v>0.0</v>
      </c>
      <c r="F39" s="42">
        <v>0.0</v>
      </c>
      <c r="G39" s="42">
        <v>0.0</v>
      </c>
      <c r="H39" s="70">
        <v>0.0</v>
      </c>
      <c r="I39" s="42">
        <v>0.0</v>
      </c>
      <c r="J39" s="42">
        <v>0.0</v>
      </c>
      <c r="K39" s="180">
        <v>0.0</v>
      </c>
      <c r="L39" s="180">
        <v>0.0</v>
      </c>
      <c r="M39" s="42">
        <v>0.0</v>
      </c>
      <c r="N39" s="42">
        <v>0.0</v>
      </c>
      <c r="O39" s="42">
        <v>0.0</v>
      </c>
      <c r="P39" s="181">
        <f t="array" ref="P39">99</f>
        <v>99</v>
      </c>
      <c r="Q39" s="11" t="str">
        <f t="array" ref="Q39">(K39+L39)/H39</f>
        <v>#DIV/0!</v>
      </c>
      <c r="R39" s="13" t="str">
        <f t="array" ref="R39">I39/H39</f>
        <v>#DIV/0!</v>
      </c>
      <c r="S39" s="13" t="str">
        <f t="array" ref="S39">H39/B39</f>
        <v>#DIV/0!</v>
      </c>
      <c r="T39" s="11" t="str">
        <f t="array" ref="T39">M39/H39</f>
        <v>#DIV/0!</v>
      </c>
      <c r="U39" s="184" t="str">
        <f t="array" ref="U39">O39/N39</f>
        <v>#DIV/0!</v>
      </c>
      <c r="V39" s="11" t="str">
        <f t="array" ref="V39">(I39+K39+L39)/H39</f>
        <v>#DIV/0!</v>
      </c>
      <c r="W39" s="185" t="str">
        <f t="array" ref="W39">(L39+K39)/F39*100</f>
        <v>#DIV/0!</v>
      </c>
      <c r="X39" s="186"/>
      <c r="Y39" s="42">
        <v>0.0</v>
      </c>
      <c r="Z39" s="42">
        <v>0.0</v>
      </c>
      <c r="AA39" s="179"/>
      <c r="AB39" s="2"/>
      <c r="AC39" s="178"/>
      <c r="AD39" s="2"/>
      <c r="AE39" s="171" t="s">
        <v>22</v>
      </c>
      <c r="AF39" s="171">
        <v>7.0</v>
      </c>
      <c r="AG39" s="171">
        <v>2.0</v>
      </c>
      <c r="AH39" s="171">
        <v>1.0</v>
      </c>
      <c r="AI39" s="171">
        <v>94.0</v>
      </c>
      <c r="AJ39" s="171">
        <v>31.0</v>
      </c>
      <c r="AK39" s="171">
        <v>24.0</v>
      </c>
      <c r="AL39" s="171">
        <v>4.0</v>
      </c>
      <c r="AM39" s="171">
        <v>11.0</v>
      </c>
      <c r="AN39" s="171">
        <v>26.0</v>
      </c>
      <c r="AO39" s="187">
        <v>20.057142971755106</v>
      </c>
      <c r="AP39" s="2"/>
      <c r="AQ39" s="2"/>
      <c r="AR39" s="2"/>
    </row>
    <row r="40" ht="19.5" customHeight="1">
      <c r="A40" s="4" t="s">
        <v>48</v>
      </c>
      <c r="B40" s="42">
        <v>0.0</v>
      </c>
      <c r="C40" s="42">
        <v>0.0</v>
      </c>
      <c r="D40" s="42">
        <v>0.0</v>
      </c>
      <c r="E40" s="42">
        <v>0.0</v>
      </c>
      <c r="F40" s="42">
        <v>0.0</v>
      </c>
      <c r="G40" s="42">
        <v>0.0</v>
      </c>
      <c r="H40" s="70">
        <v>0.0</v>
      </c>
      <c r="I40" s="42">
        <v>0.0</v>
      </c>
      <c r="J40" s="42">
        <v>0.0</v>
      </c>
      <c r="K40" s="180">
        <v>0.0</v>
      </c>
      <c r="L40" s="180">
        <v>0.0</v>
      </c>
      <c r="M40" s="42">
        <v>0.0</v>
      </c>
      <c r="N40" s="42">
        <v>0.0</v>
      </c>
      <c r="O40" s="42">
        <v>0.0</v>
      </c>
      <c r="P40" s="181">
        <v>99.0</v>
      </c>
      <c r="Q40" s="11" t="str">
        <f t="array" ref="Q40">(K40+L40)/H40</f>
        <v>#DIV/0!</v>
      </c>
      <c r="R40" s="13" t="str">
        <f t="array" ref="R40">I40/H40</f>
        <v>#DIV/0!</v>
      </c>
      <c r="S40" s="13" t="str">
        <f t="array" ref="S40">H40/B40</f>
        <v>#DIV/0!</v>
      </c>
      <c r="T40" s="11" t="str">
        <f t="array" ref="T40">M40/H40</f>
        <v>#DIV/0!</v>
      </c>
      <c r="U40" s="184" t="str">
        <f t="array" ref="U40">O40/N40</f>
        <v>#DIV/0!</v>
      </c>
      <c r="V40" s="11" t="str">
        <f t="array" ref="V40">(I40+K40+L40)/H40</f>
        <v>#DIV/0!</v>
      </c>
      <c r="W40" s="185" t="str">
        <f t="array" ref="W40">(L40+K40)/F40*100</f>
        <v>#DIV/0!</v>
      </c>
      <c r="X40" s="186"/>
      <c r="Y40" s="42">
        <v>0.0</v>
      </c>
      <c r="Z40" s="42">
        <v>0.0</v>
      </c>
      <c r="AA40" s="179"/>
      <c r="AB40" s="2"/>
      <c r="AC40" s="178"/>
      <c r="AD40" s="2"/>
      <c r="AE40" s="171" t="s">
        <v>23</v>
      </c>
      <c r="AF40" s="171">
        <v>7.0</v>
      </c>
      <c r="AG40" s="171">
        <v>0.0</v>
      </c>
      <c r="AH40" s="171">
        <v>0.0</v>
      </c>
      <c r="AI40" s="171">
        <v>60.0</v>
      </c>
      <c r="AJ40" s="171">
        <v>20.0</v>
      </c>
      <c r="AK40" s="171">
        <v>9.0</v>
      </c>
      <c r="AL40" s="171">
        <v>2.0</v>
      </c>
      <c r="AM40" s="171">
        <v>10.0</v>
      </c>
      <c r="AN40" s="171">
        <v>19.0</v>
      </c>
      <c r="AO40" s="187">
        <v>18.321428572082908</v>
      </c>
      <c r="AP40" s="2"/>
      <c r="AQ40" s="2"/>
      <c r="AR40" s="2"/>
    </row>
    <row r="41" ht="19.5" customHeight="1">
      <c r="A41" s="4" t="s">
        <v>53</v>
      </c>
      <c r="B41" s="42">
        <v>0.0</v>
      </c>
      <c r="C41" s="42">
        <v>0.0</v>
      </c>
      <c r="D41" s="42">
        <v>0.0</v>
      </c>
      <c r="E41" s="42">
        <v>0.0</v>
      </c>
      <c r="F41" s="42">
        <v>0.0</v>
      </c>
      <c r="G41" s="42">
        <v>0.0</v>
      </c>
      <c r="H41" s="70">
        <v>0.0</v>
      </c>
      <c r="I41" s="42">
        <v>0.0</v>
      </c>
      <c r="J41" s="42">
        <v>0.0</v>
      </c>
      <c r="K41" s="180">
        <v>0.0</v>
      </c>
      <c r="L41" s="180">
        <v>0.0</v>
      </c>
      <c r="M41" s="42">
        <v>0.0</v>
      </c>
      <c r="N41" s="42">
        <v>0.0</v>
      </c>
      <c r="O41" s="42">
        <v>0.0</v>
      </c>
      <c r="P41" s="181">
        <f t="array" ref="P41">99</f>
        <v>99</v>
      </c>
      <c r="Q41" s="11" t="str">
        <f t="array" ref="Q41">(K41+L41)/H41</f>
        <v>#DIV/0!</v>
      </c>
      <c r="R41" s="13" t="str">
        <f t="array" ref="R41">I41/H41</f>
        <v>#DIV/0!</v>
      </c>
      <c r="S41" s="13" t="str">
        <f t="array" ref="S41">H41/B41</f>
        <v>#DIV/0!</v>
      </c>
      <c r="T41" s="11" t="str">
        <f t="array" ref="T41">M41/H41</f>
        <v>#DIV/0!</v>
      </c>
      <c r="U41" s="184" t="str">
        <f t="array" ref="U41">O41/N41</f>
        <v>#DIV/0!</v>
      </c>
      <c r="V41" s="11" t="str">
        <f t="array" ref="V41">(I41+K41+L41)/H41</f>
        <v>#DIV/0!</v>
      </c>
      <c r="W41" s="185" t="str">
        <f t="array" ref="W41">(L41+K41)/F41*100</f>
        <v>#DIV/0!</v>
      </c>
      <c r="X41" s="186"/>
      <c r="Y41" s="42">
        <v>0.0</v>
      </c>
      <c r="Z41" s="42">
        <v>0.0</v>
      </c>
      <c r="AA41" s="179"/>
      <c r="AB41" s="2"/>
      <c r="AC41" s="178"/>
      <c r="AD41" s="2"/>
      <c r="AE41" s="171" t="s">
        <v>24</v>
      </c>
      <c r="AF41" s="171">
        <v>7.0</v>
      </c>
      <c r="AG41" s="171">
        <v>1.0</v>
      </c>
      <c r="AH41" s="171">
        <v>2.0</v>
      </c>
      <c r="AI41" s="171">
        <v>68.0</v>
      </c>
      <c r="AJ41" s="171">
        <v>22.0</v>
      </c>
      <c r="AK41" s="171">
        <v>5.0</v>
      </c>
      <c r="AL41" s="171">
        <v>9.0</v>
      </c>
      <c r="AM41" s="171">
        <v>13.0</v>
      </c>
      <c r="AN41" s="171">
        <v>24.0</v>
      </c>
      <c r="AO41" s="187">
        <v>29.454548134909334</v>
      </c>
      <c r="AP41" s="2"/>
      <c r="AQ41" s="2"/>
      <c r="AR41" s="2"/>
    </row>
    <row r="42" ht="19.5" customHeight="1">
      <c r="A42" s="61" t="s">
        <v>121</v>
      </c>
      <c r="B42" s="79"/>
      <c r="C42" s="79">
        <f t="array" ref="C42">SUM(C31:C41)</f>
        <v>12</v>
      </c>
      <c r="D42" s="79">
        <f t="array" ref="D42">SUM(D31:D41)</f>
        <v>11</v>
      </c>
      <c r="E42" s="79">
        <f t="array" ref="E42">SUM(E31:E41)</f>
        <v>0</v>
      </c>
      <c r="F42" s="79">
        <f t="array" ref="F42">SUM(F31:F41)</f>
        <v>694</v>
      </c>
      <c r="G42" s="79">
        <f t="array" ref="G42">SUM(G31:G41)</f>
        <v>528</v>
      </c>
      <c r="H42" s="80">
        <f t="array" ref="H42">SUM(H31:H41)</f>
        <v>103.6666659</v>
      </c>
      <c r="I42" s="79">
        <f t="array" ref="I42">SUM(I31:I41)</f>
        <v>191</v>
      </c>
      <c r="J42" s="79">
        <f t="array" ref="J42">SUM(J31:J41)</f>
        <v>3</v>
      </c>
      <c r="K42" s="79">
        <f t="array" ref="K42">SUM(K31:K41)</f>
        <v>124</v>
      </c>
      <c r="L42" s="79">
        <f t="array" ref="L42">SUM(L31:L41)</f>
        <v>35</v>
      </c>
      <c r="M42" s="79">
        <f t="array" ref="M42">SUM(M31:M41)</f>
        <v>116</v>
      </c>
      <c r="N42" s="79">
        <f t="array" ref="N42">SUM(N31:N41)</f>
        <v>243</v>
      </c>
      <c r="O42" s="79">
        <f t="array" ref="O42">SUM(O31:O41)</f>
        <v>163</v>
      </c>
      <c r="P42" s="81">
        <f t="array" ref="P42">O42*9/H42</f>
        <v>14.15112551</v>
      </c>
      <c r="Q42" s="84">
        <f t="array" ref="Q42">(K42+L42)/H42</f>
        <v>1.533762069</v>
      </c>
      <c r="R42" s="188">
        <f t="array" ref="R42">I42/H42</f>
        <v>1.842443744</v>
      </c>
      <c r="S42" s="188"/>
      <c r="T42" s="84">
        <f t="array" ref="T42">M42/H42</f>
        <v>1.118971069</v>
      </c>
      <c r="U42" s="85">
        <f t="array" ref="U42">O42/N42</f>
        <v>0.670781893</v>
      </c>
      <c r="V42" s="84">
        <f t="array" ref="V42">(I42+K42+L42)/H42</f>
        <v>3.376205813</v>
      </c>
      <c r="W42" s="84"/>
      <c r="X42" s="186"/>
      <c r="Y42" s="79">
        <f t="array" ref="Y42">SUM(Y31:Y41)</f>
        <v>10</v>
      </c>
      <c r="Z42" s="79">
        <f t="array" ref="Z42">SUM(Z31:Z41)</f>
        <v>0</v>
      </c>
      <c r="AA42" s="179"/>
      <c r="AB42" s="2"/>
      <c r="AC42" s="178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189"/>
    </row>
    <row r="43" ht="16.5" customHeight="1">
      <c r="A43" s="174"/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5"/>
      <c r="N43" s="175"/>
      <c r="O43" s="175"/>
      <c r="P43" s="175"/>
      <c r="Q43" s="175"/>
      <c r="R43" s="175"/>
      <c r="S43" s="175"/>
      <c r="T43" s="175"/>
      <c r="U43" s="175"/>
      <c r="V43" s="175"/>
      <c r="W43" s="175"/>
      <c r="X43" s="2"/>
      <c r="Y43" s="175"/>
      <c r="Z43" s="175"/>
      <c r="AA43" s="2"/>
      <c r="AB43" s="2"/>
      <c r="AC43" s="178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189"/>
    </row>
    <row r="44" ht="16.5" customHeight="1">
      <c r="A44" s="190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178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189"/>
    </row>
    <row r="45" ht="16.5" customHeight="1">
      <c r="A45" s="191"/>
      <c r="B45" s="192"/>
      <c r="C45" s="192"/>
      <c r="D45" s="192"/>
      <c r="E45" s="192"/>
      <c r="F45" s="192"/>
      <c r="G45" s="192"/>
      <c r="H45" s="192"/>
      <c r="I45" s="192"/>
      <c r="J45" s="193" t="s">
        <v>187</v>
      </c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92"/>
      <c r="AB45" s="192"/>
      <c r="AC45" s="194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189"/>
    </row>
    <row r="46" ht="16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189"/>
    </row>
    <row r="47" ht="16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</row>
    <row r="48" ht="16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</row>
    <row r="49" ht="16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</row>
    <row r="50" ht="16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</row>
    <row r="51" ht="16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</row>
    <row r="52" ht="16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</row>
    <row r="53" ht="16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</row>
    <row r="54" ht="16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</row>
    <row r="55" ht="16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</row>
    <row r="56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</row>
    <row r="57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</row>
    <row r="58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</row>
    <row r="59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</row>
    <row r="60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</row>
    <row r="61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</row>
    <row r="62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</row>
    <row r="63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</row>
    <row r="64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</row>
    <row r="65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</row>
    <row r="66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</row>
    <row r="67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</row>
    <row r="68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</row>
    <row r="69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</row>
    <row r="70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</row>
    <row r="71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</row>
    <row r="72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</row>
    <row r="73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</row>
    <row r="74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</row>
    <row r="75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</row>
    <row r="76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</row>
    <row r="77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</row>
    <row r="78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</row>
    <row r="79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</row>
    <row r="80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</row>
    <row r="81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</row>
    <row r="82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</row>
    <row r="83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</row>
    <row r="84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</row>
    <row r="85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</row>
    <row r="86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</row>
    <row r="87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</row>
    <row r="88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</row>
    <row r="89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</row>
    <row r="90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</row>
    <row r="91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</row>
    <row r="92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</row>
    <row r="93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</row>
    <row r="94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</row>
    <row r="95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</row>
    <row r="96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</row>
    <row r="97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</row>
    <row r="98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</row>
    <row r="99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</row>
    <row r="100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</row>
    <row r="101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</row>
    <row r="103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</row>
    <row r="104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</row>
    <row r="105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</row>
    <row r="106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</row>
    <row r="107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</row>
    <row r="108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</row>
    <row r="109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</row>
    <row r="110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</row>
    <row r="111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</row>
    <row r="112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</row>
    <row r="113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</row>
    <row r="114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</row>
    <row r="115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</row>
    <row r="116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</row>
    <row r="117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</row>
    <row r="118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</row>
    <row r="119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</row>
    <row r="120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</row>
    <row r="121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</row>
    <row r="122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</row>
    <row r="123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</row>
    <row r="124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</row>
    <row r="125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</row>
    <row r="126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</row>
    <row r="127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</row>
    <row r="128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</row>
    <row r="129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</row>
    <row r="130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</row>
    <row r="131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</row>
    <row r="132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</row>
    <row r="133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</row>
    <row r="134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</row>
    <row r="135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</row>
    <row r="136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</row>
    <row r="137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</row>
    <row r="138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</row>
    <row r="139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</row>
    <row r="140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</row>
    <row r="141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</row>
    <row r="142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</row>
    <row r="143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</row>
    <row r="144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</row>
    <row r="145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</row>
    <row r="146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</row>
    <row r="147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</row>
    <row r="148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</row>
    <row r="149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</row>
    <row r="150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</row>
    <row r="151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</row>
    <row r="152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</row>
    <row r="153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</row>
    <row r="154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</row>
    <row r="155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</row>
    <row r="156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</row>
    <row r="157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</row>
    <row r="158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</row>
    <row r="159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</row>
    <row r="160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</row>
    <row r="161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</row>
    <row r="162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</row>
    <row r="163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</row>
    <row r="164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</row>
    <row r="165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</row>
    <row r="166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</row>
    <row r="167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</row>
    <row r="168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</row>
    <row r="169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</row>
    <row r="170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</row>
    <row r="171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</row>
    <row r="172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</row>
    <row r="173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</row>
    <row r="174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</row>
    <row r="175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</row>
    <row r="176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</row>
    <row r="177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</row>
    <row r="178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</row>
    <row r="179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</row>
    <row r="180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</row>
    <row r="181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</row>
    <row r="182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</row>
    <row r="183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</row>
    <row r="184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</row>
    <row r="185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</row>
    <row r="186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</row>
    <row r="187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</row>
    <row r="188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</row>
    <row r="189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</row>
    <row r="190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</row>
    <row r="191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</row>
    <row r="192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</row>
    <row r="193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</row>
    <row r="194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</row>
    <row r="195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</row>
    <row r="196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</row>
    <row r="197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</row>
    <row r="198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</row>
    <row r="199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</row>
    <row r="200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</row>
    <row r="201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</row>
    <row r="202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</row>
    <row r="203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</row>
    <row r="204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</row>
    <row r="205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</row>
    <row r="206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</row>
    <row r="207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</row>
    <row r="208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</row>
    <row r="209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</row>
    <row r="210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</row>
    <row r="211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</row>
    <row r="212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</row>
    <row r="213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</row>
    <row r="214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</row>
    <row r="215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</row>
    <row r="216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</row>
    <row r="217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</row>
    <row r="218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</row>
    <row r="219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</row>
    <row r="220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</row>
    <row r="221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</row>
    <row r="222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</row>
    <row r="223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</row>
    <row r="224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</row>
    <row r="225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</row>
    <row r="226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</row>
    <row r="227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</row>
    <row r="228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</row>
    <row r="229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</row>
    <row r="230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</row>
    <row r="231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</row>
    <row r="232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</row>
    <row r="233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</row>
    <row r="234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</row>
    <row r="235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</row>
    <row r="236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</row>
    <row r="237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</row>
    <row r="238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</row>
    <row r="239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</row>
    <row r="240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</row>
    <row r="241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</row>
    <row r="242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</row>
    <row r="243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</row>
    <row r="244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</row>
    <row r="245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</row>
    <row r="246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</row>
    <row r="247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</row>
    <row r="248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</row>
    <row r="249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</row>
    <row r="250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</row>
    <row r="251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</row>
    <row r="252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</row>
    <row r="253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</row>
    <row r="254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</row>
    <row r="255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</row>
    <row r="256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</row>
    <row r="257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</row>
    <row r="258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</row>
    <row r="259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</row>
    <row r="260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</row>
    <row r="261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</row>
    <row r="262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</row>
    <row r="263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</row>
    <row r="264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</row>
    <row r="265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</row>
    <row r="266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</row>
    <row r="267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</row>
    <row r="268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</row>
    <row r="269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</row>
    <row r="270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</row>
    <row r="271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</row>
    <row r="272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</row>
    <row r="273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</row>
    <row r="274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</row>
    <row r="275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</row>
    <row r="276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</row>
    <row r="277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</row>
    <row r="278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</row>
    <row r="279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</row>
    <row r="280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</row>
    <row r="281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</row>
    <row r="282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</row>
    <row r="283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</row>
    <row r="284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</row>
    <row r="285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</row>
    <row r="286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</row>
    <row r="287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</row>
    <row r="288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</row>
    <row r="289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</row>
    <row r="290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</row>
    <row r="291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</row>
    <row r="292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</row>
    <row r="293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</row>
    <row r="294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</row>
    <row r="295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</row>
    <row r="296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</row>
    <row r="297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</row>
    <row r="298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</row>
    <row r="299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</row>
    <row r="300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</row>
    <row r="301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</row>
    <row r="302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</row>
    <row r="303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</row>
    <row r="304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</row>
    <row r="305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</row>
    <row r="306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</row>
    <row r="307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</row>
    <row r="308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</row>
    <row r="309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</row>
    <row r="310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</row>
    <row r="311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</row>
    <row r="312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</row>
    <row r="313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</row>
    <row r="314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</row>
    <row r="315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</row>
    <row r="316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</row>
    <row r="317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</row>
    <row r="318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</row>
    <row r="319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</row>
    <row r="320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</row>
    <row r="321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</row>
    <row r="322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</row>
    <row r="323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</row>
    <row r="324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</row>
    <row r="325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</row>
    <row r="326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</row>
    <row r="327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</row>
    <row r="328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</row>
    <row r="329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</row>
    <row r="330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</row>
    <row r="331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</row>
    <row r="332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</row>
    <row r="333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</row>
    <row r="334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</row>
    <row r="335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</row>
    <row r="336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</row>
    <row r="337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</row>
    <row r="338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</row>
    <row r="339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</row>
    <row r="340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</row>
    <row r="341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</row>
    <row r="342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</row>
    <row r="343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</row>
    <row r="344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</row>
    <row r="345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</row>
    <row r="346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</row>
    <row r="347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</row>
    <row r="348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</row>
    <row r="349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</row>
    <row r="350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</row>
    <row r="351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</row>
    <row r="352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</row>
    <row r="353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</row>
    <row r="354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</row>
    <row r="355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</row>
    <row r="356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</row>
    <row r="357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</row>
    <row r="358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</row>
    <row r="359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</row>
    <row r="360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</row>
    <row r="361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</row>
    <row r="362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</row>
    <row r="363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</row>
    <row r="364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</row>
    <row r="365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</row>
    <row r="366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</row>
    <row r="367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</row>
    <row r="368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</row>
    <row r="369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</row>
    <row r="370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</row>
    <row r="371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</row>
    <row r="372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</row>
    <row r="373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</row>
    <row r="374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</row>
    <row r="375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</row>
    <row r="376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</row>
    <row r="377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</row>
    <row r="378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</row>
    <row r="379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</row>
    <row r="380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</row>
    <row r="381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</row>
    <row r="382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</row>
    <row r="383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</row>
    <row r="384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</row>
    <row r="385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</row>
    <row r="386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</row>
    <row r="387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</row>
    <row r="388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</row>
    <row r="389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</row>
    <row r="390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</row>
    <row r="391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</row>
    <row r="392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</row>
    <row r="393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</row>
    <row r="394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</row>
    <row r="395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</row>
    <row r="396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</row>
    <row r="397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</row>
    <row r="398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</row>
    <row r="399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</row>
    <row r="400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</row>
    <row r="401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</row>
    <row r="402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</row>
    <row r="403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</row>
    <row r="404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</row>
    <row r="405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</row>
    <row r="406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</row>
    <row r="407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</row>
    <row r="408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</row>
    <row r="409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</row>
    <row r="410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</row>
    <row r="411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</row>
    <row r="412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</row>
    <row r="413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</row>
    <row r="414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</row>
    <row r="415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</row>
    <row r="416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</row>
    <row r="417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</row>
    <row r="418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</row>
    <row r="419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</row>
    <row r="420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</row>
    <row r="421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</row>
    <row r="422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</row>
    <row r="423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</row>
    <row r="424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</row>
    <row r="425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</row>
    <row r="426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</row>
    <row r="427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</row>
    <row r="428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</row>
    <row r="429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</row>
    <row r="430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</row>
    <row r="431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</row>
    <row r="432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</row>
    <row r="433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</row>
    <row r="434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</row>
    <row r="435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</row>
    <row r="436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</row>
    <row r="437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</row>
    <row r="438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</row>
    <row r="439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</row>
    <row r="440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</row>
    <row r="441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</row>
    <row r="442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</row>
    <row r="443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</row>
    <row r="444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</row>
    <row r="445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</row>
    <row r="446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</row>
    <row r="447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</row>
    <row r="448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</row>
    <row r="449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</row>
    <row r="450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</row>
    <row r="451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</row>
    <row r="452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</row>
    <row r="453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</row>
    <row r="454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</row>
    <row r="455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</row>
    <row r="456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</row>
    <row r="457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</row>
    <row r="458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</row>
    <row r="459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</row>
    <row r="460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</row>
    <row r="461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</row>
    <row r="462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</row>
    <row r="463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</row>
    <row r="464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</row>
    <row r="465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</row>
    <row r="466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</row>
    <row r="467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</row>
    <row r="468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</row>
    <row r="469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</row>
    <row r="470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</row>
    <row r="471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</row>
    <row r="472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</row>
    <row r="473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</row>
    <row r="474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</row>
    <row r="475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</row>
    <row r="476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</row>
    <row r="477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</row>
    <row r="478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</row>
    <row r="479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</row>
    <row r="480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</row>
    <row r="481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</row>
    <row r="482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</row>
    <row r="483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</row>
    <row r="484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</row>
    <row r="485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</row>
    <row r="486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</row>
    <row r="487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</row>
    <row r="488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</row>
    <row r="489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</row>
    <row r="490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</row>
    <row r="491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</row>
    <row r="492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</row>
    <row r="493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</row>
    <row r="494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</row>
    <row r="495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</row>
    <row r="496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</row>
    <row r="497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</row>
    <row r="498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</row>
    <row r="499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</row>
    <row r="500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</row>
    <row r="501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</row>
    <row r="502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</row>
    <row r="503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</row>
    <row r="504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</row>
    <row r="505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</row>
    <row r="506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</row>
    <row r="507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</row>
    <row r="508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</row>
    <row r="509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</row>
    <row r="510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</row>
    <row r="511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</row>
    <row r="512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</row>
    <row r="513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</row>
    <row r="514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</row>
    <row r="515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</row>
    <row r="516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</row>
    <row r="517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</row>
    <row r="518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</row>
    <row r="519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</row>
    <row r="520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</row>
    <row r="521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</row>
    <row r="522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</row>
    <row r="523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</row>
    <row r="524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</row>
    <row r="525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</row>
    <row r="526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</row>
    <row r="527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</row>
    <row r="528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</row>
    <row r="529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</row>
    <row r="530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</row>
    <row r="531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</row>
    <row r="532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</row>
    <row r="533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</row>
    <row r="534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</row>
    <row r="535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</row>
    <row r="536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</row>
    <row r="537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</row>
    <row r="538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</row>
    <row r="539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</row>
    <row r="540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</row>
    <row r="541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</row>
    <row r="542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</row>
    <row r="543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</row>
    <row r="544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</row>
    <row r="545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</row>
    <row r="546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</row>
    <row r="547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</row>
    <row r="548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</row>
    <row r="549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</row>
    <row r="550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</row>
    <row r="551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</row>
    <row r="552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</row>
    <row r="553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</row>
    <row r="554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</row>
    <row r="555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</row>
    <row r="556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</row>
    <row r="557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</row>
    <row r="558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</row>
    <row r="559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</row>
    <row r="560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</row>
    <row r="561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</row>
    <row r="562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</row>
    <row r="563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</row>
    <row r="564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</row>
    <row r="565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</row>
    <row r="566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</row>
    <row r="567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</row>
    <row r="568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</row>
    <row r="569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</row>
    <row r="570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</row>
    <row r="571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</row>
    <row r="572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</row>
    <row r="573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</row>
    <row r="574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</row>
    <row r="575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</row>
    <row r="576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</row>
    <row r="577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</row>
    <row r="578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</row>
    <row r="579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</row>
    <row r="580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</row>
    <row r="581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</row>
    <row r="582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</row>
    <row r="583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</row>
    <row r="584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</row>
    <row r="585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</row>
    <row r="586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</row>
    <row r="587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</row>
    <row r="588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</row>
    <row r="589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</row>
    <row r="590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</row>
    <row r="591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</row>
    <row r="592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</row>
    <row r="593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</row>
    <row r="594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</row>
    <row r="595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</row>
    <row r="596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</row>
    <row r="597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</row>
    <row r="598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</row>
    <row r="599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</row>
    <row r="600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</row>
    <row r="601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</row>
    <row r="602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</row>
    <row r="603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</row>
    <row r="604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</row>
    <row r="605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</row>
    <row r="606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</row>
    <row r="607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</row>
    <row r="608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</row>
    <row r="609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</row>
    <row r="610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</row>
    <row r="611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</row>
    <row r="612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</row>
    <row r="613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</row>
    <row r="614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</row>
    <row r="615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</row>
    <row r="616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</row>
    <row r="617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</row>
    <row r="618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</row>
    <row r="619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</row>
    <row r="620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</row>
    <row r="621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</row>
    <row r="622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</row>
    <row r="623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</row>
    <row r="624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</row>
    <row r="625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</row>
    <row r="626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</row>
    <row r="627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</row>
    <row r="628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</row>
    <row r="629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</row>
    <row r="630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</row>
    <row r="631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</row>
    <row r="632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</row>
    <row r="633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</row>
    <row r="634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</row>
    <row r="635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</row>
    <row r="636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</row>
    <row r="637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</row>
    <row r="638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</row>
    <row r="639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</row>
    <row r="640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</row>
    <row r="641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</row>
    <row r="642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</row>
    <row r="643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</row>
    <row r="644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</row>
    <row r="645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</row>
    <row r="646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</row>
    <row r="647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</row>
    <row r="648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</row>
    <row r="649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</row>
    <row r="650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</row>
    <row r="651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</row>
    <row r="652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</row>
    <row r="653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</row>
    <row r="654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</row>
    <row r="655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</row>
    <row r="656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</row>
    <row r="657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</row>
    <row r="658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</row>
    <row r="659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</row>
    <row r="660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</row>
    <row r="661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</row>
    <row r="662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</row>
    <row r="663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</row>
    <row r="664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</row>
    <row r="665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</row>
    <row r="666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</row>
    <row r="667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</row>
    <row r="668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</row>
    <row r="669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</row>
    <row r="670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</row>
    <row r="671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</row>
    <row r="672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</row>
    <row r="673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</row>
    <row r="674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</row>
    <row r="675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</row>
    <row r="676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</row>
    <row r="677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</row>
    <row r="678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</row>
    <row r="679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</row>
    <row r="680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</row>
    <row r="681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</row>
    <row r="682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</row>
    <row r="683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</row>
    <row r="684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</row>
    <row r="685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</row>
    <row r="686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</row>
    <row r="687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</row>
    <row r="688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</row>
    <row r="689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</row>
    <row r="690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</row>
    <row r="691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</row>
    <row r="692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</row>
    <row r="693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</row>
    <row r="694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</row>
    <row r="695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</row>
    <row r="696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</row>
    <row r="697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</row>
    <row r="698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</row>
    <row r="699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</row>
    <row r="700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</row>
    <row r="701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</row>
    <row r="702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</row>
    <row r="703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</row>
    <row r="704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</row>
    <row r="705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</row>
    <row r="706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</row>
    <row r="707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</row>
    <row r="708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</row>
    <row r="709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</row>
    <row r="710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</row>
    <row r="711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</row>
    <row r="712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</row>
    <row r="713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</row>
    <row r="714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</row>
    <row r="715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</row>
    <row r="716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</row>
    <row r="717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</row>
    <row r="718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</row>
    <row r="719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</row>
    <row r="720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</row>
    <row r="721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</row>
    <row r="722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</row>
    <row r="723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</row>
    <row r="724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</row>
    <row r="725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</row>
    <row r="726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</row>
    <row r="727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</row>
    <row r="728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</row>
    <row r="729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</row>
    <row r="730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</row>
    <row r="731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</row>
    <row r="732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</row>
    <row r="733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</row>
    <row r="734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</row>
    <row r="735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</row>
    <row r="736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</row>
    <row r="737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</row>
    <row r="738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</row>
    <row r="739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</row>
    <row r="740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</row>
    <row r="741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</row>
    <row r="742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</row>
    <row r="743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</row>
    <row r="744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</row>
    <row r="745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</row>
    <row r="746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</row>
    <row r="747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</row>
    <row r="748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</row>
    <row r="749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</row>
    <row r="750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</row>
    <row r="751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</row>
    <row r="752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</row>
    <row r="753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</row>
    <row r="754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</row>
    <row r="755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</row>
    <row r="756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</row>
    <row r="757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</row>
    <row r="758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</row>
    <row r="759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</row>
    <row r="760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</row>
    <row r="761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</row>
    <row r="762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</row>
    <row r="763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</row>
    <row r="764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</row>
    <row r="765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</row>
    <row r="766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</row>
    <row r="767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</row>
    <row r="768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</row>
    <row r="769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</row>
    <row r="770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</row>
    <row r="771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</row>
    <row r="772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</row>
    <row r="773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</row>
    <row r="774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</row>
    <row r="775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</row>
    <row r="776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</row>
    <row r="777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</row>
    <row r="778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</row>
    <row r="779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</row>
    <row r="780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</row>
    <row r="781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</row>
    <row r="782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</row>
    <row r="783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</row>
    <row r="784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</row>
    <row r="785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</row>
    <row r="786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</row>
    <row r="787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</row>
    <row r="788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</row>
    <row r="789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</row>
    <row r="790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</row>
    <row r="791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</row>
    <row r="792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</row>
    <row r="793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</row>
    <row r="794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</row>
    <row r="795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</row>
    <row r="796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</row>
    <row r="797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</row>
    <row r="798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</row>
    <row r="799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</row>
    <row r="800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</row>
    <row r="801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</row>
    <row r="802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</row>
    <row r="803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</row>
    <row r="804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</row>
    <row r="805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</row>
    <row r="806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</row>
    <row r="807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</row>
    <row r="808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</row>
    <row r="809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</row>
    <row r="810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</row>
    <row r="811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</row>
    <row r="812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</row>
    <row r="813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</row>
    <row r="814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</row>
    <row r="815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</row>
    <row r="816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</row>
    <row r="817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</row>
    <row r="818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</row>
    <row r="819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</row>
    <row r="820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</row>
    <row r="821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</row>
    <row r="822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</row>
    <row r="823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</row>
    <row r="824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</row>
    <row r="825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</row>
    <row r="826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</row>
    <row r="827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</row>
    <row r="828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</row>
    <row r="829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</row>
    <row r="830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</row>
    <row r="831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</row>
    <row r="832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</row>
    <row r="833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</row>
    <row r="834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</row>
    <row r="835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</row>
    <row r="836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</row>
    <row r="837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</row>
    <row r="838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</row>
    <row r="839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</row>
    <row r="840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</row>
    <row r="841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</row>
    <row r="842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</row>
    <row r="843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</row>
    <row r="844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</row>
    <row r="845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</row>
    <row r="846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</row>
    <row r="847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</row>
    <row r="848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</row>
    <row r="849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</row>
    <row r="850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</row>
    <row r="851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</row>
    <row r="852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</row>
    <row r="853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</row>
    <row r="854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</row>
    <row r="855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</row>
    <row r="856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</row>
    <row r="857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</row>
    <row r="858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</row>
    <row r="859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</row>
    <row r="860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</row>
    <row r="861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</row>
    <row r="862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</row>
    <row r="863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</row>
    <row r="864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</row>
    <row r="865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</row>
    <row r="866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</row>
    <row r="867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</row>
    <row r="868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</row>
    <row r="869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</row>
    <row r="870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</row>
    <row r="871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</row>
    <row r="872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</row>
    <row r="873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</row>
    <row r="874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</row>
    <row r="875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</row>
    <row r="876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</row>
    <row r="877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</row>
    <row r="878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</row>
    <row r="879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</row>
    <row r="880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</row>
    <row r="881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</row>
    <row r="882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</row>
    <row r="883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</row>
    <row r="884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</row>
    <row r="885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</row>
    <row r="886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</row>
    <row r="887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</row>
    <row r="888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</row>
    <row r="889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</row>
    <row r="890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</row>
    <row r="891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</row>
    <row r="892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</row>
    <row r="893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</row>
    <row r="894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</row>
    <row r="895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</row>
    <row r="896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</row>
    <row r="897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</row>
    <row r="898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</row>
    <row r="899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</row>
    <row r="900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</row>
    <row r="901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</row>
    <row r="902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</row>
    <row r="903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</row>
    <row r="904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</row>
    <row r="905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</row>
    <row r="906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</row>
    <row r="907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</row>
    <row r="908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</row>
    <row r="909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</row>
    <row r="910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</row>
    <row r="911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</row>
    <row r="912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</row>
    <row r="913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</row>
    <row r="914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</row>
    <row r="915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</row>
    <row r="916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</row>
    <row r="917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</row>
    <row r="918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</row>
    <row r="919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</row>
    <row r="920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</row>
    <row r="921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</row>
    <row r="922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</row>
    <row r="923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</row>
    <row r="924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</row>
    <row r="925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</row>
    <row r="926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</row>
    <row r="927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</row>
    <row r="928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</row>
    <row r="929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</row>
    <row r="930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</row>
    <row r="931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</row>
    <row r="932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</row>
    <row r="933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</row>
    <row r="934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</row>
    <row r="935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</row>
    <row r="936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</row>
    <row r="937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</row>
    <row r="938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</row>
    <row r="939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</row>
    <row r="940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</row>
    <row r="941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</row>
    <row r="942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</row>
    <row r="943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</row>
    <row r="944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</row>
    <row r="945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</row>
    <row r="946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</row>
    <row r="947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</row>
    <row r="948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</row>
    <row r="949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</row>
    <row r="950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</row>
    <row r="951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</row>
    <row r="952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</row>
    <row r="953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</row>
    <row r="954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</row>
    <row r="955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</row>
    <row r="956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</row>
    <row r="957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</row>
    <row r="958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</row>
    <row r="959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</row>
    <row r="960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</row>
    <row r="961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</row>
    <row r="962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</row>
    <row r="963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</row>
    <row r="964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</row>
    <row r="965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</row>
    <row r="966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</row>
    <row r="967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</row>
    <row r="968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</row>
    <row r="969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</row>
    <row r="970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</row>
    <row r="971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</row>
    <row r="972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</row>
    <row r="973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</row>
    <row r="974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</row>
    <row r="975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</row>
    <row r="976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</row>
    <row r="977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</row>
    <row r="978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</row>
    <row r="979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</row>
    <row r="980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</row>
    <row r="981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</row>
    <row r="982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</row>
    <row r="983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</row>
    <row r="984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</row>
    <row r="985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</row>
    <row r="986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</row>
    <row r="987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</row>
    <row r="988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</row>
    <row r="989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</row>
    <row r="990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</row>
    <row r="991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</row>
    <row r="992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</row>
    <row r="993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</row>
    <row r="994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</row>
    <row r="995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</row>
    <row r="996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</row>
    <row r="997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</row>
    <row r="998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</row>
    <row r="999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</row>
    <row r="1000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</row>
  </sheetData>
  <printOptions/>
  <pageMargins bottom="0.75" footer="0.0" header="0.0" left="0.699722" right="0.699722" top="0.75"/>
  <pageSetup orientation="portrait"/>
  <headerFooter>
    <oddFooter>&amp;C000000&amp;P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20" width="7.13"/>
    <col customWidth="1" min="21" max="26" width="7.88"/>
  </cols>
  <sheetData>
    <row r="1" ht="26.25" customHeight="1">
      <c r="A1" s="35" t="s">
        <v>188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2"/>
      <c r="Y1" s="2"/>
      <c r="Z1" s="2"/>
    </row>
    <row r="2" ht="17.25" customHeight="1">
      <c r="A2" s="38" t="s">
        <v>103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2"/>
      <c r="Y2" s="2"/>
      <c r="Z2" s="2"/>
    </row>
    <row r="3" ht="34.5" customHeight="1">
      <c r="A3" s="4" t="s">
        <v>161</v>
      </c>
      <c r="B3" s="4" t="s">
        <v>162</v>
      </c>
      <c r="C3" s="4" t="s">
        <v>25</v>
      </c>
      <c r="D3" s="4" t="s">
        <v>105</v>
      </c>
      <c r="E3" s="4" t="s">
        <v>106</v>
      </c>
      <c r="F3" s="4" t="s">
        <v>107</v>
      </c>
      <c r="G3" s="4" t="s">
        <v>108</v>
      </c>
      <c r="H3" s="4" t="s">
        <v>109</v>
      </c>
      <c r="I3" s="4" t="s">
        <v>110</v>
      </c>
      <c r="J3" s="4" t="s">
        <v>111</v>
      </c>
      <c r="K3" s="4" t="s">
        <v>26</v>
      </c>
      <c r="L3" s="4" t="s">
        <v>27</v>
      </c>
      <c r="M3" s="4" t="s">
        <v>28</v>
      </c>
      <c r="N3" s="4" t="s">
        <v>112</v>
      </c>
      <c r="O3" s="4" t="s">
        <v>113</v>
      </c>
      <c r="P3" s="4" t="s">
        <v>114</v>
      </c>
      <c r="Q3" s="4" t="s">
        <v>115</v>
      </c>
      <c r="R3" s="4" t="s">
        <v>116</v>
      </c>
      <c r="S3" s="4" t="s">
        <v>29</v>
      </c>
      <c r="T3" s="4" t="s">
        <v>117</v>
      </c>
      <c r="U3" s="4" t="s">
        <v>118</v>
      </c>
      <c r="V3" s="4" t="s">
        <v>119</v>
      </c>
      <c r="W3" s="4" t="s">
        <v>181</v>
      </c>
      <c r="X3" s="2"/>
      <c r="Y3" s="2"/>
      <c r="Z3" s="2"/>
    </row>
    <row r="4" ht="17.25" customHeight="1">
      <c r="A4" s="4" t="s">
        <v>42</v>
      </c>
      <c r="B4" s="42">
        <v>4.0</v>
      </c>
      <c r="C4" s="195">
        <f t="array" ref="C4">F4/E4</f>
        <v>0.25</v>
      </c>
      <c r="D4" s="42">
        <v>9.0</v>
      </c>
      <c r="E4" s="42">
        <v>8.0</v>
      </c>
      <c r="F4" s="42">
        <v>2.0</v>
      </c>
      <c r="G4" s="42">
        <f t="array" ref="G4">F4-(H4+I4+J4)</f>
        <v>1</v>
      </c>
      <c r="H4" s="42">
        <v>0.0</v>
      </c>
      <c r="I4" s="42">
        <v>1.0</v>
      </c>
      <c r="J4" s="42">
        <v>0.0</v>
      </c>
      <c r="K4" s="42">
        <v>1.0</v>
      </c>
      <c r="L4" s="42">
        <v>3.0</v>
      </c>
      <c r="M4" s="42">
        <v>1.0</v>
      </c>
      <c r="N4" s="42">
        <f t="array" ref="N4">D4-E4</f>
        <v>1</v>
      </c>
      <c r="O4" s="42">
        <v>4.0</v>
      </c>
      <c r="P4" s="44">
        <f t="array" ref="P4">O4/D4</f>
        <v>0.4444444444</v>
      </c>
      <c r="Q4" s="45">
        <f t="array" ref="Q4">(G4*1+H4*2+I4*3+J4*4)/E4</f>
        <v>0.5</v>
      </c>
      <c r="R4" s="45">
        <f t="array" ref="R4">(F4+N4)/D4</f>
        <v>0.3333333333</v>
      </c>
      <c r="S4" s="47">
        <f t="array" ref="S4">R4+Q4</f>
        <v>0.8333333333</v>
      </c>
      <c r="T4" s="48">
        <f t="array" ref="T4">O4/(D4-(F4+N4))</f>
        <v>0.6666666667</v>
      </c>
      <c r="U4" s="49">
        <f t="array" ref="U4">RANK(R4,$R$4:$R$23)</f>
        <v>17</v>
      </c>
      <c r="V4" s="50">
        <f t="array" ref="V4">RANK(S4,$S$4:$S$23)</f>
        <v>12</v>
      </c>
      <c r="W4" s="28">
        <v>1.0</v>
      </c>
      <c r="X4" s="2"/>
      <c r="Y4" s="2"/>
      <c r="Z4" s="2"/>
    </row>
    <row r="5" ht="17.25" customHeight="1">
      <c r="A5" s="4" t="s">
        <v>54</v>
      </c>
      <c r="B5" s="42">
        <v>5.0</v>
      </c>
      <c r="C5" s="195">
        <f t="array" ref="C5">F5/E5</f>
        <v>0.25</v>
      </c>
      <c r="D5" s="42">
        <v>12.0</v>
      </c>
      <c r="E5" s="42">
        <v>8.0</v>
      </c>
      <c r="F5" s="42">
        <v>2.0</v>
      </c>
      <c r="G5" s="42">
        <f t="array" ref="G5">F5-(H5+I5+J5)</f>
        <v>0</v>
      </c>
      <c r="H5" s="42">
        <v>2.0</v>
      </c>
      <c r="I5" s="42">
        <v>0.0</v>
      </c>
      <c r="J5" s="42">
        <v>0.0</v>
      </c>
      <c r="K5" s="42">
        <v>5.0</v>
      </c>
      <c r="L5" s="42">
        <v>1.0</v>
      </c>
      <c r="M5" s="42">
        <v>3.0</v>
      </c>
      <c r="N5" s="42">
        <f t="array" ref="N5">D5-E5</f>
        <v>4</v>
      </c>
      <c r="O5" s="42">
        <v>5.0</v>
      </c>
      <c r="P5" s="44">
        <f t="array" ref="P5">O5/D5</f>
        <v>0.4166666667</v>
      </c>
      <c r="Q5" s="45">
        <f t="array" ref="Q5">(G5*1+H5*2+I5*3+J5*4)/E5</f>
        <v>0.5</v>
      </c>
      <c r="R5" s="45">
        <f t="array" ref="R5">(F5+N5)/D5</f>
        <v>0.5</v>
      </c>
      <c r="S5" s="47">
        <f t="array" ref="S5">R5+Q5</f>
        <v>1</v>
      </c>
      <c r="T5" s="52">
        <f t="array" ref="T5">O5/(D5-(F5+N5))</f>
        <v>0.8333333333</v>
      </c>
      <c r="U5" s="49">
        <f t="array" ref="U5">RANK(R5,$R$4:$R$23)</f>
        <v>8</v>
      </c>
      <c r="V5" s="50">
        <f t="array" ref="V5">RANK(S5,$S$4:$S$23)</f>
        <v>9</v>
      </c>
      <c r="W5" s="28">
        <v>1.0</v>
      </c>
      <c r="X5" s="2"/>
      <c r="Y5" s="2"/>
      <c r="Z5" s="2"/>
    </row>
    <row r="6" ht="17.25" customHeight="1">
      <c r="A6" s="4" t="s">
        <v>41</v>
      </c>
      <c r="B6" s="42">
        <v>7.0</v>
      </c>
      <c r="C6" s="195">
        <f t="array" ref="C6">F6/E6</f>
        <v>0.6111111111</v>
      </c>
      <c r="D6" s="42">
        <v>23.0</v>
      </c>
      <c r="E6" s="42">
        <v>18.0</v>
      </c>
      <c r="F6" s="42">
        <v>11.0</v>
      </c>
      <c r="G6" s="42">
        <f t="array" ref="G6">F6-(H6+I6+J6)</f>
        <v>9</v>
      </c>
      <c r="H6" s="42">
        <v>2.0</v>
      </c>
      <c r="I6" s="42">
        <v>0.0</v>
      </c>
      <c r="J6" s="42">
        <v>0.0</v>
      </c>
      <c r="K6" s="42">
        <v>8.0</v>
      </c>
      <c r="L6" s="42">
        <v>7.0</v>
      </c>
      <c r="M6" s="42">
        <v>6.0</v>
      </c>
      <c r="N6" s="42">
        <f t="array" ref="N6">D6-E6</f>
        <v>5</v>
      </c>
      <c r="O6" s="42">
        <v>0.0</v>
      </c>
      <c r="P6" s="51">
        <f t="array" ref="P6">O6/D6</f>
        <v>0</v>
      </c>
      <c r="Q6" s="45">
        <f t="array" ref="Q6">(G6*1+H6*2+I6*3+J6*4)/E6</f>
        <v>0.7222222222</v>
      </c>
      <c r="R6" s="45">
        <f t="array" ref="R6">(F6+N6)/D6</f>
        <v>0.6956521739</v>
      </c>
      <c r="S6" s="47">
        <f t="array" ref="S6">R6+Q6</f>
        <v>1.417874396</v>
      </c>
      <c r="T6" s="53">
        <f t="array" ref="T6">O6/(D6-(F6+N6))</f>
        <v>0</v>
      </c>
      <c r="U6" s="49">
        <f t="array" ref="U6">RANK(R6,$R$4:$R$23)</f>
        <v>3</v>
      </c>
      <c r="V6" s="50">
        <f t="array" ref="V6">RANK(S6,$S$4:$S$23)</f>
        <v>3</v>
      </c>
      <c r="W6" s="28">
        <v>4.0</v>
      </c>
      <c r="X6" s="2"/>
      <c r="Y6" s="2"/>
      <c r="Z6" s="2"/>
    </row>
    <row r="7" ht="17.25" customHeight="1">
      <c r="A7" s="4" t="s">
        <v>55</v>
      </c>
      <c r="B7" s="42">
        <v>1.0</v>
      </c>
      <c r="C7" s="195">
        <f t="array" ref="C7">F7/E7</f>
        <v>0</v>
      </c>
      <c r="D7" s="42">
        <v>3.0</v>
      </c>
      <c r="E7" s="42">
        <v>2.0</v>
      </c>
      <c r="F7" s="42">
        <v>0.0</v>
      </c>
      <c r="G7" s="42">
        <f t="array" ref="G7">F7-(H7+I7+J7)</f>
        <v>0</v>
      </c>
      <c r="H7" s="42">
        <v>0.0</v>
      </c>
      <c r="I7" s="42">
        <v>0.0</v>
      </c>
      <c r="J7" s="42">
        <v>0.0</v>
      </c>
      <c r="K7" s="42">
        <v>2.0</v>
      </c>
      <c r="L7" s="42">
        <v>1.0</v>
      </c>
      <c r="M7" s="42">
        <v>0.0</v>
      </c>
      <c r="N7" s="42">
        <f t="array" ref="N7">D7-E7</f>
        <v>1</v>
      </c>
      <c r="O7" s="42">
        <v>1.0</v>
      </c>
      <c r="P7" s="44">
        <f t="array" ref="P7">O7/D7</f>
        <v>0.3333333333</v>
      </c>
      <c r="Q7" s="45">
        <f t="array" ref="Q7">(G7*1+H7*2+I7*3+J7*4)/E7</f>
        <v>0</v>
      </c>
      <c r="R7" s="45">
        <f t="array" ref="R7">(F7+N7)/D7</f>
        <v>0.3333333333</v>
      </c>
      <c r="S7" s="47">
        <f t="array" ref="S7">R7+Q7</f>
        <v>0.3333333333</v>
      </c>
      <c r="T7" s="54">
        <f t="array" ref="T7">O7/(D7-(F7+N7))</f>
        <v>0.5</v>
      </c>
      <c r="U7" s="49">
        <f t="array" ref="U7">RANK(R7,$R$4:$R$23)</f>
        <v>17</v>
      </c>
      <c r="V7" s="50">
        <f t="array" ref="V7">RANK(S7,$S$4:$S$23)</f>
        <v>18</v>
      </c>
      <c r="W7" s="28"/>
      <c r="X7" s="2"/>
      <c r="Y7" s="2"/>
      <c r="Z7" s="2"/>
    </row>
    <row r="8" ht="17.25" customHeight="1">
      <c r="A8" s="4" t="s">
        <v>43</v>
      </c>
      <c r="B8" s="42">
        <v>2.0</v>
      </c>
      <c r="C8" s="195">
        <f t="array" ref="C8">F8/E8</f>
        <v>0</v>
      </c>
      <c r="D8" s="42">
        <v>6.0</v>
      </c>
      <c r="E8" s="42">
        <v>3.0</v>
      </c>
      <c r="F8" s="42">
        <v>0.0</v>
      </c>
      <c r="G8" s="42">
        <f t="array" ref="G8">F8-(H8+I8+J8)</f>
        <v>0</v>
      </c>
      <c r="H8" s="42">
        <v>0.0</v>
      </c>
      <c r="I8" s="42">
        <v>0.0</v>
      </c>
      <c r="J8" s="42">
        <v>0.0</v>
      </c>
      <c r="K8" s="42">
        <v>3.0</v>
      </c>
      <c r="L8" s="42">
        <v>1.0</v>
      </c>
      <c r="M8" s="42">
        <v>1.0</v>
      </c>
      <c r="N8" s="42">
        <f t="array" ref="N8">D8-E8</f>
        <v>3</v>
      </c>
      <c r="O8" s="42">
        <v>3.0</v>
      </c>
      <c r="P8" s="44">
        <f t="array" ref="P8">O8/D8</f>
        <v>0.5</v>
      </c>
      <c r="Q8" s="45">
        <f t="array" ref="Q8">(G8*1+H8*2+I8*3+J8*4)/E8</f>
        <v>0</v>
      </c>
      <c r="R8" s="45">
        <f t="array" ref="R8">(F8+N8)/D8</f>
        <v>0.5</v>
      </c>
      <c r="S8" s="47">
        <f t="array" ref="S8">R8+Q8</f>
        <v>0.5</v>
      </c>
      <c r="T8" s="52">
        <f t="array" ref="T8">O8/(D8-(F8+N8))</f>
        <v>1</v>
      </c>
      <c r="U8" s="49">
        <f t="array" ref="U8">RANK(R8,$R$4:$R$23)</f>
        <v>8</v>
      </c>
      <c r="V8" s="50">
        <f t="array" ref="V8">RANK(S8,$S$4:$S$23)</f>
        <v>16</v>
      </c>
      <c r="W8" s="28">
        <v>0.0</v>
      </c>
      <c r="X8" s="2"/>
      <c r="Y8" s="2"/>
      <c r="Z8" s="2"/>
    </row>
    <row r="9" ht="17.25" customHeight="1">
      <c r="A9" s="4" t="s">
        <v>19</v>
      </c>
      <c r="B9" s="42">
        <v>1.0</v>
      </c>
      <c r="C9" s="195">
        <f t="array" ref="C9">F9/E9</f>
        <v>0.25</v>
      </c>
      <c r="D9" s="42">
        <v>2.0</v>
      </c>
      <c r="E9" s="42">
        <v>4.0</v>
      </c>
      <c r="F9" s="42">
        <v>1.0</v>
      </c>
      <c r="G9" s="42">
        <f t="array" ref="G9">F9-(H9+I9+J9)</f>
        <v>1</v>
      </c>
      <c r="H9" s="42">
        <v>0.0</v>
      </c>
      <c r="I9" s="42">
        <v>0.0</v>
      </c>
      <c r="J9" s="42">
        <v>0.0</v>
      </c>
      <c r="K9" s="42">
        <v>0.0</v>
      </c>
      <c r="L9" s="42">
        <v>0.0</v>
      </c>
      <c r="M9" s="42">
        <v>0.0</v>
      </c>
      <c r="N9" s="42">
        <f t="array" ref="N9">D9-E9</f>
        <v>-2</v>
      </c>
      <c r="O9" s="42">
        <v>1.0</v>
      </c>
      <c r="P9" s="44">
        <f t="array" ref="P9">O9/D9</f>
        <v>0.5</v>
      </c>
      <c r="Q9" s="45">
        <f t="array" ref="Q9">(G9*1+H9*2+I9*3+J9*4)/E9</f>
        <v>0.25</v>
      </c>
      <c r="R9" s="45">
        <f t="array" ref="R9">(F9+N9)/D9</f>
        <v>-0.5</v>
      </c>
      <c r="S9" s="47">
        <f t="array" ref="S9">R9+Q9</f>
        <v>-0.25</v>
      </c>
      <c r="T9" s="52">
        <f t="array" ref="T9">O9/(D9-(F9+N9))</f>
        <v>0.3333333333</v>
      </c>
      <c r="U9" s="49">
        <f t="array" ref="U9">RANK(R9,$R$4:$R$23)</f>
        <v>20</v>
      </c>
      <c r="V9" s="50">
        <f t="array" ref="V9">RANK(S9,$S$4:$S$23)</f>
        <v>20</v>
      </c>
      <c r="W9" s="28">
        <v>2.0</v>
      </c>
      <c r="X9" s="2"/>
      <c r="Y9" s="2"/>
      <c r="Z9" s="2"/>
    </row>
    <row r="10" ht="17.25" customHeight="1">
      <c r="A10" s="4" t="s">
        <v>40</v>
      </c>
      <c r="B10" s="42">
        <v>6.0</v>
      </c>
      <c r="C10" s="195">
        <f t="array" ref="C10">F10/E10</f>
        <v>0.5</v>
      </c>
      <c r="D10" s="42">
        <v>15.0</v>
      </c>
      <c r="E10" s="42">
        <v>14.0</v>
      </c>
      <c r="F10" s="42">
        <v>7.0</v>
      </c>
      <c r="G10" s="42">
        <f t="array" ref="G10">F10-(H10+I10+J10)</f>
        <v>3</v>
      </c>
      <c r="H10" s="42">
        <v>2.0</v>
      </c>
      <c r="I10" s="42">
        <v>2.0</v>
      </c>
      <c r="J10" s="42">
        <v>0.0</v>
      </c>
      <c r="K10" s="42">
        <v>5.0</v>
      </c>
      <c r="L10" s="42">
        <v>5.0</v>
      </c>
      <c r="M10" s="42">
        <v>5.0</v>
      </c>
      <c r="N10" s="42">
        <f t="array" ref="N10">D10-E10</f>
        <v>1</v>
      </c>
      <c r="O10" s="42">
        <v>2.0</v>
      </c>
      <c r="P10" s="51">
        <f t="array" ref="P10">O10/D10</f>
        <v>0.1333333333</v>
      </c>
      <c r="Q10" s="45">
        <f t="array" ref="Q10">(G10*1+H10*2+I10*3+J10*4)/E10</f>
        <v>0.9285714286</v>
      </c>
      <c r="R10" s="45">
        <f t="array" ref="R10">(F10+N10)/D10</f>
        <v>0.5333333333</v>
      </c>
      <c r="S10" s="47">
        <f t="array" ref="S10">R10+Q10</f>
        <v>1.461904762</v>
      </c>
      <c r="T10" s="53">
        <f t="array" ref="T10">O10/(D10-(F10+N10))</f>
        <v>0.2857142857</v>
      </c>
      <c r="U10" s="49">
        <f t="array" ref="U10">RANK(R10,$R$4:$R$23)</f>
        <v>7</v>
      </c>
      <c r="V10" s="50">
        <f t="array" ref="V10">RANK(S10,$S$4:$S$23)</f>
        <v>2</v>
      </c>
      <c r="W10" s="28"/>
      <c r="X10" s="2"/>
      <c r="Y10" s="2"/>
      <c r="Z10" s="2"/>
    </row>
    <row r="11" ht="17.25" customHeight="1">
      <c r="A11" s="4" t="s">
        <v>44</v>
      </c>
      <c r="B11" s="42">
        <v>3.0</v>
      </c>
      <c r="C11" s="195">
        <f t="array" ref="C11">F11/E11</f>
        <v>0.25</v>
      </c>
      <c r="D11" s="42">
        <v>5.0</v>
      </c>
      <c r="E11" s="42">
        <v>4.0</v>
      </c>
      <c r="F11" s="42">
        <v>1.0</v>
      </c>
      <c r="G11" s="42">
        <f t="array" ref="G11">F11-(H11+I11+J11)</f>
        <v>1</v>
      </c>
      <c r="H11" s="42">
        <v>0.0</v>
      </c>
      <c r="I11" s="42">
        <v>0.0</v>
      </c>
      <c r="J11" s="42">
        <v>0.0</v>
      </c>
      <c r="K11" s="42">
        <v>3.0</v>
      </c>
      <c r="L11" s="42">
        <v>1.0</v>
      </c>
      <c r="M11" s="42">
        <v>0.0</v>
      </c>
      <c r="N11" s="42">
        <f t="array" ref="N11">D11-E11</f>
        <v>1</v>
      </c>
      <c r="O11" s="42">
        <v>1.0</v>
      </c>
      <c r="P11" s="51">
        <f t="array" ref="P11">O11/D11</f>
        <v>0.2</v>
      </c>
      <c r="Q11" s="45">
        <f t="array" ref="Q11">(G11*1+H11*2+I11*3+J11*4)/E11</f>
        <v>0.25</v>
      </c>
      <c r="R11" s="45">
        <f t="array" ref="R11">(F11+N11)/D11</f>
        <v>0.4</v>
      </c>
      <c r="S11" s="47">
        <f t="array" ref="S11">R11+Q11</f>
        <v>0.65</v>
      </c>
      <c r="T11" s="52">
        <f t="array" ref="T11">O11/(D11-(F11+N11))</f>
        <v>0.3333333333</v>
      </c>
      <c r="U11" s="49">
        <f t="array" ref="U11">RANK(R11,$R$4:$R$23)</f>
        <v>14</v>
      </c>
      <c r="V11" s="50">
        <f t="array" ref="V11">RANK(S11,$S$4:$S$23)</f>
        <v>14</v>
      </c>
      <c r="W11" s="28">
        <v>1.0</v>
      </c>
      <c r="X11" s="2"/>
      <c r="Y11" s="2"/>
      <c r="Z11" s="2"/>
    </row>
    <row r="12" ht="17.25" customHeight="1">
      <c r="A12" s="4" t="s">
        <v>46</v>
      </c>
      <c r="B12" s="42">
        <v>4.0</v>
      </c>
      <c r="C12" s="195">
        <f t="array" ref="C12">F12/E12</f>
        <v>0.6666666667</v>
      </c>
      <c r="D12" s="42">
        <v>9.0</v>
      </c>
      <c r="E12" s="42">
        <v>6.0</v>
      </c>
      <c r="F12" s="42">
        <v>4.0</v>
      </c>
      <c r="G12" s="42">
        <f t="array" ref="G12">F12-(H12+I12+J12)</f>
        <v>3</v>
      </c>
      <c r="H12" s="42">
        <v>1.0</v>
      </c>
      <c r="I12" s="42">
        <v>0.0</v>
      </c>
      <c r="J12" s="42">
        <v>0.0</v>
      </c>
      <c r="K12" s="42">
        <v>5.0</v>
      </c>
      <c r="L12" s="42">
        <v>0.0</v>
      </c>
      <c r="M12" s="42">
        <v>5.0</v>
      </c>
      <c r="N12" s="42">
        <f t="array" ref="N12">D12-E12</f>
        <v>3</v>
      </c>
      <c r="O12" s="42">
        <v>0.0</v>
      </c>
      <c r="P12" s="51">
        <f t="array" ref="P12">O12/D12</f>
        <v>0</v>
      </c>
      <c r="Q12" s="45">
        <f t="array" ref="Q12">(G12*1+H12*2+I12*3+J12*4)/E12</f>
        <v>0.8333333333</v>
      </c>
      <c r="R12" s="45">
        <f t="array" ref="R12">(F12+N12)/D12</f>
        <v>0.7777777778</v>
      </c>
      <c r="S12" s="47">
        <f t="array" ref="S12">R12+Q12</f>
        <v>1.611111111</v>
      </c>
      <c r="T12" s="54">
        <f t="array" ref="T12">O12/(D12-(F12+N12))</f>
        <v>0</v>
      </c>
      <c r="U12" s="49">
        <f t="array" ref="U12">RANK(R12,$R$4:$R$23)</f>
        <v>2</v>
      </c>
      <c r="V12" s="50">
        <f t="array" ref="V12">RANK(S12,$S$4:$S$23)</f>
        <v>1</v>
      </c>
      <c r="W12" s="28">
        <v>0.0</v>
      </c>
      <c r="X12" s="2"/>
      <c r="Y12" s="2"/>
      <c r="Z12" s="2"/>
    </row>
    <row r="13" ht="17.25" customHeight="1">
      <c r="A13" s="4" t="s">
        <v>20</v>
      </c>
      <c r="B13" s="42">
        <v>5.0</v>
      </c>
      <c r="C13" s="195">
        <f t="array" ref="C13">F13/E13</f>
        <v>0.375</v>
      </c>
      <c r="D13" s="42">
        <v>12.0</v>
      </c>
      <c r="E13" s="42">
        <v>8.0</v>
      </c>
      <c r="F13" s="42">
        <v>3.0</v>
      </c>
      <c r="G13" s="42">
        <f t="array" ref="G13">F13-(H13+I13+J13)</f>
        <v>3</v>
      </c>
      <c r="H13" s="42">
        <v>0.0</v>
      </c>
      <c r="I13" s="42">
        <v>0.0</v>
      </c>
      <c r="J13" s="42">
        <v>0.0</v>
      </c>
      <c r="K13" s="42">
        <v>4.0</v>
      </c>
      <c r="L13" s="42">
        <v>2.0</v>
      </c>
      <c r="M13" s="42">
        <v>1.0</v>
      </c>
      <c r="N13" s="42">
        <f t="array" ref="N13">D13-E13</f>
        <v>4</v>
      </c>
      <c r="O13" s="42">
        <v>0.0</v>
      </c>
      <c r="P13" s="51">
        <f t="array" ref="P13">O13/D13</f>
        <v>0</v>
      </c>
      <c r="Q13" s="45">
        <f t="array" ref="Q13">(G13*1+H13*2+I13*3+J13*4)/E13</f>
        <v>0.375</v>
      </c>
      <c r="R13" s="45">
        <f t="array" ref="R13">(F13+N13)/D13</f>
        <v>0.5833333333</v>
      </c>
      <c r="S13" s="47">
        <f t="array" ref="S13">R13+Q13</f>
        <v>0.9583333333</v>
      </c>
      <c r="T13" s="53">
        <f t="array" ref="T13">O13/(D13-(F13+N13))</f>
        <v>0</v>
      </c>
      <c r="U13" s="49">
        <f t="array" ref="U13">RANK(R13,$R$4:$R$23)</f>
        <v>4</v>
      </c>
      <c r="V13" s="50">
        <f t="array" ref="V13">RANK(S13,$S$4:$S$23)</f>
        <v>11</v>
      </c>
      <c r="W13" s="28">
        <v>2.0</v>
      </c>
      <c r="X13" s="2"/>
      <c r="Y13" s="2"/>
      <c r="Z13" s="2"/>
    </row>
    <row r="14" ht="17.25" customHeight="1">
      <c r="A14" s="4" t="s">
        <v>48</v>
      </c>
      <c r="B14" s="42">
        <v>6.0</v>
      </c>
      <c r="C14" s="195">
        <f t="array" ref="C14">F14/E14</f>
        <v>0.1111111111</v>
      </c>
      <c r="D14" s="42">
        <v>14.0</v>
      </c>
      <c r="E14" s="42">
        <v>9.0</v>
      </c>
      <c r="F14" s="42">
        <v>1.0</v>
      </c>
      <c r="G14" s="42">
        <f t="array" ref="G14">F14-(H14+I14+J14)</f>
        <v>1</v>
      </c>
      <c r="H14" s="42">
        <v>0.0</v>
      </c>
      <c r="I14" s="42">
        <v>0.0</v>
      </c>
      <c r="J14" s="42">
        <v>0.0</v>
      </c>
      <c r="K14" s="42">
        <v>2.0</v>
      </c>
      <c r="L14" s="42">
        <v>2.0</v>
      </c>
      <c r="M14" s="42">
        <v>3.0</v>
      </c>
      <c r="N14" s="42">
        <f t="array" ref="N14">D14-E14</f>
        <v>5</v>
      </c>
      <c r="O14" s="42">
        <v>6.0</v>
      </c>
      <c r="P14" s="44">
        <f t="array" ref="P14">O14/D14</f>
        <v>0.4285714286</v>
      </c>
      <c r="Q14" s="45">
        <f t="array" ref="Q14">(G14*1+H14*2+I14*3+J14*4)/E14</f>
        <v>0.1111111111</v>
      </c>
      <c r="R14" s="45">
        <f t="array" ref="R14">(F14+N14)/D14</f>
        <v>0.4285714286</v>
      </c>
      <c r="S14" s="47">
        <f t="array" ref="S14">R14+Q14</f>
        <v>0.5396825397</v>
      </c>
      <c r="T14" s="48">
        <f t="array" ref="T14">O14/(D14-(F14+N14))</f>
        <v>0.75</v>
      </c>
      <c r="U14" s="49">
        <f t="array" ref="U14">RANK(R14,$R$4:$R$23)</f>
        <v>13</v>
      </c>
      <c r="V14" s="50">
        <f t="array" ref="V14">RANK(S14,$S$4:$S$23)</f>
        <v>15</v>
      </c>
      <c r="W14" s="28">
        <v>6.0</v>
      </c>
      <c r="X14" s="2"/>
      <c r="Y14" s="2"/>
      <c r="Z14" s="2"/>
    </row>
    <row r="15" ht="17.25" customHeight="1">
      <c r="A15" s="4" t="s">
        <v>22</v>
      </c>
      <c r="B15" s="42">
        <v>7.0</v>
      </c>
      <c r="C15" s="195">
        <f t="array" ref="C15">F15/E15</f>
        <v>0.4615384615</v>
      </c>
      <c r="D15" s="42">
        <v>13.0</v>
      </c>
      <c r="E15" s="42">
        <v>13.0</v>
      </c>
      <c r="F15" s="42">
        <v>6.0</v>
      </c>
      <c r="G15" s="42">
        <f t="array" ref="G15">F15-(H15+I15+J15)</f>
        <v>5</v>
      </c>
      <c r="H15" s="42">
        <v>1.0</v>
      </c>
      <c r="I15" s="42">
        <v>0.0</v>
      </c>
      <c r="J15" s="42">
        <v>0.0</v>
      </c>
      <c r="K15" s="42">
        <v>2.0</v>
      </c>
      <c r="L15" s="42">
        <v>5.0</v>
      </c>
      <c r="M15" s="42">
        <v>1.0</v>
      </c>
      <c r="N15" s="42">
        <f t="array" ref="N15">D15-E15</f>
        <v>0</v>
      </c>
      <c r="O15" s="42">
        <v>3.0</v>
      </c>
      <c r="P15" s="51">
        <f t="array" ref="P15">O15/D15</f>
        <v>0.2307692308</v>
      </c>
      <c r="Q15" s="45">
        <f t="array" ref="Q15">(G15*1+H15*2+I15*3+J15*4)/E15</f>
        <v>0.5384615385</v>
      </c>
      <c r="R15" s="45">
        <f t="array" ref="R15">(F15+N15)/D15</f>
        <v>0.4615384615</v>
      </c>
      <c r="S15" s="47">
        <f t="array" ref="S15">R15+Q15</f>
        <v>1</v>
      </c>
      <c r="T15" s="48">
        <f t="array" ref="T15">O15/(D15-(F15+N15))</f>
        <v>0.4285714286</v>
      </c>
      <c r="U15" s="49">
        <f t="array" ref="U15">RANK(R15,$R$4:$R$23)</f>
        <v>12</v>
      </c>
      <c r="V15" s="50">
        <f t="array" ref="V15">RANK(S15,$S$4:$S$23)</f>
        <v>9</v>
      </c>
      <c r="W15" s="28">
        <v>1.0</v>
      </c>
      <c r="X15" s="2"/>
      <c r="Y15" s="2"/>
      <c r="Z15" s="2"/>
    </row>
    <row r="16" ht="17.25" customHeight="1">
      <c r="A16" s="4" t="s">
        <v>23</v>
      </c>
      <c r="B16" s="42">
        <v>4.0</v>
      </c>
      <c r="C16" s="195">
        <f t="array" ref="C16">F16/E16</f>
        <v>0.4166666667</v>
      </c>
      <c r="D16" s="42">
        <v>14.0</v>
      </c>
      <c r="E16" s="42">
        <v>12.0</v>
      </c>
      <c r="F16" s="42">
        <v>5.0</v>
      </c>
      <c r="G16" s="42">
        <f t="array" ref="G16">F16-(H16+I16+J16)</f>
        <v>3</v>
      </c>
      <c r="H16" s="42">
        <v>0.0</v>
      </c>
      <c r="I16" s="42">
        <v>2.0</v>
      </c>
      <c r="J16" s="42">
        <v>0.0</v>
      </c>
      <c r="K16" s="42">
        <v>5.0</v>
      </c>
      <c r="L16" s="42">
        <v>3.0</v>
      </c>
      <c r="M16" s="42">
        <v>2.0</v>
      </c>
      <c r="N16" s="42">
        <f t="array" ref="N16">D16-E16</f>
        <v>2</v>
      </c>
      <c r="O16" s="42">
        <v>1.0</v>
      </c>
      <c r="P16" s="51">
        <f t="array" ref="P16">O16/D16</f>
        <v>0.07142857143</v>
      </c>
      <c r="Q16" s="45">
        <f t="array" ref="Q16">(G16*1+H16*2+I16*3+J16*4)/E16</f>
        <v>0.75</v>
      </c>
      <c r="R16" s="45">
        <f t="array" ref="R16">(F16+N16)/D16</f>
        <v>0.5</v>
      </c>
      <c r="S16" s="47">
        <f t="array" ref="S16">R16+Q16</f>
        <v>1.25</v>
      </c>
      <c r="T16" s="48">
        <f t="array" ref="T16">O16/(D16-(F16+N16))</f>
        <v>0.1428571429</v>
      </c>
      <c r="U16" s="49">
        <f t="array" ref="U16">RANK(R16,$R$4:$R$23)</f>
        <v>8</v>
      </c>
      <c r="V16" s="50">
        <f t="array" ref="V16">RANK(S16,$S$4:$S$23)</f>
        <v>5</v>
      </c>
      <c r="W16" s="28">
        <v>4.0</v>
      </c>
      <c r="X16" s="2"/>
      <c r="Y16" s="2"/>
      <c r="Z16" s="2"/>
    </row>
    <row r="17" ht="17.25" customHeight="1">
      <c r="A17" s="4" t="s">
        <v>47</v>
      </c>
      <c r="B17" s="42">
        <v>6.0</v>
      </c>
      <c r="C17" s="195">
        <f t="array" ref="C17">F17/E17</f>
        <v>0.4444444444</v>
      </c>
      <c r="D17" s="42">
        <v>11.0</v>
      </c>
      <c r="E17" s="42">
        <v>9.0</v>
      </c>
      <c r="F17" s="42">
        <v>4.0</v>
      </c>
      <c r="G17" s="42">
        <f t="array" ref="G17">F17-(H17+I17+J17)</f>
        <v>2</v>
      </c>
      <c r="H17" s="42">
        <v>2.0</v>
      </c>
      <c r="I17" s="42">
        <v>0.0</v>
      </c>
      <c r="J17" s="42">
        <v>0.0</v>
      </c>
      <c r="K17" s="42">
        <v>0.0</v>
      </c>
      <c r="L17" s="42">
        <v>0.0</v>
      </c>
      <c r="M17" s="42">
        <v>1.0</v>
      </c>
      <c r="N17" s="42">
        <f t="array" ref="N17">D17-E17</f>
        <v>2</v>
      </c>
      <c r="O17" s="42">
        <v>1.0</v>
      </c>
      <c r="P17" s="51">
        <f t="array" ref="P17">O17/D17</f>
        <v>0.09090909091</v>
      </c>
      <c r="Q17" s="45">
        <f t="array" ref="Q17">(G17*1+H17*2+I17*3+J17*4)/E17</f>
        <v>0.6666666667</v>
      </c>
      <c r="R17" s="45">
        <f t="array" ref="R17">(F17+N17)/D17</f>
        <v>0.5454545455</v>
      </c>
      <c r="S17" s="47">
        <f t="array" ref="S17">R17+Q17</f>
        <v>1.212121212</v>
      </c>
      <c r="T17" s="52">
        <f t="array" ref="T17">O17/(D17-(F17+N17))</f>
        <v>0.2</v>
      </c>
      <c r="U17" s="49">
        <f t="array" ref="U17">RANK(R17,$R$4:$R$23)</f>
        <v>6</v>
      </c>
      <c r="V17" s="50">
        <f t="array" ref="V17">RANK(S17,$S$4:$S$23)</f>
        <v>6</v>
      </c>
      <c r="W17" s="28">
        <v>5.0</v>
      </c>
      <c r="X17" s="2"/>
      <c r="Y17" s="2"/>
      <c r="Z17" s="2"/>
    </row>
    <row r="18" ht="17.25" customHeight="1">
      <c r="A18" s="4" t="s">
        <v>49</v>
      </c>
      <c r="B18" s="42">
        <v>2.0</v>
      </c>
      <c r="C18" s="195">
        <f t="array" ref="C18">F18/E18</f>
        <v>0</v>
      </c>
      <c r="D18" s="42">
        <v>3.0</v>
      </c>
      <c r="E18" s="42">
        <v>2.0</v>
      </c>
      <c r="F18" s="42">
        <v>0.0</v>
      </c>
      <c r="G18" s="42">
        <f t="array" ref="G18">F18-(H18+I18+J18)</f>
        <v>0</v>
      </c>
      <c r="H18" s="42">
        <v>0.0</v>
      </c>
      <c r="I18" s="42">
        <v>0.0</v>
      </c>
      <c r="J18" s="42">
        <v>0.0</v>
      </c>
      <c r="K18" s="42">
        <v>0.0</v>
      </c>
      <c r="L18" s="42">
        <v>1.0</v>
      </c>
      <c r="M18" s="42">
        <v>0.0</v>
      </c>
      <c r="N18" s="42">
        <f t="array" ref="N18">D18-E18</f>
        <v>1</v>
      </c>
      <c r="O18" s="42">
        <v>0.0</v>
      </c>
      <c r="P18" s="51">
        <f t="array" ref="P18">O18/D18</f>
        <v>0</v>
      </c>
      <c r="Q18" s="45">
        <f t="array" ref="Q18">(G18*1+H18*2+I18*3+J18*4)/E18</f>
        <v>0</v>
      </c>
      <c r="R18" s="45">
        <f t="array" ref="R18">(F18+N18)/D18</f>
        <v>0.3333333333</v>
      </c>
      <c r="S18" s="47">
        <f t="array" ref="S18">R18+Q18</f>
        <v>0.3333333333</v>
      </c>
      <c r="T18" s="53">
        <f t="array" ref="T18">O18/(D18-(F18+N18))</f>
        <v>0</v>
      </c>
      <c r="U18" s="49">
        <f t="array" ref="U18">RANK(R18,$R$4:$R$23)</f>
        <v>17</v>
      </c>
      <c r="V18" s="50">
        <f t="array" ref="V18">RANK(S18,$S$4:$S$23)</f>
        <v>18</v>
      </c>
      <c r="W18" s="28"/>
      <c r="X18" s="2"/>
      <c r="Y18" s="2"/>
      <c r="Z18" s="2"/>
    </row>
    <row r="19" ht="17.25" customHeight="1">
      <c r="A19" s="4" t="s">
        <v>24</v>
      </c>
      <c r="B19" s="42">
        <v>3.0</v>
      </c>
      <c r="C19" s="195">
        <f t="array" ref="C19">F19/E19</f>
        <v>0.5</v>
      </c>
      <c r="D19" s="42">
        <v>8.0</v>
      </c>
      <c r="E19" s="42">
        <v>2.0</v>
      </c>
      <c r="F19" s="42">
        <v>1.0</v>
      </c>
      <c r="G19" s="42">
        <f t="array" ref="G19">F19-(H19+I19+J19)</f>
        <v>1</v>
      </c>
      <c r="H19" s="42">
        <v>0.0</v>
      </c>
      <c r="I19" s="42">
        <v>0.0</v>
      </c>
      <c r="J19" s="42">
        <v>0.0</v>
      </c>
      <c r="K19" s="42">
        <v>5.0</v>
      </c>
      <c r="L19" s="42">
        <v>2.0</v>
      </c>
      <c r="M19" s="42">
        <v>5.0</v>
      </c>
      <c r="N19" s="42">
        <f t="array" ref="N19">D19-E19</f>
        <v>6</v>
      </c>
      <c r="O19" s="42">
        <v>0.0</v>
      </c>
      <c r="P19" s="51">
        <f t="array" ref="P19">O19/D19</f>
        <v>0</v>
      </c>
      <c r="Q19" s="45">
        <f t="array" ref="Q19">(G19*1+H19*2+I19*3+J19*4)/E19</f>
        <v>0.5</v>
      </c>
      <c r="R19" s="45">
        <f t="array" ref="R19">(F19+N19)/D19</f>
        <v>0.875</v>
      </c>
      <c r="S19" s="47">
        <f t="array" ref="S19">R19+Q19</f>
        <v>1.375</v>
      </c>
      <c r="T19" s="52">
        <f t="array" ref="T19">O19/(D19-(F19+N19))</f>
        <v>0</v>
      </c>
      <c r="U19" s="49">
        <f t="array" ref="U19">RANK(R19,$R$4:$R$23)</f>
        <v>1</v>
      </c>
      <c r="V19" s="50">
        <f t="array" ref="V19">RANK(S19,$S$4:$S$23)</f>
        <v>4</v>
      </c>
      <c r="W19" s="28">
        <v>0.0</v>
      </c>
      <c r="X19" s="2"/>
      <c r="Y19" s="2"/>
      <c r="Z19" s="2"/>
    </row>
    <row r="20" ht="17.25" customHeight="1">
      <c r="A20" s="4" t="s">
        <v>56</v>
      </c>
      <c r="B20" s="42">
        <v>7.0</v>
      </c>
      <c r="C20" s="195">
        <f t="array" ref="C20">F20/E20</f>
        <v>0.4545454545</v>
      </c>
      <c r="D20" s="42">
        <v>14.0</v>
      </c>
      <c r="E20" s="42">
        <v>11.0</v>
      </c>
      <c r="F20" s="42">
        <v>5.0</v>
      </c>
      <c r="G20" s="42">
        <f t="array" ref="G20">F20-(H20+I20+J20)</f>
        <v>4</v>
      </c>
      <c r="H20" s="42">
        <v>1.0</v>
      </c>
      <c r="I20" s="42">
        <v>0.0</v>
      </c>
      <c r="J20" s="42">
        <v>0.0</v>
      </c>
      <c r="K20" s="42">
        <v>5.0</v>
      </c>
      <c r="L20" s="42">
        <v>5.0</v>
      </c>
      <c r="M20" s="42">
        <v>1.0</v>
      </c>
      <c r="N20" s="42">
        <f t="array" ref="N20">D20-E20</f>
        <v>3</v>
      </c>
      <c r="O20" s="42">
        <v>3.0</v>
      </c>
      <c r="P20" s="51">
        <f t="array" ref="P20">O20/D20</f>
        <v>0.2142857143</v>
      </c>
      <c r="Q20" s="45">
        <f t="array" ref="Q20">(G20*1+H20*2+I20*3+J20*4)/E20</f>
        <v>0.5454545455</v>
      </c>
      <c r="R20" s="45">
        <f t="array" ref="R20">(F20+N20)/D20</f>
        <v>0.5714285714</v>
      </c>
      <c r="S20" s="47">
        <f t="array" ref="S20">R20+Q20</f>
        <v>1.116883117</v>
      </c>
      <c r="T20" s="57">
        <f t="array" ref="T20">O20/(D20-(F20+N20))</f>
        <v>0.5</v>
      </c>
      <c r="U20" s="49">
        <f t="array" ref="U20">RANK(R20,$R$4:$R$23)</f>
        <v>5</v>
      </c>
      <c r="V20" s="50">
        <f t="array" ref="V20">RANK(S20,$S$4:$S$23)</f>
        <v>7</v>
      </c>
      <c r="W20" s="28">
        <v>3.0</v>
      </c>
      <c r="X20" s="2"/>
      <c r="Y20" s="2"/>
      <c r="Z20" s="2"/>
    </row>
    <row r="21" ht="17.25" customHeight="1">
      <c r="A21" s="4" t="s">
        <v>53</v>
      </c>
      <c r="B21" s="42">
        <v>6.0</v>
      </c>
      <c r="C21" s="195">
        <f t="array" ref="C21">F21/E21</f>
        <v>0.4</v>
      </c>
      <c r="D21" s="42">
        <v>18.0</v>
      </c>
      <c r="E21" s="42">
        <v>15.0</v>
      </c>
      <c r="F21" s="42">
        <v>6.0</v>
      </c>
      <c r="G21" s="42">
        <f t="array" ref="G21">F21-(H21+I21+J21)</f>
        <v>3</v>
      </c>
      <c r="H21" s="42">
        <v>3.0</v>
      </c>
      <c r="I21" s="42">
        <v>0.0</v>
      </c>
      <c r="J21" s="42">
        <v>0.0</v>
      </c>
      <c r="K21" s="42">
        <v>5.0</v>
      </c>
      <c r="L21" s="42">
        <v>5.0</v>
      </c>
      <c r="M21" s="42">
        <v>2.0</v>
      </c>
      <c r="N21" s="42">
        <f t="array" ref="N21">D21-E21</f>
        <v>3</v>
      </c>
      <c r="O21" s="42">
        <v>5.0</v>
      </c>
      <c r="P21" s="51">
        <f t="array" ref="P21">O21/D21</f>
        <v>0.2777777778</v>
      </c>
      <c r="Q21" s="45">
        <f t="array" ref="Q21">(G21*1+H21*2+I21*3+J21*4)/E21</f>
        <v>0.6</v>
      </c>
      <c r="R21" s="45">
        <f t="array" ref="R21">(F21+N21)/D21</f>
        <v>0.5</v>
      </c>
      <c r="S21" s="47">
        <f t="array" ref="S21">R21+Q21</f>
        <v>1.1</v>
      </c>
      <c r="T21" s="58">
        <f t="array" ref="T21">O21/(D21-(F21+N21))</f>
        <v>0.5555555556</v>
      </c>
      <c r="U21" s="49">
        <f t="array" ref="U21">RANK(R21,$R$4:$R$23)</f>
        <v>8</v>
      </c>
      <c r="V21" s="50">
        <f t="array" ref="V21">RANK(S21,$S$4:$S$23)</f>
        <v>8</v>
      </c>
      <c r="W21" s="28">
        <v>0.0</v>
      </c>
      <c r="X21" s="2"/>
      <c r="Y21" s="2"/>
      <c r="Z21" s="2"/>
    </row>
    <row r="22" ht="17.25" customHeight="1">
      <c r="A22" s="4" t="s">
        <v>21</v>
      </c>
      <c r="B22" s="42">
        <v>5.0</v>
      </c>
      <c r="C22" s="195">
        <f t="array" ref="C22">F22/E22</f>
        <v>0.2222222222</v>
      </c>
      <c r="D22" s="42">
        <v>11.0</v>
      </c>
      <c r="E22" s="42">
        <v>9.0</v>
      </c>
      <c r="F22" s="42">
        <v>2.0</v>
      </c>
      <c r="G22" s="42">
        <f t="array" ref="G22">F22-(H22+I22+J22)</f>
        <v>1</v>
      </c>
      <c r="H22" s="42">
        <v>1.0</v>
      </c>
      <c r="I22" s="42">
        <v>0.0</v>
      </c>
      <c r="J22" s="42">
        <v>0.0</v>
      </c>
      <c r="K22" s="42">
        <v>2.0</v>
      </c>
      <c r="L22" s="42">
        <v>3.0</v>
      </c>
      <c r="M22" s="42">
        <v>0.0</v>
      </c>
      <c r="N22" s="42">
        <f t="array" ref="N22">D22-E22</f>
        <v>2</v>
      </c>
      <c r="O22" s="42">
        <v>2.0</v>
      </c>
      <c r="P22" s="51">
        <f t="array" ref="P22">O22/D22</f>
        <v>0.1818181818</v>
      </c>
      <c r="Q22" s="45">
        <f t="array" ref="Q22">(G22*1+H22*2+I22*3+J22*4)/E22</f>
        <v>0.3333333333</v>
      </c>
      <c r="R22" s="45">
        <f t="array" ref="R22">(F22+N22)/D22</f>
        <v>0.3636363636</v>
      </c>
      <c r="S22" s="47">
        <f t="array" ref="S22">R22+Q22</f>
        <v>0.696969697</v>
      </c>
      <c r="T22" s="59">
        <f t="array" ref="T22">O22/(D22-(F22+N22))</f>
        <v>0.2857142857</v>
      </c>
      <c r="U22" s="49">
        <f t="array" ref="U22">RANK(R22,$R$4:$R$23)</f>
        <v>16</v>
      </c>
      <c r="V22" s="50">
        <f t="array" ref="V22">RANK(S22,$S$4:$S$23)</f>
        <v>13</v>
      </c>
      <c r="W22" s="28">
        <v>0.0</v>
      </c>
      <c r="X22" s="2"/>
      <c r="Y22" s="2"/>
      <c r="Z22" s="2"/>
    </row>
    <row r="23" ht="17.25" customHeight="1">
      <c r="A23" s="4" t="s">
        <v>51</v>
      </c>
      <c r="B23" s="42">
        <v>2.0</v>
      </c>
      <c r="C23" s="195">
        <f t="array" ref="C23">F23/E23</f>
        <v>0</v>
      </c>
      <c r="D23" s="42">
        <v>5.0</v>
      </c>
      <c r="E23" s="42">
        <v>3.0</v>
      </c>
      <c r="F23" s="42">
        <v>0.0</v>
      </c>
      <c r="G23" s="42">
        <f t="array" ref="G23">F23-(H23+I23+J23)</f>
        <v>0</v>
      </c>
      <c r="H23" s="42">
        <v>0.0</v>
      </c>
      <c r="I23" s="42">
        <v>0.0</v>
      </c>
      <c r="J23" s="42">
        <v>0.0</v>
      </c>
      <c r="K23" s="42">
        <v>1.0</v>
      </c>
      <c r="L23" s="42">
        <v>1.0</v>
      </c>
      <c r="M23" s="42">
        <v>0.0</v>
      </c>
      <c r="N23" s="42">
        <f t="array" ref="N23">D23-E23</f>
        <v>2</v>
      </c>
      <c r="O23" s="42">
        <v>1.0</v>
      </c>
      <c r="P23" s="51">
        <f t="array" ref="P23">O23/D23</f>
        <v>0.2</v>
      </c>
      <c r="Q23" s="45">
        <f t="array" ref="Q23">(G23*1+H23*2+I23*3+J23*4)/E23</f>
        <v>0</v>
      </c>
      <c r="R23" s="45">
        <f t="array" ref="R23">(F23+N23)/D23</f>
        <v>0.4</v>
      </c>
      <c r="S23" s="47">
        <f t="array" ref="S23">R23+Q23</f>
        <v>0.4</v>
      </c>
      <c r="T23" s="60">
        <f t="array" ref="T23">O23/(D23-(F23+N23))</f>
        <v>0.3333333333</v>
      </c>
      <c r="U23" s="49">
        <f t="array" ref="U23">RANK(R23,$R$4:$R$23)</f>
        <v>14</v>
      </c>
      <c r="V23" s="50">
        <f t="array" ref="V23">RANK(S23,$S$4:$S$23)</f>
        <v>17</v>
      </c>
      <c r="W23" s="28">
        <v>1.0</v>
      </c>
      <c r="X23" s="2"/>
      <c r="Y23" s="2"/>
      <c r="Z23" s="2"/>
    </row>
    <row r="24" ht="17.25" customHeight="1">
      <c r="A24" s="61" t="s">
        <v>121</v>
      </c>
      <c r="B24" s="79"/>
      <c r="C24" s="125">
        <f t="array" ref="C24">F24/E24</f>
        <v>0.38125</v>
      </c>
      <c r="D24" s="79">
        <f t="array" ref="D24">SUM(D4:D23)</f>
        <v>207</v>
      </c>
      <c r="E24" s="79">
        <f t="array" ref="E24">SUM(E4:E23)</f>
        <v>160</v>
      </c>
      <c r="F24" s="79">
        <f t="array" ref="F24">SUM(F4:F23)</f>
        <v>61</v>
      </c>
      <c r="G24" s="79">
        <f t="array" ref="G24">SUM(G4:G23)</f>
        <v>41</v>
      </c>
      <c r="H24" s="79">
        <f t="array" ref="H24">SUM(H4:H23)</f>
        <v>15</v>
      </c>
      <c r="I24" s="79">
        <f t="array" ref="I24">SUM(I4:I23)</f>
        <v>5</v>
      </c>
      <c r="J24" s="79">
        <f t="array" ref="J24">SUM(J4:J23)</f>
        <v>0</v>
      </c>
      <c r="K24" s="79">
        <f t="array" ref="K24">SUM(K4:K23)</f>
        <v>63</v>
      </c>
      <c r="L24" s="79">
        <f t="array" ref="L24">SUM(L4:L23)</f>
        <v>48</v>
      </c>
      <c r="M24" s="79">
        <f t="array" ref="M24">SUM(M4:M23)</f>
        <v>37</v>
      </c>
      <c r="N24" s="79">
        <f t="array" ref="N24">SUM(N4:N23)</f>
        <v>47</v>
      </c>
      <c r="O24" s="79">
        <f t="array" ref="O24">SUM(O4:O23)</f>
        <v>39</v>
      </c>
      <c r="P24" s="64">
        <f t="array" ref="P24">O24/D24</f>
        <v>0.1884057971</v>
      </c>
      <c r="Q24" s="125"/>
      <c r="R24" s="125"/>
      <c r="S24" s="122"/>
      <c r="T24" s="63"/>
      <c r="U24" s="63"/>
      <c r="V24" s="63"/>
      <c r="W24" s="79">
        <f t="array" ref="W24">SUM(W4:W23)</f>
        <v>31</v>
      </c>
      <c r="X24" s="2"/>
      <c r="Y24" s="2"/>
      <c r="Z24" s="2"/>
    </row>
    <row r="25" ht="17.25" customHeight="1">
      <c r="A25" s="132"/>
      <c r="B25" s="133"/>
      <c r="C25" s="134"/>
      <c r="D25" s="133"/>
      <c r="E25" s="133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4"/>
      <c r="R25" s="134"/>
      <c r="S25" s="135"/>
      <c r="T25" s="65"/>
      <c r="U25" s="65"/>
      <c r="V25" s="65"/>
      <c r="W25" s="65"/>
      <c r="X25" s="2"/>
      <c r="Y25" s="2"/>
      <c r="Z25" s="2"/>
    </row>
    <row r="26" ht="17.25" customHeight="1">
      <c r="A26" s="136" t="s">
        <v>122</v>
      </c>
      <c r="B26" s="137"/>
      <c r="C26" s="137"/>
      <c r="D26" s="137"/>
      <c r="E26" s="137"/>
      <c r="F26" s="137"/>
      <c r="G26" s="137"/>
      <c r="H26" s="137"/>
      <c r="I26" s="137"/>
      <c r="J26" s="137"/>
      <c r="K26" s="137"/>
      <c r="L26" s="137"/>
      <c r="M26" s="137"/>
      <c r="N26" s="137"/>
      <c r="O26" s="137"/>
      <c r="P26" s="137"/>
      <c r="Q26" s="137"/>
      <c r="R26" s="137"/>
      <c r="S26" s="39"/>
      <c r="T26" s="39"/>
      <c r="U26" s="39"/>
      <c r="V26" s="39"/>
      <c r="W26" s="36"/>
      <c r="X26" s="2"/>
      <c r="Y26" s="2"/>
      <c r="Z26" s="2"/>
    </row>
    <row r="27" ht="51.75" customHeight="1">
      <c r="A27" s="4" t="s">
        <v>1</v>
      </c>
      <c r="B27" s="4" t="s">
        <v>104</v>
      </c>
      <c r="C27" s="4" t="s">
        <v>123</v>
      </c>
      <c r="D27" s="4" t="s">
        <v>124</v>
      </c>
      <c r="E27" s="4" t="s">
        <v>125</v>
      </c>
      <c r="F27" s="4" t="s">
        <v>126</v>
      </c>
      <c r="G27" s="4" t="s">
        <v>106</v>
      </c>
      <c r="H27" s="4" t="s">
        <v>2</v>
      </c>
      <c r="I27" s="4" t="s">
        <v>127</v>
      </c>
      <c r="J27" s="4" t="s">
        <v>128</v>
      </c>
      <c r="K27" s="4" t="s">
        <v>129</v>
      </c>
      <c r="L27" s="4" t="s">
        <v>130</v>
      </c>
      <c r="M27" s="4" t="s">
        <v>4</v>
      </c>
      <c r="N27" s="4" t="s">
        <v>131</v>
      </c>
      <c r="O27" s="4" t="s">
        <v>132</v>
      </c>
      <c r="P27" s="4" t="s">
        <v>3</v>
      </c>
      <c r="Q27" s="4" t="s">
        <v>6</v>
      </c>
      <c r="R27" s="4" t="s">
        <v>5</v>
      </c>
      <c r="S27" s="4" t="s">
        <v>183</v>
      </c>
      <c r="T27" s="4" t="s">
        <v>134</v>
      </c>
      <c r="U27" s="4" t="s">
        <v>135</v>
      </c>
      <c r="V27" s="4" t="s">
        <v>7</v>
      </c>
      <c r="W27" s="41"/>
      <c r="X27" s="2"/>
      <c r="Y27" s="2"/>
      <c r="Z27" s="2"/>
    </row>
    <row r="28" ht="17.25" customHeight="1">
      <c r="A28" s="4" t="s">
        <v>42</v>
      </c>
      <c r="B28" s="42">
        <v>1.0</v>
      </c>
      <c r="C28" s="42">
        <v>0.0</v>
      </c>
      <c r="D28" s="42">
        <v>0.0</v>
      </c>
      <c r="E28" s="42">
        <v>0.0</v>
      </c>
      <c r="F28" s="42">
        <v>6.0</v>
      </c>
      <c r="G28" s="42">
        <v>3.0</v>
      </c>
      <c r="H28" s="70">
        <v>0.333</v>
      </c>
      <c r="I28" s="42">
        <v>1.0</v>
      </c>
      <c r="J28" s="42">
        <v>0.0</v>
      </c>
      <c r="K28" s="42">
        <v>3.0</v>
      </c>
      <c r="L28" s="42">
        <v>0.0</v>
      </c>
      <c r="M28" s="42">
        <v>0.0</v>
      </c>
      <c r="N28" s="42">
        <v>5.0</v>
      </c>
      <c r="O28" s="42">
        <v>3.0</v>
      </c>
      <c r="P28" s="71">
        <f t="array" ref="P28">O28*9/H28</f>
        <v>81.08108108</v>
      </c>
      <c r="Q28" s="72">
        <f t="array" ref="Q28">(K28+L28)/H28</f>
        <v>9.009009009</v>
      </c>
      <c r="R28" s="73">
        <f t="array" ref="R28">I28/H28</f>
        <v>3.003003003</v>
      </c>
      <c r="S28" s="73">
        <f t="array" ref="S28">H28/B28</f>
        <v>0.333</v>
      </c>
      <c r="T28" s="72">
        <f t="array" ref="T28">M28/H28</f>
        <v>0</v>
      </c>
      <c r="U28" s="75">
        <f t="array" ref="U28">O28/N28</f>
        <v>0.6</v>
      </c>
      <c r="V28" s="72">
        <f t="array" ref="V28">(I28+K28+L28)/H28</f>
        <v>12.01201201</v>
      </c>
      <c r="W28" s="41"/>
      <c r="X28" s="2"/>
      <c r="Y28" s="2"/>
      <c r="Z28" s="2"/>
    </row>
    <row r="29" ht="17.25" customHeight="1">
      <c r="A29" s="4" t="s">
        <v>55</v>
      </c>
      <c r="B29" s="42">
        <v>0.0</v>
      </c>
      <c r="C29" s="42">
        <v>0.0</v>
      </c>
      <c r="D29" s="42">
        <v>0.0</v>
      </c>
      <c r="E29" s="42">
        <v>0.0</v>
      </c>
      <c r="F29" s="42">
        <v>0.0</v>
      </c>
      <c r="G29" s="42">
        <v>0.0</v>
      </c>
      <c r="H29" s="70">
        <v>0.0</v>
      </c>
      <c r="I29" s="42">
        <v>0.0</v>
      </c>
      <c r="J29" s="42">
        <v>0.0</v>
      </c>
      <c r="K29" s="42">
        <v>0.0</v>
      </c>
      <c r="L29" s="42">
        <v>0.0</v>
      </c>
      <c r="M29" s="42">
        <v>0.0</v>
      </c>
      <c r="N29" s="42">
        <v>0.0</v>
      </c>
      <c r="O29" s="42">
        <v>0.0</v>
      </c>
      <c r="P29" s="71">
        <v>0.0</v>
      </c>
      <c r="Q29" s="72" t="str">
        <f t="array" ref="Q29">(K29+L29)/H29</f>
        <v>#DIV/0!</v>
      </c>
      <c r="R29" s="73" t="str">
        <f t="array" ref="R29">I29/H29</f>
        <v>#DIV/0!</v>
      </c>
      <c r="S29" s="73" t="str">
        <f t="array" ref="S29">H29/B29</f>
        <v>#DIV/0!</v>
      </c>
      <c r="T29" s="72" t="str">
        <f t="array" ref="T29">M29/H29</f>
        <v>#DIV/0!</v>
      </c>
      <c r="U29" s="75">
        <v>1.0</v>
      </c>
      <c r="V29" s="72" t="str">
        <f t="array" ref="V29">(I29+K29+L29)/H29</f>
        <v>#DIV/0!</v>
      </c>
      <c r="W29" s="41"/>
      <c r="X29" s="2"/>
      <c r="Y29" s="2"/>
      <c r="Z29" s="2"/>
    </row>
    <row r="30" ht="17.25" customHeight="1">
      <c r="A30" s="4" t="s">
        <v>19</v>
      </c>
      <c r="B30" s="42">
        <v>1.0</v>
      </c>
      <c r="C30" s="42">
        <v>0.0</v>
      </c>
      <c r="D30" s="42">
        <v>0.0</v>
      </c>
      <c r="E30" s="42">
        <v>0.0</v>
      </c>
      <c r="F30" s="42">
        <v>3.0</v>
      </c>
      <c r="G30" s="42">
        <v>2.0</v>
      </c>
      <c r="H30" s="70">
        <v>0.333333</v>
      </c>
      <c r="I30" s="42">
        <v>1.0</v>
      </c>
      <c r="J30" s="42">
        <v>0.0</v>
      </c>
      <c r="K30" s="42">
        <v>1.0</v>
      </c>
      <c r="L30" s="42">
        <v>0.0</v>
      </c>
      <c r="M30" s="42">
        <v>0.0</v>
      </c>
      <c r="N30" s="42">
        <v>0.0</v>
      </c>
      <c r="O30" s="42">
        <v>0.0</v>
      </c>
      <c r="P30" s="71">
        <f t="array" ref="P30">O30*9/H30</f>
        <v>0</v>
      </c>
      <c r="Q30" s="72">
        <f t="array" ref="Q30">(K30+L30)/H30</f>
        <v>3.000003</v>
      </c>
      <c r="R30" s="73">
        <f t="array" ref="R30">I30/H30</f>
        <v>3.000003</v>
      </c>
      <c r="S30" s="73">
        <f t="array" ref="S30">H30/B30</f>
        <v>0.333333</v>
      </c>
      <c r="T30" s="72">
        <f t="array" ref="T30">M30/H30</f>
        <v>0</v>
      </c>
      <c r="U30" s="75">
        <v>1.0</v>
      </c>
      <c r="V30" s="72">
        <f t="array" ref="V30">(I30+K30+L30)/H30</f>
        <v>6.000006</v>
      </c>
      <c r="W30" s="41"/>
      <c r="X30" s="2"/>
      <c r="Y30" s="2"/>
      <c r="Z30" s="2"/>
    </row>
    <row r="31" ht="17.25" customHeight="1">
      <c r="A31" s="4" t="s">
        <v>20</v>
      </c>
      <c r="B31" s="42">
        <v>4.0</v>
      </c>
      <c r="C31" s="42">
        <v>0.0</v>
      </c>
      <c r="D31" s="42">
        <v>1.0</v>
      </c>
      <c r="E31" s="42">
        <v>1.0</v>
      </c>
      <c r="F31" s="42">
        <v>54.0</v>
      </c>
      <c r="G31" s="42">
        <v>48.0</v>
      </c>
      <c r="H31" s="70">
        <v>9.0</v>
      </c>
      <c r="I31" s="42">
        <v>21.0</v>
      </c>
      <c r="J31" s="42">
        <v>1.0</v>
      </c>
      <c r="K31" s="42">
        <v>6.0</v>
      </c>
      <c r="L31" s="42">
        <v>0.0</v>
      </c>
      <c r="M31" s="42">
        <v>10.0</v>
      </c>
      <c r="N31" s="42">
        <v>19.0</v>
      </c>
      <c r="O31" s="42">
        <v>16.0</v>
      </c>
      <c r="P31" s="71">
        <f t="array" ref="P31">O31*9/H31</f>
        <v>16</v>
      </c>
      <c r="Q31" s="72">
        <f t="array" ref="Q31">(K31+L31)/H31</f>
        <v>0.6666666667</v>
      </c>
      <c r="R31" s="73">
        <f t="array" ref="R31">I31/H31</f>
        <v>2.333333333</v>
      </c>
      <c r="S31" s="73">
        <f t="array" ref="S31">H31/B31</f>
        <v>2.25</v>
      </c>
      <c r="T31" s="72">
        <f t="array" ref="T31">M31/H31</f>
        <v>1.111111111</v>
      </c>
      <c r="U31" s="75">
        <f t="array" ref="U31">O31/N31</f>
        <v>0.8421052632</v>
      </c>
      <c r="V31" s="72">
        <f t="array" ref="V31">(I31+K31+L31)/H31</f>
        <v>3</v>
      </c>
      <c r="W31" s="41"/>
      <c r="X31" s="2"/>
      <c r="Y31" s="2"/>
      <c r="Z31" s="2"/>
    </row>
    <row r="32" ht="17.25" customHeight="1">
      <c r="A32" s="4" t="s">
        <v>22</v>
      </c>
      <c r="B32" s="42">
        <v>5.0</v>
      </c>
      <c r="C32" s="42">
        <v>2.0</v>
      </c>
      <c r="D32" s="42">
        <v>2.0</v>
      </c>
      <c r="E32" s="42">
        <v>0.0</v>
      </c>
      <c r="F32" s="42">
        <v>55.0</v>
      </c>
      <c r="G32" s="42">
        <v>35.0</v>
      </c>
      <c r="H32" s="70">
        <v>6.0</v>
      </c>
      <c r="I32" s="42">
        <v>16.0</v>
      </c>
      <c r="J32" s="42">
        <v>0.0</v>
      </c>
      <c r="K32" s="42">
        <v>19.0</v>
      </c>
      <c r="L32" s="42">
        <v>1.0</v>
      </c>
      <c r="M32" s="42">
        <v>6.0</v>
      </c>
      <c r="N32" s="42">
        <v>29.0</v>
      </c>
      <c r="O32" s="42">
        <v>24.0</v>
      </c>
      <c r="P32" s="71">
        <f t="array" ref="P32">O32*9/H32</f>
        <v>36</v>
      </c>
      <c r="Q32" s="72">
        <f t="array" ref="Q32">(K32+L32)/H32</f>
        <v>3.333333333</v>
      </c>
      <c r="R32" s="73">
        <f t="array" ref="R32">I32/H32</f>
        <v>2.666666667</v>
      </c>
      <c r="S32" s="73">
        <f t="array" ref="S32">H32/B32</f>
        <v>1.2</v>
      </c>
      <c r="T32" s="72">
        <f t="array" ref="T32">M32/H32</f>
        <v>1</v>
      </c>
      <c r="U32" s="75">
        <f t="array" ref="U32">O32/N32</f>
        <v>0.8275862069</v>
      </c>
      <c r="V32" s="72">
        <f t="array" ref="V32">(I32+K32+L32)/H32</f>
        <v>6</v>
      </c>
      <c r="W32" s="41"/>
      <c r="X32" s="2"/>
      <c r="Y32" s="2"/>
      <c r="Z32" s="2"/>
    </row>
    <row r="33" ht="17.25" customHeight="1">
      <c r="A33" s="4" t="s">
        <v>23</v>
      </c>
      <c r="B33" s="42">
        <v>5.0</v>
      </c>
      <c r="C33" s="42">
        <v>1.0</v>
      </c>
      <c r="D33" s="42">
        <v>2.0</v>
      </c>
      <c r="E33" s="42">
        <v>0.0</v>
      </c>
      <c r="F33" s="42">
        <f t="array" ref="F33">67+14</f>
        <v>81</v>
      </c>
      <c r="G33" s="42">
        <v>58.0</v>
      </c>
      <c r="H33" s="70">
        <v>11.3333</v>
      </c>
      <c r="I33" s="42">
        <v>28.0</v>
      </c>
      <c r="J33" s="42">
        <v>0.0</v>
      </c>
      <c r="K33" s="42">
        <v>19.0</v>
      </c>
      <c r="L33" s="42">
        <v>2.0</v>
      </c>
      <c r="M33" s="42">
        <v>15.0</v>
      </c>
      <c r="N33" s="42">
        <v>35.0</v>
      </c>
      <c r="O33" s="42">
        <v>29.0</v>
      </c>
      <c r="P33" s="71">
        <f t="array" ref="P33">O33*9/H33</f>
        <v>23.0294795</v>
      </c>
      <c r="Q33" s="72">
        <f t="array" ref="Q33">(K33+L33)/H33</f>
        <v>1.852946626</v>
      </c>
      <c r="R33" s="73">
        <f t="array" ref="R33">I33/H33</f>
        <v>2.470595502</v>
      </c>
      <c r="S33" s="73">
        <f t="array" ref="S33">H33/B33</f>
        <v>2.26666</v>
      </c>
      <c r="T33" s="72">
        <f t="array" ref="T33">M33/H33</f>
        <v>1.323533305</v>
      </c>
      <c r="U33" s="75">
        <f t="array" ref="U33">O33/N33</f>
        <v>0.8285714286</v>
      </c>
      <c r="V33" s="72">
        <f t="array" ref="V33">(I33+K33+L33)/H33</f>
        <v>4.323542128</v>
      </c>
      <c r="W33" s="41"/>
      <c r="X33" s="2"/>
      <c r="Y33" s="2"/>
      <c r="Z33" s="2"/>
    </row>
    <row r="34" ht="17.25" customHeight="1">
      <c r="A34" s="4" t="s">
        <v>53</v>
      </c>
      <c r="B34" s="42">
        <v>1.0</v>
      </c>
      <c r="C34" s="42">
        <v>0.0</v>
      </c>
      <c r="D34" s="42">
        <v>0.0</v>
      </c>
      <c r="E34" s="42">
        <v>1.0</v>
      </c>
      <c r="F34" s="42">
        <v>2.0</v>
      </c>
      <c r="G34" s="42">
        <v>1.0</v>
      </c>
      <c r="H34" s="70">
        <v>0.333333333333</v>
      </c>
      <c r="I34" s="42">
        <v>0.0</v>
      </c>
      <c r="J34" s="42">
        <v>0.0</v>
      </c>
      <c r="K34" s="42">
        <v>0.0</v>
      </c>
      <c r="L34" s="42">
        <v>1.0</v>
      </c>
      <c r="M34" s="42">
        <v>0.0</v>
      </c>
      <c r="N34" s="42">
        <v>1.0</v>
      </c>
      <c r="O34" s="42">
        <v>0.0</v>
      </c>
      <c r="P34" s="71">
        <f t="array" ref="P34">O34*9/H34</f>
        <v>0</v>
      </c>
      <c r="Q34" s="72">
        <f t="array" ref="Q34">(K34+L34)/H34</f>
        <v>3</v>
      </c>
      <c r="R34" s="73">
        <f t="array" ref="R34">I34/H34</f>
        <v>0</v>
      </c>
      <c r="S34" s="73">
        <f t="array" ref="S34">H34/B34</f>
        <v>0.3333333333</v>
      </c>
      <c r="T34" s="72">
        <f t="array" ref="T34">M34/H34</f>
        <v>0</v>
      </c>
      <c r="U34" s="75">
        <f t="array" ref="U34">O34/N34</f>
        <v>0</v>
      </c>
      <c r="V34" s="72">
        <f t="array" ref="V34">(I34+K34+L34)/H34</f>
        <v>3</v>
      </c>
      <c r="W34" s="41"/>
      <c r="X34" s="2"/>
      <c r="Y34" s="2"/>
      <c r="Z34" s="2"/>
    </row>
    <row r="35" ht="17.25" customHeight="1">
      <c r="A35" s="4" t="s">
        <v>21</v>
      </c>
      <c r="B35" s="42">
        <v>3.0</v>
      </c>
      <c r="C35" s="42">
        <v>0.0</v>
      </c>
      <c r="D35" s="42">
        <v>0.0</v>
      </c>
      <c r="E35" s="42">
        <v>0.0</v>
      </c>
      <c r="F35" s="42">
        <v>25.0</v>
      </c>
      <c r="G35" s="42">
        <v>19.0</v>
      </c>
      <c r="H35" s="70">
        <v>3.66666666</v>
      </c>
      <c r="I35" s="42">
        <v>8.0</v>
      </c>
      <c r="J35" s="42">
        <v>0.0</v>
      </c>
      <c r="K35" s="42">
        <v>3.0</v>
      </c>
      <c r="L35" s="42">
        <v>3.0</v>
      </c>
      <c r="M35" s="42">
        <v>5.0</v>
      </c>
      <c r="N35" s="42">
        <v>8.0</v>
      </c>
      <c r="O35" s="42">
        <v>8.0</v>
      </c>
      <c r="P35" s="71">
        <f t="array" ref="P35">O35*9/H35</f>
        <v>19.63636367</v>
      </c>
      <c r="Q35" s="72">
        <f t="array" ref="Q35">(K35+L35)/H35</f>
        <v>1.636363639</v>
      </c>
      <c r="R35" s="73">
        <f t="array" ref="R35">I35/H35</f>
        <v>2.181818186</v>
      </c>
      <c r="S35" s="73">
        <f t="array" ref="S35">H35/B35</f>
        <v>1.22222222</v>
      </c>
      <c r="T35" s="72">
        <f t="array" ref="T35">M35/H35</f>
        <v>1.363636366</v>
      </c>
      <c r="U35" s="75">
        <f t="array" ref="U35">O35/N35</f>
        <v>1</v>
      </c>
      <c r="V35" s="72">
        <f t="array" ref="V35">(I35+K35+L35)/H35</f>
        <v>3.818181825</v>
      </c>
      <c r="W35" s="41"/>
      <c r="X35" s="2"/>
      <c r="Y35" s="2"/>
      <c r="Z35" s="2"/>
    </row>
    <row r="36" ht="17.25" customHeight="1">
      <c r="A36" s="61" t="s">
        <v>121</v>
      </c>
      <c r="B36" s="79"/>
      <c r="C36" s="79">
        <f t="array" ref="C36">SUM(C28:C35)</f>
        <v>3</v>
      </c>
      <c r="D36" s="79">
        <f t="array" ref="D36">SUM(D28:D35)</f>
        <v>5</v>
      </c>
      <c r="E36" s="79">
        <f t="array" ref="E36">SUM(E28:E35)</f>
        <v>2</v>
      </c>
      <c r="F36" s="79">
        <f t="array" ref="F36">SUM(F28:F35)</f>
        <v>226</v>
      </c>
      <c r="G36" s="79">
        <f t="array" ref="G36">SUM(G28:G35)</f>
        <v>166</v>
      </c>
      <c r="H36" s="80">
        <f t="array" ref="H36">SUM(H28:H35)</f>
        <v>30.99963299</v>
      </c>
      <c r="I36" s="79">
        <f t="array" ref="I36">SUM(I28:I35)</f>
        <v>75</v>
      </c>
      <c r="J36" s="79">
        <f t="array" ref="J36">SUM(J28:J35)</f>
        <v>1</v>
      </c>
      <c r="K36" s="79">
        <f t="array" ref="K36">SUM(K28:K35)</f>
        <v>51</v>
      </c>
      <c r="L36" s="79">
        <f t="array" ref="L36">SUM(L28:L35)</f>
        <v>7</v>
      </c>
      <c r="M36" s="79">
        <f t="array" ref="M36">SUM(M28:M35)</f>
        <v>36</v>
      </c>
      <c r="N36" s="79">
        <f t="array" ref="N36">SUM(N28:N35)</f>
        <v>97</v>
      </c>
      <c r="O36" s="79">
        <f t="array" ref="O36">SUM(O28:O35)</f>
        <v>80</v>
      </c>
      <c r="P36" s="81">
        <f t="array" ref="P36">O36*9/H36</f>
        <v>23.22608142</v>
      </c>
      <c r="Q36" s="82">
        <f t="array" ref="Q36">(K36+L36)/H36</f>
        <v>1.870989892</v>
      </c>
      <c r="R36" s="83">
        <f t="array" ref="R36">I36/H36</f>
        <v>2.419383482</v>
      </c>
      <c r="S36" s="83"/>
      <c r="T36" s="82">
        <f t="array" ref="T36">M36/H36</f>
        <v>1.161304071</v>
      </c>
      <c r="U36" s="85">
        <f t="array" ref="U36">O36/N36</f>
        <v>0.824742268</v>
      </c>
      <c r="V36" s="82">
        <f t="array" ref="V36">(I36+K36+L36)/H36</f>
        <v>4.290373374</v>
      </c>
      <c r="W36" s="41"/>
      <c r="X36" s="2"/>
      <c r="Y36" s="2"/>
      <c r="Z36" s="2"/>
    </row>
    <row r="37" ht="16.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6.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6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6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6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6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6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6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6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6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6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6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6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6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6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6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6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6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6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0.75" footer="0.0" header="0.0" left="0.7" right="0.7" top="0.75"/>
  <pageSetup orientation="portrait"/>
  <headerFooter>
    <oddFooter>&amp;C000000&amp;P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8" width="7.13"/>
    <col customWidth="1" min="19" max="19" width="9.5"/>
    <col customWidth="1" min="20" max="20" width="7.13"/>
    <col customWidth="1" min="21" max="26" width="7.88"/>
  </cols>
  <sheetData>
    <row r="1" ht="26.25" customHeight="1">
      <c r="A1" s="35" t="s">
        <v>189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2"/>
    </row>
    <row r="2" ht="17.25" customHeight="1">
      <c r="A2" s="38" t="s">
        <v>103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6"/>
      <c r="Y2" s="36"/>
      <c r="Z2" s="2"/>
    </row>
    <row r="3" ht="34.5" customHeight="1">
      <c r="A3" s="4" t="s">
        <v>161</v>
      </c>
      <c r="B3" s="4" t="s">
        <v>162</v>
      </c>
      <c r="C3" s="4" t="s">
        <v>25</v>
      </c>
      <c r="D3" s="4" t="s">
        <v>105</v>
      </c>
      <c r="E3" s="4" t="s">
        <v>106</v>
      </c>
      <c r="F3" s="4" t="s">
        <v>107</v>
      </c>
      <c r="G3" s="4" t="s">
        <v>108</v>
      </c>
      <c r="H3" s="4" t="s">
        <v>109</v>
      </c>
      <c r="I3" s="4" t="s">
        <v>110</v>
      </c>
      <c r="J3" s="4" t="s">
        <v>111</v>
      </c>
      <c r="K3" s="4" t="s">
        <v>26</v>
      </c>
      <c r="L3" s="4" t="s">
        <v>27</v>
      </c>
      <c r="M3" s="4" t="s">
        <v>28</v>
      </c>
      <c r="N3" s="4" t="s">
        <v>112</v>
      </c>
      <c r="O3" s="4" t="s">
        <v>113</v>
      </c>
      <c r="P3" s="4" t="s">
        <v>114</v>
      </c>
      <c r="Q3" s="4" t="s">
        <v>115</v>
      </c>
      <c r="R3" s="4" t="s">
        <v>116</v>
      </c>
      <c r="S3" s="4" t="s">
        <v>29</v>
      </c>
      <c r="T3" s="4" t="s">
        <v>117</v>
      </c>
      <c r="U3" s="4" t="s">
        <v>118</v>
      </c>
      <c r="V3" s="4" t="s">
        <v>119</v>
      </c>
      <c r="W3" s="4" t="s">
        <v>181</v>
      </c>
      <c r="X3" s="41"/>
      <c r="Y3" s="36"/>
      <c r="Z3" s="2"/>
    </row>
    <row r="4" ht="17.25" customHeight="1">
      <c r="A4" s="4" t="s">
        <v>42</v>
      </c>
      <c r="B4" s="42">
        <v>2.0</v>
      </c>
      <c r="C4" s="45">
        <f t="array" ref="C4">F4/E4</f>
        <v>0</v>
      </c>
      <c r="D4" s="42">
        <v>1.0</v>
      </c>
      <c r="E4" s="42">
        <v>1.0</v>
      </c>
      <c r="F4" s="42">
        <v>0.0</v>
      </c>
      <c r="G4" s="42">
        <f t="array" ref="G4">F4-(H4+I4+J4)</f>
        <v>0</v>
      </c>
      <c r="H4" s="42">
        <v>0.0</v>
      </c>
      <c r="I4" s="42">
        <v>0.0</v>
      </c>
      <c r="J4" s="42">
        <v>0.0</v>
      </c>
      <c r="K4" s="42">
        <v>1.0</v>
      </c>
      <c r="L4" s="42">
        <v>0.0</v>
      </c>
      <c r="M4" s="42">
        <v>2.0</v>
      </c>
      <c r="N4" s="42">
        <v>0.0</v>
      </c>
      <c r="O4" s="42">
        <v>1.0</v>
      </c>
      <c r="P4" s="44">
        <f t="array" ref="P4">O4/D4</f>
        <v>1</v>
      </c>
      <c r="Q4" s="45">
        <f t="array" ref="Q4">(G4*1+H4*2+I4*3+J4*4)/E4</f>
        <v>0</v>
      </c>
      <c r="R4" s="45">
        <f t="array" ref="R4">(F4+N4)/D4</f>
        <v>0</v>
      </c>
      <c r="S4" s="47">
        <f t="array" ref="S4">R4+Q4</f>
        <v>0</v>
      </c>
      <c r="T4" s="166">
        <f t="array" ref="T4">O4/(D4-(F4+N4))</f>
        <v>1</v>
      </c>
      <c r="U4" s="49">
        <f t="array" ref="U4">RANK(R4,$R$4:$R$23)</f>
        <v>17</v>
      </c>
      <c r="V4" s="50">
        <f t="array" ref="V4">RANK(S4,$S$4:$S$23)</f>
        <v>17</v>
      </c>
      <c r="W4" s="28"/>
      <c r="X4" s="41"/>
      <c r="Y4" s="153"/>
      <c r="Z4" s="2"/>
    </row>
    <row r="5" ht="17.25" customHeight="1">
      <c r="A5" s="4" t="s">
        <v>54</v>
      </c>
      <c r="B5" s="42">
        <v>0.0</v>
      </c>
      <c r="C5" s="45">
        <v>0.0</v>
      </c>
      <c r="D5" s="42">
        <v>0.0</v>
      </c>
      <c r="E5" s="42">
        <v>0.0</v>
      </c>
      <c r="F5" s="42">
        <v>0.0</v>
      </c>
      <c r="G5" s="42">
        <f t="array" ref="G5">F5-(H5+I5+J5)</f>
        <v>0</v>
      </c>
      <c r="H5" s="42">
        <v>0.0</v>
      </c>
      <c r="I5" s="42">
        <v>0.0</v>
      </c>
      <c r="J5" s="42">
        <v>0.0</v>
      </c>
      <c r="K5" s="42">
        <v>0.0</v>
      </c>
      <c r="L5" s="42">
        <v>0.0</v>
      </c>
      <c r="M5" s="42">
        <v>0.0</v>
      </c>
      <c r="N5" s="42">
        <v>0.0</v>
      </c>
      <c r="O5" s="42">
        <v>0.0</v>
      </c>
      <c r="P5" s="165"/>
      <c r="Q5" s="45"/>
      <c r="R5" s="45"/>
      <c r="S5" s="47"/>
      <c r="T5" s="166"/>
      <c r="U5" s="49">
        <f t="array" ref="U5">RANK(R5,$R$4:$R$23)</f>
        <v>17</v>
      </c>
      <c r="V5" s="50">
        <f t="array" ref="V5">RANK(S5,$S$4:$S$23)</f>
        <v>17</v>
      </c>
      <c r="W5" s="28"/>
      <c r="X5" s="41"/>
      <c r="Y5" s="153"/>
      <c r="Z5" s="2"/>
    </row>
    <row r="6" ht="17.25" customHeight="1">
      <c r="A6" s="4" t="s">
        <v>41</v>
      </c>
      <c r="B6" s="42">
        <v>5.0</v>
      </c>
      <c r="C6" s="45">
        <f t="array" ref="C6">F6/E6</f>
        <v>0.4666666667</v>
      </c>
      <c r="D6" s="42">
        <v>16.0</v>
      </c>
      <c r="E6" s="42">
        <v>15.0</v>
      </c>
      <c r="F6" s="42">
        <v>7.0</v>
      </c>
      <c r="G6" s="42">
        <f t="array" ref="G6">F6-(H6+I6+J6)</f>
        <v>4</v>
      </c>
      <c r="H6" s="42">
        <v>3.0</v>
      </c>
      <c r="I6" s="42">
        <v>0.0</v>
      </c>
      <c r="J6" s="42">
        <v>0.0</v>
      </c>
      <c r="K6" s="42">
        <v>4.0</v>
      </c>
      <c r="L6" s="42">
        <v>8.0</v>
      </c>
      <c r="M6" s="42">
        <v>4.0</v>
      </c>
      <c r="N6" s="42">
        <v>1.0</v>
      </c>
      <c r="O6" s="42">
        <v>0.0</v>
      </c>
      <c r="P6" s="165">
        <f t="array" ref="P6">O6/D6</f>
        <v>0</v>
      </c>
      <c r="Q6" s="45">
        <f t="array" ref="Q6">(G6*1+H6*2+I6*3+J6*4)/E6</f>
        <v>0.6666666667</v>
      </c>
      <c r="R6" s="45">
        <f t="array" ref="R6">(F6+N6)/D6</f>
        <v>0.5</v>
      </c>
      <c r="S6" s="47">
        <f t="array" ref="S6">R6+Q6</f>
        <v>1.166666667</v>
      </c>
      <c r="T6" s="166">
        <f t="array" ref="T6">O6/(D6-(F6+N6))</f>
        <v>0</v>
      </c>
      <c r="U6" s="49">
        <f t="array" ref="U6">RANK(R6,$R$4:$R$23)</f>
        <v>8</v>
      </c>
      <c r="V6" s="50">
        <f t="array" ref="V6">RANK(S6,$S$4:$S$23)</f>
        <v>4</v>
      </c>
      <c r="W6" s="28">
        <v>1.0</v>
      </c>
      <c r="X6" s="41"/>
      <c r="Y6" s="153"/>
      <c r="Z6" s="2"/>
    </row>
    <row r="7" ht="17.25" customHeight="1">
      <c r="A7" s="4" t="s">
        <v>55</v>
      </c>
      <c r="B7" s="42">
        <v>1.0</v>
      </c>
      <c r="C7" s="45">
        <v>0.0</v>
      </c>
      <c r="D7" s="42">
        <v>3.0</v>
      </c>
      <c r="E7" s="42">
        <v>0.0</v>
      </c>
      <c r="F7" s="42">
        <v>0.0</v>
      </c>
      <c r="G7" s="42">
        <f t="array" ref="G7">F7-(H7+I7+J7)</f>
        <v>0</v>
      </c>
      <c r="H7" s="42">
        <v>0.0</v>
      </c>
      <c r="I7" s="42">
        <v>0.0</v>
      </c>
      <c r="J7" s="42">
        <v>0.0</v>
      </c>
      <c r="K7" s="42">
        <v>2.0</v>
      </c>
      <c r="L7" s="42">
        <v>2.0</v>
      </c>
      <c r="M7" s="42">
        <v>1.0</v>
      </c>
      <c r="N7" s="42">
        <v>3.0</v>
      </c>
      <c r="O7" s="42">
        <v>0.0</v>
      </c>
      <c r="P7" s="165">
        <f t="array" ref="P7">O7/D7</f>
        <v>0</v>
      </c>
      <c r="Q7" s="45">
        <v>0.0</v>
      </c>
      <c r="R7" s="45">
        <f t="array" ref="R7">(F7+N7)/D7</f>
        <v>1</v>
      </c>
      <c r="S7" s="47">
        <f t="array" ref="S7">R7+Q7</f>
        <v>1</v>
      </c>
      <c r="T7" s="166">
        <v>0.0</v>
      </c>
      <c r="U7" s="49">
        <f t="array" ref="U7">RANK(R7,$R$4:$R$23)</f>
        <v>1</v>
      </c>
      <c r="V7" s="50">
        <f t="array" ref="V7">RANK(S7,$S$4:$S$23)</f>
        <v>10</v>
      </c>
      <c r="W7" s="28"/>
      <c r="X7" s="41"/>
      <c r="Y7" s="153"/>
      <c r="Z7" s="2"/>
    </row>
    <row r="8" ht="17.25" customHeight="1">
      <c r="A8" s="4" t="s">
        <v>43</v>
      </c>
      <c r="B8" s="42">
        <v>1.0</v>
      </c>
      <c r="C8" s="45">
        <f t="array" ref="C8">F8/E8</f>
        <v>0.5</v>
      </c>
      <c r="D8" s="42">
        <v>3.0</v>
      </c>
      <c r="E8" s="42">
        <v>2.0</v>
      </c>
      <c r="F8" s="42">
        <v>1.0</v>
      </c>
      <c r="G8" s="42">
        <f t="array" ref="G8">F8-(H8+I8+J8)</f>
        <v>1</v>
      </c>
      <c r="H8" s="42">
        <v>0.0</v>
      </c>
      <c r="I8" s="42">
        <v>0.0</v>
      </c>
      <c r="J8" s="42">
        <v>0.0</v>
      </c>
      <c r="K8" s="42">
        <v>0.0</v>
      </c>
      <c r="L8" s="42">
        <v>1.0</v>
      </c>
      <c r="M8" s="42">
        <v>1.0</v>
      </c>
      <c r="N8" s="42">
        <v>1.0</v>
      </c>
      <c r="O8" s="42">
        <v>1.0</v>
      </c>
      <c r="P8" s="44">
        <f t="array" ref="P8">O8/D8</f>
        <v>0.3333333333</v>
      </c>
      <c r="Q8" s="45">
        <f t="array" ref="Q8">(G8*1+H8*2+I8*3+J8*4)/E8</f>
        <v>0.5</v>
      </c>
      <c r="R8" s="45">
        <f t="array" ref="R8">(F8+N8)/D8</f>
        <v>0.6666666667</v>
      </c>
      <c r="S8" s="47">
        <f t="array" ref="S8">R8+Q8</f>
        <v>1.166666667</v>
      </c>
      <c r="T8" s="166">
        <f t="array" ref="T8">O8/(D8-(F8+N8))</f>
        <v>1</v>
      </c>
      <c r="U8" s="49">
        <f t="array" ref="U8">RANK(R8,$R$4:$R$23)</f>
        <v>2</v>
      </c>
      <c r="V8" s="50">
        <f t="array" ref="V8">RANK(S8,$S$4:$S$23)</f>
        <v>4</v>
      </c>
      <c r="W8" s="28"/>
      <c r="X8" s="41"/>
      <c r="Y8" s="153"/>
      <c r="Z8" s="2"/>
    </row>
    <row r="9" ht="17.25" customHeight="1">
      <c r="A9" s="4" t="s">
        <v>19</v>
      </c>
      <c r="B9" s="42">
        <v>0.0</v>
      </c>
      <c r="C9" s="45">
        <v>0.0</v>
      </c>
      <c r="D9" s="42">
        <v>0.0</v>
      </c>
      <c r="E9" s="42">
        <v>4.0</v>
      </c>
      <c r="F9" s="42">
        <v>0.0</v>
      </c>
      <c r="G9" s="42">
        <f t="array" ref="G9">F9-(H9+I9+J9)</f>
        <v>0</v>
      </c>
      <c r="H9" s="42">
        <v>0.0</v>
      </c>
      <c r="I9" s="42">
        <v>0.0</v>
      </c>
      <c r="J9" s="42">
        <v>0.0</v>
      </c>
      <c r="K9" s="42">
        <v>0.0</v>
      </c>
      <c r="L9" s="42">
        <v>0.0</v>
      </c>
      <c r="M9" s="42">
        <v>0.0</v>
      </c>
      <c r="N9" s="42">
        <v>0.0</v>
      </c>
      <c r="O9" s="42">
        <v>0.0</v>
      </c>
      <c r="P9" s="165"/>
      <c r="Q9" s="45"/>
      <c r="R9" s="45"/>
      <c r="S9" s="47"/>
      <c r="T9" s="166"/>
      <c r="U9" s="49">
        <f t="array" ref="U9">RANK(R9,$R$4:$R$23)</f>
        <v>17</v>
      </c>
      <c r="V9" s="50">
        <f t="array" ref="V9">RANK(S9,$S$4:$S$23)</f>
        <v>17</v>
      </c>
      <c r="W9" s="28"/>
      <c r="X9" s="41"/>
      <c r="Y9" s="153"/>
      <c r="Z9" s="2"/>
    </row>
    <row r="10" ht="17.25" customHeight="1">
      <c r="A10" s="4" t="s">
        <v>40</v>
      </c>
      <c r="B10" s="42">
        <v>4.0</v>
      </c>
      <c r="C10" s="45">
        <f t="array" ref="C10">F10/E10</f>
        <v>0.7</v>
      </c>
      <c r="D10" s="42">
        <v>12.0</v>
      </c>
      <c r="E10" s="42">
        <v>10.0</v>
      </c>
      <c r="F10" s="42">
        <v>7.0</v>
      </c>
      <c r="G10" s="42">
        <f t="array" ref="G10">F10-(H10+I10+J10)</f>
        <v>4</v>
      </c>
      <c r="H10" s="42">
        <v>2.0</v>
      </c>
      <c r="I10" s="42">
        <v>1.0</v>
      </c>
      <c r="J10" s="42">
        <v>0.0</v>
      </c>
      <c r="K10" s="42">
        <v>5.0</v>
      </c>
      <c r="L10" s="42">
        <v>4.0</v>
      </c>
      <c r="M10" s="42">
        <v>4.0</v>
      </c>
      <c r="N10" s="42">
        <v>0.0</v>
      </c>
      <c r="O10" s="42">
        <v>0.0</v>
      </c>
      <c r="P10" s="165">
        <f t="array" ref="P10">O10/D10</f>
        <v>0</v>
      </c>
      <c r="Q10" s="45">
        <f t="array" ref="Q10">(G10*1+H10*2+I10*3+J10*4)/E10</f>
        <v>1.1</v>
      </c>
      <c r="R10" s="45">
        <f t="array" ref="R10">(F10+N10)/D10</f>
        <v>0.5833333333</v>
      </c>
      <c r="S10" s="47">
        <f t="array" ref="S10">R10+Q10</f>
        <v>1.683333333</v>
      </c>
      <c r="T10" s="166">
        <f t="array" ref="T10">O10/(D10-(F10+N10))</f>
        <v>0</v>
      </c>
      <c r="U10" s="49">
        <f t="array" ref="U10">RANK(R10,$R$4:$R$23)</f>
        <v>5</v>
      </c>
      <c r="V10" s="50">
        <f t="array" ref="V10">RANK(S10,$S$4:$S$23)</f>
        <v>1</v>
      </c>
      <c r="W10" s="28">
        <v>2.0</v>
      </c>
      <c r="X10" s="41"/>
      <c r="Y10" s="153"/>
      <c r="Z10" s="2"/>
    </row>
    <row r="11" ht="17.25" customHeight="1">
      <c r="A11" s="4" t="s">
        <v>44</v>
      </c>
      <c r="B11" s="42">
        <v>4.0</v>
      </c>
      <c r="C11" s="45">
        <f t="array" ref="C11">F11/E11</f>
        <v>0.2857142857</v>
      </c>
      <c r="D11" s="42">
        <v>7.0</v>
      </c>
      <c r="E11" s="42">
        <v>7.0</v>
      </c>
      <c r="F11" s="42">
        <v>2.0</v>
      </c>
      <c r="G11" s="42">
        <f t="array" ref="G11">F11-(H11+I11+J11)</f>
        <v>2</v>
      </c>
      <c r="H11" s="42">
        <v>0.0</v>
      </c>
      <c r="I11" s="42">
        <v>0.0</v>
      </c>
      <c r="J11" s="42">
        <v>0.0</v>
      </c>
      <c r="K11" s="42">
        <v>3.0</v>
      </c>
      <c r="L11" s="42">
        <v>0.0</v>
      </c>
      <c r="M11" s="42">
        <v>2.0</v>
      </c>
      <c r="N11" s="42">
        <v>0.0</v>
      </c>
      <c r="O11" s="42">
        <v>1.0</v>
      </c>
      <c r="P11" s="165">
        <f t="array" ref="P11">O11/D11</f>
        <v>0.1428571429</v>
      </c>
      <c r="Q11" s="45">
        <f t="array" ref="Q11">(G11*1+H11*2+I11*3+J11*4)/E11</f>
        <v>0.2857142857</v>
      </c>
      <c r="R11" s="45">
        <f t="array" ref="R11">(F11+N11)/D11</f>
        <v>0.2857142857</v>
      </c>
      <c r="S11" s="47">
        <f t="array" ref="S11">R11+Q11</f>
        <v>0.5714285714</v>
      </c>
      <c r="T11" s="166">
        <f t="array" ref="T11">O11/(D11-(F11+N11))</f>
        <v>0.2</v>
      </c>
      <c r="U11" s="49">
        <f t="array" ref="U11">RANK(R11,$R$4:$R$23)</f>
        <v>15</v>
      </c>
      <c r="V11" s="50">
        <f t="array" ref="V11">RANK(S11,$S$4:$S$23)</f>
        <v>13</v>
      </c>
      <c r="W11" s="28">
        <v>1.0</v>
      </c>
      <c r="X11" s="41"/>
      <c r="Y11" s="153"/>
      <c r="Z11" s="2"/>
    </row>
    <row r="12" ht="17.25" customHeight="1">
      <c r="A12" s="4" t="s">
        <v>46</v>
      </c>
      <c r="B12" s="42">
        <v>5.0</v>
      </c>
      <c r="C12" s="45">
        <f t="array" ref="C12">F12/E12</f>
        <v>0</v>
      </c>
      <c r="D12" s="42">
        <v>8.0</v>
      </c>
      <c r="E12" s="42">
        <v>4.0</v>
      </c>
      <c r="F12" s="42">
        <v>0.0</v>
      </c>
      <c r="G12" s="42">
        <f t="array" ref="G12">F12-(H12+I12+J12)</f>
        <v>0</v>
      </c>
      <c r="H12" s="42">
        <v>0.0</v>
      </c>
      <c r="I12" s="42">
        <v>0.0</v>
      </c>
      <c r="J12" s="42">
        <v>0.0</v>
      </c>
      <c r="K12" s="42">
        <v>4.0</v>
      </c>
      <c r="L12" s="42">
        <v>0.0</v>
      </c>
      <c r="M12" s="42">
        <v>3.0</v>
      </c>
      <c r="N12" s="42">
        <v>3.0</v>
      </c>
      <c r="O12" s="42">
        <v>1.0</v>
      </c>
      <c r="P12" s="165">
        <f t="array" ref="P12">O12/D12</f>
        <v>0.125</v>
      </c>
      <c r="Q12" s="45">
        <f t="array" ref="Q12">(G12*1+H12*2+I12*3+J12*4)/E12</f>
        <v>0</v>
      </c>
      <c r="R12" s="45">
        <f t="array" ref="R12">(F12+N12)/D12</f>
        <v>0.375</v>
      </c>
      <c r="S12" s="47">
        <f t="array" ref="S12">R12+Q12</f>
        <v>0.375</v>
      </c>
      <c r="T12" s="166">
        <f t="array" ref="T12">O12/(D12-(F12+N12))</f>
        <v>0.2</v>
      </c>
      <c r="U12" s="49">
        <f t="array" ref="U12">RANK(R12,$R$4:$R$23)</f>
        <v>13</v>
      </c>
      <c r="V12" s="50">
        <f t="array" ref="V12">RANK(S12,$S$4:$S$23)</f>
        <v>16</v>
      </c>
      <c r="W12" s="28">
        <v>1.0</v>
      </c>
      <c r="X12" s="41"/>
      <c r="Y12" s="153"/>
      <c r="Z12" s="2"/>
    </row>
    <row r="13" ht="17.25" customHeight="1">
      <c r="A13" s="4" t="s">
        <v>20</v>
      </c>
      <c r="B13" s="42">
        <v>7.0</v>
      </c>
      <c r="C13" s="45">
        <f t="array" ref="C13">F13/E13</f>
        <v>0.5333333333</v>
      </c>
      <c r="D13" s="42">
        <v>19.0</v>
      </c>
      <c r="E13" s="42">
        <v>15.0</v>
      </c>
      <c r="F13" s="42">
        <v>8.0</v>
      </c>
      <c r="G13" s="42">
        <f t="array" ref="G13">F13-(H13+I13+J13)</f>
        <v>6</v>
      </c>
      <c r="H13" s="42">
        <v>2.0</v>
      </c>
      <c r="I13" s="42">
        <v>0.0</v>
      </c>
      <c r="J13" s="42">
        <v>0.0</v>
      </c>
      <c r="K13" s="42">
        <v>7.0</v>
      </c>
      <c r="L13" s="42">
        <v>4.0</v>
      </c>
      <c r="M13" s="42">
        <v>6.0</v>
      </c>
      <c r="N13" s="42">
        <v>4.0</v>
      </c>
      <c r="O13" s="42">
        <v>0.0</v>
      </c>
      <c r="P13" s="165">
        <f t="array" ref="P13">O13/D13</f>
        <v>0</v>
      </c>
      <c r="Q13" s="45">
        <f t="array" ref="Q13">(G13*1+H13*2+I13*3+J13*4)/E13</f>
        <v>0.6666666667</v>
      </c>
      <c r="R13" s="45">
        <f t="array" ref="R13">(F13+N13)/D13</f>
        <v>0.6315789474</v>
      </c>
      <c r="S13" s="47">
        <f t="array" ref="S13">R13+Q13</f>
        <v>1.298245614</v>
      </c>
      <c r="T13" s="166">
        <f t="array" ref="T13">O13/(D13-(F13+N13))</f>
        <v>0</v>
      </c>
      <c r="U13" s="49">
        <f t="array" ref="U13">RANK(R13,$R$4:$R$23)</f>
        <v>4</v>
      </c>
      <c r="V13" s="50">
        <f t="array" ref="V13">RANK(S13,$S$4:$S$23)</f>
        <v>2</v>
      </c>
      <c r="W13" s="28">
        <v>1.0</v>
      </c>
      <c r="X13" s="41"/>
      <c r="Y13" s="153"/>
      <c r="Z13" s="2"/>
    </row>
    <row r="14" ht="17.25" customHeight="1">
      <c r="A14" s="4" t="s">
        <v>48</v>
      </c>
      <c r="B14" s="42">
        <v>5.0</v>
      </c>
      <c r="C14" s="45">
        <f t="array" ref="C14">F14/E14</f>
        <v>0.1428571429</v>
      </c>
      <c r="D14" s="42">
        <v>16.0</v>
      </c>
      <c r="E14" s="42">
        <v>14.0</v>
      </c>
      <c r="F14" s="42">
        <v>2.0</v>
      </c>
      <c r="G14" s="42">
        <f t="array" ref="G14">F14-(H14+I14+J14)</f>
        <v>0</v>
      </c>
      <c r="H14" s="42">
        <v>2.0</v>
      </c>
      <c r="I14" s="42">
        <v>0.0</v>
      </c>
      <c r="J14" s="42">
        <v>0.0</v>
      </c>
      <c r="K14" s="42">
        <v>3.0</v>
      </c>
      <c r="L14" s="42">
        <v>5.0</v>
      </c>
      <c r="M14" s="42">
        <v>1.0</v>
      </c>
      <c r="N14" s="42">
        <v>2.0</v>
      </c>
      <c r="O14" s="42">
        <v>8.0</v>
      </c>
      <c r="P14" s="44">
        <f t="array" ref="P14">O14/D14</f>
        <v>0.5</v>
      </c>
      <c r="Q14" s="45">
        <f t="array" ref="Q14">(G14*1+H14*2+I14*3+J14*4)/E14</f>
        <v>0.2857142857</v>
      </c>
      <c r="R14" s="45">
        <f t="array" ref="R14">(F14+N14)/D14</f>
        <v>0.25</v>
      </c>
      <c r="S14" s="47">
        <f t="array" ref="S14">R14+Q14</f>
        <v>0.5357142857</v>
      </c>
      <c r="T14" s="166">
        <f t="array" ref="T14">O14/(D14-(F14+N14))</f>
        <v>0.6666666667</v>
      </c>
      <c r="U14" s="49">
        <f t="array" ref="U14">RANK(R14,$R$4:$R$23)</f>
        <v>16</v>
      </c>
      <c r="V14" s="50">
        <f t="array" ref="V14">RANK(S14,$S$4:$S$23)</f>
        <v>14</v>
      </c>
      <c r="W14" s="28">
        <v>4.0</v>
      </c>
      <c r="X14" s="41"/>
      <c r="Y14" s="153"/>
      <c r="Z14" s="2"/>
    </row>
    <row r="15" ht="17.25" customHeight="1">
      <c r="A15" s="4" t="s">
        <v>22</v>
      </c>
      <c r="B15" s="42">
        <v>5.0</v>
      </c>
      <c r="C15" s="45">
        <f t="array" ref="C15">F15/E15</f>
        <v>0.4615384615</v>
      </c>
      <c r="D15" s="42">
        <v>15.0</v>
      </c>
      <c r="E15" s="42">
        <v>13.0</v>
      </c>
      <c r="F15" s="42">
        <v>6.0</v>
      </c>
      <c r="G15" s="42">
        <f t="array" ref="G15">F15-(H15+I15+J15)</f>
        <v>5</v>
      </c>
      <c r="H15" s="42">
        <v>1.0</v>
      </c>
      <c r="I15" s="42">
        <v>0.0</v>
      </c>
      <c r="J15" s="42">
        <v>0.0</v>
      </c>
      <c r="K15" s="42">
        <v>7.0</v>
      </c>
      <c r="L15" s="42">
        <v>8.0</v>
      </c>
      <c r="M15" s="42">
        <v>5.0</v>
      </c>
      <c r="N15" s="42">
        <v>2.0</v>
      </c>
      <c r="O15" s="42">
        <v>1.0</v>
      </c>
      <c r="P15" s="165">
        <f t="array" ref="P15">O15/D15</f>
        <v>0.06666666667</v>
      </c>
      <c r="Q15" s="45">
        <f t="array" ref="Q15">(G15*1+H15*2+I15*3+J15*4)/E15</f>
        <v>0.5384615385</v>
      </c>
      <c r="R15" s="45">
        <f t="array" ref="R15">(F15+N15)/D15</f>
        <v>0.5333333333</v>
      </c>
      <c r="S15" s="47">
        <f t="array" ref="S15">R15+Q15</f>
        <v>1.071794872</v>
      </c>
      <c r="T15" s="166">
        <f t="array" ref="T15">O15/(D15-(F15+N15))</f>
        <v>0.1428571429</v>
      </c>
      <c r="U15" s="49">
        <f t="array" ref="U15">RANK(R15,$R$4:$R$23)</f>
        <v>6</v>
      </c>
      <c r="V15" s="50">
        <f t="array" ref="V15">RANK(S15,$S$4:$S$23)</f>
        <v>8</v>
      </c>
      <c r="W15" s="28"/>
      <c r="X15" s="41"/>
      <c r="Y15" s="153"/>
      <c r="Z15" s="2"/>
    </row>
    <row r="16" ht="17.25" customHeight="1">
      <c r="A16" s="4" t="s">
        <v>23</v>
      </c>
      <c r="B16" s="42">
        <v>6.0</v>
      </c>
      <c r="C16" s="45">
        <f t="array" ref="C16">F16/E16</f>
        <v>0.375</v>
      </c>
      <c r="D16" s="42">
        <v>20.0</v>
      </c>
      <c r="E16" s="42">
        <v>16.0</v>
      </c>
      <c r="F16" s="42">
        <v>6.0</v>
      </c>
      <c r="G16" s="42">
        <f t="array" ref="G16">F16-(H16+I16+J16)</f>
        <v>4</v>
      </c>
      <c r="H16" s="42">
        <v>1.0</v>
      </c>
      <c r="I16" s="42">
        <v>1.0</v>
      </c>
      <c r="J16" s="42">
        <v>0.0</v>
      </c>
      <c r="K16" s="42">
        <v>7.0</v>
      </c>
      <c r="L16" s="42">
        <v>4.0</v>
      </c>
      <c r="M16" s="42">
        <v>6.0</v>
      </c>
      <c r="N16" s="42">
        <v>4.0</v>
      </c>
      <c r="O16" s="42">
        <v>3.0</v>
      </c>
      <c r="P16" s="165">
        <f t="array" ref="P16">O16/D16</f>
        <v>0.15</v>
      </c>
      <c r="Q16" s="45">
        <f t="array" ref="Q16">(G16*1+H16*2+I16*3+J16*4)/E16</f>
        <v>0.5625</v>
      </c>
      <c r="R16" s="45">
        <f t="array" ref="R16">(F16+N16)/D16</f>
        <v>0.5</v>
      </c>
      <c r="S16" s="47">
        <f t="array" ref="S16">R16+Q16</f>
        <v>1.0625</v>
      </c>
      <c r="T16" s="166">
        <f t="array" ref="T16">O16/(D16-(F16+N16))</f>
        <v>0.3</v>
      </c>
      <c r="U16" s="49">
        <f t="array" ref="U16">RANK(R16,$R$4:$R$23)</f>
        <v>8</v>
      </c>
      <c r="V16" s="50">
        <f t="array" ref="V16">RANK(S16,$S$4:$S$23)</f>
        <v>9</v>
      </c>
      <c r="W16" s="28">
        <v>1.0</v>
      </c>
      <c r="X16" s="41"/>
      <c r="Y16" s="153"/>
      <c r="Z16" s="2"/>
    </row>
    <row r="17" ht="17.25" customHeight="1">
      <c r="A17" s="4" t="s">
        <v>47</v>
      </c>
      <c r="B17" s="42">
        <v>5.0</v>
      </c>
      <c r="C17" s="45">
        <f t="array" ref="C17">F17/E17</f>
        <v>0.25</v>
      </c>
      <c r="D17" s="42">
        <v>9.0</v>
      </c>
      <c r="E17" s="42">
        <v>8.0</v>
      </c>
      <c r="F17" s="42">
        <v>2.0</v>
      </c>
      <c r="G17" s="42">
        <f t="array" ref="G17">F17-(H17+I17+J17)</f>
        <v>2</v>
      </c>
      <c r="H17" s="42">
        <v>0.0</v>
      </c>
      <c r="I17" s="42">
        <v>0.0</v>
      </c>
      <c r="J17" s="42">
        <v>0.0</v>
      </c>
      <c r="K17" s="42">
        <v>4.0</v>
      </c>
      <c r="L17" s="42">
        <v>0.0</v>
      </c>
      <c r="M17" s="42">
        <v>1.0</v>
      </c>
      <c r="N17" s="42">
        <v>1.0</v>
      </c>
      <c r="O17" s="42">
        <v>1.0</v>
      </c>
      <c r="P17" s="165">
        <f t="array" ref="P17">O17/D17</f>
        <v>0.1111111111</v>
      </c>
      <c r="Q17" s="45">
        <f t="array" ref="Q17">(G17*1+H17*2+I17*3+J17*4)/E17</f>
        <v>0.25</v>
      </c>
      <c r="R17" s="45">
        <f t="array" ref="R17">(F17+N17)/D17</f>
        <v>0.3333333333</v>
      </c>
      <c r="S17" s="47">
        <f t="array" ref="S17">R17+Q17</f>
        <v>0.5833333333</v>
      </c>
      <c r="T17" s="166">
        <f t="array" ref="T17">O17/(D17-(F17+N17))</f>
        <v>0.1666666667</v>
      </c>
      <c r="U17" s="49">
        <f t="array" ref="U17">RANK(R17,$R$4:$R$23)</f>
        <v>14</v>
      </c>
      <c r="V17" s="50">
        <f t="array" ref="V17">RANK(S17,$S$4:$S$23)</f>
        <v>12</v>
      </c>
      <c r="W17" s="28"/>
      <c r="X17" s="41"/>
      <c r="Y17" s="153"/>
      <c r="Z17" s="2"/>
    </row>
    <row r="18" ht="17.25" customHeight="1">
      <c r="A18" s="4" t="s">
        <v>49</v>
      </c>
      <c r="B18" s="42">
        <v>2.0</v>
      </c>
      <c r="C18" s="45">
        <f t="array" ref="C18">F18/E18</f>
        <v>0.5</v>
      </c>
      <c r="D18" s="42">
        <v>6.0</v>
      </c>
      <c r="E18" s="42">
        <v>4.0</v>
      </c>
      <c r="F18" s="42">
        <v>2.0</v>
      </c>
      <c r="G18" s="42">
        <f t="array" ref="G18">F18-(H18+I18+J18)</f>
        <v>2</v>
      </c>
      <c r="H18" s="42">
        <v>0.0</v>
      </c>
      <c r="I18" s="42">
        <v>0.0</v>
      </c>
      <c r="J18" s="42">
        <v>0.0</v>
      </c>
      <c r="K18" s="42">
        <v>1.0</v>
      </c>
      <c r="L18" s="42">
        <v>1.0</v>
      </c>
      <c r="M18" s="42">
        <v>0.0</v>
      </c>
      <c r="N18" s="42">
        <v>2.0</v>
      </c>
      <c r="O18" s="42">
        <v>0.0</v>
      </c>
      <c r="P18" s="165">
        <f t="array" ref="P18">O18/D18</f>
        <v>0</v>
      </c>
      <c r="Q18" s="45">
        <f t="array" ref="Q18">(G18*1+H18*2+I18*3+J18*4)/E18</f>
        <v>0.5</v>
      </c>
      <c r="R18" s="45">
        <f t="array" ref="R18">(F18+N18)/D18</f>
        <v>0.6666666667</v>
      </c>
      <c r="S18" s="47">
        <f t="array" ref="S18">R18+Q18</f>
        <v>1.166666667</v>
      </c>
      <c r="T18" s="166">
        <f t="array" ref="T18">O18/(D18-(F18+N18))</f>
        <v>0</v>
      </c>
      <c r="U18" s="49">
        <f t="array" ref="U18">RANK(R18,$R$4:$R$23)</f>
        <v>2</v>
      </c>
      <c r="V18" s="50">
        <f t="array" ref="V18">RANK(S18,$S$4:$S$23)</f>
        <v>4</v>
      </c>
      <c r="W18" s="28"/>
      <c r="X18" s="41"/>
      <c r="Y18" s="153"/>
      <c r="Z18" s="2"/>
    </row>
    <row r="19" ht="17.25" customHeight="1">
      <c r="A19" s="4" t="s">
        <v>24</v>
      </c>
      <c r="B19" s="42">
        <v>1.0</v>
      </c>
      <c r="C19" s="45">
        <f t="array" ref="C19">F19/E19</f>
        <v>0</v>
      </c>
      <c r="D19" s="42">
        <v>1.0</v>
      </c>
      <c r="E19" s="42">
        <v>1.0</v>
      </c>
      <c r="F19" s="42">
        <v>0.0</v>
      </c>
      <c r="G19" s="42">
        <f t="array" ref="G19">F19-(H19+I19+J19)</f>
        <v>0</v>
      </c>
      <c r="H19" s="42">
        <v>0.0</v>
      </c>
      <c r="I19" s="42">
        <v>0.0</v>
      </c>
      <c r="J19" s="42">
        <v>0.0</v>
      </c>
      <c r="K19" s="42">
        <v>0.0</v>
      </c>
      <c r="L19" s="42">
        <v>0.0</v>
      </c>
      <c r="M19" s="42">
        <v>0.0</v>
      </c>
      <c r="N19" s="42">
        <v>0.0</v>
      </c>
      <c r="O19" s="42">
        <v>1.0</v>
      </c>
      <c r="P19" s="44">
        <f t="array" ref="P19">O19/D19</f>
        <v>1</v>
      </c>
      <c r="Q19" s="45">
        <f t="array" ref="Q19">(G19*1+H19*2+I19*3+J19*4)/E19</f>
        <v>0</v>
      </c>
      <c r="R19" s="45">
        <f t="array" ref="R19">(F19+N19)/D19</f>
        <v>0</v>
      </c>
      <c r="S19" s="47">
        <f t="array" ref="S19">R19+Q19</f>
        <v>0</v>
      </c>
      <c r="T19" s="166">
        <f t="array" ref="T19">O19/(D19-(F19+N19))</f>
        <v>1</v>
      </c>
      <c r="U19" s="49">
        <f t="array" ref="U19">RANK(R19,$R$4:$R$23)</f>
        <v>17</v>
      </c>
      <c r="V19" s="50">
        <f t="array" ref="V19">RANK(S19,$S$4:$S$23)</f>
        <v>17</v>
      </c>
      <c r="W19" s="28">
        <v>3.0</v>
      </c>
      <c r="X19" s="41"/>
      <c r="Y19" s="153"/>
      <c r="Z19" s="2"/>
    </row>
    <row r="20" ht="17.25" customHeight="1">
      <c r="A20" s="4" t="s">
        <v>56</v>
      </c>
      <c r="B20" s="42">
        <v>6.0</v>
      </c>
      <c r="C20" s="45">
        <f t="array" ref="C20">F20/E20</f>
        <v>0.4666666667</v>
      </c>
      <c r="D20" s="42">
        <v>15.0</v>
      </c>
      <c r="E20" s="42">
        <v>15.0</v>
      </c>
      <c r="F20" s="42">
        <v>7.0</v>
      </c>
      <c r="G20" s="42">
        <f t="array" ref="G20">F20-(H20+I20+J20)</f>
        <v>3</v>
      </c>
      <c r="H20" s="42">
        <v>4.0</v>
      </c>
      <c r="I20" s="42">
        <v>0.0</v>
      </c>
      <c r="J20" s="42">
        <v>0.0</v>
      </c>
      <c r="K20" s="42">
        <v>6.0</v>
      </c>
      <c r="L20" s="42">
        <v>8.0</v>
      </c>
      <c r="M20" s="42">
        <v>0.0</v>
      </c>
      <c r="N20" s="42">
        <v>0.0</v>
      </c>
      <c r="O20" s="42">
        <v>1.0</v>
      </c>
      <c r="P20" s="165">
        <f t="array" ref="P20">O20/D20</f>
        <v>0.06666666667</v>
      </c>
      <c r="Q20" s="45">
        <f t="array" ref="Q20">(G20*1+H20*2+I20*3+J20*4)/E20</f>
        <v>0.7333333333</v>
      </c>
      <c r="R20" s="45">
        <f t="array" ref="R20">(F20+N20)/D20</f>
        <v>0.4666666667</v>
      </c>
      <c r="S20" s="47">
        <f t="array" ref="S20">R20+Q20</f>
        <v>1.2</v>
      </c>
      <c r="T20" s="166">
        <f t="array" ref="T20">O20/(D20-(F20+N20))</f>
        <v>0.125</v>
      </c>
      <c r="U20" s="49">
        <f t="array" ref="U20">RANK(R20,$R$4:$R$23)</f>
        <v>11</v>
      </c>
      <c r="V20" s="50">
        <f t="array" ref="V20">RANK(S20,$S$4:$S$23)</f>
        <v>3</v>
      </c>
      <c r="W20" s="28">
        <v>2.0</v>
      </c>
      <c r="X20" s="41"/>
      <c r="Y20" s="153"/>
      <c r="Z20" s="2"/>
    </row>
    <row r="21" ht="17.25" customHeight="1">
      <c r="A21" s="4" t="s">
        <v>53</v>
      </c>
      <c r="B21" s="42">
        <v>3.0</v>
      </c>
      <c r="C21" s="45">
        <f t="array" ref="C21">F21/E21</f>
        <v>0.25</v>
      </c>
      <c r="D21" s="42">
        <v>6.0</v>
      </c>
      <c r="E21" s="42">
        <v>4.0</v>
      </c>
      <c r="F21" s="42">
        <v>1.0</v>
      </c>
      <c r="G21" s="42">
        <f t="array" ref="G21">F21-(H21+I21+J21)</f>
        <v>1</v>
      </c>
      <c r="H21" s="42">
        <v>0.0</v>
      </c>
      <c r="I21" s="42">
        <v>0.0</v>
      </c>
      <c r="J21" s="42">
        <v>0.0</v>
      </c>
      <c r="K21" s="42">
        <v>1.0</v>
      </c>
      <c r="L21" s="42">
        <v>1.0</v>
      </c>
      <c r="M21" s="42">
        <v>1.0</v>
      </c>
      <c r="N21" s="42">
        <v>2.0</v>
      </c>
      <c r="O21" s="42">
        <v>2.0</v>
      </c>
      <c r="P21" s="44">
        <f t="array" ref="P21">O21/D21</f>
        <v>0.3333333333</v>
      </c>
      <c r="Q21" s="45">
        <f t="array" ref="Q21">(G21*1+H21*2+I21*3+J21*4)/E21</f>
        <v>0.25</v>
      </c>
      <c r="R21" s="45">
        <f t="array" ref="R21">(F21+N21)/D21</f>
        <v>0.5</v>
      </c>
      <c r="S21" s="47">
        <f t="array" ref="S21">R21+Q21</f>
        <v>0.75</v>
      </c>
      <c r="T21" s="166">
        <f t="array" ref="T21">O21/(D21-(F21+N21))</f>
        <v>0.6666666667</v>
      </c>
      <c r="U21" s="49">
        <f t="array" ref="U21">RANK(R21,$R$4:$R$23)</f>
        <v>8</v>
      </c>
      <c r="V21" s="50">
        <f t="array" ref="V21">RANK(S21,$S$4:$S$23)</f>
        <v>11</v>
      </c>
      <c r="W21" s="28"/>
      <c r="X21" s="41"/>
      <c r="Y21" s="153"/>
      <c r="Z21" s="2"/>
    </row>
    <row r="22" ht="17.25" customHeight="1">
      <c r="A22" s="4" t="s">
        <v>21</v>
      </c>
      <c r="B22" s="42">
        <v>6.0</v>
      </c>
      <c r="C22" s="45">
        <f t="array" ref="C22">F22/E22</f>
        <v>0.3636363636</v>
      </c>
      <c r="D22" s="42">
        <v>15.0</v>
      </c>
      <c r="E22" s="42">
        <v>11.0</v>
      </c>
      <c r="F22" s="42">
        <v>4.0</v>
      </c>
      <c r="G22" s="42">
        <f t="array" ref="G22">F22-(H22+I22+J22)</f>
        <v>3</v>
      </c>
      <c r="H22" s="42">
        <v>0.0</v>
      </c>
      <c r="I22" s="42">
        <v>1.0</v>
      </c>
      <c r="J22" s="42">
        <v>0.0</v>
      </c>
      <c r="K22" s="42">
        <v>4.0</v>
      </c>
      <c r="L22" s="42">
        <v>4.0</v>
      </c>
      <c r="M22" s="42">
        <v>3.0</v>
      </c>
      <c r="N22" s="42">
        <v>4.0</v>
      </c>
      <c r="O22" s="42">
        <v>3.0</v>
      </c>
      <c r="P22" s="165">
        <f t="array" ref="P22">O22/D22</f>
        <v>0.2</v>
      </c>
      <c r="Q22" s="45">
        <f t="array" ref="Q22">(G22*1+H22*2+I22*3+J22*4)/E22</f>
        <v>0.5454545455</v>
      </c>
      <c r="R22" s="45">
        <f t="array" ref="R22">(F22+N22)/D22</f>
        <v>0.5333333333</v>
      </c>
      <c r="S22" s="47">
        <f t="array" ref="S22">R22+Q22</f>
        <v>1.078787879</v>
      </c>
      <c r="T22" s="166">
        <f t="array" ref="T22">O22/(D22-(F22+N22))</f>
        <v>0.4285714286</v>
      </c>
      <c r="U22" s="49">
        <f t="array" ref="U22">RANK(R22,$R$4:$R$23)</f>
        <v>6</v>
      </c>
      <c r="V22" s="50">
        <f t="array" ref="V22">RANK(S22,$S$4:$S$23)</f>
        <v>7</v>
      </c>
      <c r="W22" s="28">
        <v>2.0</v>
      </c>
      <c r="X22" s="41"/>
      <c r="Y22" s="153"/>
      <c r="Z22" s="2"/>
    </row>
    <row r="23" ht="17.25" customHeight="1">
      <c r="A23" s="4" t="s">
        <v>51</v>
      </c>
      <c r="B23" s="42">
        <v>4.0</v>
      </c>
      <c r="C23" s="45">
        <f t="array" ref="C23">F23/E23</f>
        <v>0</v>
      </c>
      <c r="D23" s="42">
        <v>7.0</v>
      </c>
      <c r="E23" s="42">
        <v>2.0</v>
      </c>
      <c r="F23" s="42">
        <v>0.0</v>
      </c>
      <c r="G23" s="42">
        <f t="array" ref="G23">F23-(H23+I23+J23)</f>
        <v>0</v>
      </c>
      <c r="H23" s="42">
        <v>0.0</v>
      </c>
      <c r="I23" s="42">
        <v>0.0</v>
      </c>
      <c r="J23" s="42">
        <v>0.0</v>
      </c>
      <c r="K23" s="42">
        <v>3.0</v>
      </c>
      <c r="L23" s="42">
        <v>0.0</v>
      </c>
      <c r="M23" s="42">
        <v>1.0</v>
      </c>
      <c r="N23" s="42">
        <v>3.0</v>
      </c>
      <c r="O23" s="42">
        <v>2.0</v>
      </c>
      <c r="P23" s="165">
        <f t="array" ref="P23">O23/D23</f>
        <v>0.2857142857</v>
      </c>
      <c r="Q23" s="45">
        <f t="array" ref="Q23">(G23*1+H23*2+I23*3+J23*4)/E23</f>
        <v>0</v>
      </c>
      <c r="R23" s="45">
        <f t="array" ref="R23">(F23+N23)/D23</f>
        <v>0.4285714286</v>
      </c>
      <c r="S23" s="47">
        <f t="array" ref="S23">R23+Q23</f>
        <v>0.4285714286</v>
      </c>
      <c r="T23" s="166">
        <f t="array" ref="T23">O23/(D23-(F23+N23))</f>
        <v>0.5</v>
      </c>
      <c r="U23" s="49">
        <f t="array" ref="U23">RANK(R23,$R$4:$R$23)</f>
        <v>12</v>
      </c>
      <c r="V23" s="50">
        <f t="array" ref="V23">RANK(S23,$S$4:$S$23)</f>
        <v>15</v>
      </c>
      <c r="W23" s="28"/>
      <c r="X23" s="41"/>
      <c r="Y23" s="153"/>
      <c r="Z23" s="2"/>
    </row>
    <row r="24" ht="17.25" customHeight="1">
      <c r="A24" s="61" t="s">
        <v>121</v>
      </c>
      <c r="B24" s="79"/>
      <c r="C24" s="125">
        <f t="array" ref="C24">F24/E24</f>
        <v>0.3767123288</v>
      </c>
      <c r="D24" s="79">
        <f t="array" ref="D24">SUM(D4:D23)</f>
        <v>179</v>
      </c>
      <c r="E24" s="79">
        <f t="array" ref="E24">SUM(E4:E23)</f>
        <v>146</v>
      </c>
      <c r="F24" s="79">
        <f t="array" ref="F24">SUM(F4:F23)</f>
        <v>55</v>
      </c>
      <c r="G24" s="79">
        <f t="array" ref="G24">SUM(G4:G23)</f>
        <v>37</v>
      </c>
      <c r="H24" s="79">
        <f t="array" ref="H24">SUM(H4:H23)</f>
        <v>15</v>
      </c>
      <c r="I24" s="79">
        <f t="array" ref="I24">SUM(I4:I23)</f>
        <v>3</v>
      </c>
      <c r="J24" s="79">
        <f t="array" ref="J24">SUM(J4:J23)</f>
        <v>0</v>
      </c>
      <c r="K24" s="79">
        <f t="array" ref="K24">SUM(K4:K23)</f>
        <v>62</v>
      </c>
      <c r="L24" s="79">
        <f t="array" ref="L24">SUM(L4:L23)</f>
        <v>50</v>
      </c>
      <c r="M24" s="79">
        <f t="array" ref="M24">SUM(M4:M23)</f>
        <v>41</v>
      </c>
      <c r="N24" s="79">
        <f t="array" ref="N24">SUM(N4:N23)</f>
        <v>32</v>
      </c>
      <c r="O24" s="79">
        <f t="array" ref="O24">SUM(O4:O23)</f>
        <v>26</v>
      </c>
      <c r="P24" s="64">
        <f t="array" ref="P24">O24/D24</f>
        <v>0.1452513966</v>
      </c>
      <c r="Q24" s="125"/>
      <c r="R24" s="125"/>
      <c r="S24" s="122"/>
      <c r="T24" s="63"/>
      <c r="U24" s="63"/>
      <c r="V24" s="63"/>
      <c r="W24" s="173">
        <f t="array" ref="W24">SUM(W4:W23)</f>
        <v>18</v>
      </c>
      <c r="X24" s="41"/>
      <c r="Y24" s="36"/>
      <c r="Z24" s="2"/>
    </row>
    <row r="25" ht="17.25" customHeight="1">
      <c r="A25" s="132"/>
      <c r="B25" s="133"/>
      <c r="C25" s="134"/>
      <c r="D25" s="133"/>
      <c r="E25" s="133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4"/>
      <c r="R25" s="134"/>
      <c r="S25" s="135"/>
      <c r="T25" s="65"/>
      <c r="U25" s="65"/>
      <c r="V25" s="65"/>
      <c r="W25" s="65"/>
      <c r="X25" s="36"/>
      <c r="Y25" s="36"/>
      <c r="Z25" s="2"/>
    </row>
    <row r="26" ht="17.25" customHeight="1">
      <c r="A26" s="136" t="s">
        <v>122</v>
      </c>
      <c r="B26" s="137"/>
      <c r="C26" s="137"/>
      <c r="D26" s="137"/>
      <c r="E26" s="137"/>
      <c r="F26" s="137"/>
      <c r="G26" s="137"/>
      <c r="H26" s="137"/>
      <c r="I26" s="137"/>
      <c r="J26" s="137"/>
      <c r="K26" s="137"/>
      <c r="L26" s="137"/>
      <c r="M26" s="137"/>
      <c r="N26" s="137"/>
      <c r="O26" s="137"/>
      <c r="P26" s="137"/>
      <c r="Q26" s="137"/>
      <c r="R26" s="137"/>
      <c r="S26" s="39"/>
      <c r="T26" s="39"/>
      <c r="U26" s="39"/>
      <c r="V26" s="39"/>
      <c r="W26" s="36"/>
      <c r="X26" s="36"/>
      <c r="Y26" s="36"/>
      <c r="Z26" s="2"/>
    </row>
    <row r="27" ht="34.5" customHeight="1">
      <c r="A27" s="4" t="s">
        <v>1</v>
      </c>
      <c r="B27" s="4" t="s">
        <v>104</v>
      </c>
      <c r="C27" s="4" t="s">
        <v>123</v>
      </c>
      <c r="D27" s="4" t="s">
        <v>124</v>
      </c>
      <c r="E27" s="4" t="s">
        <v>125</v>
      </c>
      <c r="F27" s="4" t="s">
        <v>126</v>
      </c>
      <c r="G27" s="4" t="s">
        <v>106</v>
      </c>
      <c r="H27" s="4" t="s">
        <v>2</v>
      </c>
      <c r="I27" s="4" t="s">
        <v>127</v>
      </c>
      <c r="J27" s="4" t="s">
        <v>128</v>
      </c>
      <c r="K27" s="4" t="s">
        <v>129</v>
      </c>
      <c r="L27" s="4" t="s">
        <v>130</v>
      </c>
      <c r="M27" s="4" t="s">
        <v>4</v>
      </c>
      <c r="N27" s="4" t="s">
        <v>131</v>
      </c>
      <c r="O27" s="4" t="s">
        <v>132</v>
      </c>
      <c r="P27" s="4" t="s">
        <v>3</v>
      </c>
      <c r="Q27" s="4" t="s">
        <v>6</v>
      </c>
      <c r="R27" s="4" t="s">
        <v>5</v>
      </c>
      <c r="S27" s="4" t="s">
        <v>183</v>
      </c>
      <c r="T27" s="4" t="s">
        <v>134</v>
      </c>
      <c r="U27" s="4" t="s">
        <v>135</v>
      </c>
      <c r="V27" s="4" t="s">
        <v>7</v>
      </c>
      <c r="W27" s="41"/>
      <c r="X27" s="36"/>
      <c r="Y27" s="36"/>
      <c r="Z27" s="2"/>
    </row>
    <row r="28" ht="17.25" customHeight="1">
      <c r="A28" s="4" t="s">
        <v>42</v>
      </c>
      <c r="B28" s="42"/>
      <c r="C28" s="42"/>
      <c r="D28" s="42"/>
      <c r="E28" s="42"/>
      <c r="F28" s="42"/>
      <c r="G28" s="42"/>
      <c r="H28" s="70"/>
      <c r="I28" s="42"/>
      <c r="J28" s="42"/>
      <c r="K28" s="42"/>
      <c r="L28" s="42"/>
      <c r="M28" s="42"/>
      <c r="N28" s="42"/>
      <c r="O28" s="42"/>
      <c r="P28" s="71"/>
      <c r="Q28" s="72"/>
      <c r="R28" s="73"/>
      <c r="S28" s="73"/>
      <c r="T28" s="72"/>
      <c r="U28" s="75"/>
      <c r="V28" s="72"/>
      <c r="W28" s="41"/>
      <c r="X28" s="36"/>
      <c r="Y28" s="36"/>
      <c r="Z28" s="2"/>
    </row>
    <row r="29" ht="17.25" customHeight="1">
      <c r="A29" s="4" t="s">
        <v>55</v>
      </c>
      <c r="B29" s="42"/>
      <c r="C29" s="42"/>
      <c r="D29" s="42"/>
      <c r="E29" s="42"/>
      <c r="F29" s="42"/>
      <c r="G29" s="42"/>
      <c r="H29" s="70"/>
      <c r="I29" s="42"/>
      <c r="J29" s="42"/>
      <c r="K29" s="42"/>
      <c r="L29" s="42"/>
      <c r="M29" s="42"/>
      <c r="N29" s="42"/>
      <c r="O29" s="42"/>
      <c r="P29" s="71"/>
      <c r="Q29" s="72"/>
      <c r="R29" s="73"/>
      <c r="S29" s="73"/>
      <c r="T29" s="72"/>
      <c r="U29" s="75"/>
      <c r="V29" s="72"/>
      <c r="W29" s="41"/>
      <c r="X29" s="36"/>
      <c r="Y29" s="36"/>
      <c r="Z29" s="2"/>
    </row>
    <row r="30" ht="17.25" customHeight="1">
      <c r="A30" s="4" t="s">
        <v>19</v>
      </c>
      <c r="B30" s="42"/>
      <c r="C30" s="42"/>
      <c r="D30" s="42"/>
      <c r="E30" s="42"/>
      <c r="F30" s="42"/>
      <c r="G30" s="42"/>
      <c r="H30" s="70"/>
      <c r="I30" s="42"/>
      <c r="J30" s="42"/>
      <c r="K30" s="42"/>
      <c r="L30" s="42"/>
      <c r="M30" s="42"/>
      <c r="N30" s="42"/>
      <c r="O30" s="42"/>
      <c r="P30" s="71"/>
      <c r="Q30" s="72"/>
      <c r="R30" s="73"/>
      <c r="S30" s="73"/>
      <c r="T30" s="72"/>
      <c r="U30" s="75"/>
      <c r="V30" s="72"/>
      <c r="W30" s="41"/>
      <c r="X30" s="36"/>
      <c r="Y30" s="36"/>
      <c r="Z30" s="2"/>
    </row>
    <row r="31" ht="17.25" customHeight="1">
      <c r="A31" s="4" t="s">
        <v>20</v>
      </c>
      <c r="B31" s="42">
        <v>5.0</v>
      </c>
      <c r="C31" s="42">
        <v>3.0</v>
      </c>
      <c r="D31" s="42">
        <v>1.0</v>
      </c>
      <c r="E31" s="42">
        <v>0.0</v>
      </c>
      <c r="F31" s="42">
        <v>99.0</v>
      </c>
      <c r="G31" s="42">
        <v>76.0</v>
      </c>
      <c r="H31" s="70">
        <v>18.0</v>
      </c>
      <c r="I31" s="42">
        <v>14.0</v>
      </c>
      <c r="J31" s="42">
        <v>0.0</v>
      </c>
      <c r="K31" s="42">
        <v>18.0</v>
      </c>
      <c r="L31" s="42">
        <v>5.0</v>
      </c>
      <c r="M31" s="42">
        <v>27.0</v>
      </c>
      <c r="N31" s="42">
        <v>24.0</v>
      </c>
      <c r="O31" s="42">
        <v>18.0</v>
      </c>
      <c r="P31" s="71">
        <f t="array" ref="P31">O31*9/H31</f>
        <v>9</v>
      </c>
      <c r="Q31" s="72">
        <f t="array" ref="Q31">(K31+L31)/H31</f>
        <v>1.277777778</v>
      </c>
      <c r="R31" s="73">
        <f t="array" ref="R31">I31/H31</f>
        <v>0.7777777778</v>
      </c>
      <c r="S31" s="73">
        <f t="array" ref="S31">H31/B31</f>
        <v>3.6</v>
      </c>
      <c r="T31" s="72">
        <f t="array" ref="T31">M31/H31</f>
        <v>1.5</v>
      </c>
      <c r="U31" s="75">
        <f t="array" ref="U31">O31/N31</f>
        <v>0.75</v>
      </c>
      <c r="V31" s="72">
        <f t="array" ref="V31">(I31+K31+L31)/H31</f>
        <v>2.055555556</v>
      </c>
      <c r="W31" s="41"/>
      <c r="X31" s="36"/>
      <c r="Y31" s="36"/>
      <c r="Z31" s="2"/>
    </row>
    <row r="32" ht="17.25" customHeight="1">
      <c r="A32" s="4" t="s">
        <v>22</v>
      </c>
      <c r="B32" s="42"/>
      <c r="C32" s="42"/>
      <c r="D32" s="42"/>
      <c r="E32" s="42"/>
      <c r="F32" s="42"/>
      <c r="G32" s="42"/>
      <c r="H32" s="70"/>
      <c r="I32" s="42"/>
      <c r="J32" s="42"/>
      <c r="K32" s="42"/>
      <c r="L32" s="42"/>
      <c r="M32" s="42"/>
      <c r="N32" s="42"/>
      <c r="O32" s="42"/>
      <c r="P32" s="71"/>
      <c r="Q32" s="72"/>
      <c r="R32" s="73"/>
      <c r="S32" s="73"/>
      <c r="T32" s="72"/>
      <c r="U32" s="75"/>
      <c r="V32" s="72"/>
      <c r="W32" s="41"/>
      <c r="X32" s="36"/>
      <c r="Y32" s="36"/>
      <c r="Z32" s="2"/>
    </row>
    <row r="33" ht="17.25" customHeight="1">
      <c r="A33" s="4" t="s">
        <v>23</v>
      </c>
      <c r="B33" s="42">
        <v>2.0</v>
      </c>
      <c r="C33" s="42">
        <v>0.0</v>
      </c>
      <c r="D33" s="42">
        <v>0.0</v>
      </c>
      <c r="E33" s="42">
        <v>0.0</v>
      </c>
      <c r="F33" s="42">
        <v>29.0</v>
      </c>
      <c r="G33" s="42">
        <v>20.0</v>
      </c>
      <c r="H33" s="70">
        <v>2.666666</v>
      </c>
      <c r="I33" s="42">
        <v>13.0</v>
      </c>
      <c r="J33" s="42">
        <v>0.0</v>
      </c>
      <c r="K33" s="42">
        <v>4.0</v>
      </c>
      <c r="L33" s="42">
        <v>4.0</v>
      </c>
      <c r="M33" s="42">
        <v>2.0</v>
      </c>
      <c r="N33" s="42">
        <v>16.0</v>
      </c>
      <c r="O33" s="42">
        <v>15.0</v>
      </c>
      <c r="P33" s="71">
        <f t="array" ref="P33">O33*9/H33</f>
        <v>50.62501266</v>
      </c>
      <c r="Q33" s="72">
        <f t="array" ref="Q33">(K33+L33)/H33</f>
        <v>3.00000075</v>
      </c>
      <c r="R33" s="73">
        <f t="array" ref="R33">I33/H33</f>
        <v>4.875001219</v>
      </c>
      <c r="S33" s="73">
        <f t="array" ref="S33">H33/B33</f>
        <v>1.333333</v>
      </c>
      <c r="T33" s="72">
        <f t="array" ref="T33">M33/H33</f>
        <v>0.7500001875</v>
      </c>
      <c r="U33" s="75">
        <f t="array" ref="U33">O33/N33</f>
        <v>0.9375</v>
      </c>
      <c r="V33" s="72">
        <f t="array" ref="V33">(I33+K33+L33)/H33</f>
        <v>7.875001969</v>
      </c>
      <c r="W33" s="41"/>
      <c r="X33" s="36"/>
      <c r="Y33" s="36"/>
      <c r="Z33" s="2"/>
    </row>
    <row r="34" ht="17.25" customHeight="1">
      <c r="A34" s="4" t="s">
        <v>53</v>
      </c>
      <c r="B34" s="42"/>
      <c r="C34" s="42"/>
      <c r="D34" s="42"/>
      <c r="E34" s="42"/>
      <c r="F34" s="42"/>
      <c r="G34" s="42"/>
      <c r="H34" s="70"/>
      <c r="I34" s="42"/>
      <c r="J34" s="42"/>
      <c r="K34" s="42"/>
      <c r="L34" s="42"/>
      <c r="M34" s="42"/>
      <c r="N34" s="42"/>
      <c r="O34" s="42"/>
      <c r="P34" s="71"/>
      <c r="Q34" s="72"/>
      <c r="R34" s="73"/>
      <c r="S34" s="73"/>
      <c r="T34" s="72"/>
      <c r="U34" s="75"/>
      <c r="V34" s="72"/>
      <c r="W34" s="41"/>
      <c r="X34" s="36"/>
      <c r="Y34" s="36"/>
      <c r="Z34" s="2"/>
    </row>
    <row r="35" ht="17.25" customHeight="1">
      <c r="A35" s="4" t="s">
        <v>21</v>
      </c>
      <c r="B35" s="42">
        <v>5.0</v>
      </c>
      <c r="C35" s="42">
        <v>1.0</v>
      </c>
      <c r="D35" s="42">
        <v>2.0</v>
      </c>
      <c r="E35" s="42">
        <v>0.0</v>
      </c>
      <c r="F35" s="42">
        <v>59.0</v>
      </c>
      <c r="G35" s="42">
        <v>36.0</v>
      </c>
      <c r="H35" s="70">
        <v>8.333333</v>
      </c>
      <c r="I35" s="42">
        <v>11.0</v>
      </c>
      <c r="J35" s="42">
        <v>0.0</v>
      </c>
      <c r="K35" s="42">
        <v>14.0</v>
      </c>
      <c r="L35" s="42">
        <v>5.0</v>
      </c>
      <c r="M35" s="42">
        <v>14.0</v>
      </c>
      <c r="N35" s="42">
        <v>23.0</v>
      </c>
      <c r="O35" s="42">
        <v>20.0</v>
      </c>
      <c r="P35" s="71">
        <f t="array" ref="P35">O35*9/H35</f>
        <v>21.60000086</v>
      </c>
      <c r="Q35" s="72">
        <f t="array" ref="Q35">(K35+L35)/H35</f>
        <v>2.280000091</v>
      </c>
      <c r="R35" s="73">
        <f t="array" ref="R35">I35/H35</f>
        <v>1.320000053</v>
      </c>
      <c r="S35" s="73">
        <f t="array" ref="S35">H35/B35</f>
        <v>1.6666666</v>
      </c>
      <c r="T35" s="72">
        <f t="array" ref="T35">M35/H35</f>
        <v>1.680000067</v>
      </c>
      <c r="U35" s="75">
        <f t="array" ref="U35">O35/N35</f>
        <v>0.8695652174</v>
      </c>
      <c r="V35" s="72">
        <f t="array" ref="V35">(I35+K35+L35)/H35</f>
        <v>3.600000144</v>
      </c>
      <c r="W35" s="41"/>
      <c r="X35" s="36"/>
      <c r="Y35" s="36"/>
      <c r="Z35" s="2"/>
    </row>
    <row r="36" ht="17.25" customHeight="1">
      <c r="A36" s="61" t="s">
        <v>121</v>
      </c>
      <c r="B36" s="79"/>
      <c r="C36" s="79">
        <f t="array" ref="C36">SUM(C28:C35)</f>
        <v>4</v>
      </c>
      <c r="D36" s="79">
        <f t="array" ref="D36">SUM(D28:D35)</f>
        <v>3</v>
      </c>
      <c r="E36" s="79">
        <f t="array" ref="E36">SUM(E28:E35)</f>
        <v>0</v>
      </c>
      <c r="F36" s="79">
        <f t="array" ref="F36">SUM(F28:F35)</f>
        <v>187</v>
      </c>
      <c r="G36" s="79">
        <f t="array" ref="G36">SUM(G28:G35)</f>
        <v>132</v>
      </c>
      <c r="H36" s="80">
        <f t="array" ref="H36">SUM(H28:H35)</f>
        <v>28.999999</v>
      </c>
      <c r="I36" s="79">
        <f t="array" ref="I36">SUM(I28:I35)</f>
        <v>38</v>
      </c>
      <c r="J36" s="79">
        <f t="array" ref="J36">SUM(J28:J35)</f>
        <v>0</v>
      </c>
      <c r="K36" s="79">
        <f t="array" ref="K36">SUM(K28:K35)</f>
        <v>36</v>
      </c>
      <c r="L36" s="79">
        <f t="array" ref="L36">SUM(L28:L35)</f>
        <v>14</v>
      </c>
      <c r="M36" s="79">
        <f t="array" ref="M36">SUM(M28:M35)</f>
        <v>43</v>
      </c>
      <c r="N36" s="79">
        <f t="array" ref="N36">SUM(N28:N35)</f>
        <v>63</v>
      </c>
      <c r="O36" s="79">
        <f t="array" ref="O36">SUM(O28:O35)</f>
        <v>53</v>
      </c>
      <c r="P36" s="81">
        <f t="array" ref="P36">O36*9/H36</f>
        <v>16.44827643</v>
      </c>
      <c r="Q36" s="82">
        <f t="array" ref="Q36">(K36+L36)/H36</f>
        <v>1.72413799</v>
      </c>
      <c r="R36" s="83">
        <f t="array" ref="R36">I36/H36</f>
        <v>1.310344873</v>
      </c>
      <c r="S36" s="83" t="str">
        <f t="array" ref="S36">H36/B36</f>
        <v>#DIV/0!</v>
      </c>
      <c r="T36" s="82">
        <f t="array" ref="T36">M36/H36</f>
        <v>1.482758672</v>
      </c>
      <c r="U36" s="85">
        <f t="array" ref="U36">O36/N36</f>
        <v>0.8412698413</v>
      </c>
      <c r="V36" s="82">
        <f t="array" ref="V36">(I36+K36+L36)/H36</f>
        <v>3.034482863</v>
      </c>
      <c r="W36" s="41"/>
      <c r="X36" s="36"/>
      <c r="Y36" s="36"/>
      <c r="Z36" s="2"/>
    </row>
    <row r="37" ht="16.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6.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6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6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6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6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6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6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6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6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6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6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6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6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6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6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6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6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6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0.75" footer="0.0" header="0.0" left="0.7" right="0.7" top="0.75"/>
  <pageSetup orientation="portrait"/>
  <headerFooter>
    <oddFooter>&amp;C000000&amp;P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8" width="7.13"/>
    <col customWidth="1" min="19" max="19" width="9.5"/>
    <col customWidth="1" min="20" max="20" width="8.88"/>
    <col customWidth="1" min="21" max="26" width="7.88"/>
  </cols>
  <sheetData>
    <row r="1" ht="26.25" customHeight="1">
      <c r="A1" s="35" t="s">
        <v>190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2"/>
    </row>
    <row r="2" ht="17.25" customHeight="1">
      <c r="A2" s="38" t="s">
        <v>103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6"/>
      <c r="Y2" s="36"/>
      <c r="Z2" s="2"/>
    </row>
    <row r="3" ht="34.5" customHeight="1">
      <c r="A3" s="4" t="s">
        <v>161</v>
      </c>
      <c r="B3" s="4" t="s">
        <v>162</v>
      </c>
      <c r="C3" s="4" t="s">
        <v>25</v>
      </c>
      <c r="D3" s="4" t="s">
        <v>105</v>
      </c>
      <c r="E3" s="4" t="s">
        <v>106</v>
      </c>
      <c r="F3" s="4" t="s">
        <v>107</v>
      </c>
      <c r="G3" s="4" t="s">
        <v>108</v>
      </c>
      <c r="H3" s="4" t="s">
        <v>109</v>
      </c>
      <c r="I3" s="4" t="s">
        <v>110</v>
      </c>
      <c r="J3" s="4" t="s">
        <v>111</v>
      </c>
      <c r="K3" s="4" t="s">
        <v>26</v>
      </c>
      <c r="L3" s="4" t="s">
        <v>27</v>
      </c>
      <c r="M3" s="4" t="s">
        <v>28</v>
      </c>
      <c r="N3" s="4" t="s">
        <v>112</v>
      </c>
      <c r="O3" s="4" t="s">
        <v>113</v>
      </c>
      <c r="P3" s="4" t="s">
        <v>114</v>
      </c>
      <c r="Q3" s="4" t="s">
        <v>115</v>
      </c>
      <c r="R3" s="4" t="s">
        <v>116</v>
      </c>
      <c r="S3" s="4" t="s">
        <v>29</v>
      </c>
      <c r="T3" s="4" t="s">
        <v>117</v>
      </c>
      <c r="U3" s="4" t="s">
        <v>118</v>
      </c>
      <c r="V3" s="4" t="s">
        <v>119</v>
      </c>
      <c r="W3" s="4" t="s">
        <v>181</v>
      </c>
      <c r="X3" s="41"/>
      <c r="Y3" s="36"/>
      <c r="Z3" s="2"/>
    </row>
    <row r="4" ht="17.25" customHeight="1">
      <c r="A4" s="4" t="s">
        <v>42</v>
      </c>
      <c r="B4" s="42">
        <v>3.0</v>
      </c>
      <c r="C4" s="195"/>
      <c r="D4" s="42">
        <v>0.0</v>
      </c>
      <c r="E4" s="42">
        <v>0.0</v>
      </c>
      <c r="F4" s="42">
        <v>0.0</v>
      </c>
      <c r="G4" s="42">
        <f t="array" ref="G4">F4-(H4+I4+J4)</f>
        <v>0</v>
      </c>
      <c r="H4" s="42">
        <v>0.0</v>
      </c>
      <c r="I4" s="42">
        <v>0.0</v>
      </c>
      <c r="J4" s="42"/>
      <c r="K4" s="42">
        <v>3.0</v>
      </c>
      <c r="L4" s="42">
        <v>0.0</v>
      </c>
      <c r="M4" s="42">
        <v>3.0</v>
      </c>
      <c r="N4" s="42">
        <v>0.0</v>
      </c>
      <c r="O4" s="42">
        <v>0.0</v>
      </c>
      <c r="P4" s="44"/>
      <c r="Q4" s="45"/>
      <c r="R4" s="45"/>
      <c r="S4" s="47">
        <f t="array" ref="S4">R4+Q4</f>
        <v>0</v>
      </c>
      <c r="T4" s="166"/>
      <c r="U4" s="49" t="str">
        <f t="array" ref="U4">RANK(R4,$R$4:$R$23)</f>
        <v>#N/A</v>
      </c>
      <c r="V4" s="50">
        <f t="array" ref="V4">RANK(S4,$S$4:$S$23)</f>
        <v>18</v>
      </c>
      <c r="W4" s="28"/>
      <c r="X4" s="41"/>
      <c r="Y4" s="153"/>
      <c r="Z4" s="2"/>
    </row>
    <row r="5" ht="17.25" customHeight="1">
      <c r="A5" s="4" t="s">
        <v>54</v>
      </c>
      <c r="B5" s="42"/>
      <c r="C5" s="195"/>
      <c r="D5" s="42"/>
      <c r="E5" s="42"/>
      <c r="F5" s="42"/>
      <c r="G5" s="42">
        <f t="array" ref="G5">F5-(H5+I5+J5)</f>
        <v>0</v>
      </c>
      <c r="H5" s="42"/>
      <c r="I5" s="42"/>
      <c r="J5" s="42"/>
      <c r="K5" s="42"/>
      <c r="L5" s="42"/>
      <c r="M5" s="42"/>
      <c r="N5" s="42"/>
      <c r="O5" s="42"/>
      <c r="P5" s="44"/>
      <c r="Q5" s="45"/>
      <c r="R5" s="45"/>
      <c r="S5" s="47">
        <f t="array" ref="S5">R5+Q5</f>
        <v>0</v>
      </c>
      <c r="T5" s="166"/>
      <c r="U5" s="49" t="str">
        <f t="array" ref="U5">RANK(R5,$R$4:$R$23)</f>
        <v>#N/A</v>
      </c>
      <c r="V5" s="50">
        <f t="array" ref="V5">RANK(S5,$S$4:$S$23)</f>
        <v>18</v>
      </c>
      <c r="W5" s="28"/>
      <c r="X5" s="41"/>
      <c r="Y5" s="153"/>
      <c r="Z5" s="2"/>
    </row>
    <row r="6" ht="17.25" customHeight="1">
      <c r="A6" s="4" t="s">
        <v>41</v>
      </c>
      <c r="B6" s="42">
        <v>6.0</v>
      </c>
      <c r="C6" s="195">
        <f t="array" ref="C6">F6/E6</f>
        <v>0.6</v>
      </c>
      <c r="D6" s="42">
        <v>23.0</v>
      </c>
      <c r="E6" s="42">
        <v>20.0</v>
      </c>
      <c r="F6" s="42">
        <v>12.0</v>
      </c>
      <c r="G6" s="42">
        <f t="array" ref="G6">F6-(H6+I6+J6)</f>
        <v>8</v>
      </c>
      <c r="H6" s="42">
        <v>1.0</v>
      </c>
      <c r="I6" s="42">
        <v>2.0</v>
      </c>
      <c r="J6" s="42">
        <v>1.0</v>
      </c>
      <c r="K6" s="42">
        <v>9.0</v>
      </c>
      <c r="L6" s="42">
        <v>9.0</v>
      </c>
      <c r="M6" s="42">
        <v>4.0</v>
      </c>
      <c r="N6" s="42">
        <v>3.0</v>
      </c>
      <c r="O6" s="42">
        <v>4.0</v>
      </c>
      <c r="P6" s="44">
        <f t="array" ref="P6">O6/D6</f>
        <v>0.1739130435</v>
      </c>
      <c r="Q6" s="45">
        <f t="array" ref="Q6">(G6*1+H6*2+I6*3+J6*4)/E6</f>
        <v>1</v>
      </c>
      <c r="R6" s="45">
        <f t="array" ref="R6">(F6+N6)/D6</f>
        <v>0.652173913</v>
      </c>
      <c r="S6" s="47">
        <f t="array" ref="S6">R6+Q6</f>
        <v>1.652173913</v>
      </c>
      <c r="T6" s="166">
        <f t="array" ref="T6">O6/(D6-(F6+N6))</f>
        <v>0.5</v>
      </c>
      <c r="U6" s="49">
        <f t="array" ref="U6">RANK(R6,$R$4:$R$23)</f>
        <v>4</v>
      </c>
      <c r="V6" s="50">
        <f t="array" ref="V6">RANK(S6,$S$4:$S$23)</f>
        <v>1</v>
      </c>
      <c r="W6" s="28"/>
      <c r="X6" s="41"/>
      <c r="Y6" s="153"/>
      <c r="Z6" s="2"/>
    </row>
    <row r="7" ht="17.25" customHeight="1">
      <c r="A7" s="4" t="s">
        <v>55</v>
      </c>
      <c r="B7" s="42"/>
      <c r="C7" s="195"/>
      <c r="D7" s="42"/>
      <c r="E7" s="42"/>
      <c r="F7" s="42"/>
      <c r="G7" s="42">
        <f t="array" ref="G7">F7-(H7+I7+J7)</f>
        <v>0</v>
      </c>
      <c r="H7" s="42"/>
      <c r="I7" s="42"/>
      <c r="J7" s="42"/>
      <c r="K7" s="42"/>
      <c r="L7" s="42"/>
      <c r="M7" s="42"/>
      <c r="N7" s="42"/>
      <c r="O7" s="42"/>
      <c r="P7" s="44"/>
      <c r="Q7" s="45"/>
      <c r="R7" s="45"/>
      <c r="S7" s="47">
        <f t="array" ref="S7">R7+Q7</f>
        <v>0</v>
      </c>
      <c r="T7" s="166"/>
      <c r="U7" s="49" t="str">
        <f t="array" ref="U7">RANK(R7,$R$4:$R$23)</f>
        <v>#N/A</v>
      </c>
      <c r="V7" s="50">
        <f t="array" ref="V7">RANK(S7,$S$4:$S$23)</f>
        <v>18</v>
      </c>
      <c r="W7" s="28"/>
      <c r="X7" s="41"/>
      <c r="Y7" s="153"/>
      <c r="Z7" s="2"/>
    </row>
    <row r="8" ht="17.25" customHeight="1">
      <c r="A8" s="4" t="s">
        <v>43</v>
      </c>
      <c r="B8" s="42">
        <v>4.0</v>
      </c>
      <c r="C8" s="195">
        <f t="array" ref="C8">F8/E8</f>
        <v>0.1666666667</v>
      </c>
      <c r="D8" s="42">
        <v>8.0</v>
      </c>
      <c r="E8" s="42">
        <v>6.0</v>
      </c>
      <c r="F8" s="42">
        <v>1.0</v>
      </c>
      <c r="G8" s="42">
        <f t="array" ref="G8">F8-(H8+I8+J8)</f>
        <v>1</v>
      </c>
      <c r="H8" s="42">
        <v>0.0</v>
      </c>
      <c r="I8" s="42">
        <v>0.0</v>
      </c>
      <c r="J8" s="42">
        <v>0.0</v>
      </c>
      <c r="K8" s="42">
        <v>1.0</v>
      </c>
      <c r="L8" s="42">
        <v>0.0</v>
      </c>
      <c r="M8" s="42">
        <v>2.0</v>
      </c>
      <c r="N8" s="42">
        <v>2.0</v>
      </c>
      <c r="O8" s="42">
        <v>3.0</v>
      </c>
      <c r="P8" s="44">
        <f t="array" ref="P8">O8/D8</f>
        <v>0.375</v>
      </c>
      <c r="Q8" s="45">
        <f t="array" ref="Q8">(G8*1+H8*2+I8*3+J8*4)/E8</f>
        <v>0.1666666667</v>
      </c>
      <c r="R8" s="45">
        <f t="array" ref="R8">(F8+N8)/D8</f>
        <v>0.375</v>
      </c>
      <c r="S8" s="47">
        <f t="array" ref="S8">R8+Q8</f>
        <v>0.5416666667</v>
      </c>
      <c r="T8" s="166">
        <f t="array" ref="T8">O8/(D8-(F8+N8))</f>
        <v>0.6</v>
      </c>
      <c r="U8" s="49">
        <f t="array" ref="U8">RANK(R8,$R$4:$R$23)</f>
        <v>15</v>
      </c>
      <c r="V8" s="50">
        <f t="array" ref="V8">RANK(S8,$S$4:$S$23)</f>
        <v>15</v>
      </c>
      <c r="W8" s="28"/>
      <c r="X8" s="41"/>
      <c r="Y8" s="153"/>
      <c r="Z8" s="2"/>
    </row>
    <row r="9" ht="17.25" customHeight="1">
      <c r="A9" s="4" t="s">
        <v>19</v>
      </c>
      <c r="B9" s="42">
        <v>2.0</v>
      </c>
      <c r="C9" s="195">
        <f t="array" ref="C9">F9/E9</f>
        <v>0.5</v>
      </c>
      <c r="D9" s="42">
        <v>3.0</v>
      </c>
      <c r="E9" s="42">
        <v>4.0</v>
      </c>
      <c r="F9" s="42">
        <v>2.0</v>
      </c>
      <c r="G9" s="42">
        <f t="array" ref="G9">F9-(H9+I9+J9)</f>
        <v>2</v>
      </c>
      <c r="H9" s="42">
        <v>0.0</v>
      </c>
      <c r="I9" s="42">
        <v>0.0</v>
      </c>
      <c r="J9" s="42">
        <v>0.0</v>
      </c>
      <c r="K9" s="42">
        <v>1.0</v>
      </c>
      <c r="L9" s="42">
        <v>1.0</v>
      </c>
      <c r="M9" s="42">
        <v>0.0</v>
      </c>
      <c r="N9" s="42">
        <v>0.0</v>
      </c>
      <c r="O9" s="42">
        <v>0.0</v>
      </c>
      <c r="P9" s="44">
        <f t="array" ref="P9">O9/D9</f>
        <v>0</v>
      </c>
      <c r="Q9" s="45">
        <f t="array" ref="Q9">(G9*1+H9*2+I9*3+J9*4)/E9</f>
        <v>0.5</v>
      </c>
      <c r="R9" s="45">
        <f t="array" ref="R9">(F9+N9)/D9</f>
        <v>0.6666666667</v>
      </c>
      <c r="S9" s="47">
        <f t="array" ref="S9">R9+Q9</f>
        <v>1.166666667</v>
      </c>
      <c r="T9" s="166">
        <f t="array" ref="T9">O9/(D9-(F9+N9))</f>
        <v>0</v>
      </c>
      <c r="U9" s="49">
        <f t="array" ref="U9">RANK(R9,$R$4:$R$23)</f>
        <v>1</v>
      </c>
      <c r="V9" s="50">
        <f t="array" ref="V9">RANK(S9,$S$4:$S$23)</f>
        <v>5</v>
      </c>
      <c r="W9" s="28"/>
      <c r="X9" s="41"/>
      <c r="Y9" s="153"/>
      <c r="Z9" s="2"/>
    </row>
    <row r="10" ht="17.25" customHeight="1">
      <c r="A10" s="4" t="s">
        <v>40</v>
      </c>
      <c r="B10" s="42">
        <v>9.0</v>
      </c>
      <c r="C10" s="195">
        <f t="array" ref="C10">F10/E10</f>
        <v>0.5483870968</v>
      </c>
      <c r="D10" s="42">
        <v>35.0</v>
      </c>
      <c r="E10" s="42">
        <v>31.0</v>
      </c>
      <c r="F10" s="42">
        <v>17.0</v>
      </c>
      <c r="G10" s="42">
        <f t="array" ref="G10">F10-(H10+I10+J10)</f>
        <v>15</v>
      </c>
      <c r="H10" s="42">
        <v>0.0</v>
      </c>
      <c r="I10" s="42">
        <v>2.0</v>
      </c>
      <c r="J10" s="42">
        <v>0.0</v>
      </c>
      <c r="K10" s="42">
        <v>16.0</v>
      </c>
      <c r="L10" s="42">
        <v>11.0</v>
      </c>
      <c r="M10" s="42">
        <v>13.0</v>
      </c>
      <c r="N10" s="42">
        <v>3.0</v>
      </c>
      <c r="O10" s="42">
        <v>0.0</v>
      </c>
      <c r="P10" s="44">
        <f t="array" ref="P10">O10/D10</f>
        <v>0</v>
      </c>
      <c r="Q10" s="45">
        <f t="array" ref="Q10">(G10*1+H10*2+I10*3+J10*4)/E10</f>
        <v>0.6774193548</v>
      </c>
      <c r="R10" s="45">
        <f t="array" ref="R10">(F10+N10)/D10</f>
        <v>0.5714285714</v>
      </c>
      <c r="S10" s="47">
        <f t="array" ref="S10">R10+Q10</f>
        <v>1.248847926</v>
      </c>
      <c r="T10" s="166">
        <f t="array" ref="T10">O10/(D10-(F10+N10))</f>
        <v>0</v>
      </c>
      <c r="U10" s="49">
        <f t="array" ref="U10">RANK(R10,$R$4:$R$23)</f>
        <v>7</v>
      </c>
      <c r="V10" s="50">
        <f t="array" ref="V10">RANK(S10,$S$4:$S$23)</f>
        <v>4</v>
      </c>
      <c r="W10" s="28"/>
      <c r="X10" s="41"/>
      <c r="Y10" s="153"/>
      <c r="Z10" s="2"/>
    </row>
    <row r="11" ht="17.25" customHeight="1">
      <c r="A11" s="4" t="s">
        <v>44</v>
      </c>
      <c r="B11" s="42">
        <v>6.0</v>
      </c>
      <c r="C11" s="195">
        <f t="array" ref="C11">F11/E11</f>
        <v>0.25</v>
      </c>
      <c r="D11" s="42">
        <v>10.0</v>
      </c>
      <c r="E11" s="42">
        <v>8.0</v>
      </c>
      <c r="F11" s="42">
        <v>2.0</v>
      </c>
      <c r="G11" s="42">
        <f t="array" ref="G11">F11-(H11+I11+J11)</f>
        <v>2</v>
      </c>
      <c r="H11" s="42">
        <v>0.0</v>
      </c>
      <c r="I11" s="42">
        <v>0.0</v>
      </c>
      <c r="J11" s="42">
        <v>0.0</v>
      </c>
      <c r="K11" s="42">
        <v>2.0</v>
      </c>
      <c r="L11" s="42">
        <v>4.0</v>
      </c>
      <c r="M11" s="42">
        <v>0.0</v>
      </c>
      <c r="N11" s="42">
        <v>2.0</v>
      </c>
      <c r="O11" s="42">
        <v>2.0</v>
      </c>
      <c r="P11" s="44">
        <f t="array" ref="P11">O11/D11</f>
        <v>0.2</v>
      </c>
      <c r="Q11" s="45">
        <f t="array" ref="Q11">(G11*1+H11*2+I11*3+J11*4)/E11</f>
        <v>0.25</v>
      </c>
      <c r="R11" s="45">
        <f t="array" ref="R11">(F11+N11)/D11</f>
        <v>0.4</v>
      </c>
      <c r="S11" s="47">
        <f t="array" ref="S11">R11+Q11</f>
        <v>0.65</v>
      </c>
      <c r="T11" s="166">
        <f t="array" ref="T11">O11/(D11-(F11+N11))</f>
        <v>0.3333333333</v>
      </c>
      <c r="U11" s="49">
        <f t="array" ref="U11">RANK(R11,$R$4:$R$23)</f>
        <v>12</v>
      </c>
      <c r="V11" s="50">
        <f t="array" ref="V11">RANK(S11,$S$4:$S$23)</f>
        <v>13</v>
      </c>
      <c r="W11" s="28"/>
      <c r="X11" s="41"/>
      <c r="Y11" s="153"/>
      <c r="Z11" s="2"/>
    </row>
    <row r="12" ht="17.25" customHeight="1">
      <c r="A12" s="4" t="s">
        <v>46</v>
      </c>
      <c r="B12" s="42">
        <v>3.0</v>
      </c>
      <c r="C12" s="195">
        <f t="array" ref="C12">F12/E12</f>
        <v>0.3333333333</v>
      </c>
      <c r="D12" s="42">
        <v>7.0</v>
      </c>
      <c r="E12" s="42">
        <v>3.0</v>
      </c>
      <c r="F12" s="42">
        <v>1.0</v>
      </c>
      <c r="G12" s="42">
        <f t="array" ref="G12">F12-(H12+I12+J12)</f>
        <v>1</v>
      </c>
      <c r="H12" s="42">
        <v>0.0</v>
      </c>
      <c r="I12" s="42">
        <v>0.0</v>
      </c>
      <c r="J12" s="42">
        <v>0.0</v>
      </c>
      <c r="K12" s="42">
        <v>2.0</v>
      </c>
      <c r="L12" s="42">
        <v>1.0</v>
      </c>
      <c r="M12" s="42">
        <v>0.0</v>
      </c>
      <c r="N12" s="42">
        <v>2.0</v>
      </c>
      <c r="O12" s="42">
        <v>0.0</v>
      </c>
      <c r="P12" s="44">
        <f t="array" ref="P12">O12/D12</f>
        <v>0</v>
      </c>
      <c r="Q12" s="45">
        <f t="array" ref="Q12">(G12*1+H12*2+I12*3+J12*4)/E12</f>
        <v>0.3333333333</v>
      </c>
      <c r="R12" s="45">
        <f t="array" ref="R12">(F12+N12)/D12</f>
        <v>0.4285714286</v>
      </c>
      <c r="S12" s="47">
        <f t="array" ref="S12">R12+Q12</f>
        <v>0.7619047619</v>
      </c>
      <c r="T12" s="166">
        <f t="array" ref="T12">O12/(D12-(F12+N12))</f>
        <v>0</v>
      </c>
      <c r="U12" s="49">
        <f t="array" ref="U12">RANK(R12,$R$4:$R$23)</f>
        <v>10</v>
      </c>
      <c r="V12" s="50">
        <f t="array" ref="V12">RANK(S12,$S$4:$S$23)</f>
        <v>11</v>
      </c>
      <c r="W12" s="28"/>
      <c r="X12" s="41"/>
      <c r="Y12" s="153"/>
      <c r="Z12" s="2"/>
    </row>
    <row r="13" ht="17.25" customHeight="1">
      <c r="A13" s="4" t="s">
        <v>20</v>
      </c>
      <c r="B13" s="42">
        <v>10.0</v>
      </c>
      <c r="C13" s="195">
        <f t="array" ref="C13">F13/E13</f>
        <v>0.5185185185</v>
      </c>
      <c r="D13" s="42">
        <v>34.0</v>
      </c>
      <c r="E13" s="42">
        <v>27.0</v>
      </c>
      <c r="F13" s="42">
        <v>14.0</v>
      </c>
      <c r="G13" s="42">
        <f t="array" ref="G13">F13-(H13+I13+J13)</f>
        <v>8</v>
      </c>
      <c r="H13" s="42">
        <v>5.0</v>
      </c>
      <c r="I13" s="42">
        <v>1.0</v>
      </c>
      <c r="J13" s="42">
        <v>0.0</v>
      </c>
      <c r="K13" s="42">
        <v>11.0</v>
      </c>
      <c r="L13" s="42">
        <v>13.0</v>
      </c>
      <c r="M13" s="42">
        <v>4.0</v>
      </c>
      <c r="N13" s="42">
        <v>7.0</v>
      </c>
      <c r="O13" s="42">
        <v>0.0</v>
      </c>
      <c r="P13" s="44">
        <f t="array" ref="P13">O13/D13</f>
        <v>0</v>
      </c>
      <c r="Q13" s="45">
        <f t="array" ref="Q13">(G13*1+H13*2+I13*3+J13*4)/E13</f>
        <v>0.7777777778</v>
      </c>
      <c r="R13" s="45">
        <f t="array" ref="R13">(F13+N13)/D13</f>
        <v>0.6176470588</v>
      </c>
      <c r="S13" s="47">
        <f t="array" ref="S13">R13+Q13</f>
        <v>1.395424837</v>
      </c>
      <c r="T13" s="166">
        <f t="array" ref="T13">O13/(D13-(F13+N13))</f>
        <v>0</v>
      </c>
      <c r="U13" s="49">
        <f t="array" ref="U13">RANK(R13,$R$4:$R$23)</f>
        <v>6</v>
      </c>
      <c r="V13" s="50">
        <f t="array" ref="V13">RANK(S13,$S$4:$S$23)</f>
        <v>3</v>
      </c>
      <c r="W13" s="28"/>
      <c r="X13" s="41"/>
      <c r="Y13" s="153"/>
      <c r="Z13" s="2"/>
    </row>
    <row r="14" ht="17.25" customHeight="1">
      <c r="A14" s="4" t="s">
        <v>48</v>
      </c>
      <c r="B14" s="42">
        <v>9.0</v>
      </c>
      <c r="C14" s="195">
        <f t="array" ref="C14">F14/E14</f>
        <v>0.3333333333</v>
      </c>
      <c r="D14" s="42">
        <v>17.0</v>
      </c>
      <c r="E14" s="42">
        <v>9.0</v>
      </c>
      <c r="F14" s="42">
        <v>3.0</v>
      </c>
      <c r="G14" s="42">
        <f t="array" ref="G14">F14-(H14+I14+J14)</f>
        <v>3</v>
      </c>
      <c r="H14" s="42">
        <v>0.0</v>
      </c>
      <c r="I14" s="42">
        <v>0.0</v>
      </c>
      <c r="J14" s="42">
        <v>0.0</v>
      </c>
      <c r="K14" s="42">
        <v>3.0</v>
      </c>
      <c r="L14" s="42">
        <v>3.0</v>
      </c>
      <c r="M14" s="42">
        <v>3.0</v>
      </c>
      <c r="N14" s="42">
        <v>8.0</v>
      </c>
      <c r="O14" s="42">
        <v>4.0</v>
      </c>
      <c r="P14" s="44">
        <f t="array" ref="P14">O14/D14</f>
        <v>0.2352941176</v>
      </c>
      <c r="Q14" s="45">
        <f t="array" ref="Q14">(G14*1+H14*2+I14*3+J14*4)/E14</f>
        <v>0.3333333333</v>
      </c>
      <c r="R14" s="45">
        <f t="array" ref="R14">(F14+N14)/D14</f>
        <v>0.6470588235</v>
      </c>
      <c r="S14" s="47">
        <f t="array" ref="S14">R14+Q14</f>
        <v>0.9803921569</v>
      </c>
      <c r="T14" s="166">
        <f t="array" ref="T14">O14/(D14-(F14+N14))</f>
        <v>0.6666666667</v>
      </c>
      <c r="U14" s="49">
        <f t="array" ref="U14">RANK(R14,$R$4:$R$23)</f>
        <v>5</v>
      </c>
      <c r="V14" s="50">
        <f t="array" ref="V14">RANK(S14,$S$4:$S$23)</f>
        <v>7</v>
      </c>
      <c r="W14" s="28"/>
      <c r="X14" s="41"/>
      <c r="Y14" s="153"/>
      <c r="Z14" s="2"/>
    </row>
    <row r="15" ht="17.25" customHeight="1">
      <c r="A15" s="4" t="s">
        <v>22</v>
      </c>
      <c r="B15" s="42">
        <v>6.0</v>
      </c>
      <c r="C15" s="195">
        <f t="array" ref="C15">F15/E15</f>
        <v>0.09090909091</v>
      </c>
      <c r="D15" s="42">
        <v>11.0</v>
      </c>
      <c r="E15" s="42">
        <v>11.0</v>
      </c>
      <c r="F15" s="42">
        <v>1.0</v>
      </c>
      <c r="G15" s="42">
        <f t="array" ref="G15">F15-(H15+I15+J15)</f>
        <v>1</v>
      </c>
      <c r="H15" s="42">
        <v>0.0</v>
      </c>
      <c r="I15" s="42">
        <v>0.0</v>
      </c>
      <c r="J15" s="42">
        <v>0.0</v>
      </c>
      <c r="K15" s="42">
        <v>1.0</v>
      </c>
      <c r="L15" s="42">
        <v>1.0</v>
      </c>
      <c r="M15" s="42">
        <v>1.0</v>
      </c>
      <c r="N15" s="42">
        <v>0.0</v>
      </c>
      <c r="O15" s="42">
        <v>4.0</v>
      </c>
      <c r="P15" s="44">
        <f t="array" ref="P15">O15/D15</f>
        <v>0.3636363636</v>
      </c>
      <c r="Q15" s="45">
        <f t="array" ref="Q15">(G15*1+H15*2+I15*3+J15*4)/E15</f>
        <v>0.09090909091</v>
      </c>
      <c r="R15" s="45">
        <f t="array" ref="R15">(F15+N15)/D15</f>
        <v>0.09090909091</v>
      </c>
      <c r="S15" s="47">
        <f t="array" ref="S15">R15+Q15</f>
        <v>0.1818181818</v>
      </c>
      <c r="T15" s="166">
        <f t="array" ref="T15">O15/(D15-(F15+N15))</f>
        <v>0.4</v>
      </c>
      <c r="U15" s="49">
        <f t="array" ref="U15">RANK(R15,$R$4:$R$23)</f>
        <v>17</v>
      </c>
      <c r="V15" s="50">
        <f t="array" ref="V15">RANK(S15,$S$4:$S$23)</f>
        <v>17</v>
      </c>
      <c r="W15" s="28"/>
      <c r="X15" s="41"/>
      <c r="Y15" s="153"/>
      <c r="Z15" s="2"/>
    </row>
    <row r="16" ht="17.25" customHeight="1">
      <c r="A16" s="4" t="s">
        <v>23</v>
      </c>
      <c r="B16" s="42">
        <v>9.0</v>
      </c>
      <c r="C16" s="195">
        <f t="array" ref="C16">F16/E16</f>
        <v>0.3181818182</v>
      </c>
      <c r="D16" s="42">
        <v>31.0</v>
      </c>
      <c r="E16" s="42">
        <v>22.0</v>
      </c>
      <c r="F16" s="42">
        <v>7.0</v>
      </c>
      <c r="G16" s="42">
        <f t="array" ref="G16">F16-(H16+I16+J16)</f>
        <v>5</v>
      </c>
      <c r="H16" s="42">
        <v>1.0</v>
      </c>
      <c r="I16" s="42">
        <v>1.0</v>
      </c>
      <c r="J16" s="42">
        <v>0.0</v>
      </c>
      <c r="K16" s="42">
        <v>9.0</v>
      </c>
      <c r="L16" s="42">
        <v>4.0</v>
      </c>
      <c r="M16" s="42">
        <v>10.0</v>
      </c>
      <c r="N16" s="42">
        <v>8.0</v>
      </c>
      <c r="O16" s="42">
        <v>4.0</v>
      </c>
      <c r="P16" s="44">
        <f t="array" ref="P16">O16/D16</f>
        <v>0.1290322581</v>
      </c>
      <c r="Q16" s="45">
        <f t="array" ref="Q16">(G16*1+H16*2+I16*3+J16*4)/E16</f>
        <v>0.4545454545</v>
      </c>
      <c r="R16" s="45">
        <f t="array" ref="R16">(F16+N16)/D16</f>
        <v>0.4838709677</v>
      </c>
      <c r="S16" s="47">
        <f t="array" ref="S16">R16+Q16</f>
        <v>0.9384164223</v>
      </c>
      <c r="T16" s="166">
        <f t="array" ref="T16">O16/(D16-(F16+N16))</f>
        <v>0.25</v>
      </c>
      <c r="U16" s="49">
        <f t="array" ref="U16">RANK(R16,$R$4:$R$23)</f>
        <v>9</v>
      </c>
      <c r="V16" s="50">
        <f t="array" ref="V16">RANK(S16,$S$4:$S$23)</f>
        <v>8</v>
      </c>
      <c r="W16" s="28"/>
      <c r="X16" s="41"/>
      <c r="Y16" s="153"/>
      <c r="Z16" s="2"/>
    </row>
    <row r="17" ht="17.25" customHeight="1">
      <c r="A17" s="4" t="s">
        <v>47</v>
      </c>
      <c r="B17" s="42">
        <v>7.0</v>
      </c>
      <c r="C17" s="195">
        <f t="array" ref="C17">F17/E17</f>
        <v>0.3333333333</v>
      </c>
      <c r="D17" s="42">
        <v>15.0</v>
      </c>
      <c r="E17" s="42">
        <v>12.0</v>
      </c>
      <c r="F17" s="42">
        <v>4.0</v>
      </c>
      <c r="G17" s="42">
        <f t="array" ref="G17">F17-(H17+I17+J17)</f>
        <v>3</v>
      </c>
      <c r="H17" s="42">
        <v>1.0</v>
      </c>
      <c r="I17" s="42">
        <v>0.0</v>
      </c>
      <c r="J17" s="42">
        <v>0.0</v>
      </c>
      <c r="K17" s="42">
        <v>3.0</v>
      </c>
      <c r="L17" s="42">
        <v>2.0</v>
      </c>
      <c r="M17" s="42">
        <v>1.0</v>
      </c>
      <c r="N17" s="42">
        <v>2.0</v>
      </c>
      <c r="O17" s="42">
        <v>2.0</v>
      </c>
      <c r="P17" s="44">
        <f t="array" ref="P17">O17/D17</f>
        <v>0.1333333333</v>
      </c>
      <c r="Q17" s="45">
        <f t="array" ref="Q17">(G17*1+H17*2+I17*3+J17*4)/E17</f>
        <v>0.4166666667</v>
      </c>
      <c r="R17" s="45">
        <f t="array" ref="R17">(F17+N17)/D17</f>
        <v>0.4</v>
      </c>
      <c r="S17" s="47">
        <f t="array" ref="S17">R17+Q17</f>
        <v>0.8166666667</v>
      </c>
      <c r="T17" s="166">
        <f t="array" ref="T17">O17/(D17-(F17+N17))</f>
        <v>0.2222222222</v>
      </c>
      <c r="U17" s="49">
        <f t="array" ref="U17">RANK(R17,$R$4:$R$23)</f>
        <v>12</v>
      </c>
      <c r="V17" s="50">
        <f t="array" ref="V17">RANK(S17,$S$4:$S$23)</f>
        <v>10</v>
      </c>
      <c r="W17" s="28"/>
      <c r="X17" s="41"/>
      <c r="Y17" s="153"/>
      <c r="Z17" s="2"/>
    </row>
    <row r="18" ht="17.25" customHeight="1">
      <c r="A18" s="4" t="s">
        <v>49</v>
      </c>
      <c r="B18" s="42">
        <v>8.0</v>
      </c>
      <c r="C18" s="195">
        <f t="array" ref="C18">F18/E18</f>
        <v>0.3</v>
      </c>
      <c r="D18" s="42">
        <v>25.0</v>
      </c>
      <c r="E18" s="42">
        <v>20.0</v>
      </c>
      <c r="F18" s="42">
        <v>6.0</v>
      </c>
      <c r="G18" s="42">
        <f t="array" ref="G18">F18-(H18+I18+J18)</f>
        <v>6</v>
      </c>
      <c r="H18" s="42">
        <v>0.0</v>
      </c>
      <c r="I18" s="42">
        <v>0.0</v>
      </c>
      <c r="J18" s="42">
        <v>0.0</v>
      </c>
      <c r="K18" s="42">
        <v>5.0</v>
      </c>
      <c r="L18" s="42">
        <v>6.0</v>
      </c>
      <c r="M18" s="42">
        <v>0.0</v>
      </c>
      <c r="N18" s="42">
        <v>4.0</v>
      </c>
      <c r="O18" s="42">
        <v>5.0</v>
      </c>
      <c r="P18" s="44">
        <f t="array" ref="P18">O18/D18</f>
        <v>0.2</v>
      </c>
      <c r="Q18" s="45">
        <f t="array" ref="Q18">(G18*1+H18*2+I18*3+J18*4)/E18</f>
        <v>0.3</v>
      </c>
      <c r="R18" s="45">
        <f t="array" ref="R18">(F18+N18)/D18</f>
        <v>0.4</v>
      </c>
      <c r="S18" s="47">
        <f t="array" ref="S18">R18+Q18</f>
        <v>0.7</v>
      </c>
      <c r="T18" s="166">
        <f t="array" ref="T18">O18/(D18-(F18+N18))</f>
        <v>0.3333333333</v>
      </c>
      <c r="U18" s="49">
        <f t="array" ref="U18">RANK(R18,$R$4:$R$23)</f>
        <v>12</v>
      </c>
      <c r="V18" s="50">
        <f t="array" ref="V18">RANK(S18,$S$4:$S$23)</f>
        <v>12</v>
      </c>
      <c r="W18" s="28"/>
      <c r="X18" s="41"/>
      <c r="Y18" s="153"/>
      <c r="Z18" s="2"/>
    </row>
    <row r="19" ht="17.25" customHeight="1">
      <c r="A19" s="4" t="s">
        <v>24</v>
      </c>
      <c r="B19" s="42">
        <v>2.0</v>
      </c>
      <c r="C19" s="195">
        <f t="array" ref="C19">F19/E19</f>
        <v>0</v>
      </c>
      <c r="D19" s="42">
        <v>4.0</v>
      </c>
      <c r="E19" s="42">
        <v>2.0</v>
      </c>
      <c r="F19" s="42">
        <v>0.0</v>
      </c>
      <c r="G19" s="42">
        <f t="array" ref="G19">F19-(H19+I19+J19)</f>
        <v>0</v>
      </c>
      <c r="H19" s="42">
        <v>0.0</v>
      </c>
      <c r="I19" s="42">
        <v>0.0</v>
      </c>
      <c r="J19" s="42">
        <v>0.0</v>
      </c>
      <c r="K19" s="42">
        <v>1.0</v>
      </c>
      <c r="L19" s="42">
        <v>0.0</v>
      </c>
      <c r="M19" s="42">
        <v>0.0</v>
      </c>
      <c r="N19" s="42">
        <v>2.0</v>
      </c>
      <c r="O19" s="42">
        <v>0.0</v>
      </c>
      <c r="P19" s="44">
        <f t="array" ref="P19">O19/D19</f>
        <v>0</v>
      </c>
      <c r="Q19" s="45">
        <f t="array" ref="Q19">(G19*1+H19*2+I19*3+J19*4)/E19</f>
        <v>0</v>
      </c>
      <c r="R19" s="45">
        <f t="array" ref="R19">(F19+N19)/D19</f>
        <v>0.5</v>
      </c>
      <c r="S19" s="47">
        <f t="array" ref="S19">R19+Q19</f>
        <v>0.5</v>
      </c>
      <c r="T19" s="166">
        <f t="array" ref="T19">O19/(D19-(F19+N19))</f>
        <v>0</v>
      </c>
      <c r="U19" s="49">
        <f t="array" ref="U19">RANK(R19,$R$4:$R$23)</f>
        <v>8</v>
      </c>
      <c r="V19" s="50">
        <f t="array" ref="V19">RANK(S19,$S$4:$S$23)</f>
        <v>16</v>
      </c>
      <c r="W19" s="28"/>
      <c r="X19" s="41"/>
      <c r="Y19" s="153"/>
      <c r="Z19" s="2"/>
    </row>
    <row r="20" ht="17.25" customHeight="1">
      <c r="A20" s="4" t="s">
        <v>56</v>
      </c>
      <c r="B20" s="42">
        <v>10.0</v>
      </c>
      <c r="C20" s="195">
        <f t="array" ref="C20">F20/E20</f>
        <v>0.5833333333</v>
      </c>
      <c r="D20" s="42">
        <v>29.0</v>
      </c>
      <c r="E20" s="42">
        <v>24.0</v>
      </c>
      <c r="F20" s="42">
        <v>14.0</v>
      </c>
      <c r="G20" s="42">
        <f t="array" ref="G20">F20-(H20+I20+J20)</f>
        <v>9</v>
      </c>
      <c r="H20" s="42">
        <v>4.0</v>
      </c>
      <c r="I20" s="42">
        <v>0.0</v>
      </c>
      <c r="J20" s="42">
        <v>1.0</v>
      </c>
      <c r="K20" s="42">
        <v>12.0</v>
      </c>
      <c r="L20" s="42">
        <v>13.0</v>
      </c>
      <c r="M20" s="42">
        <v>6.0</v>
      </c>
      <c r="N20" s="42">
        <v>5.0</v>
      </c>
      <c r="O20" s="42">
        <v>0.0</v>
      </c>
      <c r="P20" s="44">
        <f t="array" ref="P20">O20/D20</f>
        <v>0</v>
      </c>
      <c r="Q20" s="45">
        <f t="array" ref="Q20">(G20*1+H20*2+I20*3+J20*4)/E20</f>
        <v>0.875</v>
      </c>
      <c r="R20" s="45">
        <f t="array" ref="R20">(F20+N20)/D20</f>
        <v>0.6551724138</v>
      </c>
      <c r="S20" s="47">
        <f t="array" ref="S20">R20+Q20</f>
        <v>1.530172414</v>
      </c>
      <c r="T20" s="166">
        <f t="array" ref="T20">O20/(D20-(F20+N20))</f>
        <v>0</v>
      </c>
      <c r="U20" s="49">
        <f t="array" ref="U20">RANK(R20,$R$4:$R$23)</f>
        <v>3</v>
      </c>
      <c r="V20" s="50">
        <f t="array" ref="V20">RANK(S20,$S$4:$S$23)</f>
        <v>2</v>
      </c>
      <c r="W20" s="28"/>
      <c r="X20" s="41"/>
      <c r="Y20" s="153"/>
      <c r="Z20" s="2"/>
    </row>
    <row r="21" ht="17.25" customHeight="1">
      <c r="A21" s="4" t="s">
        <v>53</v>
      </c>
      <c r="B21" s="42">
        <v>7.0</v>
      </c>
      <c r="C21" s="195">
        <f t="array" ref="C21">F21/E21</f>
        <v>0.1818181818</v>
      </c>
      <c r="D21" s="42">
        <v>13.0</v>
      </c>
      <c r="E21" s="42">
        <v>11.0</v>
      </c>
      <c r="F21" s="42">
        <v>2.0</v>
      </c>
      <c r="G21" s="42">
        <f t="array" ref="G21">F21-(H21+I21+J21)</f>
        <v>1</v>
      </c>
      <c r="H21" s="42">
        <v>1.0</v>
      </c>
      <c r="I21" s="42">
        <v>0.0</v>
      </c>
      <c r="J21" s="42">
        <v>0.0</v>
      </c>
      <c r="K21" s="42">
        <v>3.0</v>
      </c>
      <c r="L21" s="42">
        <v>2.0</v>
      </c>
      <c r="M21" s="42">
        <v>0.0</v>
      </c>
      <c r="N21" s="42">
        <v>2.0</v>
      </c>
      <c r="O21" s="42">
        <v>5.0</v>
      </c>
      <c r="P21" s="44">
        <f t="array" ref="P21">O21/D21</f>
        <v>0.3846153846</v>
      </c>
      <c r="Q21" s="45">
        <f t="array" ref="Q21">(G21*1+H21*2+I21*3+J21*4)/E21</f>
        <v>0.2727272727</v>
      </c>
      <c r="R21" s="45">
        <f t="array" ref="R21">(F21+N21)/D21</f>
        <v>0.3076923077</v>
      </c>
      <c r="S21" s="47">
        <f t="array" ref="S21">R21+Q21</f>
        <v>0.5804195804</v>
      </c>
      <c r="T21" s="166">
        <f t="array" ref="T21">O21/(D21-(F21+N21))</f>
        <v>0.5555555556</v>
      </c>
      <c r="U21" s="49">
        <f t="array" ref="U21">RANK(R21,$R$4:$R$23)</f>
        <v>16</v>
      </c>
      <c r="V21" s="50">
        <f t="array" ref="V21">RANK(S21,$S$4:$S$23)</f>
        <v>14</v>
      </c>
      <c r="W21" s="28"/>
      <c r="X21" s="41"/>
      <c r="Y21" s="153"/>
      <c r="Z21" s="2"/>
    </row>
    <row r="22" ht="17.25" customHeight="1">
      <c r="A22" s="4" t="s">
        <v>21</v>
      </c>
      <c r="B22" s="42">
        <v>6.0</v>
      </c>
      <c r="C22" s="195">
        <f t="array" ref="C22">F22/E22</f>
        <v>0.2857142857</v>
      </c>
      <c r="D22" s="42">
        <v>17.0</v>
      </c>
      <c r="E22" s="42">
        <v>14.0</v>
      </c>
      <c r="F22" s="42">
        <v>4.0</v>
      </c>
      <c r="G22" s="42">
        <f t="array" ref="G22">F22-(H22+I22+J22)</f>
        <v>2</v>
      </c>
      <c r="H22" s="42">
        <v>2.0</v>
      </c>
      <c r="I22" s="42">
        <v>0.0</v>
      </c>
      <c r="J22" s="42">
        <v>0.0</v>
      </c>
      <c r="K22" s="42">
        <v>4.0</v>
      </c>
      <c r="L22" s="42">
        <v>1.0</v>
      </c>
      <c r="M22" s="42">
        <v>4.0</v>
      </c>
      <c r="N22" s="42">
        <v>3.0</v>
      </c>
      <c r="O22" s="42">
        <v>1.0</v>
      </c>
      <c r="P22" s="44">
        <f t="array" ref="P22">O22/D22</f>
        <v>0.05882352941</v>
      </c>
      <c r="Q22" s="45">
        <f t="array" ref="Q22">(G22*1+H22*2+I22*3+J22*4)/E22</f>
        <v>0.4285714286</v>
      </c>
      <c r="R22" s="45">
        <f t="array" ref="R22">(F22+N22)/D22</f>
        <v>0.4117647059</v>
      </c>
      <c r="S22" s="47">
        <f t="array" ref="S22">R22+Q22</f>
        <v>0.8403361345</v>
      </c>
      <c r="T22" s="166">
        <f t="array" ref="T22">O22/(D22-(F22+N22))</f>
        <v>0.1</v>
      </c>
      <c r="U22" s="49">
        <f t="array" ref="U22">RANK(R22,$R$4:$R$23)</f>
        <v>11</v>
      </c>
      <c r="V22" s="50">
        <f t="array" ref="V22">RANK(S22,$S$4:$S$23)</f>
        <v>9</v>
      </c>
      <c r="W22" s="28"/>
      <c r="X22" s="41"/>
      <c r="Y22" s="153"/>
      <c r="Z22" s="2"/>
    </row>
    <row r="23" ht="17.25" customHeight="1">
      <c r="A23" s="4" t="s">
        <v>51</v>
      </c>
      <c r="B23" s="42">
        <v>4.0</v>
      </c>
      <c r="C23" s="195">
        <f t="array" ref="C23">F23/E23</f>
        <v>0.5</v>
      </c>
      <c r="D23" s="42">
        <v>12.0</v>
      </c>
      <c r="E23" s="42">
        <v>8.0</v>
      </c>
      <c r="F23" s="42">
        <v>4.0</v>
      </c>
      <c r="G23" s="42">
        <f t="array" ref="G23">F23-(H23+I23+J23)</f>
        <v>4</v>
      </c>
      <c r="H23" s="42">
        <v>0.0</v>
      </c>
      <c r="I23" s="42">
        <v>0.0</v>
      </c>
      <c r="J23" s="42">
        <v>0.0</v>
      </c>
      <c r="K23" s="42">
        <v>6.0</v>
      </c>
      <c r="L23" s="42">
        <v>2.0</v>
      </c>
      <c r="M23" s="42">
        <v>1.0</v>
      </c>
      <c r="N23" s="42">
        <v>4.0</v>
      </c>
      <c r="O23" s="42">
        <v>1.0</v>
      </c>
      <c r="P23" s="44">
        <f t="array" ref="P23">O23/D23</f>
        <v>0.08333333333</v>
      </c>
      <c r="Q23" s="45">
        <f t="array" ref="Q23">(G23*1+H23*2+I23*3+J23*4)/E23</f>
        <v>0.5</v>
      </c>
      <c r="R23" s="45">
        <f t="array" ref="R23">(F23+N23)/D23</f>
        <v>0.6666666667</v>
      </c>
      <c r="S23" s="47">
        <f t="array" ref="S23">R23+Q23</f>
        <v>1.166666667</v>
      </c>
      <c r="T23" s="166">
        <f t="array" ref="T23">O23/(D23-(F23+N23))</f>
        <v>0.25</v>
      </c>
      <c r="U23" s="49">
        <f t="array" ref="U23">RANK(R23,$R$4:$R$23)</f>
        <v>1</v>
      </c>
      <c r="V23" s="50">
        <f t="array" ref="V23">RANK(S23,$S$4:$S$23)</f>
        <v>5</v>
      </c>
      <c r="W23" s="28"/>
      <c r="X23" s="41"/>
      <c r="Y23" s="153"/>
      <c r="Z23" s="2"/>
    </row>
    <row r="24" ht="17.25" customHeight="1">
      <c r="A24" s="61" t="s">
        <v>121</v>
      </c>
      <c r="B24" s="79"/>
      <c r="C24" s="125">
        <f t="array" ref="C24">F24/E24</f>
        <v>0.4051724138</v>
      </c>
      <c r="D24" s="79">
        <f t="array" ref="D24">SUM(D4:D23)</f>
        <v>294</v>
      </c>
      <c r="E24" s="79">
        <f t="array" ref="E24">SUM(E4:E23)</f>
        <v>232</v>
      </c>
      <c r="F24" s="79">
        <f t="array" ref="F24">SUM(F4:F23)</f>
        <v>94</v>
      </c>
      <c r="G24" s="79">
        <f t="array" ref="G24">SUM(G4:G23)</f>
        <v>71</v>
      </c>
      <c r="H24" s="79">
        <f t="array" ref="H24">SUM(H4:H23)</f>
        <v>15</v>
      </c>
      <c r="I24" s="79">
        <f t="array" ref="I24">SUM(I4:I23)</f>
        <v>6</v>
      </c>
      <c r="J24" s="79">
        <f t="array" ref="J24">SUM(J4:J23)</f>
        <v>2</v>
      </c>
      <c r="K24" s="79">
        <f t="array" ref="K24">SUM(K4:K23)</f>
        <v>92</v>
      </c>
      <c r="L24" s="79">
        <f t="array" ref="L24">SUM(L4:L23)</f>
        <v>73</v>
      </c>
      <c r="M24" s="79">
        <f t="array" ref="M24">SUM(M4:M23)</f>
        <v>52</v>
      </c>
      <c r="N24" s="79">
        <f t="array" ref="N24">SUM(N4:N23)</f>
        <v>57</v>
      </c>
      <c r="O24" s="79">
        <f t="array" ref="O24">SUM(O4:O23)</f>
        <v>35</v>
      </c>
      <c r="P24" s="64">
        <f t="array" ref="P24">O24/D24</f>
        <v>0.119047619</v>
      </c>
      <c r="Q24" s="125"/>
      <c r="R24" s="125"/>
      <c r="S24" s="122"/>
      <c r="T24" s="63"/>
      <c r="U24" s="63"/>
      <c r="V24" s="63"/>
      <c r="W24" s="173">
        <f t="array" ref="W24">SUM(W4:W23)</f>
        <v>0</v>
      </c>
      <c r="X24" s="41"/>
      <c r="Y24" s="36"/>
      <c r="Z24" s="2"/>
    </row>
    <row r="25" ht="17.25" customHeight="1">
      <c r="A25" s="132"/>
      <c r="B25" s="133"/>
      <c r="C25" s="134"/>
      <c r="D25" s="133"/>
      <c r="E25" s="133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4"/>
      <c r="R25" s="134"/>
      <c r="S25" s="135"/>
      <c r="T25" s="65"/>
      <c r="U25" s="65"/>
      <c r="V25" s="65"/>
      <c r="W25" s="65"/>
      <c r="X25" s="36"/>
      <c r="Y25" s="36"/>
      <c r="Z25" s="2"/>
    </row>
    <row r="26" ht="17.25" customHeight="1">
      <c r="A26" s="136" t="s">
        <v>122</v>
      </c>
      <c r="B26" s="137"/>
      <c r="C26" s="137"/>
      <c r="D26" s="137"/>
      <c r="E26" s="137"/>
      <c r="F26" s="137"/>
      <c r="G26" s="137"/>
      <c r="H26" s="137"/>
      <c r="I26" s="137"/>
      <c r="J26" s="137"/>
      <c r="K26" s="137"/>
      <c r="L26" s="137"/>
      <c r="M26" s="137"/>
      <c r="N26" s="137"/>
      <c r="O26" s="137"/>
      <c r="P26" s="137"/>
      <c r="Q26" s="137"/>
      <c r="R26" s="137"/>
      <c r="S26" s="39"/>
      <c r="T26" s="39"/>
      <c r="U26" s="39"/>
      <c r="V26" s="39"/>
      <c r="W26" s="36"/>
      <c r="X26" s="36"/>
      <c r="Y26" s="36"/>
      <c r="Z26" s="2"/>
    </row>
    <row r="27" ht="34.5" customHeight="1">
      <c r="A27" s="4" t="s">
        <v>1</v>
      </c>
      <c r="B27" s="4" t="s">
        <v>104</v>
      </c>
      <c r="C27" s="4" t="s">
        <v>123</v>
      </c>
      <c r="D27" s="4" t="s">
        <v>124</v>
      </c>
      <c r="E27" s="4" t="s">
        <v>125</v>
      </c>
      <c r="F27" s="4" t="s">
        <v>126</v>
      </c>
      <c r="G27" s="4" t="s">
        <v>106</v>
      </c>
      <c r="H27" s="4" t="s">
        <v>2</v>
      </c>
      <c r="I27" s="4" t="s">
        <v>127</v>
      </c>
      <c r="J27" s="4" t="s">
        <v>128</v>
      </c>
      <c r="K27" s="4" t="s">
        <v>129</v>
      </c>
      <c r="L27" s="4" t="s">
        <v>130</v>
      </c>
      <c r="M27" s="4" t="s">
        <v>4</v>
      </c>
      <c r="N27" s="4" t="s">
        <v>131</v>
      </c>
      <c r="O27" s="4" t="s">
        <v>132</v>
      </c>
      <c r="P27" s="4" t="s">
        <v>3</v>
      </c>
      <c r="Q27" s="4" t="s">
        <v>6</v>
      </c>
      <c r="R27" s="4" t="s">
        <v>5</v>
      </c>
      <c r="S27" s="4" t="s">
        <v>183</v>
      </c>
      <c r="T27" s="4" t="s">
        <v>134</v>
      </c>
      <c r="U27" s="4" t="s">
        <v>135</v>
      </c>
      <c r="V27" s="4" t="s">
        <v>7</v>
      </c>
      <c r="W27" s="41"/>
      <c r="X27" s="36"/>
      <c r="Y27" s="36"/>
      <c r="Z27" s="2"/>
    </row>
    <row r="28" ht="17.25" customHeight="1">
      <c r="A28" s="4" t="s">
        <v>42</v>
      </c>
      <c r="B28" s="42"/>
      <c r="C28" s="42"/>
      <c r="D28" s="42"/>
      <c r="E28" s="42"/>
      <c r="F28" s="42"/>
      <c r="G28" s="42"/>
      <c r="H28" s="70"/>
      <c r="I28" s="42"/>
      <c r="J28" s="42"/>
      <c r="K28" s="42"/>
      <c r="L28" s="42"/>
      <c r="M28" s="42"/>
      <c r="N28" s="42"/>
      <c r="O28" s="42"/>
      <c r="P28" s="71"/>
      <c r="Q28" s="72"/>
      <c r="R28" s="73"/>
      <c r="S28" s="73"/>
      <c r="T28" s="72"/>
      <c r="U28" s="75"/>
      <c r="V28" s="72"/>
      <c r="W28" s="41"/>
      <c r="X28" s="36"/>
      <c r="Y28" s="36"/>
      <c r="Z28" s="2"/>
    </row>
    <row r="29" ht="17.25" customHeight="1">
      <c r="A29" s="4" t="s">
        <v>55</v>
      </c>
      <c r="B29" s="42"/>
      <c r="C29" s="42"/>
      <c r="D29" s="42"/>
      <c r="E29" s="42"/>
      <c r="F29" s="42"/>
      <c r="G29" s="42"/>
      <c r="H29" s="70"/>
      <c r="I29" s="42"/>
      <c r="J29" s="42"/>
      <c r="K29" s="42"/>
      <c r="L29" s="42"/>
      <c r="M29" s="42"/>
      <c r="N29" s="42"/>
      <c r="O29" s="42"/>
      <c r="P29" s="71"/>
      <c r="Q29" s="72"/>
      <c r="R29" s="73"/>
      <c r="S29" s="73"/>
      <c r="T29" s="72"/>
      <c r="U29" s="75"/>
      <c r="V29" s="72"/>
      <c r="W29" s="41"/>
      <c r="X29" s="36"/>
      <c r="Y29" s="36"/>
      <c r="Z29" s="2"/>
    </row>
    <row r="30" ht="17.25" customHeight="1">
      <c r="A30" s="4" t="s">
        <v>19</v>
      </c>
      <c r="B30" s="42"/>
      <c r="C30" s="42"/>
      <c r="D30" s="42"/>
      <c r="E30" s="42"/>
      <c r="F30" s="42"/>
      <c r="G30" s="42"/>
      <c r="H30" s="70"/>
      <c r="I30" s="42"/>
      <c r="J30" s="42"/>
      <c r="K30" s="42"/>
      <c r="L30" s="42"/>
      <c r="M30" s="42"/>
      <c r="N30" s="42"/>
      <c r="O30" s="42"/>
      <c r="P30" s="71"/>
      <c r="Q30" s="72"/>
      <c r="R30" s="73"/>
      <c r="S30" s="73"/>
      <c r="T30" s="72"/>
      <c r="U30" s="75"/>
      <c r="V30" s="72"/>
      <c r="W30" s="41"/>
      <c r="X30" s="36"/>
      <c r="Y30" s="36"/>
      <c r="Z30" s="2"/>
    </row>
    <row r="31" ht="17.25" customHeight="1">
      <c r="A31" s="4" t="s">
        <v>20</v>
      </c>
      <c r="B31" s="42">
        <v>7.0</v>
      </c>
      <c r="C31" s="42">
        <v>5.0</v>
      </c>
      <c r="D31" s="42">
        <v>2.0</v>
      </c>
      <c r="E31" s="42">
        <v>0.0</v>
      </c>
      <c r="F31" s="42">
        <v>171.0</v>
      </c>
      <c r="G31" s="42">
        <v>152.0</v>
      </c>
      <c r="H31" s="70">
        <v>34.0</v>
      </c>
      <c r="I31" s="42">
        <v>36.0</v>
      </c>
      <c r="J31" s="42">
        <v>0.0</v>
      </c>
      <c r="K31" s="42">
        <v>21.0</v>
      </c>
      <c r="L31" s="42">
        <v>5.0</v>
      </c>
      <c r="M31" s="42">
        <v>45.0</v>
      </c>
      <c r="N31" s="42">
        <v>36.0</v>
      </c>
      <c r="O31" s="42">
        <v>16.0</v>
      </c>
      <c r="P31" s="71">
        <f t="array" ref="P31">O31*9/H31</f>
        <v>4.235294118</v>
      </c>
      <c r="Q31" s="72">
        <f t="array" ref="Q31">(K31+L31)/H31</f>
        <v>0.7647058824</v>
      </c>
      <c r="R31" s="73">
        <f t="array" ref="R31">I31/H31</f>
        <v>1.058823529</v>
      </c>
      <c r="S31" s="73">
        <f t="array" ref="S31">H31/B31</f>
        <v>4.857142857</v>
      </c>
      <c r="T31" s="72">
        <f t="array" ref="T31">M31/H31</f>
        <v>1.323529412</v>
      </c>
      <c r="U31" s="75">
        <f t="array" ref="U31">O31/N31</f>
        <v>0.4444444444</v>
      </c>
      <c r="V31" s="72">
        <f t="array" ref="V31">(I31+K31)/H31</f>
        <v>1.676470588</v>
      </c>
      <c r="W31" s="41"/>
      <c r="X31" s="36"/>
      <c r="Y31" s="36">
        <v>3.29</v>
      </c>
      <c r="Z31" s="2"/>
    </row>
    <row r="32" ht="17.25" customHeight="1">
      <c r="A32" s="4" t="s">
        <v>48</v>
      </c>
      <c r="B32" s="42"/>
      <c r="C32" s="42"/>
      <c r="D32" s="42"/>
      <c r="E32" s="42"/>
      <c r="F32" s="42"/>
      <c r="G32" s="42"/>
      <c r="H32" s="70"/>
      <c r="I32" s="42"/>
      <c r="J32" s="42"/>
      <c r="K32" s="42"/>
      <c r="L32" s="42"/>
      <c r="M32" s="42"/>
      <c r="N32" s="42"/>
      <c r="O32" s="42"/>
      <c r="P32" s="71"/>
      <c r="Q32" s="72"/>
      <c r="R32" s="73"/>
      <c r="S32" s="73"/>
      <c r="T32" s="72"/>
      <c r="U32" s="75"/>
      <c r="V32" s="72"/>
      <c r="W32" s="41"/>
      <c r="X32" s="36"/>
      <c r="Y32" s="36"/>
      <c r="Z32" s="2"/>
    </row>
    <row r="33" ht="17.25" customHeight="1">
      <c r="A33" s="4" t="s">
        <v>22</v>
      </c>
      <c r="B33" s="42"/>
      <c r="C33" s="42"/>
      <c r="D33" s="42"/>
      <c r="E33" s="42"/>
      <c r="F33" s="42"/>
      <c r="G33" s="42"/>
      <c r="H33" s="70"/>
      <c r="I33" s="42"/>
      <c r="J33" s="42"/>
      <c r="K33" s="42"/>
      <c r="L33" s="42"/>
      <c r="M33" s="42"/>
      <c r="N33" s="42"/>
      <c r="O33" s="42"/>
      <c r="P33" s="71"/>
      <c r="Q33" s="72"/>
      <c r="R33" s="73"/>
      <c r="S33" s="73"/>
      <c r="T33" s="72"/>
      <c r="U33" s="75"/>
      <c r="V33" s="72"/>
      <c r="W33" s="41"/>
      <c r="X33" s="36"/>
      <c r="Y33" s="36"/>
      <c r="Z33" s="2"/>
    </row>
    <row r="34" ht="17.25" customHeight="1">
      <c r="A34" s="4" t="s">
        <v>23</v>
      </c>
      <c r="B34" s="42">
        <v>3.0</v>
      </c>
      <c r="C34" s="42">
        <v>1.0</v>
      </c>
      <c r="D34" s="42">
        <v>0.0</v>
      </c>
      <c r="E34" s="42">
        <v>0.0</v>
      </c>
      <c r="F34" s="42">
        <v>34.0</v>
      </c>
      <c r="G34" s="42">
        <v>25.0</v>
      </c>
      <c r="H34" s="70">
        <v>6.0</v>
      </c>
      <c r="I34" s="42">
        <v>10.0</v>
      </c>
      <c r="J34" s="42">
        <v>0.0</v>
      </c>
      <c r="K34" s="42">
        <v>8.0</v>
      </c>
      <c r="L34" s="42">
        <v>0.0</v>
      </c>
      <c r="M34" s="42">
        <v>4.0</v>
      </c>
      <c r="N34" s="42">
        <v>9.0</v>
      </c>
      <c r="O34" s="42">
        <v>7.0</v>
      </c>
      <c r="P34" s="71">
        <f t="array" ref="P34">O34*9/H34</f>
        <v>10.5</v>
      </c>
      <c r="Q34" s="72">
        <f t="array" ref="Q34">(K34+L34)/H34</f>
        <v>1.333333333</v>
      </c>
      <c r="R34" s="73">
        <f t="array" ref="R34">I34/H34</f>
        <v>1.666666667</v>
      </c>
      <c r="S34" s="73">
        <f t="array" ref="S34">H34/B34</f>
        <v>2</v>
      </c>
      <c r="T34" s="72">
        <f t="array" ref="T34">M34/H34</f>
        <v>0.6666666667</v>
      </c>
      <c r="U34" s="75">
        <f t="array" ref="U34">O34/N34</f>
        <v>0.7777777778</v>
      </c>
      <c r="V34" s="72">
        <f t="array" ref="V34">(I34+K34)/H34</f>
        <v>3</v>
      </c>
      <c r="W34" s="41"/>
      <c r="X34" s="36"/>
      <c r="Y34" s="36"/>
      <c r="Z34" s="2"/>
    </row>
    <row r="35" ht="17.25" customHeight="1">
      <c r="A35" s="4" t="s">
        <v>24</v>
      </c>
      <c r="B35" s="42"/>
      <c r="C35" s="42"/>
      <c r="D35" s="42"/>
      <c r="E35" s="42"/>
      <c r="F35" s="42"/>
      <c r="G35" s="42"/>
      <c r="H35" s="70"/>
      <c r="I35" s="42"/>
      <c r="J35" s="42"/>
      <c r="K35" s="42"/>
      <c r="L35" s="42"/>
      <c r="M35" s="42"/>
      <c r="N35" s="42"/>
      <c r="O35" s="42"/>
      <c r="P35" s="71"/>
      <c r="Q35" s="72"/>
      <c r="R35" s="73"/>
      <c r="S35" s="73"/>
      <c r="T35" s="72"/>
      <c r="U35" s="75"/>
      <c r="V35" s="72"/>
      <c r="W35" s="41"/>
      <c r="X35" s="36"/>
      <c r="Y35" s="36"/>
      <c r="Z35" s="2"/>
    </row>
    <row r="36" ht="17.25" customHeight="1">
      <c r="A36" s="4" t="s">
        <v>53</v>
      </c>
      <c r="B36" s="42"/>
      <c r="C36" s="42"/>
      <c r="D36" s="42"/>
      <c r="E36" s="42"/>
      <c r="F36" s="42"/>
      <c r="G36" s="42"/>
      <c r="H36" s="70"/>
      <c r="I36" s="42"/>
      <c r="J36" s="42"/>
      <c r="K36" s="42"/>
      <c r="L36" s="42"/>
      <c r="M36" s="42"/>
      <c r="N36" s="42"/>
      <c r="O36" s="42"/>
      <c r="P36" s="71"/>
      <c r="Q36" s="72"/>
      <c r="R36" s="73"/>
      <c r="S36" s="73"/>
      <c r="T36" s="72"/>
      <c r="U36" s="75"/>
      <c r="V36" s="72"/>
      <c r="W36" s="41"/>
      <c r="X36" s="36"/>
      <c r="Y36" s="36"/>
      <c r="Z36" s="2"/>
    </row>
    <row r="37" ht="17.25" customHeight="1">
      <c r="A37" s="4" t="s">
        <v>21</v>
      </c>
      <c r="B37" s="42">
        <v>2.0</v>
      </c>
      <c r="C37" s="42">
        <v>2.0</v>
      </c>
      <c r="D37" s="42">
        <v>0.0</v>
      </c>
      <c r="E37" s="42">
        <v>0.0</v>
      </c>
      <c r="F37" s="42">
        <v>36.0</v>
      </c>
      <c r="G37" s="42">
        <v>27.0</v>
      </c>
      <c r="H37" s="70">
        <v>8.0</v>
      </c>
      <c r="I37" s="42">
        <v>3.0</v>
      </c>
      <c r="J37" s="42">
        <v>0.0</v>
      </c>
      <c r="K37" s="42">
        <v>8.0</v>
      </c>
      <c r="L37" s="42">
        <v>1.0</v>
      </c>
      <c r="M37" s="42">
        <v>10.0</v>
      </c>
      <c r="N37" s="42">
        <v>4.0</v>
      </c>
      <c r="O37" s="42">
        <v>1.0</v>
      </c>
      <c r="P37" s="71">
        <f t="array" ref="P37">O37*9/H37</f>
        <v>1.125</v>
      </c>
      <c r="Q37" s="72">
        <f t="array" ref="Q37">(K37+L37)/H37</f>
        <v>1.125</v>
      </c>
      <c r="R37" s="73">
        <f t="array" ref="R37">I37/H37</f>
        <v>0.375</v>
      </c>
      <c r="S37" s="73">
        <f t="array" ref="S37">H37/B37</f>
        <v>4</v>
      </c>
      <c r="T37" s="72">
        <f t="array" ref="T37">M37/H37</f>
        <v>1.25</v>
      </c>
      <c r="U37" s="75">
        <f t="array" ref="U37">O37/N37</f>
        <v>0.25</v>
      </c>
      <c r="V37" s="72">
        <f t="array" ref="V37">(I37+K37)/H37</f>
        <v>1.375</v>
      </c>
      <c r="W37" s="41"/>
      <c r="X37" s="36"/>
      <c r="Y37" s="36"/>
      <c r="Z37" s="2"/>
    </row>
    <row r="38" ht="17.25" customHeight="1">
      <c r="A38" s="61" t="s">
        <v>121</v>
      </c>
      <c r="B38" s="79"/>
      <c r="C38" s="79">
        <f t="array" ref="C38">SUM(C28:C37)</f>
        <v>8</v>
      </c>
      <c r="D38" s="79">
        <f t="array" ref="D38">SUM(D28:D37)</f>
        <v>2</v>
      </c>
      <c r="E38" s="79">
        <f t="array" ref="E38">SUM(E28:E37)</f>
        <v>0</v>
      </c>
      <c r="F38" s="79">
        <f t="array" ref="F38">SUM(F28:F37)</f>
        <v>241</v>
      </c>
      <c r="G38" s="79">
        <f t="array" ref="G38">SUM(G28:G37)</f>
        <v>204</v>
      </c>
      <c r="H38" s="80">
        <f t="array" ref="H38">SUM(H28:H37)</f>
        <v>48</v>
      </c>
      <c r="I38" s="79">
        <f t="array" ref="I38">SUM(I28:I37)</f>
        <v>49</v>
      </c>
      <c r="J38" s="79">
        <f t="array" ref="J38">SUM(J28:J37)</f>
        <v>0</v>
      </c>
      <c r="K38" s="79">
        <f t="array" ref="K38">SUM(K28:K37)</f>
        <v>37</v>
      </c>
      <c r="L38" s="79">
        <f t="array" ref="L38">SUM(L28:L37)</f>
        <v>6</v>
      </c>
      <c r="M38" s="79">
        <f t="array" ref="M38">SUM(M28:M37)</f>
        <v>59</v>
      </c>
      <c r="N38" s="79">
        <f t="array" ref="N38">SUM(N28:N37)</f>
        <v>49</v>
      </c>
      <c r="O38" s="79">
        <f t="array" ref="O38">SUM(O28:O37)</f>
        <v>24</v>
      </c>
      <c r="P38" s="81">
        <f t="array" ref="P38">O38*9/H38</f>
        <v>4.5</v>
      </c>
      <c r="Q38" s="82">
        <f t="array" ref="Q38">(K38+L38)/H38</f>
        <v>0.8958333333</v>
      </c>
      <c r="R38" s="83">
        <f t="array" ref="R38">I38/H38</f>
        <v>1.020833333</v>
      </c>
      <c r="S38" s="83" t="str">
        <f t="array" ref="S38">H38/B38</f>
        <v>#DIV/0!</v>
      </c>
      <c r="T38" s="82">
        <f t="array" ref="T38">M38/H38</f>
        <v>1.229166667</v>
      </c>
      <c r="U38" s="85">
        <f t="array" ref="U38">O38/N38</f>
        <v>0.4897959184</v>
      </c>
      <c r="V38" s="82">
        <f t="array" ref="V38">(I38+K38+L38)/H38</f>
        <v>1.916666667</v>
      </c>
      <c r="W38" s="41"/>
      <c r="X38" s="36"/>
      <c r="Y38" s="36"/>
      <c r="Z38" s="2"/>
    </row>
    <row r="39" ht="16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6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6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6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6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6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6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6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6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6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6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6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6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6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6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6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6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0.75" footer="0.0" header="0.0" left="0.7" right="0.7" top="0.75"/>
  <pageSetup orientation="portrait"/>
  <headerFooter>
    <oddFooter>&amp;C000000&amp;P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8" width="7.13"/>
    <col customWidth="1" min="19" max="19" width="9.5"/>
    <col customWidth="1" min="20" max="20" width="7.13"/>
    <col customWidth="1" min="21" max="26" width="7.88"/>
  </cols>
  <sheetData>
    <row r="1" ht="26.25" customHeight="1">
      <c r="A1" s="35" t="s">
        <v>191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2"/>
    </row>
    <row r="2" ht="17.25" customHeight="1">
      <c r="A2" s="38" t="s">
        <v>103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6"/>
      <c r="Y2" s="36"/>
      <c r="Z2" s="2"/>
    </row>
    <row r="3" ht="34.5" customHeight="1">
      <c r="A3" s="4" t="s">
        <v>161</v>
      </c>
      <c r="B3" s="4" t="s">
        <v>162</v>
      </c>
      <c r="C3" s="4" t="s">
        <v>25</v>
      </c>
      <c r="D3" s="4" t="s">
        <v>105</v>
      </c>
      <c r="E3" s="4" t="s">
        <v>106</v>
      </c>
      <c r="F3" s="4" t="s">
        <v>107</v>
      </c>
      <c r="G3" s="4" t="s">
        <v>108</v>
      </c>
      <c r="H3" s="4" t="s">
        <v>109</v>
      </c>
      <c r="I3" s="4" t="s">
        <v>110</v>
      </c>
      <c r="J3" s="4" t="s">
        <v>111</v>
      </c>
      <c r="K3" s="4" t="s">
        <v>26</v>
      </c>
      <c r="L3" s="4" t="s">
        <v>27</v>
      </c>
      <c r="M3" s="4" t="s">
        <v>28</v>
      </c>
      <c r="N3" s="4" t="s">
        <v>112</v>
      </c>
      <c r="O3" s="4" t="s">
        <v>113</v>
      </c>
      <c r="P3" s="4" t="s">
        <v>114</v>
      </c>
      <c r="Q3" s="4" t="s">
        <v>115</v>
      </c>
      <c r="R3" s="4" t="s">
        <v>116</v>
      </c>
      <c r="S3" s="4" t="s">
        <v>29</v>
      </c>
      <c r="T3" s="4" t="s">
        <v>117</v>
      </c>
      <c r="U3" s="4" t="s">
        <v>118</v>
      </c>
      <c r="V3" s="4" t="s">
        <v>119</v>
      </c>
      <c r="W3" s="4" t="s">
        <v>181</v>
      </c>
      <c r="X3" s="41"/>
      <c r="Y3" s="36"/>
      <c r="Z3" s="2"/>
    </row>
    <row r="4" ht="17.25" customHeight="1">
      <c r="A4" s="4" t="s">
        <v>42</v>
      </c>
      <c r="B4" s="42">
        <v>5.0</v>
      </c>
      <c r="C4" s="195">
        <f t="array" ref="C4">F4/E4</f>
        <v>0.09090909091</v>
      </c>
      <c r="D4" s="42">
        <v>14.0</v>
      </c>
      <c r="E4" s="42">
        <v>11.0</v>
      </c>
      <c r="F4" s="42">
        <v>1.0</v>
      </c>
      <c r="G4" s="42">
        <f t="array" ref="G4">F4-(H4+I4+J4)</f>
        <v>1</v>
      </c>
      <c r="H4" s="42">
        <v>0.0</v>
      </c>
      <c r="I4" s="42">
        <v>0.0</v>
      </c>
      <c r="J4" s="42">
        <v>0.0</v>
      </c>
      <c r="K4" s="42">
        <v>3.0</v>
      </c>
      <c r="L4" s="42">
        <v>1.0</v>
      </c>
      <c r="M4" s="42">
        <v>3.0</v>
      </c>
      <c r="N4" s="42">
        <v>3.0</v>
      </c>
      <c r="O4" s="42">
        <v>5.0</v>
      </c>
      <c r="P4" s="44">
        <f t="array" ref="P4">O4/D4</f>
        <v>0.3571428571</v>
      </c>
      <c r="Q4" s="45">
        <f t="array" ref="Q4">(G4*1+H4*2+I4*3+J4*4)/E4</f>
        <v>0.09090909091</v>
      </c>
      <c r="R4" s="45">
        <f t="array" ref="R4">(F4+N4)/D4</f>
        <v>0.2857142857</v>
      </c>
      <c r="S4" s="47">
        <f t="array" ref="S4">R4+Q4</f>
        <v>0.3766233766</v>
      </c>
      <c r="T4" s="166">
        <f t="array" ref="T4">O4/(D4-(F4+N4))</f>
        <v>0.5</v>
      </c>
      <c r="U4" s="49">
        <f t="array" ref="U4">RANK(R4,$R$4:$R$23)</f>
        <v>15</v>
      </c>
      <c r="V4" s="50">
        <f t="array" ref="V4">RANK(S4,$S$4:$S$23)</f>
        <v>16</v>
      </c>
      <c r="W4" s="28"/>
      <c r="X4" s="41"/>
      <c r="Y4" s="153"/>
      <c r="Z4" s="2"/>
    </row>
    <row r="5" ht="17.25" customHeight="1">
      <c r="A5" s="4" t="s">
        <v>54</v>
      </c>
      <c r="B5" s="42">
        <v>5.0</v>
      </c>
      <c r="C5" s="195">
        <f t="array" ref="C5">F5/E5</f>
        <v>0</v>
      </c>
      <c r="D5" s="42">
        <v>9.0</v>
      </c>
      <c r="E5" s="42">
        <v>6.0</v>
      </c>
      <c r="F5" s="42">
        <v>0.0</v>
      </c>
      <c r="G5" s="42">
        <f t="array" ref="G5">F5-(H5+I5+J5)</f>
        <v>0</v>
      </c>
      <c r="H5" s="42">
        <v>0.0</v>
      </c>
      <c r="I5" s="42">
        <v>0.0</v>
      </c>
      <c r="J5" s="42">
        <v>0.0</v>
      </c>
      <c r="K5" s="42">
        <v>1.0</v>
      </c>
      <c r="L5" s="42">
        <v>0.0</v>
      </c>
      <c r="M5" s="42">
        <v>0.0</v>
      </c>
      <c r="N5" s="42">
        <v>3.0</v>
      </c>
      <c r="O5" s="42">
        <v>5.0</v>
      </c>
      <c r="P5" s="44">
        <f t="array" ref="P5">O5/D5</f>
        <v>0.5555555556</v>
      </c>
      <c r="Q5" s="45">
        <f t="array" ref="Q5">(G5*1+H5*2+I5*3+J5*4)/E5</f>
        <v>0</v>
      </c>
      <c r="R5" s="45">
        <f t="array" ref="R5">(F5+N5)/D5</f>
        <v>0.3333333333</v>
      </c>
      <c r="S5" s="47">
        <f t="array" ref="S5">R5+Q5</f>
        <v>0.3333333333</v>
      </c>
      <c r="T5" s="166">
        <f t="array" ref="T5">O5/(D5-(F5+N5))</f>
        <v>0.8333333333</v>
      </c>
      <c r="U5" s="49">
        <f t="array" ref="U5">RANK(R5,$R$4:$R$23)</f>
        <v>13</v>
      </c>
      <c r="V5" s="50">
        <f t="array" ref="V5">RANK(S5,$S$4:$S$23)</f>
        <v>17</v>
      </c>
      <c r="W5" s="28"/>
      <c r="X5" s="41"/>
      <c r="Y5" s="153"/>
      <c r="Z5" s="2"/>
    </row>
    <row r="6" ht="17.25" customHeight="1">
      <c r="A6" s="4" t="s">
        <v>41</v>
      </c>
      <c r="B6" s="42">
        <v>5.0</v>
      </c>
      <c r="C6" s="195">
        <f t="array" ref="C6">F6/E6</f>
        <v>0.6</v>
      </c>
      <c r="D6" s="42">
        <v>10.0</v>
      </c>
      <c r="E6" s="42">
        <v>10.0</v>
      </c>
      <c r="F6" s="42">
        <v>6.0</v>
      </c>
      <c r="G6" s="42">
        <f t="array" ref="G6">F6-(H6+I6+J6)</f>
        <v>5</v>
      </c>
      <c r="H6" s="42">
        <v>1.0</v>
      </c>
      <c r="I6" s="42">
        <v>0.0</v>
      </c>
      <c r="J6" s="42">
        <v>0.0</v>
      </c>
      <c r="K6" s="42">
        <v>1.0</v>
      </c>
      <c r="L6" s="42">
        <v>8.0</v>
      </c>
      <c r="M6" s="42">
        <v>1.0</v>
      </c>
      <c r="N6" s="42">
        <v>0.0</v>
      </c>
      <c r="O6" s="42">
        <v>0.0</v>
      </c>
      <c r="P6" s="44">
        <f t="array" ref="P6">O6/D6</f>
        <v>0</v>
      </c>
      <c r="Q6" s="45">
        <f t="array" ref="Q6">(G6*1+H6*2+I6*3+J6*4)/E6</f>
        <v>0.7</v>
      </c>
      <c r="R6" s="45">
        <f t="array" ref="R6">(F6+N6)/D6</f>
        <v>0.6</v>
      </c>
      <c r="S6" s="47">
        <f t="array" ref="S6">R6+Q6</f>
        <v>1.3</v>
      </c>
      <c r="T6" s="166"/>
      <c r="U6" s="49">
        <f t="array" ref="U6">RANK(R6,$R$4:$R$23)</f>
        <v>5</v>
      </c>
      <c r="V6" s="50">
        <f t="array" ref="V6">RANK(S6,$S$4:$S$23)</f>
        <v>4</v>
      </c>
      <c r="W6" s="28"/>
      <c r="X6" s="41"/>
      <c r="Y6" s="153"/>
      <c r="Z6" s="2"/>
    </row>
    <row r="7" ht="17.25" customHeight="1">
      <c r="A7" s="4" t="s">
        <v>55</v>
      </c>
      <c r="B7" s="42">
        <v>1.0</v>
      </c>
      <c r="C7" s="195">
        <f t="array" ref="C7">F7/E7</f>
        <v>0</v>
      </c>
      <c r="D7" s="42">
        <v>1.0</v>
      </c>
      <c r="E7" s="42">
        <v>1.0</v>
      </c>
      <c r="F7" s="42">
        <v>0.0</v>
      </c>
      <c r="G7" s="42">
        <f t="array" ref="G7">F7-(H7+I7+J7)</f>
        <v>0</v>
      </c>
      <c r="H7" s="42">
        <v>0.0</v>
      </c>
      <c r="I7" s="42">
        <v>0.0</v>
      </c>
      <c r="J7" s="42">
        <v>0.0</v>
      </c>
      <c r="K7" s="42">
        <v>0.0</v>
      </c>
      <c r="L7" s="42">
        <v>0.0</v>
      </c>
      <c r="M7" s="42">
        <v>0.0</v>
      </c>
      <c r="N7" s="42">
        <v>0.0</v>
      </c>
      <c r="O7" s="42">
        <v>1.0</v>
      </c>
      <c r="P7" s="165"/>
      <c r="Q7" s="45"/>
      <c r="R7" s="45"/>
      <c r="S7" s="47"/>
      <c r="T7" s="166"/>
      <c r="U7" s="49"/>
      <c r="V7" s="50"/>
      <c r="W7" s="28"/>
      <c r="X7" s="41"/>
      <c r="Y7" s="153"/>
      <c r="Z7" s="2"/>
    </row>
    <row r="8" ht="17.25" customHeight="1">
      <c r="A8" s="4" t="s">
        <v>43</v>
      </c>
      <c r="B8" s="42">
        <v>7.0</v>
      </c>
      <c r="C8" s="195">
        <f t="array" ref="C8">F8/E8</f>
        <v>0.5</v>
      </c>
      <c r="D8" s="42">
        <v>20.0</v>
      </c>
      <c r="E8" s="42">
        <v>14.0</v>
      </c>
      <c r="F8" s="42">
        <v>7.0</v>
      </c>
      <c r="G8" s="42">
        <f t="array" ref="G8">F8-(H8+I8+J8)</f>
        <v>4</v>
      </c>
      <c r="H8" s="42">
        <v>2.0</v>
      </c>
      <c r="I8" s="42">
        <v>0.0</v>
      </c>
      <c r="J8" s="42">
        <v>1.0</v>
      </c>
      <c r="K8" s="42">
        <v>9.0</v>
      </c>
      <c r="L8" s="42">
        <v>7.0</v>
      </c>
      <c r="M8" s="42">
        <v>2.0</v>
      </c>
      <c r="N8" s="42">
        <v>6.0</v>
      </c>
      <c r="O8" s="42">
        <v>2.0</v>
      </c>
      <c r="P8" s="44">
        <f t="array" ref="P8">O8/D8</f>
        <v>0.1</v>
      </c>
      <c r="Q8" s="45">
        <f t="array" ref="Q8">(G8*1+H8*2+I8*3+J8*4)/E8</f>
        <v>0.8571428571</v>
      </c>
      <c r="R8" s="45">
        <f t="array" ref="R8">(F8+N8)/D8</f>
        <v>0.65</v>
      </c>
      <c r="S8" s="47">
        <f t="array" ref="S8">R8+Q8</f>
        <v>1.507142857</v>
      </c>
      <c r="T8" s="166">
        <f t="array" ref="T8">O8/(D8-(F8+N8))</f>
        <v>0.2857142857</v>
      </c>
      <c r="U8" s="49">
        <f t="array" ref="U8">RANK(R8,$R$4:$R$23)</f>
        <v>4</v>
      </c>
      <c r="V8" s="50">
        <f t="array" ref="V8">RANK(S8,$S$4:$S$23)</f>
        <v>1</v>
      </c>
      <c r="W8" s="28">
        <v>1.0</v>
      </c>
      <c r="X8" s="41"/>
      <c r="Y8" s="153"/>
      <c r="Z8" s="2"/>
    </row>
    <row r="9" ht="17.25" customHeight="1">
      <c r="A9" s="4" t="s">
        <v>19</v>
      </c>
      <c r="B9" s="42">
        <v>2.0</v>
      </c>
      <c r="C9" s="195">
        <f t="array" ref="C9">F9/E9</f>
        <v>0.25</v>
      </c>
      <c r="D9" s="42">
        <v>5.0</v>
      </c>
      <c r="E9" s="42">
        <v>4.0</v>
      </c>
      <c r="F9" s="42">
        <v>1.0</v>
      </c>
      <c r="G9" s="42">
        <f t="array" ref="G9">F9-(H9+I9+J9)</f>
        <v>1</v>
      </c>
      <c r="H9" s="42">
        <v>0.0</v>
      </c>
      <c r="I9" s="42">
        <v>0.0</v>
      </c>
      <c r="J9" s="42">
        <v>0.0</v>
      </c>
      <c r="K9" s="42">
        <v>2.0</v>
      </c>
      <c r="L9" s="42">
        <v>1.0</v>
      </c>
      <c r="M9" s="42">
        <v>1.0</v>
      </c>
      <c r="N9" s="42">
        <v>1.0</v>
      </c>
      <c r="O9" s="42">
        <v>0.0</v>
      </c>
      <c r="P9" s="165">
        <f t="array" ref="P9">O9/D9</f>
        <v>0</v>
      </c>
      <c r="Q9" s="45">
        <f t="array" ref="Q9">(G9*1+H9*2+I9*3+J9*4)/E9</f>
        <v>0.25</v>
      </c>
      <c r="R9" s="45">
        <f t="array" ref="R9">(F9+N9)/D9</f>
        <v>0.4</v>
      </c>
      <c r="S9" s="47">
        <f t="array" ref="S9">R9+Q9</f>
        <v>0.65</v>
      </c>
      <c r="T9" s="166"/>
      <c r="U9" s="49">
        <f t="array" ref="U9">RANK(R9,$R$4:$R$23)</f>
        <v>10</v>
      </c>
      <c r="V9" s="50">
        <f t="array" ref="V9">RANK(S9,$S$4:$S$23)</f>
        <v>14</v>
      </c>
      <c r="W9" s="28"/>
      <c r="X9" s="41"/>
      <c r="Y9" s="153"/>
      <c r="Z9" s="2"/>
    </row>
    <row r="10" ht="17.25" customHeight="1">
      <c r="A10" s="4" t="s">
        <v>40</v>
      </c>
      <c r="B10" s="42">
        <v>6.0</v>
      </c>
      <c r="C10" s="195">
        <f t="array" ref="C10">F10/E10</f>
        <v>0.5</v>
      </c>
      <c r="D10" s="42">
        <v>12.0</v>
      </c>
      <c r="E10" s="42">
        <v>10.0</v>
      </c>
      <c r="F10" s="42">
        <v>5.0</v>
      </c>
      <c r="G10" s="42">
        <f t="array" ref="G10">F10-(H10+I10+J10)</f>
        <v>4</v>
      </c>
      <c r="H10" s="42">
        <v>1.0</v>
      </c>
      <c r="I10" s="42">
        <v>0.0</v>
      </c>
      <c r="J10" s="42">
        <v>0.0</v>
      </c>
      <c r="K10" s="42">
        <v>3.0</v>
      </c>
      <c r="L10" s="42">
        <v>3.0</v>
      </c>
      <c r="M10" s="42">
        <v>10.0</v>
      </c>
      <c r="N10" s="42">
        <v>2.0</v>
      </c>
      <c r="O10" s="42">
        <v>2.0</v>
      </c>
      <c r="P10" s="44">
        <f t="array" ref="P10">O10/D10</f>
        <v>0.1666666667</v>
      </c>
      <c r="Q10" s="45">
        <f t="array" ref="Q10">(G10*1+H10*2+I10*3+J10*4)/E10</f>
        <v>0.6</v>
      </c>
      <c r="R10" s="45">
        <f t="array" ref="R10">(F10+N10)/D10</f>
        <v>0.5833333333</v>
      </c>
      <c r="S10" s="47">
        <f t="array" ref="S10">R10+Q10</f>
        <v>1.183333333</v>
      </c>
      <c r="T10" s="166"/>
      <c r="U10" s="49">
        <f t="array" ref="U10">RANK(R10,$R$4:$R$23)</f>
        <v>6</v>
      </c>
      <c r="V10" s="50">
        <f t="array" ref="V10">RANK(S10,$S$4:$S$23)</f>
        <v>6</v>
      </c>
      <c r="W10" s="28"/>
      <c r="X10" s="41"/>
      <c r="Y10" s="153"/>
      <c r="Z10" s="2"/>
    </row>
    <row r="11" ht="17.25" customHeight="1">
      <c r="A11" s="4" t="s">
        <v>44</v>
      </c>
      <c r="B11" s="42">
        <v>5.0</v>
      </c>
      <c r="C11" s="195">
        <f t="array" ref="C11">F11/E11</f>
        <v>0.3</v>
      </c>
      <c r="D11" s="42">
        <v>11.0</v>
      </c>
      <c r="E11" s="42">
        <v>10.0</v>
      </c>
      <c r="F11" s="42">
        <v>3.0</v>
      </c>
      <c r="G11" s="42">
        <f t="array" ref="G11">F11-(H11+I11+J11)</f>
        <v>2</v>
      </c>
      <c r="H11" s="42">
        <v>1.0</v>
      </c>
      <c r="I11" s="42">
        <v>0.0</v>
      </c>
      <c r="J11" s="42">
        <v>0.0</v>
      </c>
      <c r="K11" s="42">
        <v>2.0</v>
      </c>
      <c r="L11" s="42">
        <v>1.0</v>
      </c>
      <c r="M11" s="42">
        <v>5.0</v>
      </c>
      <c r="N11" s="42">
        <v>1.0</v>
      </c>
      <c r="O11" s="42">
        <v>2.0</v>
      </c>
      <c r="P11" s="44">
        <f t="array" ref="P11">O11/D11</f>
        <v>0.1818181818</v>
      </c>
      <c r="Q11" s="45">
        <f t="array" ref="Q11">(G11*1+H11*2+I11*3+J11*4)/E11</f>
        <v>0.4</v>
      </c>
      <c r="R11" s="45">
        <f t="array" ref="R11">(F11+N11)/D11</f>
        <v>0.3636363636</v>
      </c>
      <c r="S11" s="47">
        <f t="array" ref="S11">R11+Q11</f>
        <v>0.7636363636</v>
      </c>
      <c r="T11" s="166">
        <f t="array" ref="T11">O11/(D11-(F11+N11))</f>
        <v>0.2857142857</v>
      </c>
      <c r="U11" s="49">
        <f t="array" ref="U11">RANK(R11,$R$4:$R$23)</f>
        <v>12</v>
      </c>
      <c r="V11" s="50">
        <f t="array" ref="V11">RANK(S11,$S$4:$S$23)</f>
        <v>11</v>
      </c>
      <c r="W11" s="28"/>
      <c r="X11" s="41"/>
      <c r="Y11" s="153"/>
      <c r="Z11" s="2"/>
    </row>
    <row r="12" ht="17.25" customHeight="1">
      <c r="A12" s="4" t="s">
        <v>46</v>
      </c>
      <c r="B12" s="42">
        <v>3.0</v>
      </c>
      <c r="C12" s="195">
        <f t="array" ref="C12">F12/E12</f>
        <v>0.2857142857</v>
      </c>
      <c r="D12" s="42">
        <v>8.0</v>
      </c>
      <c r="E12" s="42">
        <v>7.0</v>
      </c>
      <c r="F12" s="42">
        <v>2.0</v>
      </c>
      <c r="G12" s="42">
        <f t="array" ref="G12">F12-(H12+I12+J12)</f>
        <v>2</v>
      </c>
      <c r="H12" s="42">
        <v>0.0</v>
      </c>
      <c r="I12" s="42">
        <v>0.0</v>
      </c>
      <c r="J12" s="42">
        <v>0.0</v>
      </c>
      <c r="K12" s="42">
        <v>4.0</v>
      </c>
      <c r="L12" s="42">
        <v>3.0</v>
      </c>
      <c r="M12" s="42">
        <v>2.0</v>
      </c>
      <c r="N12" s="42">
        <v>0.0</v>
      </c>
      <c r="O12" s="42">
        <v>0.0</v>
      </c>
      <c r="P12" s="44">
        <f t="array" ref="P12">O12/D12</f>
        <v>0</v>
      </c>
      <c r="Q12" s="45">
        <f t="array" ref="Q12">(G12*1+H12*2+I12*3+J12*4)/E12</f>
        <v>0.2857142857</v>
      </c>
      <c r="R12" s="45">
        <f t="array" ref="R12">(F12+N12)/D12</f>
        <v>0.25</v>
      </c>
      <c r="S12" s="47">
        <f t="array" ref="S12">R12+Q12</f>
        <v>0.5357142857</v>
      </c>
      <c r="T12" s="166">
        <f t="array" ref="T12">O12/(D12-(F12+N12))</f>
        <v>0</v>
      </c>
      <c r="U12" s="49">
        <f t="array" ref="U12">RANK(R12,$R$4:$R$23)</f>
        <v>16</v>
      </c>
      <c r="V12" s="50">
        <f t="array" ref="V12">RANK(S12,$S$4:$S$23)</f>
        <v>15</v>
      </c>
      <c r="W12" s="28"/>
      <c r="X12" s="41"/>
      <c r="Y12" s="153"/>
      <c r="Z12" s="2"/>
    </row>
    <row r="13" ht="17.25" customHeight="1">
      <c r="A13" s="4" t="s">
        <v>20</v>
      </c>
      <c r="B13" s="42">
        <v>1.0</v>
      </c>
      <c r="C13" s="195">
        <f t="array" ref="C13">F13/E13</f>
        <v>0</v>
      </c>
      <c r="D13" s="42">
        <v>2.0</v>
      </c>
      <c r="E13" s="42">
        <v>2.0</v>
      </c>
      <c r="F13" s="42">
        <v>0.0</v>
      </c>
      <c r="G13" s="42">
        <f t="array" ref="G13">F13-(H13+I13+J13)</f>
        <v>0</v>
      </c>
      <c r="H13" s="42">
        <v>0.0</v>
      </c>
      <c r="I13" s="42">
        <v>0.0</v>
      </c>
      <c r="J13" s="42">
        <v>0.0</v>
      </c>
      <c r="K13" s="42">
        <v>0.0</v>
      </c>
      <c r="L13" s="42">
        <v>0.0</v>
      </c>
      <c r="M13" s="42">
        <v>0.0</v>
      </c>
      <c r="N13" s="42">
        <v>0.0</v>
      </c>
      <c r="O13" s="42">
        <v>0.0</v>
      </c>
      <c r="P13" s="165">
        <f t="array" ref="P13">O13/D13</f>
        <v>0</v>
      </c>
      <c r="Q13" s="45">
        <f t="array" ref="Q13">(G13*1+H13*2+I13*3+J13*4)/E13</f>
        <v>0</v>
      </c>
      <c r="R13" s="45">
        <f t="array" ref="R13">(F13+N13)/D13</f>
        <v>0</v>
      </c>
      <c r="S13" s="47">
        <f t="array" ref="S13">R13+Q13</f>
        <v>0</v>
      </c>
      <c r="T13" s="166"/>
      <c r="U13" s="49">
        <f t="array" ref="U13">RANK(R13,$R$4:$R$23)</f>
        <v>19</v>
      </c>
      <c r="V13" s="50">
        <f t="array" ref="V13">RANK(S13,$S$4:$S$23)</f>
        <v>19</v>
      </c>
      <c r="W13" s="28"/>
      <c r="X13" s="41"/>
      <c r="Y13" s="153"/>
      <c r="Z13" s="2"/>
    </row>
    <row r="14" ht="17.25" customHeight="1">
      <c r="A14" s="4" t="s">
        <v>48</v>
      </c>
      <c r="B14" s="42">
        <v>7.0</v>
      </c>
      <c r="C14" s="195">
        <f t="array" ref="C14">F14/E14</f>
        <v>0.3333333333</v>
      </c>
      <c r="D14" s="42">
        <v>19.0</v>
      </c>
      <c r="E14" s="42">
        <v>15.0</v>
      </c>
      <c r="F14" s="42">
        <v>5.0</v>
      </c>
      <c r="G14" s="42">
        <f t="array" ref="G14">F14-(H14+I14+J14)</f>
        <v>4</v>
      </c>
      <c r="H14" s="42">
        <v>1.0</v>
      </c>
      <c r="I14" s="42">
        <v>0.0</v>
      </c>
      <c r="J14" s="42">
        <v>0.0</v>
      </c>
      <c r="K14" s="42">
        <v>7.0</v>
      </c>
      <c r="L14" s="42">
        <v>3.0</v>
      </c>
      <c r="M14" s="42">
        <v>6.0</v>
      </c>
      <c r="N14" s="42">
        <v>3.0</v>
      </c>
      <c r="O14" s="42">
        <v>7.0</v>
      </c>
      <c r="P14" s="44">
        <f t="array" ref="P14">O14/D14</f>
        <v>0.3684210526</v>
      </c>
      <c r="Q14" s="45">
        <f t="array" ref="Q14">(G14*1+H14*2+I14*3+J14*4)/E14</f>
        <v>0.4</v>
      </c>
      <c r="R14" s="45">
        <f t="array" ref="R14">(F14+N14)/D14</f>
        <v>0.4210526316</v>
      </c>
      <c r="S14" s="47">
        <f t="array" ref="S14">R14+Q14</f>
        <v>0.8210526316</v>
      </c>
      <c r="T14" s="166">
        <f t="array" ref="T14">O14/(D14-(F14+N14))</f>
        <v>0.6363636364</v>
      </c>
      <c r="U14" s="49">
        <f t="array" ref="U14">RANK(R14,$R$4:$R$23)</f>
        <v>9</v>
      </c>
      <c r="V14" s="50">
        <f t="array" ref="V14">RANK(S14,$S$4:$S$23)</f>
        <v>9</v>
      </c>
      <c r="W14" s="28"/>
      <c r="X14" s="41"/>
      <c r="Y14" s="153"/>
      <c r="Z14" s="2"/>
    </row>
    <row r="15" ht="17.25" customHeight="1">
      <c r="A15" s="4" t="s">
        <v>22</v>
      </c>
      <c r="B15" s="42">
        <v>4.0</v>
      </c>
      <c r="C15" s="195">
        <f t="array" ref="C15">F15/E15</f>
        <v>0.2857142857</v>
      </c>
      <c r="D15" s="42">
        <v>8.0</v>
      </c>
      <c r="E15" s="42">
        <v>7.0</v>
      </c>
      <c r="F15" s="42">
        <v>2.0</v>
      </c>
      <c r="G15" s="42">
        <f t="array" ref="G15">F15-(H15+I15+J15)</f>
        <v>1</v>
      </c>
      <c r="H15" s="42">
        <v>1.0</v>
      </c>
      <c r="I15" s="42">
        <v>0.0</v>
      </c>
      <c r="J15" s="42">
        <v>0.0</v>
      </c>
      <c r="K15" s="42">
        <v>3.0</v>
      </c>
      <c r="L15" s="42">
        <v>2.0</v>
      </c>
      <c r="M15" s="42">
        <v>1.0</v>
      </c>
      <c r="N15" s="42">
        <v>0.0</v>
      </c>
      <c r="O15" s="42">
        <v>2.0</v>
      </c>
      <c r="P15" s="44">
        <f t="array" ref="P15">O15/D15</f>
        <v>0.25</v>
      </c>
      <c r="Q15" s="45">
        <f t="array" ref="Q15">(G15*1+H15*2+I15*3+J15*4)/E15</f>
        <v>0.4285714286</v>
      </c>
      <c r="R15" s="45">
        <f t="array" ref="R15">(F15+N15)/D15</f>
        <v>0.25</v>
      </c>
      <c r="S15" s="47">
        <f t="array" ref="S15">R15+Q15</f>
        <v>0.6785714286</v>
      </c>
      <c r="T15" s="166">
        <f t="array" ref="T15">O15/(D15-(F15+N15))</f>
        <v>0.3333333333</v>
      </c>
      <c r="U15" s="49">
        <f t="array" ref="U15">RANK(R15,$R$4:$R$23)</f>
        <v>16</v>
      </c>
      <c r="V15" s="50">
        <f t="array" ref="V15">RANK(S15,$S$4:$S$23)</f>
        <v>12</v>
      </c>
      <c r="W15" s="28"/>
      <c r="X15" s="41"/>
      <c r="Y15" s="153"/>
      <c r="Z15" s="2"/>
    </row>
    <row r="16" ht="17.25" customHeight="1">
      <c r="A16" s="4" t="s">
        <v>23</v>
      </c>
      <c r="B16" s="42">
        <v>5.0</v>
      </c>
      <c r="C16" s="195">
        <f t="array" ref="C16">F16/E16</f>
        <v>0.625</v>
      </c>
      <c r="D16" s="42">
        <v>11.0</v>
      </c>
      <c r="E16" s="42">
        <v>8.0</v>
      </c>
      <c r="F16" s="42">
        <v>5.0</v>
      </c>
      <c r="G16" s="42">
        <f t="array" ref="G16">F16-(H16+I16+J16)</f>
        <v>5</v>
      </c>
      <c r="H16" s="42">
        <v>0.0</v>
      </c>
      <c r="I16" s="42">
        <v>0.0</v>
      </c>
      <c r="J16" s="42">
        <v>0.0</v>
      </c>
      <c r="K16" s="42">
        <v>3.0</v>
      </c>
      <c r="L16" s="42">
        <v>1.0</v>
      </c>
      <c r="M16" s="42">
        <v>5.0</v>
      </c>
      <c r="N16" s="42">
        <v>3.0</v>
      </c>
      <c r="O16" s="42">
        <v>1.0</v>
      </c>
      <c r="P16" s="44">
        <f t="array" ref="P16">O16/D16</f>
        <v>0.09090909091</v>
      </c>
      <c r="Q16" s="45">
        <f t="array" ref="Q16">(G16*1+H16*2+I16*3+J16*4)/E16</f>
        <v>0.625</v>
      </c>
      <c r="R16" s="45">
        <f t="array" ref="R16">(F16+N16)/D16</f>
        <v>0.7272727273</v>
      </c>
      <c r="S16" s="47">
        <f t="array" ref="S16">R16+Q16</f>
        <v>1.352272727</v>
      </c>
      <c r="T16" s="166"/>
      <c r="U16" s="49">
        <f t="array" ref="U16">RANK(R16,$R$4:$R$23)</f>
        <v>2</v>
      </c>
      <c r="V16" s="50">
        <f t="array" ref="V16">RANK(S16,$S$4:$S$23)</f>
        <v>3</v>
      </c>
      <c r="W16" s="28"/>
      <c r="X16" s="41"/>
      <c r="Y16" s="153"/>
      <c r="Z16" s="2"/>
    </row>
    <row r="17" ht="17.25" customHeight="1">
      <c r="A17" s="4" t="s">
        <v>47</v>
      </c>
      <c r="B17" s="42">
        <v>7.0</v>
      </c>
      <c r="C17" s="195">
        <f t="array" ref="C17">F17/E17</f>
        <v>0.4117647059</v>
      </c>
      <c r="D17" s="42">
        <v>18.0</v>
      </c>
      <c r="E17" s="42">
        <v>17.0</v>
      </c>
      <c r="F17" s="42">
        <v>7.0</v>
      </c>
      <c r="G17" s="42">
        <f t="array" ref="G17">F17-(H17+I17+J17)</f>
        <v>5</v>
      </c>
      <c r="H17" s="42">
        <v>2.0</v>
      </c>
      <c r="I17" s="42">
        <v>0.0</v>
      </c>
      <c r="J17" s="42">
        <v>0.0</v>
      </c>
      <c r="K17" s="42">
        <v>6.0</v>
      </c>
      <c r="L17" s="42">
        <v>6.0</v>
      </c>
      <c r="M17" s="42">
        <v>3.0</v>
      </c>
      <c r="N17" s="42">
        <v>1.0</v>
      </c>
      <c r="O17" s="42">
        <v>3.0</v>
      </c>
      <c r="P17" s="44">
        <f t="array" ref="P17">O17/D17</f>
        <v>0.1666666667</v>
      </c>
      <c r="Q17" s="45">
        <f t="array" ref="Q17">(G17*1+H17*2+I17*3+J17*4)/E17</f>
        <v>0.5294117647</v>
      </c>
      <c r="R17" s="45">
        <f t="array" ref="R17">(F17+N17)/D17</f>
        <v>0.4444444444</v>
      </c>
      <c r="S17" s="47">
        <f t="array" ref="S17">R17+Q17</f>
        <v>0.9738562092</v>
      </c>
      <c r="T17" s="166">
        <f t="array" ref="T17">O17/(D17-(F17+N17))</f>
        <v>0.3</v>
      </c>
      <c r="U17" s="49">
        <f t="array" ref="U17">RANK(R17,$R$4:$R$23)</f>
        <v>8</v>
      </c>
      <c r="V17" s="50">
        <f t="array" ref="V17">RANK(S17,$S$4:$S$23)</f>
        <v>7</v>
      </c>
      <c r="W17" s="28">
        <v>1.0</v>
      </c>
      <c r="X17" s="41"/>
      <c r="Y17" s="153"/>
      <c r="Z17" s="2"/>
    </row>
    <row r="18" ht="17.25" customHeight="1">
      <c r="A18" s="4" t="s">
        <v>49</v>
      </c>
      <c r="B18" s="42">
        <v>3.0</v>
      </c>
      <c r="C18" s="195">
        <f t="array" ref="C18">F18/E18</f>
        <v>0.4</v>
      </c>
      <c r="D18" s="42">
        <v>6.0</v>
      </c>
      <c r="E18" s="42">
        <v>5.0</v>
      </c>
      <c r="F18" s="42">
        <v>2.0</v>
      </c>
      <c r="G18" s="42">
        <f t="array" ref="G18">F18-(H18+I18+J18)</f>
        <v>1</v>
      </c>
      <c r="H18" s="42">
        <v>0.0</v>
      </c>
      <c r="I18" s="42">
        <v>0.0</v>
      </c>
      <c r="J18" s="42">
        <v>1.0</v>
      </c>
      <c r="K18" s="42">
        <v>3.0</v>
      </c>
      <c r="L18" s="42">
        <v>3.0</v>
      </c>
      <c r="M18" s="42">
        <v>0.0</v>
      </c>
      <c r="N18" s="42">
        <v>1.0</v>
      </c>
      <c r="O18" s="42">
        <v>1.0</v>
      </c>
      <c r="P18" s="44">
        <f t="array" ref="P18">O18/D18</f>
        <v>0.1666666667</v>
      </c>
      <c r="Q18" s="45">
        <f t="array" ref="Q18">(G18*1+H18*2+I18*3+J18*4)/E18</f>
        <v>1</v>
      </c>
      <c r="R18" s="45">
        <f t="array" ref="R18">(F18+N18)/D18</f>
        <v>0.5</v>
      </c>
      <c r="S18" s="47">
        <f t="array" ref="S18">R18+Q18</f>
        <v>1.5</v>
      </c>
      <c r="T18" s="166">
        <f t="array" ref="T18">O18/(D18-(F18+N18))</f>
        <v>0.3333333333</v>
      </c>
      <c r="U18" s="49">
        <f t="array" ref="U18">RANK(R18,$R$4:$R$23)</f>
        <v>7</v>
      </c>
      <c r="V18" s="50">
        <f t="array" ref="V18">RANK(S18,$S$4:$S$23)</f>
        <v>2</v>
      </c>
      <c r="W18" s="28">
        <v>1.0</v>
      </c>
      <c r="X18" s="41"/>
      <c r="Y18" s="153"/>
      <c r="Z18" s="2"/>
    </row>
    <row r="19" ht="17.25" customHeight="1">
      <c r="A19" s="4" t="s">
        <v>24</v>
      </c>
      <c r="B19" s="42">
        <v>3.0</v>
      </c>
      <c r="C19" s="195">
        <f t="array" ref="C19">F19/E19</f>
        <v>0</v>
      </c>
      <c r="D19" s="42">
        <v>4.0</v>
      </c>
      <c r="E19" s="42">
        <v>3.0</v>
      </c>
      <c r="F19" s="42">
        <v>0.0</v>
      </c>
      <c r="G19" s="42">
        <f t="array" ref="G19">F19-(H19+I19+J19)</f>
        <v>0</v>
      </c>
      <c r="H19" s="42">
        <v>0.0</v>
      </c>
      <c r="I19" s="42">
        <v>0.0</v>
      </c>
      <c r="J19" s="42">
        <v>0.0</v>
      </c>
      <c r="K19" s="42">
        <v>1.0</v>
      </c>
      <c r="L19" s="42">
        <v>0.0</v>
      </c>
      <c r="M19" s="42">
        <v>0.0</v>
      </c>
      <c r="N19" s="42">
        <v>1.0</v>
      </c>
      <c r="O19" s="42">
        <v>0.0</v>
      </c>
      <c r="P19" s="44">
        <f t="array" ref="P19">O19/D19</f>
        <v>0</v>
      </c>
      <c r="Q19" s="45">
        <f t="array" ref="Q19">(G19*1+H19*2+I19*3+J19*4)/E19</f>
        <v>0</v>
      </c>
      <c r="R19" s="45">
        <f t="array" ref="R19">(F19+N19)/D19</f>
        <v>0.25</v>
      </c>
      <c r="S19" s="47">
        <f t="array" ref="S19">R19+Q19</f>
        <v>0.25</v>
      </c>
      <c r="T19" s="166">
        <f t="array" ref="T19">O19/(D19-(F19+N19))</f>
        <v>0</v>
      </c>
      <c r="U19" s="49">
        <f t="array" ref="U19">RANK(R19,$R$4:$R$23)</f>
        <v>16</v>
      </c>
      <c r="V19" s="50">
        <f t="array" ref="V19">RANK(S19,$S$4:$S$23)</f>
        <v>18</v>
      </c>
      <c r="W19" s="28"/>
      <c r="X19" s="41"/>
      <c r="Y19" s="153"/>
      <c r="Z19" s="2"/>
    </row>
    <row r="20" ht="17.25" customHeight="1">
      <c r="A20" s="4" t="s">
        <v>56</v>
      </c>
      <c r="B20" s="42">
        <v>3.0</v>
      </c>
      <c r="C20" s="195">
        <f t="array" ref="C20">F20/E20</f>
        <v>0.75</v>
      </c>
      <c r="D20" s="42">
        <v>5.0</v>
      </c>
      <c r="E20" s="42">
        <v>4.0</v>
      </c>
      <c r="F20" s="42">
        <v>3.0</v>
      </c>
      <c r="G20" s="42">
        <f t="array" ref="G20">F20-(H20+I20+J20)</f>
        <v>3</v>
      </c>
      <c r="H20" s="42">
        <v>0.0</v>
      </c>
      <c r="I20" s="42">
        <v>0.0</v>
      </c>
      <c r="J20" s="42">
        <v>0.0</v>
      </c>
      <c r="K20" s="42">
        <v>2.0</v>
      </c>
      <c r="L20" s="42">
        <v>0.0</v>
      </c>
      <c r="M20" s="42">
        <v>0.0</v>
      </c>
      <c r="N20" s="42">
        <v>1.0</v>
      </c>
      <c r="O20" s="42">
        <v>0.0</v>
      </c>
      <c r="P20" s="44">
        <f t="array" ref="P20">O20/D20</f>
        <v>0</v>
      </c>
      <c r="Q20" s="45"/>
      <c r="R20" s="45">
        <f t="array" ref="R20">(F20+N20)/D20</f>
        <v>0.8</v>
      </c>
      <c r="S20" s="47">
        <f t="array" ref="S20">R20+Q20</f>
        <v>0.8</v>
      </c>
      <c r="T20" s="166"/>
      <c r="U20" s="49">
        <f t="array" ref="U20">RANK(R20,$R$4:$R$23)</f>
        <v>1</v>
      </c>
      <c r="V20" s="50">
        <f t="array" ref="V20">RANK(S20,$S$4:$S$23)</f>
        <v>10</v>
      </c>
      <c r="W20" s="28">
        <v>1.0</v>
      </c>
      <c r="X20" s="41"/>
      <c r="Y20" s="153"/>
      <c r="Z20" s="2"/>
    </row>
    <row r="21" ht="17.25" customHeight="1">
      <c r="A21" s="4" t="s">
        <v>53</v>
      </c>
      <c r="B21" s="42">
        <v>5.0</v>
      </c>
      <c r="C21" s="195">
        <f t="array" ref="C21">F21/E21</f>
        <v>0.5714285714</v>
      </c>
      <c r="D21" s="42">
        <v>13.0</v>
      </c>
      <c r="E21" s="42">
        <v>7.0</v>
      </c>
      <c r="F21" s="42">
        <v>4.0</v>
      </c>
      <c r="G21" s="42">
        <f t="array" ref="G21">F21-(H21+I21+J21)</f>
        <v>4</v>
      </c>
      <c r="H21" s="42">
        <v>0.0</v>
      </c>
      <c r="I21" s="42">
        <v>0.0</v>
      </c>
      <c r="J21" s="42">
        <v>0.0</v>
      </c>
      <c r="K21" s="42">
        <v>3.0</v>
      </c>
      <c r="L21" s="42">
        <v>7.0</v>
      </c>
      <c r="M21" s="42">
        <v>3.0</v>
      </c>
      <c r="N21" s="42">
        <v>5.0</v>
      </c>
      <c r="O21" s="42">
        <v>1.0</v>
      </c>
      <c r="P21" s="44">
        <f t="array" ref="P21">O21/D21</f>
        <v>0.07692307692</v>
      </c>
      <c r="Q21" s="45">
        <f t="array" ref="Q21">(G21*1+H21*2+I21*3+J21*4)/E21</f>
        <v>0.5714285714</v>
      </c>
      <c r="R21" s="45">
        <f t="array" ref="R21">(F21+N21)/D21</f>
        <v>0.6923076923</v>
      </c>
      <c r="S21" s="47">
        <f t="array" ref="S21">R21+Q21</f>
        <v>1.263736264</v>
      </c>
      <c r="T21" s="166"/>
      <c r="U21" s="49">
        <f t="array" ref="U21">RANK(R21,$R$4:$R$23)</f>
        <v>3</v>
      </c>
      <c r="V21" s="50">
        <f t="array" ref="V21">RANK(S21,$S$4:$S$23)</f>
        <v>5</v>
      </c>
      <c r="W21" s="28">
        <v>2.0</v>
      </c>
      <c r="X21" s="41"/>
      <c r="Y21" s="153"/>
      <c r="Z21" s="2"/>
    </row>
    <row r="22" ht="17.25" customHeight="1">
      <c r="A22" s="4" t="s">
        <v>21</v>
      </c>
      <c r="B22" s="42">
        <v>4.0</v>
      </c>
      <c r="C22" s="195">
        <f t="array" ref="C22">F22/E22</f>
        <v>0.375</v>
      </c>
      <c r="D22" s="42">
        <v>10.0</v>
      </c>
      <c r="E22" s="42">
        <v>8.0</v>
      </c>
      <c r="F22" s="42">
        <v>3.0</v>
      </c>
      <c r="G22" s="42">
        <f t="array" ref="G22">F22-(H22+I22+J22)</f>
        <v>2</v>
      </c>
      <c r="H22" s="42">
        <v>1.0</v>
      </c>
      <c r="I22" s="42">
        <v>0.0</v>
      </c>
      <c r="J22" s="42">
        <v>0.0</v>
      </c>
      <c r="K22" s="42">
        <v>3.0</v>
      </c>
      <c r="L22" s="42">
        <v>4.0</v>
      </c>
      <c r="M22" s="42">
        <v>2.0</v>
      </c>
      <c r="N22" s="42">
        <v>1.0</v>
      </c>
      <c r="O22" s="42">
        <v>2.0</v>
      </c>
      <c r="P22" s="44">
        <f t="array" ref="P22">O22/D22</f>
        <v>0.2</v>
      </c>
      <c r="Q22" s="45">
        <f t="array" ref="Q22">(G22*1+H22*2+I22*3+J22*4)/E22</f>
        <v>0.5</v>
      </c>
      <c r="R22" s="45">
        <f t="array" ref="R22">(F22+N22)/D22</f>
        <v>0.4</v>
      </c>
      <c r="S22" s="47">
        <f t="array" ref="S22">R22+Q22</f>
        <v>0.9</v>
      </c>
      <c r="T22" s="166">
        <f t="array" ref="T22">O22/(D22-(F22+N22))</f>
        <v>0.3333333333</v>
      </c>
      <c r="U22" s="49">
        <f t="array" ref="U22">RANK(R22,$R$4:$R$23)</f>
        <v>10</v>
      </c>
      <c r="V22" s="50">
        <f t="array" ref="V22">RANK(S22,$S$4:$S$23)</f>
        <v>8</v>
      </c>
      <c r="W22" s="28"/>
      <c r="X22" s="41"/>
      <c r="Y22" s="153"/>
      <c r="Z22" s="2"/>
    </row>
    <row r="23" ht="17.25" customHeight="1">
      <c r="A23" s="4" t="s">
        <v>51</v>
      </c>
      <c r="B23" s="42">
        <v>3.0</v>
      </c>
      <c r="C23" s="195">
        <f t="array" ref="C23">F23/E23</f>
        <v>0.3333333333</v>
      </c>
      <c r="D23" s="42">
        <v>12.0</v>
      </c>
      <c r="E23" s="42">
        <v>9.0</v>
      </c>
      <c r="F23" s="42">
        <v>3.0</v>
      </c>
      <c r="G23" s="42">
        <f t="array" ref="G23">F23-(H23+I23+J23)</f>
        <v>3</v>
      </c>
      <c r="H23" s="42">
        <v>0.0</v>
      </c>
      <c r="I23" s="42">
        <v>0.0</v>
      </c>
      <c r="J23" s="42">
        <v>0.0</v>
      </c>
      <c r="K23" s="42">
        <v>3.0</v>
      </c>
      <c r="L23" s="42">
        <v>2.0</v>
      </c>
      <c r="M23" s="42">
        <v>0.0</v>
      </c>
      <c r="N23" s="42">
        <v>1.0</v>
      </c>
      <c r="O23" s="42">
        <v>2.0</v>
      </c>
      <c r="P23" s="44">
        <f t="array" ref="P23">O23/D23</f>
        <v>0.1666666667</v>
      </c>
      <c r="Q23" s="45">
        <f t="array" ref="Q23">(G23*1+H23*2+I23*3+J23*4)/E23</f>
        <v>0.3333333333</v>
      </c>
      <c r="R23" s="45">
        <f t="array" ref="R23">(F23+N23)/D23</f>
        <v>0.3333333333</v>
      </c>
      <c r="S23" s="47">
        <f t="array" ref="S23">R23+Q23</f>
        <v>0.6666666667</v>
      </c>
      <c r="T23" s="166">
        <f t="array" ref="T23">O23/(D23-(F23+N23))</f>
        <v>0.25</v>
      </c>
      <c r="U23" s="49">
        <f t="array" ref="U23">RANK(R23,$R$4:$R$23)</f>
        <v>13</v>
      </c>
      <c r="V23" s="50">
        <f t="array" ref="V23">RANK(S23,$S$4:$S$23)</f>
        <v>13</v>
      </c>
      <c r="W23" s="28"/>
      <c r="X23" s="41"/>
      <c r="Y23" s="153"/>
      <c r="Z23" s="2"/>
    </row>
    <row r="24" ht="17.25" customHeight="1">
      <c r="A24" s="61" t="s">
        <v>121</v>
      </c>
      <c r="B24" s="79"/>
      <c r="C24" s="125">
        <f t="array" ref="C24">F24/E24</f>
        <v>0.3734177215</v>
      </c>
      <c r="D24" s="79">
        <f t="array" ref="D24">SUM(D4:D23)</f>
        <v>198</v>
      </c>
      <c r="E24" s="79">
        <f t="array" ref="E24">SUM(E4:E23)</f>
        <v>158</v>
      </c>
      <c r="F24" s="79">
        <f t="array" ref="F24">SUM(F4:F23)</f>
        <v>59</v>
      </c>
      <c r="G24" s="79">
        <f t="array" ref="G24">SUM(G4:G23)</f>
        <v>47</v>
      </c>
      <c r="H24" s="79">
        <f t="array" ref="H24">SUM(H4:H23)</f>
        <v>10</v>
      </c>
      <c r="I24" s="79">
        <f t="array" ref="I24">SUM(I4:I23)</f>
        <v>0</v>
      </c>
      <c r="J24" s="79">
        <f t="array" ref="J24">SUM(J4:J23)</f>
        <v>2</v>
      </c>
      <c r="K24" s="79">
        <f t="array" ref="K24">SUM(K4:K23)</f>
        <v>59</v>
      </c>
      <c r="L24" s="79">
        <f t="array" ref="L24">SUM(L4:L23)</f>
        <v>52</v>
      </c>
      <c r="M24" s="79">
        <f t="array" ref="M24">SUM(M4:M23)</f>
        <v>44</v>
      </c>
      <c r="N24" s="79">
        <f t="array" ref="N24">SUM(N4:N23)</f>
        <v>33</v>
      </c>
      <c r="O24" s="79">
        <f t="array" ref="O24">SUM(O4:O23)</f>
        <v>36</v>
      </c>
      <c r="P24" s="64">
        <f t="array" ref="P24">O24/D24</f>
        <v>0.1818181818</v>
      </c>
      <c r="Q24" s="125"/>
      <c r="R24" s="125"/>
      <c r="S24" s="122"/>
      <c r="T24" s="63"/>
      <c r="U24" s="63"/>
      <c r="V24" s="63"/>
      <c r="W24" s="173">
        <f t="array" ref="W24">SUM(W4:W23)</f>
        <v>6</v>
      </c>
      <c r="X24" s="41"/>
      <c r="Y24" s="36"/>
      <c r="Z24" s="2"/>
    </row>
    <row r="25" ht="17.25" customHeight="1">
      <c r="A25" s="132"/>
      <c r="B25" s="133"/>
      <c r="C25" s="134"/>
      <c r="D25" s="133"/>
      <c r="E25" s="133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4"/>
      <c r="R25" s="134"/>
      <c r="S25" s="135"/>
      <c r="T25" s="65"/>
      <c r="U25" s="65"/>
      <c r="V25" s="65"/>
      <c r="W25" s="65"/>
      <c r="X25" s="36"/>
      <c r="Y25" s="36"/>
      <c r="Z25" s="2"/>
    </row>
    <row r="26" ht="17.25" customHeight="1">
      <c r="A26" s="136" t="s">
        <v>122</v>
      </c>
      <c r="B26" s="137"/>
      <c r="C26" s="137"/>
      <c r="D26" s="137"/>
      <c r="E26" s="137"/>
      <c r="F26" s="137"/>
      <c r="G26" s="137"/>
      <c r="H26" s="137"/>
      <c r="I26" s="137"/>
      <c r="J26" s="137"/>
      <c r="K26" s="137"/>
      <c r="L26" s="137"/>
      <c r="M26" s="137"/>
      <c r="N26" s="137"/>
      <c r="O26" s="137"/>
      <c r="P26" s="137"/>
      <c r="Q26" s="137"/>
      <c r="R26" s="137"/>
      <c r="S26" s="39"/>
      <c r="T26" s="39"/>
      <c r="U26" s="39"/>
      <c r="V26" s="39"/>
      <c r="W26" s="36"/>
      <c r="X26" s="36"/>
      <c r="Y26" s="36"/>
      <c r="Z26" s="2"/>
    </row>
    <row r="27" ht="34.5" customHeight="1">
      <c r="A27" s="4" t="s">
        <v>1</v>
      </c>
      <c r="B27" s="4" t="s">
        <v>104</v>
      </c>
      <c r="C27" s="4" t="s">
        <v>123</v>
      </c>
      <c r="D27" s="4" t="s">
        <v>124</v>
      </c>
      <c r="E27" s="4" t="s">
        <v>125</v>
      </c>
      <c r="F27" s="4" t="s">
        <v>126</v>
      </c>
      <c r="G27" s="4" t="s">
        <v>106</v>
      </c>
      <c r="H27" s="4" t="s">
        <v>2</v>
      </c>
      <c r="I27" s="4" t="s">
        <v>127</v>
      </c>
      <c r="J27" s="4" t="s">
        <v>128</v>
      </c>
      <c r="K27" s="4" t="s">
        <v>129</v>
      </c>
      <c r="L27" s="4" t="s">
        <v>130</v>
      </c>
      <c r="M27" s="4" t="s">
        <v>4</v>
      </c>
      <c r="N27" s="4" t="s">
        <v>131</v>
      </c>
      <c r="O27" s="4" t="s">
        <v>132</v>
      </c>
      <c r="P27" s="4" t="s">
        <v>3</v>
      </c>
      <c r="Q27" s="4" t="s">
        <v>6</v>
      </c>
      <c r="R27" s="4" t="s">
        <v>5</v>
      </c>
      <c r="S27" s="4" t="s">
        <v>183</v>
      </c>
      <c r="T27" s="4" t="s">
        <v>134</v>
      </c>
      <c r="U27" s="4" t="s">
        <v>135</v>
      </c>
      <c r="V27" s="4" t="s">
        <v>7</v>
      </c>
      <c r="W27" s="41"/>
      <c r="X27" s="36"/>
      <c r="Y27" s="36"/>
      <c r="Z27" s="2"/>
    </row>
    <row r="28" ht="17.25" customHeight="1">
      <c r="A28" s="4" t="s">
        <v>42</v>
      </c>
      <c r="B28" s="42">
        <v>2.0</v>
      </c>
      <c r="C28" s="42"/>
      <c r="D28" s="42"/>
      <c r="E28" s="42"/>
      <c r="F28" s="42">
        <v>26.0</v>
      </c>
      <c r="G28" s="42">
        <v>9.0</v>
      </c>
      <c r="H28" s="70">
        <v>2.33333333333</v>
      </c>
      <c r="I28" s="42">
        <v>3.0</v>
      </c>
      <c r="J28" s="42">
        <v>0.0</v>
      </c>
      <c r="K28" s="42">
        <v>16.0</v>
      </c>
      <c r="L28" s="42">
        <v>0.0</v>
      </c>
      <c r="M28" s="42">
        <v>1.0</v>
      </c>
      <c r="N28" s="42">
        <v>17.0</v>
      </c>
      <c r="O28" s="42">
        <v>14.0</v>
      </c>
      <c r="P28" s="71">
        <f t="array" ref="P28">O28*9/H28</f>
        <v>54</v>
      </c>
      <c r="Q28" s="72">
        <f t="array" ref="Q28">(K28+L28)/H28</f>
        <v>6.857142857</v>
      </c>
      <c r="R28" s="73">
        <f t="array" ref="R28">I28/H28</f>
        <v>1.285714286</v>
      </c>
      <c r="S28" s="73">
        <f t="array" ref="S28">H28/B28</f>
        <v>1.166666667</v>
      </c>
      <c r="T28" s="72">
        <f t="array" ref="T28">M28/H28</f>
        <v>0.4285714286</v>
      </c>
      <c r="U28" s="75">
        <f t="array" ref="U28">O28/N28</f>
        <v>0.8235294118</v>
      </c>
      <c r="V28" s="72">
        <f t="array" ref="V28">(I28+K28+L28)/H28</f>
        <v>8.142857143</v>
      </c>
      <c r="W28" s="41"/>
      <c r="X28" s="36"/>
      <c r="Y28" s="36"/>
      <c r="Z28" s="2"/>
    </row>
    <row r="29" ht="17.25" customHeight="1">
      <c r="A29" s="4" t="s">
        <v>55</v>
      </c>
      <c r="B29" s="42"/>
      <c r="C29" s="42"/>
      <c r="D29" s="42"/>
      <c r="E29" s="42"/>
      <c r="F29" s="42"/>
      <c r="G29" s="42"/>
      <c r="H29" s="70"/>
      <c r="I29" s="42"/>
      <c r="J29" s="42"/>
      <c r="K29" s="42"/>
      <c r="L29" s="42"/>
      <c r="M29" s="42"/>
      <c r="N29" s="42"/>
      <c r="O29" s="42"/>
      <c r="P29" s="71"/>
      <c r="Q29" s="72"/>
      <c r="R29" s="73"/>
      <c r="S29" s="73"/>
      <c r="T29" s="72"/>
      <c r="U29" s="75"/>
      <c r="V29" s="72"/>
      <c r="W29" s="41"/>
      <c r="X29" s="36"/>
      <c r="Y29" s="36"/>
      <c r="Z29" s="2"/>
    </row>
    <row r="30" ht="17.25" customHeight="1">
      <c r="A30" s="4" t="s">
        <v>19</v>
      </c>
      <c r="B30" s="42">
        <v>2.0</v>
      </c>
      <c r="C30" s="42">
        <v>1.0</v>
      </c>
      <c r="D30" s="42"/>
      <c r="E30" s="42"/>
      <c r="F30" s="42">
        <v>12.0</v>
      </c>
      <c r="G30" s="42">
        <v>9.0</v>
      </c>
      <c r="H30" s="70">
        <v>1.0</v>
      </c>
      <c r="I30" s="42">
        <v>3.0</v>
      </c>
      <c r="J30" s="42">
        <v>0.0</v>
      </c>
      <c r="K30" s="42">
        <v>3.0</v>
      </c>
      <c r="L30" s="42">
        <v>0.0</v>
      </c>
      <c r="M30" s="42">
        <v>2.0</v>
      </c>
      <c r="N30" s="42">
        <v>7.0</v>
      </c>
      <c r="O30" s="42">
        <v>1.0</v>
      </c>
      <c r="P30" s="71">
        <f t="array" ref="P30">O30*9/H30</f>
        <v>9</v>
      </c>
      <c r="Q30" s="72">
        <f t="array" ref="Q30">(K30+L30)/H30</f>
        <v>3</v>
      </c>
      <c r="R30" s="73">
        <f t="array" ref="R30">I30/H30</f>
        <v>3</v>
      </c>
      <c r="S30" s="73">
        <f t="array" ref="S30">H30/B30</f>
        <v>0.5</v>
      </c>
      <c r="T30" s="72">
        <f t="array" ref="T30">M30/H30</f>
        <v>2</v>
      </c>
      <c r="U30" s="75">
        <f t="array" ref="U30">O30/N30</f>
        <v>0.1428571429</v>
      </c>
      <c r="V30" s="72">
        <f t="array" ref="V30">(I30+K30+L30)/H30</f>
        <v>6</v>
      </c>
      <c r="W30" s="41"/>
      <c r="X30" s="36"/>
      <c r="Y30" s="36"/>
      <c r="Z30" s="2"/>
    </row>
    <row r="31" ht="17.25" customHeight="1">
      <c r="A31" s="4" t="s">
        <v>20</v>
      </c>
      <c r="B31" s="42"/>
      <c r="C31" s="42"/>
      <c r="D31" s="42"/>
      <c r="E31" s="42"/>
      <c r="F31" s="42"/>
      <c r="G31" s="42"/>
      <c r="H31" s="70"/>
      <c r="I31" s="42"/>
      <c r="J31" s="42"/>
      <c r="K31" s="42"/>
      <c r="L31" s="42"/>
      <c r="M31" s="42"/>
      <c r="N31" s="42"/>
      <c r="O31" s="42"/>
      <c r="P31" s="71"/>
      <c r="Q31" s="72"/>
      <c r="R31" s="73"/>
      <c r="S31" s="73"/>
      <c r="T31" s="72"/>
      <c r="U31" s="75"/>
      <c r="V31" s="72"/>
      <c r="W31" s="41"/>
      <c r="X31" s="36"/>
      <c r="Y31" s="36"/>
      <c r="Z31" s="2"/>
    </row>
    <row r="32" ht="17.25" customHeight="1">
      <c r="A32" s="4" t="s">
        <v>48</v>
      </c>
      <c r="B32" s="42">
        <v>1.0</v>
      </c>
      <c r="C32" s="42"/>
      <c r="D32" s="42"/>
      <c r="E32" s="42"/>
      <c r="F32" s="42">
        <v>3.0</v>
      </c>
      <c r="G32" s="42">
        <v>1.0</v>
      </c>
      <c r="H32" s="70">
        <v>0.3333333</v>
      </c>
      <c r="I32" s="42">
        <v>0.0</v>
      </c>
      <c r="J32" s="42">
        <v>0.0</v>
      </c>
      <c r="K32" s="42">
        <v>2.0</v>
      </c>
      <c r="L32" s="42">
        <v>0.0</v>
      </c>
      <c r="M32" s="42">
        <v>0.0</v>
      </c>
      <c r="N32" s="42">
        <v>0.0</v>
      </c>
      <c r="O32" s="42">
        <v>0.0</v>
      </c>
      <c r="P32" s="71">
        <f t="array" ref="P32">O32*9/H32</f>
        <v>0</v>
      </c>
      <c r="Q32" s="72">
        <f t="array" ref="Q32">(K32+L32)/H32</f>
        <v>6.0000006</v>
      </c>
      <c r="R32" s="73">
        <f t="array" ref="R32">I32/H32</f>
        <v>0</v>
      </c>
      <c r="S32" s="73">
        <f t="array" ref="S32">H32/B32</f>
        <v>0.3333333</v>
      </c>
      <c r="T32" s="72">
        <f t="array" ref="T32">M32/H32</f>
        <v>0</v>
      </c>
      <c r="U32" s="75"/>
      <c r="V32" s="72">
        <f t="array" ref="V32">(I32+K32+L32)/H32</f>
        <v>6.0000006</v>
      </c>
      <c r="W32" s="41"/>
      <c r="X32" s="36"/>
      <c r="Y32" s="36"/>
      <c r="Z32" s="2"/>
    </row>
    <row r="33" ht="17.25" customHeight="1">
      <c r="A33" s="4" t="s">
        <v>22</v>
      </c>
      <c r="B33" s="42">
        <v>2.0</v>
      </c>
      <c r="C33" s="42"/>
      <c r="D33" s="42"/>
      <c r="E33" s="42"/>
      <c r="F33" s="42">
        <v>9.0</v>
      </c>
      <c r="G33" s="42">
        <v>7.0</v>
      </c>
      <c r="H33" s="70">
        <v>1.66666</v>
      </c>
      <c r="I33" s="42">
        <v>1.0</v>
      </c>
      <c r="J33" s="42">
        <v>0.0</v>
      </c>
      <c r="K33" s="42">
        <v>4.0</v>
      </c>
      <c r="L33" s="42">
        <v>0.0</v>
      </c>
      <c r="M33" s="42">
        <v>0.0</v>
      </c>
      <c r="N33" s="42">
        <v>0.0</v>
      </c>
      <c r="O33" s="42">
        <v>3.0</v>
      </c>
      <c r="P33" s="71">
        <f t="array" ref="P33">O33*9/H33</f>
        <v>16.2000648</v>
      </c>
      <c r="Q33" s="72">
        <f t="array" ref="Q33">(K33+L33)/H33</f>
        <v>2.4000096</v>
      </c>
      <c r="R33" s="73">
        <f t="array" ref="R33">I33/H33</f>
        <v>0.6000024</v>
      </c>
      <c r="S33" s="73">
        <f t="array" ref="S33">H33/B33</f>
        <v>0.83333</v>
      </c>
      <c r="T33" s="72">
        <f t="array" ref="T33">M33/H33</f>
        <v>0</v>
      </c>
      <c r="U33" s="75"/>
      <c r="V33" s="72">
        <f t="array" ref="V33">(I33+K33+L33)/H33</f>
        <v>3.000012</v>
      </c>
      <c r="W33" s="41"/>
      <c r="X33" s="36"/>
      <c r="Y33" s="36"/>
      <c r="Z33" s="2"/>
    </row>
    <row r="34" ht="17.25" customHeight="1">
      <c r="A34" s="4" t="s">
        <v>23</v>
      </c>
      <c r="B34" s="42"/>
      <c r="C34" s="42"/>
      <c r="D34" s="42">
        <v>1.0</v>
      </c>
      <c r="E34" s="42"/>
      <c r="F34" s="42">
        <v>26.0</v>
      </c>
      <c r="G34" s="42">
        <v>22.0</v>
      </c>
      <c r="H34" s="70">
        <v>3.0</v>
      </c>
      <c r="I34" s="42">
        <v>14.0</v>
      </c>
      <c r="J34" s="42">
        <v>1.0</v>
      </c>
      <c r="K34" s="42">
        <v>1.0</v>
      </c>
      <c r="L34" s="42">
        <v>3.0</v>
      </c>
      <c r="M34" s="42">
        <v>5.0</v>
      </c>
      <c r="N34" s="42">
        <v>14.0</v>
      </c>
      <c r="O34" s="42">
        <v>11.0</v>
      </c>
      <c r="P34" s="71">
        <f t="array" ref="P34">O34*9/H34</f>
        <v>33</v>
      </c>
      <c r="Q34" s="72"/>
      <c r="R34" s="73"/>
      <c r="S34" s="73"/>
      <c r="T34" s="72"/>
      <c r="U34" s="75"/>
      <c r="V34" s="72"/>
      <c r="W34" s="41"/>
      <c r="X34" s="36"/>
      <c r="Y34" s="36"/>
      <c r="Z34" s="2"/>
    </row>
    <row r="35" ht="17.25" customHeight="1">
      <c r="A35" s="4" t="s">
        <v>24</v>
      </c>
      <c r="B35" s="42">
        <v>4.0</v>
      </c>
      <c r="C35" s="42"/>
      <c r="D35" s="42">
        <v>2.0</v>
      </c>
      <c r="E35" s="42"/>
      <c r="F35" s="42">
        <v>50.0</v>
      </c>
      <c r="G35" s="42">
        <v>41.0</v>
      </c>
      <c r="H35" s="70">
        <v>4.66666666666</v>
      </c>
      <c r="I35" s="42">
        <v>25.0</v>
      </c>
      <c r="J35" s="42">
        <v>2.0</v>
      </c>
      <c r="K35" s="42">
        <v>7.0</v>
      </c>
      <c r="L35" s="42">
        <v>2.0</v>
      </c>
      <c r="M35" s="42">
        <v>5.0</v>
      </c>
      <c r="N35" s="42">
        <v>31.0</v>
      </c>
      <c r="O35" s="42">
        <v>23.0</v>
      </c>
      <c r="P35" s="71">
        <f t="array" ref="P35">O35*9/H35</f>
        <v>44.35714286</v>
      </c>
      <c r="Q35" s="72">
        <f t="array" ref="Q35">(K35+L35)/H35</f>
        <v>1.928571429</v>
      </c>
      <c r="R35" s="73">
        <f t="array" ref="R35">I35/H35</f>
        <v>5.357142857</v>
      </c>
      <c r="S35" s="73">
        <f t="array" ref="S35">H35/B35</f>
        <v>1.166666667</v>
      </c>
      <c r="T35" s="72">
        <f t="array" ref="T35">M35/H35</f>
        <v>1.071428571</v>
      </c>
      <c r="U35" s="75">
        <f t="array" ref="U35">O35/N35</f>
        <v>0.7419354839</v>
      </c>
      <c r="V35" s="72">
        <f t="array" ref="V35">(I35+K35+L35)/H35</f>
        <v>7.285714286</v>
      </c>
      <c r="W35" s="41"/>
      <c r="X35" s="36"/>
      <c r="Y35" s="36"/>
      <c r="Z35" s="2"/>
    </row>
    <row r="36" ht="17.25" customHeight="1">
      <c r="A36" s="4" t="s">
        <v>53</v>
      </c>
      <c r="B36" s="42">
        <v>1.0</v>
      </c>
      <c r="C36" s="42"/>
      <c r="D36" s="42"/>
      <c r="E36" s="42"/>
      <c r="F36" s="42">
        <v>3.0</v>
      </c>
      <c r="G36" s="42">
        <v>1.0</v>
      </c>
      <c r="H36" s="70">
        <v>0.33333333</v>
      </c>
      <c r="I36" s="42">
        <v>0.0</v>
      </c>
      <c r="J36" s="42">
        <v>0.0</v>
      </c>
      <c r="K36" s="42">
        <v>2.0</v>
      </c>
      <c r="L36" s="42">
        <v>0.0</v>
      </c>
      <c r="M36" s="42">
        <v>0.0</v>
      </c>
      <c r="N36" s="42">
        <v>0.0</v>
      </c>
      <c r="O36" s="42">
        <v>0.0</v>
      </c>
      <c r="P36" s="71">
        <f t="array" ref="P36">O36*9/H36</f>
        <v>0</v>
      </c>
      <c r="Q36" s="72">
        <f t="array" ref="Q36">(K36+L36)/H36</f>
        <v>6.00000006</v>
      </c>
      <c r="R36" s="73">
        <f t="array" ref="R36">I36/H36</f>
        <v>0</v>
      </c>
      <c r="S36" s="73">
        <f t="array" ref="S36">H36/B36</f>
        <v>0.33333333</v>
      </c>
      <c r="T36" s="72">
        <f t="array" ref="T36">M36/H36</f>
        <v>0</v>
      </c>
      <c r="U36" s="75"/>
      <c r="V36" s="72">
        <f t="array" ref="V36">(I36+K36+L36)/H36</f>
        <v>6.00000006</v>
      </c>
      <c r="W36" s="41"/>
      <c r="X36" s="36"/>
      <c r="Y36" s="36"/>
      <c r="Z36" s="2"/>
    </row>
    <row r="37" ht="17.25" customHeight="1">
      <c r="A37" s="4" t="s">
        <v>21</v>
      </c>
      <c r="B37" s="42">
        <v>4.0</v>
      </c>
      <c r="C37" s="42"/>
      <c r="D37" s="42">
        <v>1.0</v>
      </c>
      <c r="E37" s="42"/>
      <c r="F37" s="42">
        <v>40.0</v>
      </c>
      <c r="G37" s="42">
        <v>31.0</v>
      </c>
      <c r="H37" s="70">
        <v>6.66666666</v>
      </c>
      <c r="I37" s="42">
        <v>9.0</v>
      </c>
      <c r="J37" s="42">
        <v>0.0</v>
      </c>
      <c r="K37" s="42">
        <v>8.0</v>
      </c>
      <c r="L37" s="42">
        <v>1.0</v>
      </c>
      <c r="M37" s="42">
        <v>16.0</v>
      </c>
      <c r="N37" s="42">
        <v>7.0</v>
      </c>
      <c r="O37" s="42">
        <v>6.0</v>
      </c>
      <c r="P37" s="71">
        <f t="array" ref="P37">O37*9/H37</f>
        <v>8.100000008</v>
      </c>
      <c r="Q37" s="72">
        <f t="array" ref="Q37">(K37+L37)/H37</f>
        <v>1.350000001</v>
      </c>
      <c r="R37" s="73">
        <f t="array" ref="R37">I37/H37</f>
        <v>1.350000001</v>
      </c>
      <c r="S37" s="73">
        <f t="array" ref="S37">H37/B37</f>
        <v>1.666666665</v>
      </c>
      <c r="T37" s="72">
        <f t="array" ref="T37">M37/H37</f>
        <v>2.400000002</v>
      </c>
      <c r="U37" s="75">
        <f t="array" ref="U37">O37/N37</f>
        <v>0.8571428571</v>
      </c>
      <c r="V37" s="72">
        <f t="array" ref="V37">(I37+K37+L37)/H37</f>
        <v>2.700000003</v>
      </c>
      <c r="W37" s="41"/>
      <c r="X37" s="36"/>
      <c r="Y37" s="36"/>
      <c r="Z37" s="2"/>
    </row>
    <row r="38" ht="17.25" customHeight="1">
      <c r="A38" s="61" t="s">
        <v>121</v>
      </c>
      <c r="B38" s="79"/>
      <c r="C38" s="79">
        <f t="array" ref="C38">SUM(C28:C37)</f>
        <v>1</v>
      </c>
      <c r="D38" s="79">
        <f t="array" ref="D38">SUM(D28:D37)</f>
        <v>4</v>
      </c>
      <c r="E38" s="79">
        <f t="array" ref="E38">SUM(E28:E37)</f>
        <v>0</v>
      </c>
      <c r="F38" s="79">
        <f t="array" ref="F38">SUM(F28:F37)</f>
        <v>169</v>
      </c>
      <c r="G38" s="79">
        <f t="array" ref="G38">SUM(G28:G37)</f>
        <v>121</v>
      </c>
      <c r="H38" s="80">
        <f t="array" ref="H38">SUM(H28:H37)</f>
        <v>19.99999329</v>
      </c>
      <c r="I38" s="79">
        <f t="array" ref="I38">SUM(I28:I37)</f>
        <v>55</v>
      </c>
      <c r="J38" s="79">
        <f t="array" ref="J38">SUM(J28:J37)</f>
        <v>3</v>
      </c>
      <c r="K38" s="79">
        <f t="array" ref="K38">SUM(K28:K37)</f>
        <v>43</v>
      </c>
      <c r="L38" s="79">
        <f t="array" ref="L38">SUM(L28:L37)</f>
        <v>6</v>
      </c>
      <c r="M38" s="79">
        <f t="array" ref="M38">SUM(M28:M37)</f>
        <v>29</v>
      </c>
      <c r="N38" s="79">
        <f t="array" ref="N38">SUM(N28:N37)</f>
        <v>76</v>
      </c>
      <c r="O38" s="79">
        <f t="array" ref="O38">SUM(O28:O37)</f>
        <v>58</v>
      </c>
      <c r="P38" s="81">
        <f t="array" ref="P38">O38*9/H38</f>
        <v>26.10000876</v>
      </c>
      <c r="Q38" s="82">
        <f t="array" ref="Q38">(K38+L38)/H38</f>
        <v>2.450000822</v>
      </c>
      <c r="R38" s="83">
        <f t="array" ref="R38">I38/H38</f>
        <v>2.750000923</v>
      </c>
      <c r="S38" s="83" t="str">
        <f t="array" ref="S38">H38/B38</f>
        <v>#DIV/0!</v>
      </c>
      <c r="T38" s="82">
        <f t="array" ref="T38">M38/H38</f>
        <v>1.450000486</v>
      </c>
      <c r="U38" s="85">
        <f t="array" ref="U38">O38/N38</f>
        <v>0.7631578947</v>
      </c>
      <c r="V38" s="82">
        <f t="array" ref="V38">(I38+K38+L38)/H38</f>
        <v>5.200001745</v>
      </c>
      <c r="W38" s="41"/>
      <c r="X38" s="36"/>
      <c r="Y38" s="36"/>
      <c r="Z38" s="2"/>
    </row>
    <row r="39" ht="16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6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6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6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6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6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6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6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6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6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6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6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6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6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6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6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6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0.75" footer="0.0" header="0.0" left="0.7" right="0.7" top="0.75"/>
  <pageSetup orientation="portrait"/>
  <headerFooter>
    <oddFooter>&amp;C000000&amp;P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8" width="7.13"/>
    <col customWidth="1" min="19" max="19" width="9.5"/>
    <col customWidth="1" min="20" max="20" width="7.13"/>
    <col customWidth="1" min="21" max="22" width="7.88"/>
    <col customWidth="1" min="23" max="23" width="10.0"/>
    <col customWidth="1" min="24" max="24" width="2.25"/>
    <col customWidth="1" min="25" max="26" width="7.88"/>
    <col customWidth="1" min="27" max="27" width="8.88"/>
    <col customWidth="1" min="28" max="29" width="7.88"/>
  </cols>
  <sheetData>
    <row r="1" ht="26.25" customHeight="1">
      <c r="A1" s="35" t="s">
        <v>192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</row>
    <row r="2" ht="17.25" customHeight="1">
      <c r="A2" s="38" t="s">
        <v>103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6"/>
      <c r="Y2" s="39"/>
      <c r="Z2" s="39"/>
      <c r="AA2" s="39"/>
      <c r="AB2" s="39"/>
      <c r="AC2" s="39"/>
    </row>
    <row r="3" ht="34.5" customHeight="1">
      <c r="A3" s="4" t="s">
        <v>161</v>
      </c>
      <c r="B3" s="4" t="s">
        <v>162</v>
      </c>
      <c r="C3" s="4" t="s">
        <v>25</v>
      </c>
      <c r="D3" s="4" t="s">
        <v>105</v>
      </c>
      <c r="E3" s="4" t="s">
        <v>106</v>
      </c>
      <c r="F3" s="4" t="s">
        <v>107</v>
      </c>
      <c r="G3" s="4" t="s">
        <v>108</v>
      </c>
      <c r="H3" s="4" t="s">
        <v>109</v>
      </c>
      <c r="I3" s="4" t="s">
        <v>110</v>
      </c>
      <c r="J3" s="4" t="s">
        <v>111</v>
      </c>
      <c r="K3" s="4" t="s">
        <v>26</v>
      </c>
      <c r="L3" s="4" t="s">
        <v>27</v>
      </c>
      <c r="M3" s="4" t="s">
        <v>28</v>
      </c>
      <c r="N3" s="4" t="s">
        <v>112</v>
      </c>
      <c r="O3" s="4" t="s">
        <v>113</v>
      </c>
      <c r="P3" s="4" t="s">
        <v>114</v>
      </c>
      <c r="Q3" s="4" t="s">
        <v>115</v>
      </c>
      <c r="R3" s="4" t="s">
        <v>116</v>
      </c>
      <c r="S3" s="4" t="s">
        <v>29</v>
      </c>
      <c r="T3" s="4" t="s">
        <v>117</v>
      </c>
      <c r="U3" s="4" t="s">
        <v>118</v>
      </c>
      <c r="V3" s="4" t="s">
        <v>119</v>
      </c>
      <c r="W3" s="4" t="s">
        <v>178</v>
      </c>
      <c r="X3" s="141"/>
      <c r="Y3" s="4" t="s">
        <v>179</v>
      </c>
      <c r="Z3" s="4" t="s">
        <v>130</v>
      </c>
      <c r="AA3" s="4" t="s">
        <v>180</v>
      </c>
      <c r="AB3" s="4" t="s">
        <v>181</v>
      </c>
      <c r="AC3" s="4" t="s">
        <v>182</v>
      </c>
    </row>
    <row r="4" ht="17.25" customHeight="1">
      <c r="A4" s="4" t="s">
        <v>42</v>
      </c>
      <c r="B4" s="42">
        <v>2.0</v>
      </c>
      <c r="C4" s="195">
        <f t="array" ref="C4">F4/E4</f>
        <v>0</v>
      </c>
      <c r="D4" s="42">
        <v>1.0</v>
      </c>
      <c r="E4" s="42">
        <v>1.0</v>
      </c>
      <c r="F4" s="42">
        <v>0.0</v>
      </c>
      <c r="G4" s="42">
        <f t="array" ref="G4">F4-(H4+I4+J4)</f>
        <v>0</v>
      </c>
      <c r="H4" s="42">
        <v>0.0</v>
      </c>
      <c r="I4" s="42">
        <v>0.0</v>
      </c>
      <c r="J4" s="42">
        <v>0.0</v>
      </c>
      <c r="K4" s="42">
        <v>1.0</v>
      </c>
      <c r="L4" s="42">
        <v>0.0</v>
      </c>
      <c r="M4" s="42">
        <v>1.0</v>
      </c>
      <c r="N4" s="42">
        <f t="array" ref="N4">Y4+Z4</f>
        <v>0</v>
      </c>
      <c r="O4" s="42">
        <v>1.0</v>
      </c>
      <c r="P4" s="44">
        <f t="array" ref="P4">O4/D4</f>
        <v>1</v>
      </c>
      <c r="Q4" s="45">
        <f t="array" ref="Q4">(G4*1+H4*2+I4*3+J4*4)/E4</f>
        <v>0</v>
      </c>
      <c r="R4" s="45">
        <f t="array" ref="R4">(F4+N4)/(D4-AA4)</f>
        <v>0</v>
      </c>
      <c r="S4" s="47">
        <f t="array" ref="S4">R4+Q4</f>
        <v>0</v>
      </c>
      <c r="T4" s="166">
        <f t="array" ref="T4">O4/(D4-(F4+N4))</f>
        <v>1</v>
      </c>
      <c r="U4" s="49">
        <f t="array" ref="U4">RANK(R4,$R$4:$R$26)</f>
        <v>15</v>
      </c>
      <c r="V4" s="50">
        <f t="array" ref="V4">RANK(S4,$S$4:$S$26)</f>
        <v>15</v>
      </c>
      <c r="W4" s="167">
        <f t="array" ref="W4">RANK(C4,$C$4:$C$26)</f>
        <v>14</v>
      </c>
      <c r="X4" s="196"/>
      <c r="Y4" s="28">
        <v>0.0</v>
      </c>
      <c r="Z4" s="28">
        <v>0.0</v>
      </c>
      <c r="AA4" s="28">
        <v>0.0</v>
      </c>
      <c r="AB4" s="28">
        <v>0.0</v>
      </c>
      <c r="AC4" s="28"/>
    </row>
    <row r="5" ht="17.25" customHeight="1">
      <c r="A5" s="4" t="s">
        <v>54</v>
      </c>
      <c r="B5" s="42"/>
      <c r="C5" s="195"/>
      <c r="D5" s="42"/>
      <c r="E5" s="42"/>
      <c r="F5" s="42"/>
      <c r="G5" s="42">
        <f t="array" ref="G5">F5-(H5+I5+J5)</f>
        <v>0</v>
      </c>
      <c r="H5" s="42"/>
      <c r="I5" s="42"/>
      <c r="J5" s="42"/>
      <c r="K5" s="42"/>
      <c r="L5" s="42"/>
      <c r="M5" s="42"/>
      <c r="N5" s="42">
        <f t="array" ref="N5">Y5+Z5</f>
        <v>0</v>
      </c>
      <c r="O5" s="42"/>
      <c r="P5" s="44"/>
      <c r="Q5" s="45"/>
      <c r="R5" s="45"/>
      <c r="S5" s="47"/>
      <c r="T5" s="166"/>
      <c r="U5" s="49"/>
      <c r="V5" s="50"/>
      <c r="W5" s="167"/>
      <c r="X5" s="196"/>
      <c r="Y5" s="28"/>
      <c r="Z5" s="28"/>
      <c r="AA5" s="28"/>
      <c r="AB5" s="28"/>
      <c r="AC5" s="28"/>
    </row>
    <row r="6" ht="17.25" customHeight="1">
      <c r="A6" s="4" t="s">
        <v>41</v>
      </c>
      <c r="B6" s="42">
        <v>7.0</v>
      </c>
      <c r="C6" s="195">
        <f t="array" ref="C6">F6/E6</f>
        <v>0.619047619</v>
      </c>
      <c r="D6" s="42">
        <v>24.0</v>
      </c>
      <c r="E6" s="42">
        <v>21.0</v>
      </c>
      <c r="F6" s="42">
        <v>13.0</v>
      </c>
      <c r="G6" s="42">
        <f t="array" ref="G6">F6-(H6+I6+J6)</f>
        <v>7</v>
      </c>
      <c r="H6" s="42">
        <v>6.0</v>
      </c>
      <c r="I6" s="42">
        <v>0.0</v>
      </c>
      <c r="J6" s="42">
        <v>0.0</v>
      </c>
      <c r="K6" s="42">
        <v>11.0</v>
      </c>
      <c r="L6" s="42">
        <v>10.0</v>
      </c>
      <c r="M6" s="42">
        <v>9.0</v>
      </c>
      <c r="N6" s="42">
        <f t="array" ref="N6">Y6+Z6</f>
        <v>2</v>
      </c>
      <c r="O6" s="42">
        <v>0.0</v>
      </c>
      <c r="P6" s="44">
        <f t="array" ref="P6">O6/D6</f>
        <v>0</v>
      </c>
      <c r="Q6" s="45">
        <f t="array" ref="Q6">(G6*1+H6*2+I6*3+J6*4)/E6</f>
        <v>0.9047619048</v>
      </c>
      <c r="R6" s="45">
        <f t="array" ref="R6">(F6+N6)/(D6-AA6)</f>
        <v>0.625</v>
      </c>
      <c r="S6" s="47">
        <f t="array" ref="S6">R6+Q6</f>
        <v>1.529761905</v>
      </c>
      <c r="T6" s="166">
        <f t="array" ref="T6">O6/(D6-(F6+N6))</f>
        <v>0</v>
      </c>
      <c r="U6" s="49">
        <f t="array" ref="U6">RANK(R6,$R$4:$R$26)</f>
        <v>3</v>
      </c>
      <c r="V6" s="50">
        <f t="array" ref="V6">RANK(S6,$S$4:$S$26)</f>
        <v>1</v>
      </c>
      <c r="W6" s="167">
        <f t="array" ref="W6">RANK(C6,$C$4:$C$26)</f>
        <v>1</v>
      </c>
      <c r="X6" s="196"/>
      <c r="Y6" s="28">
        <v>0.0</v>
      </c>
      <c r="Z6" s="28">
        <v>2.0</v>
      </c>
      <c r="AA6" s="28">
        <v>0.0</v>
      </c>
      <c r="AB6" s="28">
        <v>0.0</v>
      </c>
      <c r="AC6" s="28"/>
    </row>
    <row r="7" ht="17.25" customHeight="1">
      <c r="A7" s="4" t="s">
        <v>55</v>
      </c>
      <c r="B7" s="42"/>
      <c r="C7" s="195"/>
      <c r="D7" s="42"/>
      <c r="E7" s="42"/>
      <c r="F7" s="42"/>
      <c r="G7" s="42">
        <f t="array" ref="G7">F7-(H7+I7+J7)</f>
        <v>0</v>
      </c>
      <c r="H7" s="42"/>
      <c r="I7" s="42"/>
      <c r="J7" s="42"/>
      <c r="K7" s="42"/>
      <c r="L7" s="42"/>
      <c r="M7" s="42"/>
      <c r="N7" s="42">
        <f t="array" ref="N7">Y7+Z7</f>
        <v>0</v>
      </c>
      <c r="O7" s="42"/>
      <c r="P7" s="44"/>
      <c r="Q7" s="45"/>
      <c r="R7" s="45"/>
      <c r="S7" s="47"/>
      <c r="T7" s="166"/>
      <c r="U7" s="49"/>
      <c r="V7" s="50"/>
      <c r="W7" s="167"/>
      <c r="X7" s="196"/>
      <c r="Y7" s="28"/>
      <c r="Z7" s="28"/>
      <c r="AA7" s="28"/>
      <c r="AB7" s="28"/>
      <c r="AC7" s="28"/>
    </row>
    <row r="8" ht="17.25" customHeight="1">
      <c r="A8" s="4" t="s">
        <v>43</v>
      </c>
      <c r="B8" s="42">
        <v>3.0</v>
      </c>
      <c r="C8" s="195">
        <f t="array" ref="C8">F8/E8</f>
        <v>0</v>
      </c>
      <c r="D8" s="42">
        <v>3.0</v>
      </c>
      <c r="E8" s="42">
        <v>1.0</v>
      </c>
      <c r="F8" s="42">
        <v>0.0</v>
      </c>
      <c r="G8" s="42">
        <f t="array" ref="G8">F8-(H8+I8+J8)</f>
        <v>0</v>
      </c>
      <c r="H8" s="42">
        <v>0.0</v>
      </c>
      <c r="I8" s="42">
        <v>0.0</v>
      </c>
      <c r="J8" s="42">
        <v>0.0</v>
      </c>
      <c r="K8" s="42">
        <v>2.0</v>
      </c>
      <c r="L8" s="42">
        <v>0.0</v>
      </c>
      <c r="M8" s="42">
        <v>1.0</v>
      </c>
      <c r="N8" s="42">
        <f t="array" ref="N8">Y8+Z8</f>
        <v>2</v>
      </c>
      <c r="O8" s="42">
        <v>1.0</v>
      </c>
      <c r="P8" s="44">
        <f t="array" ref="P8">O8/D8</f>
        <v>0.3333333333</v>
      </c>
      <c r="Q8" s="45">
        <f t="array" ref="Q8">(G8*1+H8*2+I8*3+J8*4)/E8</f>
        <v>0</v>
      </c>
      <c r="R8" s="45">
        <f t="array" ref="R8">(F8+N8)/(D8-AA8)</f>
        <v>0.6666666667</v>
      </c>
      <c r="S8" s="47">
        <f t="array" ref="S8">R8+Q8</f>
        <v>0.6666666667</v>
      </c>
      <c r="T8" s="166">
        <f t="array" ref="T8">O8/(D8-(F8+N8))</f>
        <v>1</v>
      </c>
      <c r="U8" s="49">
        <f t="array" ref="U8">RANK(R8,$R$4:$R$26)</f>
        <v>1</v>
      </c>
      <c r="V8" s="50">
        <f t="array" ref="V8">RANK(S8,$S$4:$S$26)</f>
        <v>12</v>
      </c>
      <c r="W8" s="167">
        <f t="array" ref="W8">RANK(C8,$C$4:$C$26)</f>
        <v>14</v>
      </c>
      <c r="X8" s="196"/>
      <c r="Y8" s="28">
        <v>2.0</v>
      </c>
      <c r="Z8" s="28">
        <v>0.0</v>
      </c>
      <c r="AA8" s="28">
        <v>0.0</v>
      </c>
      <c r="AB8" s="28">
        <v>0.0</v>
      </c>
      <c r="AC8" s="28"/>
    </row>
    <row r="9" ht="17.25" customHeight="1">
      <c r="A9" s="4" t="s">
        <v>19</v>
      </c>
      <c r="B9" s="42">
        <v>5.0</v>
      </c>
      <c r="C9" s="195">
        <f t="array" ref="C9">F9/E9</f>
        <v>0.5555555556</v>
      </c>
      <c r="D9" s="42">
        <v>11.0</v>
      </c>
      <c r="E9" s="42">
        <v>9.0</v>
      </c>
      <c r="F9" s="42">
        <v>5.0</v>
      </c>
      <c r="G9" s="42">
        <f t="array" ref="G9">F9-(H9+I9+J9)</f>
        <v>5</v>
      </c>
      <c r="H9" s="42">
        <v>0.0</v>
      </c>
      <c r="I9" s="42">
        <v>0.0</v>
      </c>
      <c r="J9" s="42">
        <v>0.0</v>
      </c>
      <c r="K9" s="42">
        <v>5.0</v>
      </c>
      <c r="L9" s="42">
        <v>3.0</v>
      </c>
      <c r="M9" s="42">
        <v>2.0</v>
      </c>
      <c r="N9" s="42">
        <f t="array" ref="N9">Y9+Z9</f>
        <v>1</v>
      </c>
      <c r="O9" s="42">
        <v>0.0</v>
      </c>
      <c r="P9" s="44">
        <f t="array" ref="P9">O9/D9</f>
        <v>0</v>
      </c>
      <c r="Q9" s="45">
        <f t="array" ref="Q9">(G9*1+H9*2+I9*3+J9*4)/E9</f>
        <v>0.5555555556</v>
      </c>
      <c r="R9" s="45">
        <f t="array" ref="R9">(F9+N9)/(D9-AA9)</f>
        <v>0.5454545455</v>
      </c>
      <c r="S9" s="47">
        <f t="array" ref="S9">R9+Q9</f>
        <v>1.101010101</v>
      </c>
      <c r="T9" s="166">
        <f t="array" ref="T9">O9/(D9-(F9+N9))</f>
        <v>0</v>
      </c>
      <c r="U9" s="49">
        <f t="array" ref="U9">RANK(R9,$R$4:$R$26)</f>
        <v>9</v>
      </c>
      <c r="V9" s="50">
        <f t="array" ref="V9">RANK(S9,$S$4:$S$26)</f>
        <v>7</v>
      </c>
      <c r="W9" s="167">
        <f t="array" ref="W9">RANK(C9,$C$4:$C$26)</f>
        <v>3</v>
      </c>
      <c r="X9" s="196"/>
      <c r="Y9" s="28">
        <v>0.0</v>
      </c>
      <c r="Z9" s="28">
        <v>1.0</v>
      </c>
      <c r="AA9" s="28">
        <v>0.0</v>
      </c>
      <c r="AB9" s="28">
        <v>0.0</v>
      </c>
      <c r="AC9" s="28"/>
    </row>
    <row r="10" ht="17.25" customHeight="1">
      <c r="A10" s="4" t="s">
        <v>52</v>
      </c>
      <c r="B10" s="42"/>
      <c r="C10" s="195"/>
      <c r="D10" s="42"/>
      <c r="E10" s="42"/>
      <c r="F10" s="42"/>
      <c r="G10" s="42">
        <f t="array" ref="G10">F10-(H10+I10+J10)</f>
        <v>0</v>
      </c>
      <c r="H10" s="42"/>
      <c r="I10" s="42"/>
      <c r="J10" s="42"/>
      <c r="K10" s="42"/>
      <c r="L10" s="42"/>
      <c r="M10" s="42"/>
      <c r="N10" s="42">
        <f t="array" ref="N10">Y10+Z10</f>
        <v>0</v>
      </c>
      <c r="O10" s="42"/>
      <c r="P10" s="44"/>
      <c r="Q10" s="45"/>
      <c r="R10" s="45"/>
      <c r="S10" s="47"/>
      <c r="T10" s="166"/>
      <c r="U10" s="49"/>
      <c r="V10" s="50"/>
      <c r="W10" s="167"/>
      <c r="X10" s="196"/>
      <c r="Y10" s="28"/>
      <c r="Z10" s="28"/>
      <c r="AA10" s="28"/>
      <c r="AB10" s="28"/>
      <c r="AC10" s="28"/>
    </row>
    <row r="11" ht="17.25" customHeight="1">
      <c r="A11" s="4" t="s">
        <v>40</v>
      </c>
      <c r="B11" s="42">
        <v>7.0</v>
      </c>
      <c r="C11" s="195">
        <f t="array" ref="C11">F11/E11</f>
        <v>0.5454545455</v>
      </c>
      <c r="D11" s="42">
        <v>25.0</v>
      </c>
      <c r="E11" s="42">
        <v>22.0</v>
      </c>
      <c r="F11" s="42">
        <v>12.0</v>
      </c>
      <c r="G11" s="42">
        <f t="array" ref="G11">F11-(H11+I11+J11)</f>
        <v>10</v>
      </c>
      <c r="H11" s="42">
        <v>1.0</v>
      </c>
      <c r="I11" s="42">
        <v>1.0</v>
      </c>
      <c r="J11" s="42">
        <v>0.0</v>
      </c>
      <c r="K11" s="42">
        <v>15.0</v>
      </c>
      <c r="L11" s="42">
        <v>7.0</v>
      </c>
      <c r="M11" s="42">
        <v>14.0</v>
      </c>
      <c r="N11" s="42">
        <f t="array" ref="N11">Y11+Z11</f>
        <v>2</v>
      </c>
      <c r="O11" s="42">
        <v>2.0</v>
      </c>
      <c r="P11" s="44">
        <f t="array" ref="P11">O11/D11</f>
        <v>0.08</v>
      </c>
      <c r="Q11" s="45">
        <f t="array" ref="Q11">(G11*1+H11*2+I11*3+J11*4)/E11</f>
        <v>0.6818181818</v>
      </c>
      <c r="R11" s="45">
        <f t="array" ref="R11">(F11+N11)/(D11-AA11)</f>
        <v>0.56</v>
      </c>
      <c r="S11" s="47">
        <f t="array" ref="S11">R11+Q11</f>
        <v>1.241818182</v>
      </c>
      <c r="T11" s="166">
        <f t="array" ref="T11">O11/(D11-(F11+N11))</f>
        <v>0.1818181818</v>
      </c>
      <c r="U11" s="49">
        <f t="array" ref="U11">RANK(R11,$R$4:$R$26)</f>
        <v>7</v>
      </c>
      <c r="V11" s="50">
        <f t="array" ref="V11">RANK(S11,$S$4:$S$26)</f>
        <v>4</v>
      </c>
      <c r="W11" s="167">
        <f t="array" ref="W11">RANK(C11,$C$4:$C$26)</f>
        <v>5</v>
      </c>
      <c r="X11" s="196"/>
      <c r="Y11" s="28">
        <v>0.0</v>
      </c>
      <c r="Z11" s="28">
        <v>2.0</v>
      </c>
      <c r="AA11" s="28">
        <v>0.0</v>
      </c>
      <c r="AB11" s="28">
        <v>0.0</v>
      </c>
      <c r="AC11" s="28"/>
    </row>
    <row r="12" ht="17.25" customHeight="1">
      <c r="A12" s="4" t="s">
        <v>44</v>
      </c>
      <c r="B12" s="42">
        <v>5.0</v>
      </c>
      <c r="C12" s="195">
        <f t="array" ref="C12">F12/E12</f>
        <v>0.4285714286</v>
      </c>
      <c r="D12" s="42">
        <v>18.0</v>
      </c>
      <c r="E12" s="42">
        <v>14.0</v>
      </c>
      <c r="F12" s="42">
        <v>6.0</v>
      </c>
      <c r="G12" s="42">
        <f t="array" ref="G12">F12-(H12+I12+J12)</f>
        <v>5</v>
      </c>
      <c r="H12" s="42">
        <v>1.0</v>
      </c>
      <c r="I12" s="42">
        <v>0.0</v>
      </c>
      <c r="J12" s="42">
        <v>0.0</v>
      </c>
      <c r="K12" s="42">
        <v>7.0</v>
      </c>
      <c r="L12" s="42">
        <v>3.0</v>
      </c>
      <c r="M12" s="42">
        <v>7.0</v>
      </c>
      <c r="N12" s="42">
        <f t="array" ref="N12">Y12+Z12</f>
        <v>4</v>
      </c>
      <c r="O12" s="42">
        <v>4.0</v>
      </c>
      <c r="P12" s="44">
        <f t="array" ref="P12">O12/D12</f>
        <v>0.2222222222</v>
      </c>
      <c r="Q12" s="45">
        <f t="array" ref="Q12">(G12*1+H12*2+I12*3+J12*4)/E12</f>
        <v>0.5</v>
      </c>
      <c r="R12" s="45">
        <f t="array" ref="R12">(F12+N12)/(D12-AA12)</f>
        <v>0.5555555556</v>
      </c>
      <c r="S12" s="47">
        <f t="array" ref="S12">R12+Q12</f>
        <v>1.055555556</v>
      </c>
      <c r="T12" s="166">
        <f t="array" ref="T12">O12/(D12-(F12+N12))</f>
        <v>0.5</v>
      </c>
      <c r="U12" s="49">
        <f t="array" ref="U12">RANK(R12,$R$4:$R$26)</f>
        <v>8</v>
      </c>
      <c r="V12" s="50">
        <f t="array" ref="V12">RANK(S12,$S$4:$S$26)</f>
        <v>8</v>
      </c>
      <c r="W12" s="167">
        <f t="array" ref="W12">RANK(C12,$C$4:$C$26)</f>
        <v>8</v>
      </c>
      <c r="X12" s="196"/>
      <c r="Y12" s="28">
        <v>4.0</v>
      </c>
      <c r="Z12" s="28">
        <v>0.0</v>
      </c>
      <c r="AA12" s="28">
        <v>0.0</v>
      </c>
      <c r="AB12" s="28">
        <v>0.0</v>
      </c>
      <c r="AC12" s="28"/>
    </row>
    <row r="13" ht="17.25" customHeight="1">
      <c r="A13" s="4" t="s">
        <v>46</v>
      </c>
      <c r="B13" s="42">
        <v>3.0</v>
      </c>
      <c r="C13" s="195">
        <f t="array" ref="C13">F13/E13</f>
        <v>0.6</v>
      </c>
      <c r="D13" s="42">
        <v>6.0</v>
      </c>
      <c r="E13" s="42">
        <v>5.0</v>
      </c>
      <c r="F13" s="42">
        <v>3.0</v>
      </c>
      <c r="G13" s="42">
        <f t="array" ref="G13">F13-(H13+I13+J13)</f>
        <v>3</v>
      </c>
      <c r="H13" s="42">
        <v>0.0</v>
      </c>
      <c r="I13" s="42">
        <v>0.0</v>
      </c>
      <c r="J13" s="42">
        <v>0.0</v>
      </c>
      <c r="K13" s="42">
        <v>1.0</v>
      </c>
      <c r="L13" s="42">
        <v>2.0</v>
      </c>
      <c r="M13" s="42">
        <v>2.0</v>
      </c>
      <c r="N13" s="42">
        <f t="array" ref="N13">Y13+Z13</f>
        <v>1</v>
      </c>
      <c r="O13" s="42">
        <v>1.0</v>
      </c>
      <c r="P13" s="44">
        <f t="array" ref="P13">O13/D13</f>
        <v>0.1666666667</v>
      </c>
      <c r="Q13" s="45">
        <f t="array" ref="Q13">(G13*1+H13*2+I13*3+J13*4)/E13</f>
        <v>0.6</v>
      </c>
      <c r="R13" s="45">
        <f t="array" ref="R13">(F13+N13)/(D13-AA13)</f>
        <v>0.6666666667</v>
      </c>
      <c r="S13" s="47">
        <f t="array" ref="S13">R13+Q13</f>
        <v>1.266666667</v>
      </c>
      <c r="T13" s="166">
        <f t="array" ref="T13">O13/(D13-(F13+N13))</f>
        <v>0.5</v>
      </c>
      <c r="U13" s="49">
        <f t="array" ref="U13">RANK(R13,$R$4:$R$26)</f>
        <v>1</v>
      </c>
      <c r="V13" s="50">
        <f t="array" ref="V13">RANK(S13,$S$4:$S$26)</f>
        <v>3</v>
      </c>
      <c r="W13" s="167">
        <f t="array" ref="W13">RANK(C13,$C$4:$C$26)</f>
        <v>2</v>
      </c>
      <c r="X13" s="196"/>
      <c r="Y13" s="28">
        <v>1.0</v>
      </c>
      <c r="Z13" s="28">
        <v>0.0</v>
      </c>
      <c r="AA13" s="28">
        <v>0.0</v>
      </c>
      <c r="AB13" s="28">
        <v>0.0</v>
      </c>
      <c r="AC13" s="28"/>
    </row>
    <row r="14" ht="17.25" customHeight="1">
      <c r="A14" s="4" t="s">
        <v>20</v>
      </c>
      <c r="B14" s="42">
        <v>7.0</v>
      </c>
      <c r="C14" s="195">
        <f t="array" ref="C14">F14/E14</f>
        <v>0.55</v>
      </c>
      <c r="D14" s="42">
        <v>23.0</v>
      </c>
      <c r="E14" s="42">
        <v>20.0</v>
      </c>
      <c r="F14" s="42">
        <v>11.0</v>
      </c>
      <c r="G14" s="42">
        <f t="array" ref="G14">F14-(H14+I14+J14)</f>
        <v>6</v>
      </c>
      <c r="H14" s="42">
        <v>4.0</v>
      </c>
      <c r="I14" s="42">
        <v>1.0</v>
      </c>
      <c r="J14" s="42">
        <v>0.0</v>
      </c>
      <c r="K14" s="42">
        <v>11.0</v>
      </c>
      <c r="L14" s="42">
        <v>11.0</v>
      </c>
      <c r="M14" s="42">
        <v>8.0</v>
      </c>
      <c r="N14" s="42">
        <f t="array" ref="N14">Y14+Z14</f>
        <v>3</v>
      </c>
      <c r="O14" s="42">
        <v>1.0</v>
      </c>
      <c r="P14" s="44">
        <f t="array" ref="P14">O14/D14</f>
        <v>0.04347826087</v>
      </c>
      <c r="Q14" s="45">
        <f t="array" ref="Q14">(G14*1+H14*2+I14*3+J14*4)/E14</f>
        <v>0.85</v>
      </c>
      <c r="R14" s="45">
        <f t="array" ref="R14">(F14+N14)/(D14-AA14)</f>
        <v>0.6086956522</v>
      </c>
      <c r="S14" s="47">
        <f t="array" ref="S14">R14+Q14</f>
        <v>1.458695652</v>
      </c>
      <c r="T14" s="166">
        <f t="array" ref="T14">O14/(D14-(F14+N14))</f>
        <v>0.1111111111</v>
      </c>
      <c r="U14" s="49">
        <f t="array" ref="U14">RANK(R14,$R$4:$R$26)</f>
        <v>4</v>
      </c>
      <c r="V14" s="50">
        <f t="array" ref="V14">RANK(S14,$S$4:$S$26)</f>
        <v>2</v>
      </c>
      <c r="W14" s="167">
        <f t="array" ref="W14">RANK(C14,$C$4:$C$26)</f>
        <v>4</v>
      </c>
      <c r="X14" s="196"/>
      <c r="Y14" s="28">
        <v>2.0</v>
      </c>
      <c r="Z14" s="28">
        <v>1.0</v>
      </c>
      <c r="AA14" s="28">
        <v>0.0</v>
      </c>
      <c r="AB14" s="28">
        <v>0.0</v>
      </c>
      <c r="AC14" s="28"/>
    </row>
    <row r="15" ht="17.25" customHeight="1">
      <c r="A15" s="4" t="s">
        <v>48</v>
      </c>
      <c r="B15" s="42">
        <v>4.0</v>
      </c>
      <c r="C15" s="195">
        <f t="array" ref="C15">F15/E15</f>
        <v>0.2727272727</v>
      </c>
      <c r="D15" s="42">
        <v>12.0</v>
      </c>
      <c r="E15" s="42">
        <v>11.0</v>
      </c>
      <c r="F15" s="42">
        <v>3.0</v>
      </c>
      <c r="G15" s="42">
        <f t="array" ref="G15">F15-(H15+I15+J15)</f>
        <v>3</v>
      </c>
      <c r="H15" s="42">
        <v>0.0</v>
      </c>
      <c r="I15" s="42">
        <v>0.0</v>
      </c>
      <c r="J15" s="42">
        <v>0.0</v>
      </c>
      <c r="K15" s="42">
        <v>2.0</v>
      </c>
      <c r="L15" s="42">
        <v>0.0</v>
      </c>
      <c r="M15" s="42">
        <v>3.0</v>
      </c>
      <c r="N15" s="42">
        <f t="array" ref="N15">Y15+Z15</f>
        <v>1</v>
      </c>
      <c r="O15" s="42">
        <v>3.0</v>
      </c>
      <c r="P15" s="44">
        <f t="array" ref="P15">O15/D15</f>
        <v>0.25</v>
      </c>
      <c r="Q15" s="45">
        <f t="array" ref="Q15">(G15*1+H15*2+I15*3+J15*4)/E15</f>
        <v>0.2727272727</v>
      </c>
      <c r="R15" s="45">
        <f t="array" ref="R15">(F15+N15)/(D15-AA15)</f>
        <v>0.3333333333</v>
      </c>
      <c r="S15" s="47">
        <f t="array" ref="S15">R15+Q15</f>
        <v>0.6060606061</v>
      </c>
      <c r="T15" s="166">
        <f t="array" ref="T15">O15/(D15-(F15+N15))</f>
        <v>0.375</v>
      </c>
      <c r="U15" s="49">
        <f t="array" ref="U15">RANK(R15,$R$4:$R$26)</f>
        <v>13</v>
      </c>
      <c r="V15" s="50">
        <f t="array" ref="V15">RANK(S15,$S$4:$S$26)</f>
        <v>13</v>
      </c>
      <c r="W15" s="167">
        <f t="array" ref="W15">RANK(C15,$C$4:$C$26)</f>
        <v>12</v>
      </c>
      <c r="X15" s="196"/>
      <c r="Y15" s="28">
        <v>0.0</v>
      </c>
      <c r="Z15" s="28">
        <v>1.0</v>
      </c>
      <c r="AA15" s="28">
        <v>0.0</v>
      </c>
      <c r="AB15" s="28">
        <v>0.0</v>
      </c>
      <c r="AC15" s="28"/>
    </row>
    <row r="16" ht="17.25" customHeight="1">
      <c r="A16" s="4" t="s">
        <v>22</v>
      </c>
      <c r="B16" s="42">
        <v>6.0</v>
      </c>
      <c r="C16" s="195">
        <f t="array" ref="C16">F16/E16</f>
        <v>0.1818181818</v>
      </c>
      <c r="D16" s="42">
        <v>13.0</v>
      </c>
      <c r="E16" s="42">
        <v>11.0</v>
      </c>
      <c r="F16" s="42">
        <v>2.0</v>
      </c>
      <c r="G16" s="42">
        <f t="array" ref="G16">F16-(H16+I16+J16)</f>
        <v>2</v>
      </c>
      <c r="H16" s="42">
        <v>0.0</v>
      </c>
      <c r="I16" s="42">
        <v>0.0</v>
      </c>
      <c r="J16" s="42">
        <v>0.0</v>
      </c>
      <c r="K16" s="42">
        <v>1.0</v>
      </c>
      <c r="L16" s="42">
        <v>2.0</v>
      </c>
      <c r="M16" s="42">
        <v>1.0</v>
      </c>
      <c r="N16" s="42">
        <f t="array" ref="N16">Y16+Z16</f>
        <v>1</v>
      </c>
      <c r="O16" s="42">
        <v>1.0</v>
      </c>
      <c r="P16" s="44">
        <f t="array" ref="P16">O16/D16</f>
        <v>0.07692307692</v>
      </c>
      <c r="Q16" s="45">
        <f t="array" ref="Q16">(G16*1+H16*2+I16*3+J16*4)/E16</f>
        <v>0.1818181818</v>
      </c>
      <c r="R16" s="45">
        <f t="array" ref="R16">(F16+N16)/(D16-AA16)</f>
        <v>0.2307692308</v>
      </c>
      <c r="S16" s="47">
        <f t="array" ref="S16">R16+Q16</f>
        <v>0.4125874126</v>
      </c>
      <c r="T16" s="166">
        <f t="array" ref="T16">O16/(D16-(F16+N16))</f>
        <v>0.1</v>
      </c>
      <c r="U16" s="49">
        <f t="array" ref="U16">RANK(R16,$R$4:$R$26)</f>
        <v>14</v>
      </c>
      <c r="V16" s="50">
        <f t="array" ref="V16">RANK(S16,$S$4:$S$26)</f>
        <v>14</v>
      </c>
      <c r="W16" s="167">
        <f t="array" ref="W16">RANK(C16,$C$4:$C$26)</f>
        <v>13</v>
      </c>
      <c r="X16" s="196"/>
      <c r="Y16" s="28">
        <v>1.0</v>
      </c>
      <c r="Z16" s="28">
        <v>0.0</v>
      </c>
      <c r="AA16" s="28">
        <v>0.0</v>
      </c>
      <c r="AB16" s="28">
        <v>0.0</v>
      </c>
      <c r="AC16" s="28"/>
    </row>
    <row r="17" ht="17.25" customHeight="1">
      <c r="A17" s="4" t="s">
        <v>23</v>
      </c>
      <c r="B17" s="42">
        <v>3.0</v>
      </c>
      <c r="C17" s="195">
        <f t="array" ref="C17">F17/E17</f>
        <v>0.375</v>
      </c>
      <c r="D17" s="42">
        <v>9.0</v>
      </c>
      <c r="E17" s="42">
        <v>8.0</v>
      </c>
      <c r="F17" s="42">
        <v>3.0</v>
      </c>
      <c r="G17" s="42">
        <f t="array" ref="G17">F17-(H17+I17+J17)</f>
        <v>2</v>
      </c>
      <c r="H17" s="42">
        <v>1.0</v>
      </c>
      <c r="I17" s="42">
        <v>0.0</v>
      </c>
      <c r="J17" s="42">
        <v>0.0</v>
      </c>
      <c r="K17" s="42">
        <v>1.0</v>
      </c>
      <c r="L17" s="42">
        <v>2.0</v>
      </c>
      <c r="M17" s="42">
        <v>4.0</v>
      </c>
      <c r="N17" s="42">
        <f t="array" ref="N17">Y17+Z17</f>
        <v>1</v>
      </c>
      <c r="O17" s="42">
        <v>1.0</v>
      </c>
      <c r="P17" s="44">
        <f t="array" ref="P17">O17/D17</f>
        <v>0.1111111111</v>
      </c>
      <c r="Q17" s="45">
        <f t="array" ref="Q17">(G17*1+H17*2+I17*3+J17*4)/E17</f>
        <v>0.5</v>
      </c>
      <c r="R17" s="45">
        <f t="array" ref="R17">(F17+N17)/(D17-AA17)</f>
        <v>0.4444444444</v>
      </c>
      <c r="S17" s="47">
        <f t="array" ref="S17">R17+Q17</f>
        <v>0.9444444444</v>
      </c>
      <c r="T17" s="166">
        <f t="array" ref="T17">O17/(D17-(F17+N17))</f>
        <v>0.2</v>
      </c>
      <c r="U17" s="49">
        <f t="array" ref="U17">RANK(R17,$R$4:$R$26)</f>
        <v>11</v>
      </c>
      <c r="V17" s="50">
        <f t="array" ref="V17">RANK(S17,$S$4:$S$26)</f>
        <v>11</v>
      </c>
      <c r="W17" s="167">
        <f t="array" ref="W17">RANK(C17,$C$4:$C$26)</f>
        <v>10</v>
      </c>
      <c r="X17" s="196"/>
      <c r="Y17" s="28">
        <v>1.0</v>
      </c>
      <c r="Z17" s="28">
        <v>0.0</v>
      </c>
      <c r="AA17" s="28">
        <v>0.0</v>
      </c>
      <c r="AB17" s="28">
        <v>0.0</v>
      </c>
      <c r="AC17" s="28"/>
    </row>
    <row r="18" ht="17.25" customHeight="1">
      <c r="A18" s="4" t="s">
        <v>47</v>
      </c>
      <c r="B18" s="42"/>
      <c r="C18" s="195"/>
      <c r="D18" s="42"/>
      <c r="E18" s="42"/>
      <c r="F18" s="42"/>
      <c r="G18" s="42">
        <f t="array" ref="G18">F18-(H18+I18+J18)</f>
        <v>0</v>
      </c>
      <c r="H18" s="42"/>
      <c r="I18" s="42"/>
      <c r="J18" s="42"/>
      <c r="K18" s="42"/>
      <c r="L18" s="42"/>
      <c r="M18" s="42"/>
      <c r="N18" s="42">
        <f t="array" ref="N18">Y18+Z18</f>
        <v>0</v>
      </c>
      <c r="O18" s="42"/>
      <c r="P18" s="44"/>
      <c r="Q18" s="45"/>
      <c r="R18" s="45"/>
      <c r="S18" s="47"/>
      <c r="T18" s="166"/>
      <c r="U18" s="49"/>
      <c r="V18" s="50"/>
      <c r="W18" s="167"/>
      <c r="X18" s="196"/>
      <c r="Y18" s="28"/>
      <c r="Z18" s="28"/>
      <c r="AA18" s="28"/>
      <c r="AB18" s="28"/>
      <c r="AC18" s="28"/>
    </row>
    <row r="19" ht="17.25" customHeight="1">
      <c r="A19" s="4" t="s">
        <v>49</v>
      </c>
      <c r="B19" s="42">
        <v>5.0</v>
      </c>
      <c r="C19" s="195">
        <f t="array" ref="C19">F19/E19</f>
        <v>0.5</v>
      </c>
      <c r="D19" s="42">
        <v>15.0</v>
      </c>
      <c r="E19" s="42">
        <v>12.0</v>
      </c>
      <c r="F19" s="42">
        <v>6.0</v>
      </c>
      <c r="G19" s="42">
        <f t="array" ref="G19">F19-(H19+I19+J19)</f>
        <v>5</v>
      </c>
      <c r="H19" s="42">
        <v>1.0</v>
      </c>
      <c r="I19" s="42">
        <v>0.0</v>
      </c>
      <c r="J19" s="42">
        <v>0.0</v>
      </c>
      <c r="K19" s="42">
        <v>4.0</v>
      </c>
      <c r="L19" s="42">
        <v>2.0</v>
      </c>
      <c r="M19" s="42">
        <v>2.0</v>
      </c>
      <c r="N19" s="42">
        <f t="array" ref="N19">Y19+Z19</f>
        <v>2</v>
      </c>
      <c r="O19" s="42">
        <v>3.0</v>
      </c>
      <c r="P19" s="44">
        <f t="array" ref="P19">O19/D19</f>
        <v>0.2</v>
      </c>
      <c r="Q19" s="45">
        <f t="array" ref="Q19">(G19*1+H19*2+I19*3+J19*4)/E19</f>
        <v>0.5833333333</v>
      </c>
      <c r="R19" s="45">
        <f t="array" ref="R19">(F19+N19)/(D19-AA19)</f>
        <v>0.5333333333</v>
      </c>
      <c r="S19" s="47">
        <f t="array" ref="S19">R19+Q19</f>
        <v>1.116666667</v>
      </c>
      <c r="T19" s="166">
        <f t="array" ref="T19">O19/(D19-(F19+N19))</f>
        <v>0.4285714286</v>
      </c>
      <c r="U19" s="49">
        <f t="array" ref="U19">RANK(R19,$R$4:$R$26)</f>
        <v>10</v>
      </c>
      <c r="V19" s="50">
        <f t="array" ref="V19">RANK(S19,$S$4:$S$26)</f>
        <v>6</v>
      </c>
      <c r="W19" s="167">
        <f t="array" ref="W19">RANK(C19,$C$4:$C$26)</f>
        <v>7</v>
      </c>
      <c r="X19" s="196"/>
      <c r="Y19" s="28">
        <v>2.0</v>
      </c>
      <c r="Z19" s="28">
        <v>0.0</v>
      </c>
      <c r="AA19" s="28">
        <v>0.0</v>
      </c>
      <c r="AB19" s="28">
        <v>0.0</v>
      </c>
      <c r="AC19" s="28"/>
    </row>
    <row r="20" ht="17.25" customHeight="1">
      <c r="A20" s="4" t="s">
        <v>45</v>
      </c>
      <c r="B20" s="42"/>
      <c r="C20" s="195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4"/>
      <c r="Q20" s="45"/>
      <c r="R20" s="45"/>
      <c r="S20" s="47"/>
      <c r="T20" s="166"/>
      <c r="U20" s="49"/>
      <c r="V20" s="50"/>
      <c r="W20" s="167"/>
      <c r="X20" s="196"/>
      <c r="Y20" s="28"/>
      <c r="Z20" s="28"/>
      <c r="AA20" s="28"/>
      <c r="AB20" s="28"/>
      <c r="AC20" s="28"/>
    </row>
    <row r="21" ht="17.25" customHeight="1">
      <c r="A21" s="4" t="s">
        <v>24</v>
      </c>
      <c r="B21" s="42">
        <v>3.0</v>
      </c>
      <c r="C21" s="195">
        <f t="array" ref="C21">F21/E21</f>
        <v>0.4</v>
      </c>
      <c r="D21" s="42">
        <v>7.0</v>
      </c>
      <c r="E21" s="42">
        <v>5.0</v>
      </c>
      <c r="F21" s="42">
        <v>2.0</v>
      </c>
      <c r="G21" s="42">
        <f t="array" ref="G21">F21-(H21+I21+J21)</f>
        <v>2</v>
      </c>
      <c r="H21" s="42">
        <v>0.0</v>
      </c>
      <c r="I21" s="42">
        <v>0.0</v>
      </c>
      <c r="J21" s="42">
        <v>0.0</v>
      </c>
      <c r="K21" s="42">
        <v>2.0</v>
      </c>
      <c r="L21" s="42">
        <v>3.0</v>
      </c>
      <c r="M21" s="42">
        <v>3.0</v>
      </c>
      <c r="N21" s="42">
        <f t="array" ref="N21">Y21+Z21</f>
        <v>2</v>
      </c>
      <c r="O21" s="42">
        <v>0.0</v>
      </c>
      <c r="P21" s="44">
        <f t="array" ref="P21">O21/D21</f>
        <v>0</v>
      </c>
      <c r="Q21" s="45">
        <f t="array" ref="Q21">(G21*1+H21*2+I21*3+J21*4)/E21</f>
        <v>0.4</v>
      </c>
      <c r="R21" s="45">
        <f t="array" ref="R21">(F21+N21)/(D21-AA21)</f>
        <v>0.5714285714</v>
      </c>
      <c r="S21" s="47">
        <f t="array" ref="S21">R21+Q21</f>
        <v>0.9714285714</v>
      </c>
      <c r="T21" s="166">
        <f t="array" ref="T21">O21/(D21-(F21+N21))</f>
        <v>0</v>
      </c>
      <c r="U21" s="49">
        <f t="array" ref="U21">RANK(R21,$R$4:$R$26)</f>
        <v>6</v>
      </c>
      <c r="V21" s="50">
        <f t="array" ref="V21">RANK(S21,$S$4:$S$26)</f>
        <v>10</v>
      </c>
      <c r="W21" s="167">
        <f t="array" ref="W21">RANK(C21,$C$4:$C$26)</f>
        <v>9</v>
      </c>
      <c r="X21" s="196"/>
      <c r="Y21" s="28">
        <v>1.0</v>
      </c>
      <c r="Z21" s="28">
        <v>1.0</v>
      </c>
      <c r="AA21" s="28">
        <v>0.0</v>
      </c>
      <c r="AB21" s="28">
        <v>0.0</v>
      </c>
      <c r="AC21" s="28"/>
    </row>
    <row r="22" ht="17.25" customHeight="1">
      <c r="A22" s="4" t="s">
        <v>56</v>
      </c>
      <c r="B22" s="42"/>
      <c r="C22" s="195"/>
      <c r="D22" s="42"/>
      <c r="E22" s="42"/>
      <c r="F22" s="42"/>
      <c r="G22" s="42">
        <f t="array" ref="G22">F22-(H22+I22+J22)</f>
        <v>0</v>
      </c>
      <c r="H22" s="42"/>
      <c r="I22" s="42"/>
      <c r="J22" s="42"/>
      <c r="K22" s="42"/>
      <c r="L22" s="42"/>
      <c r="M22" s="42"/>
      <c r="N22" s="42">
        <f t="array" ref="N22">Y22+Z22</f>
        <v>0</v>
      </c>
      <c r="O22" s="42"/>
      <c r="P22" s="44"/>
      <c r="Q22" s="45"/>
      <c r="R22" s="45"/>
      <c r="S22" s="47"/>
      <c r="T22" s="166"/>
      <c r="U22" s="49"/>
      <c r="V22" s="50"/>
      <c r="W22" s="167"/>
      <c r="X22" s="196"/>
      <c r="Y22" s="28"/>
      <c r="Z22" s="28"/>
      <c r="AA22" s="28"/>
      <c r="AB22" s="28"/>
      <c r="AC22" s="28"/>
    </row>
    <row r="23" ht="17.25" customHeight="1">
      <c r="A23" s="4" t="s">
        <v>53</v>
      </c>
      <c r="B23" s="42"/>
      <c r="C23" s="195"/>
      <c r="D23" s="42"/>
      <c r="E23" s="42"/>
      <c r="F23" s="42"/>
      <c r="G23" s="42">
        <f t="array" ref="G23">F23-(H23+I23+J23)</f>
        <v>0</v>
      </c>
      <c r="H23" s="42"/>
      <c r="I23" s="42"/>
      <c r="J23" s="42"/>
      <c r="K23" s="42"/>
      <c r="L23" s="42"/>
      <c r="M23" s="42"/>
      <c r="N23" s="42">
        <f t="array" ref="N23">Y23+Z23</f>
        <v>0</v>
      </c>
      <c r="O23" s="42"/>
      <c r="P23" s="44"/>
      <c r="Q23" s="45"/>
      <c r="R23" s="45"/>
      <c r="S23" s="47"/>
      <c r="T23" s="166"/>
      <c r="U23" s="49"/>
      <c r="V23" s="50"/>
      <c r="W23" s="167"/>
      <c r="X23" s="196"/>
      <c r="Y23" s="28"/>
      <c r="Z23" s="28"/>
      <c r="AA23" s="28"/>
      <c r="AB23" s="28"/>
      <c r="AC23" s="28"/>
    </row>
    <row r="24" ht="17.25" customHeight="1">
      <c r="A24" s="4" t="s">
        <v>21</v>
      </c>
      <c r="B24" s="42">
        <v>7.0</v>
      </c>
      <c r="C24" s="195">
        <f t="array" ref="C24">F24/E24</f>
        <v>0.5263157895</v>
      </c>
      <c r="D24" s="42">
        <v>23.0</v>
      </c>
      <c r="E24" s="42">
        <v>19.0</v>
      </c>
      <c r="F24" s="42">
        <v>10.0</v>
      </c>
      <c r="G24" s="42">
        <f t="array" ref="G24">F24-(H24+I24+J24)</f>
        <v>9</v>
      </c>
      <c r="H24" s="42">
        <v>1.0</v>
      </c>
      <c r="I24" s="42">
        <v>0.0</v>
      </c>
      <c r="J24" s="42">
        <v>0.0</v>
      </c>
      <c r="K24" s="42">
        <v>3.0</v>
      </c>
      <c r="L24" s="42">
        <v>9.0</v>
      </c>
      <c r="M24" s="42">
        <v>5.0</v>
      </c>
      <c r="N24" s="42">
        <f t="array" ref="N24">Y24+Z24</f>
        <v>4</v>
      </c>
      <c r="O24" s="42">
        <v>1.0</v>
      </c>
      <c r="P24" s="44">
        <f t="array" ref="P24">O24/D24</f>
        <v>0.04347826087</v>
      </c>
      <c r="Q24" s="45">
        <f t="array" ref="Q24">(G24*1+H24*2+I24*3+J24*4)/E24</f>
        <v>0.5789473684</v>
      </c>
      <c r="R24" s="45">
        <f t="array" ref="R24">(F24+N24)/(D24-AA24)</f>
        <v>0.6086956522</v>
      </c>
      <c r="S24" s="47">
        <f t="array" ref="S24">R24+Q24</f>
        <v>1.187643021</v>
      </c>
      <c r="T24" s="166">
        <f t="array" ref="T24">O24/(D24-(F24+N24))</f>
        <v>0.1111111111</v>
      </c>
      <c r="U24" s="49">
        <f t="array" ref="U24">RANK(R24,$R$4:$R$26)</f>
        <v>4</v>
      </c>
      <c r="V24" s="50">
        <f t="array" ref="V24">RANK(S24,$S$4:$S$26)</f>
        <v>5</v>
      </c>
      <c r="W24" s="167">
        <f t="array" ref="W24">RANK(C24,$C$4:$C$26)</f>
        <v>6</v>
      </c>
      <c r="X24" s="196"/>
      <c r="Y24" s="28">
        <v>3.0</v>
      </c>
      <c r="Z24" s="28">
        <v>1.0</v>
      </c>
      <c r="AA24" s="28">
        <v>0.0</v>
      </c>
      <c r="AB24" s="28">
        <v>0.0</v>
      </c>
      <c r="AC24" s="28"/>
    </row>
    <row r="25" ht="17.25" customHeight="1">
      <c r="A25" s="4" t="s">
        <v>50</v>
      </c>
      <c r="B25" s="42"/>
      <c r="C25" s="195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4"/>
      <c r="Q25" s="45"/>
      <c r="R25" s="45"/>
      <c r="S25" s="47"/>
      <c r="T25" s="166"/>
      <c r="U25" s="49"/>
      <c r="V25" s="50"/>
      <c r="W25" s="167"/>
      <c r="X25" s="196"/>
      <c r="Y25" s="28"/>
      <c r="Z25" s="28"/>
      <c r="AA25" s="28"/>
      <c r="AB25" s="28"/>
      <c r="AC25" s="197"/>
    </row>
    <row r="26" ht="17.25" customHeight="1">
      <c r="A26" s="4" t="s">
        <v>51</v>
      </c>
      <c r="B26" s="42">
        <v>6.0</v>
      </c>
      <c r="C26" s="195">
        <f t="array" ref="C26">F26/E26</f>
        <v>0.3125</v>
      </c>
      <c r="D26" s="42">
        <v>21.0</v>
      </c>
      <c r="E26" s="42">
        <v>16.0</v>
      </c>
      <c r="F26" s="42">
        <v>5.0</v>
      </c>
      <c r="G26" s="42">
        <f t="array" ref="G26">F26-(H26+I26+J26)</f>
        <v>2</v>
      </c>
      <c r="H26" s="42">
        <v>2.0</v>
      </c>
      <c r="I26" s="42">
        <v>1.0</v>
      </c>
      <c r="J26" s="42">
        <v>0.0</v>
      </c>
      <c r="K26" s="42">
        <v>5.0</v>
      </c>
      <c r="L26" s="42">
        <v>6.0</v>
      </c>
      <c r="M26" s="42">
        <v>3.0</v>
      </c>
      <c r="N26" s="42">
        <f t="array" ref="N26">Y26+Z26</f>
        <v>3</v>
      </c>
      <c r="O26" s="42">
        <v>0.0</v>
      </c>
      <c r="P26" s="44">
        <f t="array" ref="P26">O26/D26</f>
        <v>0</v>
      </c>
      <c r="Q26" s="45">
        <f t="array" ref="Q26">(G26*1+H26*2+I26*3+J26*4)/E26</f>
        <v>0.5625</v>
      </c>
      <c r="R26" s="45">
        <f t="array" ref="R26">(F26+N26)/(D26-AA26)</f>
        <v>0.4210526316</v>
      </c>
      <c r="S26" s="47">
        <f t="array" ref="S26">R26+Q26</f>
        <v>0.9835526316</v>
      </c>
      <c r="T26" s="166">
        <f t="array" ref="T26">O26/(D26-(F26+N26))</f>
        <v>0</v>
      </c>
      <c r="U26" s="49">
        <f t="array" ref="U26">RANK(R26,$R$4:$R$26)</f>
        <v>12</v>
      </c>
      <c r="V26" s="50">
        <f t="array" ref="V26">RANK(S26,$S$4:$S$26)</f>
        <v>9</v>
      </c>
      <c r="W26" s="167">
        <f t="array" ref="W26">RANK(C26,$C$4:$C$26)</f>
        <v>11</v>
      </c>
      <c r="X26" s="196"/>
      <c r="Y26" s="28">
        <v>3.0</v>
      </c>
      <c r="Z26" s="28">
        <v>0.0</v>
      </c>
      <c r="AA26" s="28">
        <v>2.0</v>
      </c>
      <c r="AB26" s="28">
        <v>0.0</v>
      </c>
      <c r="AC26" s="198"/>
    </row>
    <row r="27" ht="17.25" customHeight="1">
      <c r="A27" s="61" t="s">
        <v>121</v>
      </c>
      <c r="B27" s="79"/>
      <c r="C27" s="125">
        <f t="array" ref="C27">F27/E27</f>
        <v>0.4628571429</v>
      </c>
      <c r="D27" s="79">
        <f t="array" ref="D27">SUM(D4:D26)</f>
        <v>211</v>
      </c>
      <c r="E27" s="79">
        <f t="array" ref="E27">SUM(E4:E26)</f>
        <v>175</v>
      </c>
      <c r="F27" s="79">
        <f t="array" ref="F27">SUM(F4:F26)</f>
        <v>81</v>
      </c>
      <c r="G27" s="79">
        <f t="array" ref="G27">SUM(G4:G26)</f>
        <v>61</v>
      </c>
      <c r="H27" s="79">
        <f t="array" ref="H27">SUM(H4:H26)</f>
        <v>17</v>
      </c>
      <c r="I27" s="79">
        <f t="array" ref="I27">SUM(I4:I26)</f>
        <v>3</v>
      </c>
      <c r="J27" s="79">
        <f t="array" ref="J27">SUM(J4:J26)</f>
        <v>0</v>
      </c>
      <c r="K27" s="79">
        <f t="array" ref="K27">SUM(K4:K26)</f>
        <v>71</v>
      </c>
      <c r="L27" s="79">
        <f t="array" ref="L27">SUM(L4:L26)</f>
        <v>60</v>
      </c>
      <c r="M27" s="79">
        <f t="array" ref="M27">SUM(M4:M26)</f>
        <v>65</v>
      </c>
      <c r="N27" s="79">
        <f t="array" ref="N27">SUM(N4:N26)</f>
        <v>29</v>
      </c>
      <c r="O27" s="79">
        <f t="array" ref="O27">SUM(O4:O26)</f>
        <v>19</v>
      </c>
      <c r="P27" s="64">
        <f t="array" ref="P27">O27/D27</f>
        <v>0.09004739336</v>
      </c>
      <c r="Q27" s="125"/>
      <c r="R27" s="125"/>
      <c r="S27" s="122"/>
      <c r="T27" s="63"/>
      <c r="U27" s="63"/>
      <c r="V27" s="63"/>
      <c r="W27" s="63"/>
      <c r="X27" s="141"/>
      <c r="Y27" s="173">
        <f t="array" ref="Y27">SUM(Y4:Y26)</f>
        <v>20</v>
      </c>
      <c r="Z27" s="173">
        <f t="array" ref="Z27">SUM(Z4:Z26)</f>
        <v>9</v>
      </c>
      <c r="AA27" s="173">
        <f t="array" ref="AA27">SUM(AA4:AA26)</f>
        <v>2</v>
      </c>
      <c r="AB27" s="173">
        <f t="array" ref="AB27">SUM(AB4:AB26)</f>
        <v>0</v>
      </c>
      <c r="AC27" s="173">
        <f t="array" ref="AC27">SUM(AC4:AC26)</f>
        <v>0</v>
      </c>
    </row>
    <row r="28" ht="17.25" customHeight="1">
      <c r="A28" s="132"/>
      <c r="B28" s="133"/>
      <c r="C28" s="134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4"/>
      <c r="R28" s="134"/>
      <c r="S28" s="135"/>
      <c r="T28" s="65"/>
      <c r="U28" s="65"/>
      <c r="V28" s="65"/>
      <c r="W28" s="65"/>
      <c r="X28" s="36"/>
      <c r="Y28" s="65"/>
      <c r="Z28" s="65"/>
      <c r="AA28" s="65"/>
      <c r="AB28" s="65"/>
      <c r="AC28" s="65"/>
    </row>
    <row r="29" ht="17.25" customHeight="1">
      <c r="A29" s="136" t="s">
        <v>122</v>
      </c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39"/>
      <c r="T29" s="39"/>
      <c r="U29" s="39"/>
      <c r="V29" s="39"/>
      <c r="W29" s="39"/>
      <c r="X29" s="36"/>
      <c r="Y29" s="39"/>
      <c r="Z29" s="39"/>
      <c r="AA29" s="36"/>
      <c r="AB29" s="36"/>
      <c r="AC29" s="36"/>
    </row>
    <row r="30" ht="34.5" customHeight="1">
      <c r="A30" s="4" t="s">
        <v>1</v>
      </c>
      <c r="B30" s="4" t="s">
        <v>104</v>
      </c>
      <c r="C30" s="4" t="s">
        <v>123</v>
      </c>
      <c r="D30" s="4" t="s">
        <v>124</v>
      </c>
      <c r="E30" s="4" t="s">
        <v>125</v>
      </c>
      <c r="F30" s="4" t="s">
        <v>126</v>
      </c>
      <c r="G30" s="4" t="s">
        <v>106</v>
      </c>
      <c r="H30" s="4" t="s">
        <v>2</v>
      </c>
      <c r="I30" s="4" t="s">
        <v>127</v>
      </c>
      <c r="J30" s="4" t="s">
        <v>128</v>
      </c>
      <c r="K30" s="4" t="s">
        <v>129</v>
      </c>
      <c r="L30" s="4" t="s">
        <v>130</v>
      </c>
      <c r="M30" s="4" t="s">
        <v>4</v>
      </c>
      <c r="N30" s="4" t="s">
        <v>131</v>
      </c>
      <c r="O30" s="4" t="s">
        <v>132</v>
      </c>
      <c r="P30" s="4" t="s">
        <v>3</v>
      </c>
      <c r="Q30" s="4" t="s">
        <v>6</v>
      </c>
      <c r="R30" s="4" t="s">
        <v>5</v>
      </c>
      <c r="S30" s="4" t="s">
        <v>183</v>
      </c>
      <c r="T30" s="4" t="s">
        <v>134</v>
      </c>
      <c r="U30" s="4" t="s">
        <v>193</v>
      </c>
      <c r="V30" s="4" t="s">
        <v>7</v>
      </c>
      <c r="W30" s="4" t="s">
        <v>184</v>
      </c>
      <c r="X30" s="141"/>
      <c r="Y30" s="4" t="s">
        <v>185</v>
      </c>
      <c r="Z30" s="4" t="s">
        <v>186</v>
      </c>
      <c r="AA30" s="41"/>
      <c r="AB30" s="36"/>
      <c r="AC30" s="36"/>
    </row>
    <row r="31" ht="17.25" customHeight="1">
      <c r="A31" s="4" t="s">
        <v>42</v>
      </c>
      <c r="B31" s="42"/>
      <c r="C31" s="42"/>
      <c r="D31" s="42"/>
      <c r="E31" s="42"/>
      <c r="F31" s="42"/>
      <c r="G31" s="42"/>
      <c r="H31" s="70"/>
      <c r="I31" s="42"/>
      <c r="J31" s="42"/>
      <c r="K31" s="42"/>
      <c r="L31" s="42"/>
      <c r="M31" s="42"/>
      <c r="N31" s="42"/>
      <c r="O31" s="42"/>
      <c r="P31" s="71" t="str">
        <f t="array" ref="P31">O31*9/H31</f>
        <v>#DIV/0!</v>
      </c>
      <c r="Q31" s="72" t="str">
        <f t="array" ref="Q31">(K31+L31)/H31</f>
        <v>#DIV/0!</v>
      </c>
      <c r="R31" s="73" t="str">
        <f t="array" ref="R31">I31/H31</f>
        <v>#DIV/0!</v>
      </c>
      <c r="S31" s="73" t="str">
        <f t="array" ref="S31">H31/B31</f>
        <v>#DIV/0!</v>
      </c>
      <c r="T31" s="72" t="str">
        <f t="array" ref="T31">M31/H31</f>
        <v>#DIV/0!</v>
      </c>
      <c r="U31" s="75" t="str">
        <f t="array" ref="U31">O31/N31</f>
        <v>#DIV/0!</v>
      </c>
      <c r="V31" s="72" t="str">
        <f t="array" ref="V31">(I31+K31+L31)/H31</f>
        <v>#DIV/0!</v>
      </c>
      <c r="W31" s="182" t="str">
        <f t="array" ref="W31">(L31+K31)/F31*100</f>
        <v>#DIV/0!</v>
      </c>
      <c r="X31" s="199"/>
      <c r="Y31" s="30"/>
      <c r="Z31" s="30"/>
      <c r="AA31" s="41"/>
      <c r="AB31" s="36"/>
      <c r="AC31" s="36"/>
    </row>
    <row r="32" ht="17.25" customHeight="1">
      <c r="A32" s="4" t="s">
        <v>55</v>
      </c>
      <c r="B32" s="42"/>
      <c r="C32" s="42"/>
      <c r="D32" s="42"/>
      <c r="E32" s="42"/>
      <c r="F32" s="42"/>
      <c r="G32" s="42"/>
      <c r="H32" s="70"/>
      <c r="I32" s="42"/>
      <c r="J32" s="42"/>
      <c r="K32" s="42"/>
      <c r="L32" s="42"/>
      <c r="M32" s="42"/>
      <c r="N32" s="42"/>
      <c r="O32" s="42"/>
      <c r="P32" s="71" t="str">
        <f t="array" ref="P32">O32*9/H32</f>
        <v>#DIV/0!</v>
      </c>
      <c r="Q32" s="72" t="str">
        <f t="array" ref="Q32">(K32+L32)/H32</f>
        <v>#DIV/0!</v>
      </c>
      <c r="R32" s="73" t="str">
        <f t="array" ref="R32">I32/H32</f>
        <v>#DIV/0!</v>
      </c>
      <c r="S32" s="73" t="str">
        <f t="array" ref="S32">H32/B32</f>
        <v>#DIV/0!</v>
      </c>
      <c r="T32" s="72" t="str">
        <f t="array" ref="T32">M32/H32</f>
        <v>#DIV/0!</v>
      </c>
      <c r="U32" s="75" t="str">
        <f t="array" ref="U32">O32/N32</f>
        <v>#DIV/0!</v>
      </c>
      <c r="V32" s="72" t="str">
        <f t="array" ref="V32">(I32+K32+L32)/H32</f>
        <v>#DIV/0!</v>
      </c>
      <c r="W32" s="182" t="str">
        <f t="array" ref="W32">(L32+K32)/F32*100</f>
        <v>#DIV/0!</v>
      </c>
      <c r="X32" s="199"/>
      <c r="Y32" s="30"/>
      <c r="Z32" s="30"/>
      <c r="AA32" s="41"/>
      <c r="AB32" s="36"/>
      <c r="AC32" s="36"/>
    </row>
    <row r="33" ht="17.25" customHeight="1">
      <c r="A33" s="4" t="s">
        <v>19</v>
      </c>
      <c r="B33" s="42">
        <v>5.0</v>
      </c>
      <c r="C33" s="42">
        <v>2.0</v>
      </c>
      <c r="D33" s="42">
        <v>0.0</v>
      </c>
      <c r="E33" s="42">
        <v>0.0</v>
      </c>
      <c r="F33" s="42">
        <v>92.0</v>
      </c>
      <c r="G33" s="42">
        <v>78.0</v>
      </c>
      <c r="H33" s="70">
        <v>18.0</v>
      </c>
      <c r="I33" s="42">
        <v>25.0</v>
      </c>
      <c r="J33" s="42">
        <v>0.0</v>
      </c>
      <c r="K33" s="42">
        <v>11.0</v>
      </c>
      <c r="L33" s="42">
        <v>2.0</v>
      </c>
      <c r="M33" s="42">
        <v>13.0</v>
      </c>
      <c r="N33" s="42">
        <v>14.0</v>
      </c>
      <c r="O33" s="42">
        <v>9.0</v>
      </c>
      <c r="P33" s="71">
        <f t="array" ref="P33">O33*9/H33</f>
        <v>4.5</v>
      </c>
      <c r="Q33" s="72">
        <f t="array" ref="Q33">(K33+L33)/H33</f>
        <v>0.7222222222</v>
      </c>
      <c r="R33" s="73">
        <f t="array" ref="R33">I33/H33</f>
        <v>1.388888889</v>
      </c>
      <c r="S33" s="73">
        <f t="array" ref="S33">H33/B33</f>
        <v>3.6</v>
      </c>
      <c r="T33" s="72">
        <f t="array" ref="T33">M33/H33</f>
        <v>0.7222222222</v>
      </c>
      <c r="U33" s="75">
        <f t="array" ref="U33">O33/N33</f>
        <v>0.6428571429</v>
      </c>
      <c r="V33" s="72">
        <f t="array" ref="V33">(I33+K33+L33)/H33</f>
        <v>2.111111111</v>
      </c>
      <c r="W33" s="182">
        <f t="array" ref="W33">(L33+K33)/F33*100</f>
        <v>14.13043478</v>
      </c>
      <c r="X33" s="199"/>
      <c r="Y33" s="30"/>
      <c r="Z33" s="30"/>
      <c r="AA33" s="41"/>
      <c r="AB33" s="36"/>
      <c r="AC33" s="36"/>
    </row>
    <row r="34" ht="17.25" customHeight="1">
      <c r="A34" s="4" t="s">
        <v>20</v>
      </c>
      <c r="B34" s="42">
        <v>2.0</v>
      </c>
      <c r="C34" s="42">
        <v>0.0</v>
      </c>
      <c r="D34" s="42">
        <v>1.0</v>
      </c>
      <c r="E34" s="42">
        <v>0.0</v>
      </c>
      <c r="F34" s="42">
        <v>36.0</v>
      </c>
      <c r="G34" s="42">
        <v>29.0</v>
      </c>
      <c r="H34" s="70">
        <v>5.0</v>
      </c>
      <c r="I34" s="42">
        <v>11.0</v>
      </c>
      <c r="J34" s="42">
        <v>0.0</v>
      </c>
      <c r="K34" s="42">
        <v>5.0</v>
      </c>
      <c r="L34" s="42">
        <v>1.0</v>
      </c>
      <c r="M34" s="42">
        <v>3.0</v>
      </c>
      <c r="N34" s="42">
        <v>15.0</v>
      </c>
      <c r="O34" s="42">
        <v>10.0</v>
      </c>
      <c r="P34" s="71">
        <f t="array" ref="P34">O34*9/H34</f>
        <v>18</v>
      </c>
      <c r="Q34" s="72">
        <f t="array" ref="Q34">(K34+L34)/H34</f>
        <v>1.2</v>
      </c>
      <c r="R34" s="73">
        <f t="array" ref="R34">I34/H34</f>
        <v>2.2</v>
      </c>
      <c r="S34" s="73">
        <f t="array" ref="S34">H34/B34</f>
        <v>2.5</v>
      </c>
      <c r="T34" s="72">
        <f t="array" ref="T34">M34/H34</f>
        <v>0.6</v>
      </c>
      <c r="U34" s="75">
        <f t="array" ref="U34">O34/N34</f>
        <v>0.6666666667</v>
      </c>
      <c r="V34" s="72">
        <f t="array" ref="V34">(I34+K34+L34)/H34</f>
        <v>3.4</v>
      </c>
      <c r="W34" s="182">
        <f t="array" ref="W34">(L34+K34)/F34*100</f>
        <v>16.66666667</v>
      </c>
      <c r="X34" s="199"/>
      <c r="Y34" s="30"/>
      <c r="Z34" s="30"/>
      <c r="AA34" s="41"/>
      <c r="AB34" s="36"/>
      <c r="AC34" s="36"/>
    </row>
    <row r="35" ht="17.25" customHeight="1">
      <c r="A35" s="4" t="s">
        <v>48</v>
      </c>
      <c r="B35" s="42"/>
      <c r="C35" s="42"/>
      <c r="D35" s="42"/>
      <c r="E35" s="42"/>
      <c r="F35" s="42"/>
      <c r="G35" s="42"/>
      <c r="H35" s="70"/>
      <c r="I35" s="42"/>
      <c r="J35" s="42"/>
      <c r="K35" s="42"/>
      <c r="L35" s="42"/>
      <c r="M35" s="42"/>
      <c r="N35" s="42"/>
      <c r="O35" s="42"/>
      <c r="P35" s="71" t="str">
        <f t="array" ref="P35">O35*9/H35</f>
        <v>#DIV/0!</v>
      </c>
      <c r="Q35" s="72" t="str">
        <f t="array" ref="Q35">(K35+L35)/H35</f>
        <v>#DIV/0!</v>
      </c>
      <c r="R35" s="73" t="str">
        <f t="array" ref="R35">I35/H35</f>
        <v>#DIV/0!</v>
      </c>
      <c r="S35" s="73" t="str">
        <f t="array" ref="S35">H35/B35</f>
        <v>#DIV/0!</v>
      </c>
      <c r="T35" s="72" t="str">
        <f t="array" ref="T35">M35/H35</f>
        <v>#DIV/0!</v>
      </c>
      <c r="U35" s="75" t="str">
        <f t="array" ref="U35">O35/N35</f>
        <v>#DIV/0!</v>
      </c>
      <c r="V35" s="72" t="str">
        <f t="array" ref="V35">(I35+K35+L35)/H35</f>
        <v>#DIV/0!</v>
      </c>
      <c r="W35" s="182" t="str">
        <f t="array" ref="W35">(L35+K35)/F35*100</f>
        <v>#DIV/0!</v>
      </c>
      <c r="X35" s="199"/>
      <c r="Y35" s="30"/>
      <c r="Z35" s="30"/>
      <c r="AA35" s="41"/>
      <c r="AB35" s="36"/>
      <c r="AC35" s="36"/>
    </row>
    <row r="36" ht="17.25" customHeight="1">
      <c r="A36" s="4" t="s">
        <v>22</v>
      </c>
      <c r="B36" s="42">
        <v>5.0</v>
      </c>
      <c r="C36" s="42">
        <v>2.0</v>
      </c>
      <c r="D36" s="42">
        <v>1.0</v>
      </c>
      <c r="E36" s="42">
        <v>0.0</v>
      </c>
      <c r="F36" s="42">
        <v>82.0</v>
      </c>
      <c r="G36" s="42">
        <v>59.0</v>
      </c>
      <c r="H36" s="70">
        <v>11.0</v>
      </c>
      <c r="I36" s="42">
        <v>28.0</v>
      </c>
      <c r="J36" s="42">
        <v>0.0</v>
      </c>
      <c r="K36" s="42">
        <v>19.0</v>
      </c>
      <c r="L36" s="42">
        <v>2.0</v>
      </c>
      <c r="M36" s="42">
        <v>10.0</v>
      </c>
      <c r="N36" s="42">
        <v>28.0</v>
      </c>
      <c r="O36" s="42">
        <v>21.0</v>
      </c>
      <c r="P36" s="71">
        <f t="array" ref="P36">O36*9/H36</f>
        <v>17.18181818</v>
      </c>
      <c r="Q36" s="72">
        <f t="array" ref="Q36">(K36+L36)/H36</f>
        <v>1.909090909</v>
      </c>
      <c r="R36" s="73">
        <f t="array" ref="R36">I36/H36</f>
        <v>2.545454545</v>
      </c>
      <c r="S36" s="73">
        <f t="array" ref="S36">H36/B36</f>
        <v>2.2</v>
      </c>
      <c r="T36" s="72">
        <f t="array" ref="T36">M36/H36</f>
        <v>0.9090909091</v>
      </c>
      <c r="U36" s="75">
        <f t="array" ref="U36">O36/N36</f>
        <v>0.75</v>
      </c>
      <c r="V36" s="72">
        <f t="array" ref="V36">(I36+K36+L36)/H36</f>
        <v>4.454545455</v>
      </c>
      <c r="W36" s="182">
        <f t="array" ref="W36">(L36+K36)/F36*100</f>
        <v>25.6097561</v>
      </c>
      <c r="X36" s="199"/>
      <c r="Y36" s="30"/>
      <c r="Z36" s="30"/>
      <c r="AA36" s="41"/>
      <c r="AB36" s="36"/>
      <c r="AC36" s="36"/>
    </row>
    <row r="37" ht="17.25" customHeight="1">
      <c r="A37" s="4" t="s">
        <v>23</v>
      </c>
      <c r="B37" s="42"/>
      <c r="C37" s="42"/>
      <c r="D37" s="42"/>
      <c r="E37" s="42"/>
      <c r="F37" s="42"/>
      <c r="G37" s="42"/>
      <c r="H37" s="70"/>
      <c r="I37" s="42"/>
      <c r="J37" s="42"/>
      <c r="K37" s="42"/>
      <c r="L37" s="42"/>
      <c r="M37" s="42"/>
      <c r="N37" s="42"/>
      <c r="O37" s="42"/>
      <c r="P37" s="71" t="str">
        <f t="array" ref="P37">O37*9/H37</f>
        <v>#DIV/0!</v>
      </c>
      <c r="Q37" s="72" t="str">
        <f t="array" ref="Q37">(K37+L37)/H37</f>
        <v>#DIV/0!</v>
      </c>
      <c r="R37" s="73" t="str">
        <f t="array" ref="R37">I37/H37</f>
        <v>#DIV/0!</v>
      </c>
      <c r="S37" s="73" t="str">
        <f t="array" ref="S37">H37/B37</f>
        <v>#DIV/0!</v>
      </c>
      <c r="T37" s="72" t="str">
        <f t="array" ref="T37">M37/H37</f>
        <v>#DIV/0!</v>
      </c>
      <c r="U37" s="75" t="str">
        <f t="array" ref="U37">O37/N37</f>
        <v>#DIV/0!</v>
      </c>
      <c r="V37" s="72" t="str">
        <f t="array" ref="V37">(I37+K37+L37)/H37</f>
        <v>#DIV/0!</v>
      </c>
      <c r="W37" s="182" t="str">
        <f t="array" ref="W37">(L37+K37)/F37*100</f>
        <v>#DIV/0!</v>
      </c>
      <c r="X37" s="199"/>
      <c r="Y37" s="30"/>
      <c r="Z37" s="30"/>
      <c r="AA37" s="41"/>
      <c r="AB37" s="36"/>
      <c r="AC37" s="36"/>
    </row>
    <row r="38" ht="17.25" customHeight="1">
      <c r="A38" s="4" t="s">
        <v>24</v>
      </c>
      <c r="B38" s="42"/>
      <c r="C38" s="42"/>
      <c r="D38" s="42"/>
      <c r="E38" s="42"/>
      <c r="F38" s="42"/>
      <c r="G38" s="42"/>
      <c r="H38" s="70"/>
      <c r="I38" s="42"/>
      <c r="J38" s="42"/>
      <c r="K38" s="42"/>
      <c r="L38" s="42"/>
      <c r="M38" s="42"/>
      <c r="N38" s="42"/>
      <c r="O38" s="42"/>
      <c r="P38" s="71" t="str">
        <f t="array" ref="P38">O38*9/H38</f>
        <v>#DIV/0!</v>
      </c>
      <c r="Q38" s="72" t="str">
        <f t="array" ref="Q38">(K38+L38)/H38</f>
        <v>#DIV/0!</v>
      </c>
      <c r="R38" s="73" t="str">
        <f t="array" ref="R38">I38/H38</f>
        <v>#DIV/0!</v>
      </c>
      <c r="S38" s="73" t="str">
        <f t="array" ref="S38">H38/B38</f>
        <v>#DIV/0!</v>
      </c>
      <c r="T38" s="72" t="str">
        <f t="array" ref="T38">M38/H38</f>
        <v>#DIV/0!</v>
      </c>
      <c r="U38" s="75" t="str">
        <f t="array" ref="U38">O38/N38</f>
        <v>#DIV/0!</v>
      </c>
      <c r="V38" s="72" t="str">
        <f t="array" ref="V38">(I38+K38+L38)/H38</f>
        <v>#DIV/0!</v>
      </c>
      <c r="W38" s="182" t="str">
        <f t="array" ref="W38">(L38+K38)/F38*100</f>
        <v>#DIV/0!</v>
      </c>
      <c r="X38" s="199"/>
      <c r="Y38" s="30"/>
      <c r="Z38" s="30"/>
      <c r="AA38" s="41"/>
      <c r="AB38" s="36"/>
      <c r="AC38" s="36"/>
    </row>
    <row r="39" ht="17.25" customHeight="1">
      <c r="A39" s="4" t="s">
        <v>56</v>
      </c>
      <c r="B39" s="42"/>
      <c r="C39" s="42"/>
      <c r="D39" s="42"/>
      <c r="E39" s="42"/>
      <c r="F39" s="42"/>
      <c r="G39" s="42"/>
      <c r="H39" s="70"/>
      <c r="I39" s="42"/>
      <c r="J39" s="42"/>
      <c r="K39" s="42"/>
      <c r="L39" s="42"/>
      <c r="M39" s="42"/>
      <c r="N39" s="42"/>
      <c r="O39" s="42"/>
      <c r="P39" s="71" t="str">
        <f t="array" ref="P39">O39*9/H39</f>
        <v>#DIV/0!</v>
      </c>
      <c r="Q39" s="72" t="str">
        <f t="array" ref="Q39">(K39+L39)/H39</f>
        <v>#DIV/0!</v>
      </c>
      <c r="R39" s="73" t="str">
        <f t="array" ref="R39">I39/H39</f>
        <v>#DIV/0!</v>
      </c>
      <c r="S39" s="73" t="str">
        <f t="array" ref="S39">H39/B39</f>
        <v>#DIV/0!</v>
      </c>
      <c r="T39" s="72" t="str">
        <f t="array" ref="T39">M39/H39</f>
        <v>#DIV/0!</v>
      </c>
      <c r="U39" s="75" t="str">
        <f t="array" ref="U39">O39/N39</f>
        <v>#DIV/0!</v>
      </c>
      <c r="V39" s="72" t="str">
        <f t="array" ref="V39">(I39+K39+L39)/H39</f>
        <v>#DIV/0!</v>
      </c>
      <c r="W39" s="182" t="str">
        <f t="array" ref="W39">(L39+K39)/F39*100</f>
        <v>#DIV/0!</v>
      </c>
      <c r="X39" s="199"/>
      <c r="Y39" s="30"/>
      <c r="Z39" s="30"/>
      <c r="AA39" s="41"/>
      <c r="AB39" s="36"/>
      <c r="AC39" s="36"/>
    </row>
    <row r="40" ht="17.25" customHeight="1">
      <c r="A40" s="4" t="s">
        <v>53</v>
      </c>
      <c r="B40" s="42"/>
      <c r="C40" s="42"/>
      <c r="D40" s="42"/>
      <c r="E40" s="42"/>
      <c r="F40" s="42"/>
      <c r="G40" s="42"/>
      <c r="H40" s="70"/>
      <c r="I40" s="42"/>
      <c r="J40" s="42"/>
      <c r="K40" s="42"/>
      <c r="L40" s="42"/>
      <c r="M40" s="42"/>
      <c r="N40" s="42"/>
      <c r="O40" s="42"/>
      <c r="P40" s="71" t="str">
        <f t="array" ref="P40">O40*9/H40</f>
        <v>#DIV/0!</v>
      </c>
      <c r="Q40" s="72" t="str">
        <f t="array" ref="Q40">(K40+L40)/H40</f>
        <v>#DIV/0!</v>
      </c>
      <c r="R40" s="73" t="str">
        <f t="array" ref="R40">I40/H40</f>
        <v>#DIV/0!</v>
      </c>
      <c r="S40" s="73" t="str">
        <f t="array" ref="S40">H40/B40</f>
        <v>#DIV/0!</v>
      </c>
      <c r="T40" s="72" t="str">
        <f t="array" ref="T40">M40/H40</f>
        <v>#DIV/0!</v>
      </c>
      <c r="U40" s="75" t="str">
        <f t="array" ref="U40">O40/N40</f>
        <v>#DIV/0!</v>
      </c>
      <c r="V40" s="72" t="str">
        <f t="array" ref="V40">(I40+K40+L40)/H40</f>
        <v>#DIV/0!</v>
      </c>
      <c r="W40" s="182" t="str">
        <f t="array" ref="W40">(L40+K40)/F40*100</f>
        <v>#DIV/0!</v>
      </c>
      <c r="X40" s="199"/>
      <c r="Y40" s="30"/>
      <c r="Z40" s="30"/>
      <c r="AA40" s="41"/>
      <c r="AB40" s="36"/>
      <c r="AC40" s="36"/>
    </row>
    <row r="41" ht="17.25" customHeight="1">
      <c r="A41" s="4" t="s">
        <v>21</v>
      </c>
      <c r="B41" s="42"/>
      <c r="C41" s="42"/>
      <c r="D41" s="42"/>
      <c r="E41" s="42"/>
      <c r="F41" s="42"/>
      <c r="G41" s="42"/>
      <c r="H41" s="70"/>
      <c r="I41" s="42"/>
      <c r="J41" s="42"/>
      <c r="K41" s="42"/>
      <c r="L41" s="42"/>
      <c r="M41" s="42"/>
      <c r="N41" s="42"/>
      <c r="O41" s="42"/>
      <c r="P41" s="71" t="str">
        <f t="array" ref="P41">O41*9/H41</f>
        <v>#DIV/0!</v>
      </c>
      <c r="Q41" s="72" t="str">
        <f t="array" ref="Q41">(K41+L41)/H41</f>
        <v>#DIV/0!</v>
      </c>
      <c r="R41" s="73" t="str">
        <f t="array" ref="R41">I41/H41</f>
        <v>#DIV/0!</v>
      </c>
      <c r="S41" s="73" t="str">
        <f t="array" ref="S41">H41/B41</f>
        <v>#DIV/0!</v>
      </c>
      <c r="T41" s="72" t="str">
        <f t="array" ref="T41">M41/H41</f>
        <v>#DIV/0!</v>
      </c>
      <c r="U41" s="75" t="str">
        <f t="array" ref="U41">O41/N41</f>
        <v>#DIV/0!</v>
      </c>
      <c r="V41" s="72" t="str">
        <f t="array" ref="V41">(I41+K41+L41)/H41</f>
        <v>#DIV/0!</v>
      </c>
      <c r="W41" s="182" t="str">
        <f t="array" ref="W41">(L41+K41)/F41*100</f>
        <v>#DIV/0!</v>
      </c>
      <c r="X41" s="199"/>
      <c r="Y41" s="30"/>
      <c r="Z41" s="30"/>
      <c r="AA41" s="41"/>
      <c r="AB41" s="36"/>
      <c r="AC41" s="36"/>
    </row>
    <row r="42" ht="17.25" customHeight="1">
      <c r="A42" s="61" t="s">
        <v>121</v>
      </c>
      <c r="B42" s="79"/>
      <c r="C42" s="79">
        <f t="array" ref="C42">SUM(C31:C41)</f>
        <v>4</v>
      </c>
      <c r="D42" s="79">
        <f t="array" ref="D42">SUM(D31:D41)</f>
        <v>2</v>
      </c>
      <c r="E42" s="79">
        <f t="array" ref="E42">SUM(E31:E41)</f>
        <v>0</v>
      </c>
      <c r="F42" s="79">
        <f t="array" ref="F42">SUM(F31:F41)</f>
        <v>210</v>
      </c>
      <c r="G42" s="79">
        <f t="array" ref="G42">SUM(G31:G41)</f>
        <v>166</v>
      </c>
      <c r="H42" s="80">
        <f t="array" ref="H42">SUM(H31:H41)</f>
        <v>34</v>
      </c>
      <c r="I42" s="79">
        <f t="array" ref="I42">SUM(I31:I41)</f>
        <v>64</v>
      </c>
      <c r="J42" s="79">
        <f t="array" ref="J42">SUM(J31:J41)</f>
        <v>0</v>
      </c>
      <c r="K42" s="79">
        <f t="array" ref="K42">SUM(K31:K41)</f>
        <v>35</v>
      </c>
      <c r="L42" s="79">
        <f t="array" ref="L42">SUM(L31:L41)</f>
        <v>5</v>
      </c>
      <c r="M42" s="79">
        <f t="array" ref="M42">SUM(M31:M41)</f>
        <v>26</v>
      </c>
      <c r="N42" s="79">
        <f t="array" ref="N42">SUM(N31:N41)</f>
        <v>57</v>
      </c>
      <c r="O42" s="79">
        <f t="array" ref="O42">SUM(O31:O41)</f>
        <v>40</v>
      </c>
      <c r="P42" s="81">
        <f t="array" ref="P42">O42*9/H42</f>
        <v>10.58823529</v>
      </c>
      <c r="Q42" s="82">
        <f t="array" ref="Q42">(K42+L42)/H42</f>
        <v>1.176470588</v>
      </c>
      <c r="R42" s="83">
        <f t="array" ref="R42">I42/H42</f>
        <v>1.882352941</v>
      </c>
      <c r="S42" s="83" t="str">
        <f t="array" ref="S42">H42/B42</f>
        <v>#DIV/0!</v>
      </c>
      <c r="T42" s="82">
        <f t="array" ref="T42">M42/H42</f>
        <v>0.7647058824</v>
      </c>
      <c r="U42" s="85">
        <f t="array" ref="U42">O42/N42</f>
        <v>0.701754386</v>
      </c>
      <c r="V42" s="82">
        <f t="array" ref="V42">(I42+K42+L42)/H42</f>
        <v>3.058823529</v>
      </c>
      <c r="W42" s="82"/>
      <c r="X42" s="199"/>
      <c r="Y42" s="79">
        <f t="array" ref="Y42">SUM(Y31:Y41)</f>
        <v>0</v>
      </c>
      <c r="Z42" s="79">
        <f t="array" ref="Z42">SUM(Z31:Z41)</f>
        <v>0</v>
      </c>
      <c r="AA42" s="41"/>
      <c r="AB42" s="36"/>
      <c r="AC42" s="36"/>
    </row>
    <row r="43" ht="16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ht="16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ht="16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ht="16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ht="16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ht="16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ht="16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ht="16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ht="16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ht="16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ht="16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ht="16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ht="16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  <row r="917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</row>
    <row r="918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</row>
    <row r="919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</row>
    <row r="920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</row>
    <row r="921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</row>
    <row r="922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</row>
    <row r="923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</row>
    <row r="924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</row>
    <row r="925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</row>
    <row r="926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</row>
    <row r="927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</row>
    <row r="928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</row>
    <row r="929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</row>
    <row r="930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</row>
    <row r="931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</row>
    <row r="932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</row>
    <row r="933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</row>
    <row r="934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</row>
    <row r="935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</row>
    <row r="936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</row>
    <row r="938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</row>
    <row r="939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</row>
    <row r="940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</row>
    <row r="941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</row>
    <row r="942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</row>
    <row r="943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</row>
    <row r="944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</row>
    <row r="945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</row>
    <row r="946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</row>
    <row r="947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</row>
    <row r="948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</row>
    <row r="949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</row>
    <row r="950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</row>
    <row r="951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</row>
    <row r="952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</row>
    <row r="953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</row>
    <row r="954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</row>
    <row r="955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</row>
    <row r="956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</row>
    <row r="957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</row>
    <row r="958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</row>
    <row r="959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</row>
    <row r="960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</row>
    <row r="961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</row>
    <row r="962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</row>
    <row r="963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</row>
    <row r="964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</row>
    <row r="965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</row>
    <row r="966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</row>
    <row r="967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</row>
    <row r="968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</row>
    <row r="969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</row>
    <row r="970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</row>
    <row r="971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</row>
    <row r="972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</row>
    <row r="973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</row>
    <row r="974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</row>
    <row r="975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</row>
    <row r="976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</row>
    <row r="977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</row>
    <row r="978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</row>
    <row r="979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</row>
    <row r="980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</row>
    <row r="981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</row>
    <row r="982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</row>
    <row r="983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</row>
    <row r="984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</row>
    <row r="985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</row>
    <row r="986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</row>
    <row r="987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</row>
    <row r="988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</row>
    <row r="989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</row>
    <row r="990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</row>
    <row r="991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</row>
    <row r="992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</row>
    <row r="993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</row>
    <row r="994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</row>
    <row r="995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</row>
    <row r="996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</row>
    <row r="997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</row>
    <row r="998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</row>
    <row r="999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</row>
    <row r="1000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</row>
  </sheetData>
  <printOptions/>
  <pageMargins bottom="0.75" footer="0.0" header="0.0" left="0.7" right="0.7" top="0.75"/>
  <pageSetup orientation="portrait"/>
  <headerFooter>
    <oddFooter>&amp;C000000&amp;P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8" width="7.13"/>
    <col customWidth="1" min="19" max="19" width="9.5"/>
    <col customWidth="1" min="20" max="20" width="7.13"/>
    <col customWidth="1" min="21" max="22" width="7.88"/>
    <col customWidth="1" min="23" max="23" width="10.0"/>
    <col customWidth="1" min="24" max="24" width="2.25"/>
    <col customWidth="1" min="25" max="29" width="7.88"/>
  </cols>
  <sheetData>
    <row r="1" ht="26.25" customHeight="1">
      <c r="A1" s="35" t="s">
        <v>194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</row>
    <row r="2" ht="17.25" customHeight="1">
      <c r="A2" s="38" t="s">
        <v>103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6"/>
      <c r="Y2" s="39"/>
      <c r="Z2" s="39"/>
      <c r="AA2" s="39"/>
      <c r="AB2" s="39"/>
      <c r="AC2" s="39"/>
    </row>
    <row r="3" ht="34.5" customHeight="1">
      <c r="A3" s="4" t="s">
        <v>161</v>
      </c>
      <c r="B3" s="4" t="s">
        <v>162</v>
      </c>
      <c r="C3" s="4" t="s">
        <v>25</v>
      </c>
      <c r="D3" s="4" t="s">
        <v>105</v>
      </c>
      <c r="E3" s="4" t="s">
        <v>106</v>
      </c>
      <c r="F3" s="4" t="s">
        <v>107</v>
      </c>
      <c r="G3" s="4" t="s">
        <v>108</v>
      </c>
      <c r="H3" s="4" t="s">
        <v>109</v>
      </c>
      <c r="I3" s="4" t="s">
        <v>110</v>
      </c>
      <c r="J3" s="4" t="s">
        <v>111</v>
      </c>
      <c r="K3" s="4" t="s">
        <v>26</v>
      </c>
      <c r="L3" s="4" t="s">
        <v>27</v>
      </c>
      <c r="M3" s="4" t="s">
        <v>28</v>
      </c>
      <c r="N3" s="4" t="s">
        <v>112</v>
      </c>
      <c r="O3" s="4" t="s">
        <v>113</v>
      </c>
      <c r="P3" s="4" t="s">
        <v>114</v>
      </c>
      <c r="Q3" s="4" t="s">
        <v>115</v>
      </c>
      <c r="R3" s="4" t="s">
        <v>116</v>
      </c>
      <c r="S3" s="4" t="s">
        <v>29</v>
      </c>
      <c r="T3" s="4" t="s">
        <v>117</v>
      </c>
      <c r="U3" s="4" t="s">
        <v>118</v>
      </c>
      <c r="V3" s="4" t="s">
        <v>119</v>
      </c>
      <c r="W3" s="4" t="s">
        <v>178</v>
      </c>
      <c r="X3" s="141"/>
      <c r="Y3" s="4" t="s">
        <v>179</v>
      </c>
      <c r="Z3" s="4" t="s">
        <v>130</v>
      </c>
      <c r="AA3" s="4" t="s">
        <v>180</v>
      </c>
      <c r="AB3" s="4" t="s">
        <v>181</v>
      </c>
      <c r="AC3" s="4" t="s">
        <v>182</v>
      </c>
    </row>
    <row r="4" ht="17.25" customHeight="1">
      <c r="A4" s="4" t="s">
        <v>42</v>
      </c>
      <c r="B4" s="42">
        <v>5.0</v>
      </c>
      <c r="C4" s="195">
        <f t="array" ref="C4">F4/E4</f>
        <v>0.6</v>
      </c>
      <c r="D4" s="42">
        <v>13.0</v>
      </c>
      <c r="E4" s="42">
        <v>10.0</v>
      </c>
      <c r="F4" s="42">
        <v>6.0</v>
      </c>
      <c r="G4" s="42">
        <f t="array" ref="G4">F4-(H4+I4+J4)</f>
        <v>5</v>
      </c>
      <c r="H4" s="42">
        <v>0.0</v>
      </c>
      <c r="I4" s="42">
        <v>1.0</v>
      </c>
      <c r="J4" s="42">
        <v>0.0</v>
      </c>
      <c r="K4" s="42">
        <v>5.0</v>
      </c>
      <c r="L4" s="42">
        <v>4.0</v>
      </c>
      <c r="M4" s="42">
        <v>6.0</v>
      </c>
      <c r="N4" s="42">
        <f t="array" ref="N4">Y4+Z4</f>
        <v>3</v>
      </c>
      <c r="O4" s="42">
        <v>4.0</v>
      </c>
      <c r="P4" s="44">
        <f t="array" ref="P4">O4/D4</f>
        <v>0.3076923077</v>
      </c>
      <c r="Q4" s="45">
        <f t="array" ref="Q4">(G4*1+H4*2+I4*3+J4*4)/E4</f>
        <v>0.8</v>
      </c>
      <c r="R4" s="45">
        <f t="array" ref="R4">(F4+N4)/D4</f>
        <v>0.6923076923</v>
      </c>
      <c r="S4" s="47">
        <f t="array" ref="S4">R4+Q4</f>
        <v>1.492307692</v>
      </c>
      <c r="T4" s="166">
        <f t="array" ref="T4">O4/(D4-(F4+N4))</f>
        <v>1</v>
      </c>
      <c r="U4" s="49">
        <f t="array" ref="U4">RANK(R4,$R$4:$R$26)</f>
        <v>1</v>
      </c>
      <c r="V4" s="50">
        <f t="array" ref="V4">RANK(S4,$S$4:$S$26)</f>
        <v>2</v>
      </c>
      <c r="W4" s="167">
        <f t="array" ref="W4">RANK(C4,$C$4:$C$26)</f>
        <v>1</v>
      </c>
      <c r="X4" s="196"/>
      <c r="Y4" s="28">
        <v>2.0</v>
      </c>
      <c r="Z4" s="28">
        <v>1.0</v>
      </c>
      <c r="AA4" s="28"/>
      <c r="AB4" s="28">
        <v>0.0</v>
      </c>
      <c r="AC4" s="28"/>
    </row>
    <row r="5" ht="17.25" customHeight="1">
      <c r="A5" s="4" t="s">
        <v>54</v>
      </c>
      <c r="B5" s="42">
        <v>6.0</v>
      </c>
      <c r="C5" s="195">
        <f t="array" ref="C5">F5/E5</f>
        <v>0.1111111111</v>
      </c>
      <c r="D5" s="42">
        <v>16.0</v>
      </c>
      <c r="E5" s="42">
        <v>9.0</v>
      </c>
      <c r="F5" s="42">
        <v>1.0</v>
      </c>
      <c r="G5" s="42">
        <f t="array" ref="G5">F5-(H5+I5+J5)</f>
        <v>1</v>
      </c>
      <c r="H5" s="42">
        <v>0.0</v>
      </c>
      <c r="I5" s="42">
        <v>0.0</v>
      </c>
      <c r="J5" s="42">
        <v>0.0</v>
      </c>
      <c r="K5" s="42">
        <v>3.0</v>
      </c>
      <c r="L5" s="42">
        <v>1.0</v>
      </c>
      <c r="M5" s="42">
        <v>1.0</v>
      </c>
      <c r="N5" s="42">
        <f t="array" ref="N5">Y5+Z5</f>
        <v>7</v>
      </c>
      <c r="O5" s="42">
        <v>6.0</v>
      </c>
      <c r="P5" s="44">
        <f t="array" ref="P5">O5/D5</f>
        <v>0.375</v>
      </c>
      <c r="Q5" s="45">
        <f t="array" ref="Q5">(G5*1+H5*2+I5*3+J5*4)/E5</f>
        <v>0.1111111111</v>
      </c>
      <c r="R5" s="45">
        <f t="array" ref="R5">(F5+N5)/D5</f>
        <v>0.5</v>
      </c>
      <c r="S5" s="47">
        <f t="array" ref="S5">R5+Q5</f>
        <v>0.6111111111</v>
      </c>
      <c r="T5" s="166">
        <f t="array" ref="T5">O5/(D5-(F5+N5))</f>
        <v>0.75</v>
      </c>
      <c r="U5" s="49">
        <f t="array" ref="U5">RANK(R5,$R$4:$R$26)</f>
        <v>9</v>
      </c>
      <c r="V5" s="50">
        <f t="array" ref="V5">RANK(S5,$S$4:$S$26)</f>
        <v>12</v>
      </c>
      <c r="W5" s="167">
        <f t="array" ref="W5">RANK(C5,$C$4:$C$26)</f>
        <v>13</v>
      </c>
      <c r="X5" s="196"/>
      <c r="Y5" s="28">
        <v>4.0</v>
      </c>
      <c r="Z5" s="28">
        <v>3.0</v>
      </c>
      <c r="AA5" s="28"/>
      <c r="AB5" s="28">
        <v>0.0</v>
      </c>
      <c r="AC5" s="28"/>
    </row>
    <row r="6" ht="17.25" customHeight="1">
      <c r="A6" s="4" t="s">
        <v>41</v>
      </c>
      <c r="B6" s="42"/>
      <c r="C6" s="195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4"/>
      <c r="Q6" s="45"/>
      <c r="R6" s="45"/>
      <c r="S6" s="47"/>
      <c r="T6" s="166"/>
      <c r="U6" s="49"/>
      <c r="V6" s="50"/>
      <c r="W6" s="167"/>
      <c r="X6" s="196"/>
      <c r="Y6" s="28"/>
      <c r="Z6" s="28"/>
      <c r="AA6" s="28"/>
      <c r="AB6" s="28"/>
      <c r="AC6" s="28"/>
    </row>
    <row r="7" ht="17.25" customHeight="1">
      <c r="A7" s="4" t="s">
        <v>55</v>
      </c>
      <c r="B7" s="42">
        <v>1.0</v>
      </c>
      <c r="C7" s="195">
        <f t="array" ref="C7">F7/E7</f>
        <v>0</v>
      </c>
      <c r="D7" s="42">
        <v>2.0</v>
      </c>
      <c r="E7" s="42">
        <v>2.0</v>
      </c>
      <c r="F7" s="42">
        <v>0.0</v>
      </c>
      <c r="G7" s="42">
        <f t="array" ref="G7">F7-(H7+I7+J7)</f>
        <v>0</v>
      </c>
      <c r="H7" s="42">
        <v>0.0</v>
      </c>
      <c r="I7" s="42">
        <v>0.0</v>
      </c>
      <c r="J7" s="42">
        <v>0.0</v>
      </c>
      <c r="K7" s="42">
        <v>0.0</v>
      </c>
      <c r="L7" s="42">
        <v>0.0</v>
      </c>
      <c r="M7" s="42">
        <v>0.0</v>
      </c>
      <c r="N7" s="42">
        <f t="array" ref="N7">Y7+Z7</f>
        <v>0</v>
      </c>
      <c r="O7" s="42">
        <v>1.0</v>
      </c>
      <c r="P7" s="44">
        <f t="array" ref="P7">O7/D7</f>
        <v>0.5</v>
      </c>
      <c r="Q7" s="45">
        <f t="array" ref="Q7">(G7*1+H7*2+I7*3+J7*4)/E7</f>
        <v>0</v>
      </c>
      <c r="R7" s="45">
        <f t="array" ref="R7">(F7+N7)/D7</f>
        <v>0</v>
      </c>
      <c r="S7" s="47">
        <f t="array" ref="S7">R7+Q7</f>
        <v>0</v>
      </c>
      <c r="T7" s="166">
        <f t="array" ref="T7">O7/(D7-(F7+N7))</f>
        <v>0.5</v>
      </c>
      <c r="U7" s="49">
        <f t="array" ref="U7">RANK(R7,$R$4:$R$26)</f>
        <v>19</v>
      </c>
      <c r="V7" s="50">
        <f t="array" ref="V7">RANK(S7,$S$4:$S$26)</f>
        <v>19</v>
      </c>
      <c r="W7" s="167">
        <f t="array" ref="W7">RANK(C7,$C$4:$C$26)</f>
        <v>15</v>
      </c>
      <c r="X7" s="196"/>
      <c r="Y7" s="28"/>
      <c r="Z7" s="28"/>
      <c r="AA7" s="28"/>
      <c r="AB7" s="28"/>
      <c r="AC7" s="28"/>
    </row>
    <row r="8" ht="17.25" customHeight="1">
      <c r="A8" s="4" t="s">
        <v>43</v>
      </c>
      <c r="B8" s="42">
        <v>6.0</v>
      </c>
      <c r="C8" s="195">
        <f t="array" ref="C8">F8/E8</f>
        <v>0.1428571429</v>
      </c>
      <c r="D8" s="42">
        <v>13.0</v>
      </c>
      <c r="E8" s="42">
        <v>7.0</v>
      </c>
      <c r="F8" s="42">
        <v>1.0</v>
      </c>
      <c r="G8" s="42">
        <f t="array" ref="G8">F8-(H8+I8+J8)</f>
        <v>1</v>
      </c>
      <c r="H8" s="42">
        <v>0.0</v>
      </c>
      <c r="I8" s="42">
        <v>0.0</v>
      </c>
      <c r="J8" s="42">
        <v>0.0</v>
      </c>
      <c r="K8" s="42">
        <v>3.0</v>
      </c>
      <c r="L8" s="42">
        <v>1.0</v>
      </c>
      <c r="M8" s="42">
        <v>5.0</v>
      </c>
      <c r="N8" s="42">
        <f t="array" ref="N8">Y8+Z8</f>
        <v>6</v>
      </c>
      <c r="O8" s="42">
        <v>2.0</v>
      </c>
      <c r="P8" s="44">
        <f t="array" ref="P8">O8/D8</f>
        <v>0.1538461538</v>
      </c>
      <c r="Q8" s="45">
        <f t="array" ref="Q8">(G8*1+H8*2+I8*3+J8*4)/E8</f>
        <v>0.1428571429</v>
      </c>
      <c r="R8" s="45">
        <f t="array" ref="R8">(F8+N8)/D8</f>
        <v>0.5384615385</v>
      </c>
      <c r="S8" s="47">
        <f t="array" ref="S8">R8+Q8</f>
        <v>0.6813186813</v>
      </c>
      <c r="T8" s="166">
        <f t="array" ref="T8">O8/(D8-(F8+N8))</f>
        <v>0.3333333333</v>
      </c>
      <c r="U8" s="49">
        <f t="array" ref="U8">RANK(R8,$R$4:$R$26)</f>
        <v>8</v>
      </c>
      <c r="V8" s="50">
        <f t="array" ref="V8">RANK(S8,$S$4:$S$26)</f>
        <v>11</v>
      </c>
      <c r="W8" s="167">
        <f t="array" ref="W8">RANK(C8,$C$4:$C$26)</f>
        <v>12</v>
      </c>
      <c r="X8" s="196"/>
      <c r="Y8" s="28">
        <v>5.0</v>
      </c>
      <c r="Z8" s="28">
        <v>1.0</v>
      </c>
      <c r="AA8" s="28"/>
      <c r="AB8" s="28">
        <v>0.0</v>
      </c>
      <c r="AC8" s="28"/>
    </row>
    <row r="9" ht="17.25" customHeight="1">
      <c r="A9" s="4" t="s">
        <v>19</v>
      </c>
      <c r="B9" s="42">
        <v>2.0</v>
      </c>
      <c r="C9" s="195">
        <f t="array" ref="C9">F9/E9</f>
        <v>0</v>
      </c>
      <c r="D9" s="42">
        <v>4.0</v>
      </c>
      <c r="E9" s="42">
        <v>3.0</v>
      </c>
      <c r="F9" s="42">
        <v>0.0</v>
      </c>
      <c r="G9" s="42">
        <f t="array" ref="G9">F9-(H9+I9+J9)</f>
        <v>0</v>
      </c>
      <c r="H9" s="42">
        <v>0.0</v>
      </c>
      <c r="I9" s="42">
        <v>0.0</v>
      </c>
      <c r="J9" s="42">
        <v>0.0</v>
      </c>
      <c r="K9" s="42">
        <v>1.0</v>
      </c>
      <c r="L9" s="42">
        <v>0.0</v>
      </c>
      <c r="M9" s="42">
        <v>0.0</v>
      </c>
      <c r="N9" s="42">
        <f t="array" ref="N9">Y9+Z9</f>
        <v>1</v>
      </c>
      <c r="O9" s="42">
        <v>2.0</v>
      </c>
      <c r="P9" s="44">
        <f t="array" ref="P9">O9/D9</f>
        <v>0.5</v>
      </c>
      <c r="Q9" s="45">
        <f t="array" ref="Q9">(G9*1+H9*2+I9*3+J9*4)/E9</f>
        <v>0</v>
      </c>
      <c r="R9" s="45">
        <f t="array" ref="R9">(F9+N9)/D9</f>
        <v>0.25</v>
      </c>
      <c r="S9" s="47">
        <f t="array" ref="S9">R9+Q9</f>
        <v>0.25</v>
      </c>
      <c r="T9" s="166">
        <f t="array" ref="T9">O9/(D9-(F9+N9))</f>
        <v>0.6666666667</v>
      </c>
      <c r="U9" s="49">
        <f t="array" ref="U9">RANK(R9,$R$4:$R$26)</f>
        <v>17</v>
      </c>
      <c r="V9" s="50">
        <f t="array" ref="V9">RANK(S9,$S$4:$S$26)</f>
        <v>17</v>
      </c>
      <c r="W9" s="167">
        <f t="array" ref="W9">RANK(C9,$C$4:$C$26)</f>
        <v>15</v>
      </c>
      <c r="X9" s="196"/>
      <c r="Y9" s="28">
        <v>1.0</v>
      </c>
      <c r="Z9" s="28">
        <v>0.0</v>
      </c>
      <c r="AA9" s="28"/>
      <c r="AB9" s="28"/>
      <c r="AC9" s="28"/>
    </row>
    <row r="10" ht="17.25" customHeight="1">
      <c r="A10" s="4" t="s">
        <v>52</v>
      </c>
      <c r="B10" s="42">
        <v>6.0</v>
      </c>
      <c r="C10" s="195">
        <f t="array" ref="C10">F10/E10</f>
        <v>0.2222222222</v>
      </c>
      <c r="D10" s="42">
        <v>14.0</v>
      </c>
      <c r="E10" s="42">
        <v>9.0</v>
      </c>
      <c r="F10" s="42">
        <v>2.0</v>
      </c>
      <c r="G10" s="42">
        <f t="array" ref="G10">F10-(H10+I10+J10)</f>
        <v>2</v>
      </c>
      <c r="H10" s="42">
        <v>0.0</v>
      </c>
      <c r="I10" s="42">
        <v>0.0</v>
      </c>
      <c r="J10" s="42">
        <v>0.0</v>
      </c>
      <c r="K10" s="42">
        <v>4.0</v>
      </c>
      <c r="L10" s="42">
        <v>3.0</v>
      </c>
      <c r="M10" s="42">
        <v>5.0</v>
      </c>
      <c r="N10" s="42">
        <f t="array" ref="N10">Y10+Z10</f>
        <v>5</v>
      </c>
      <c r="O10" s="42">
        <v>5.0</v>
      </c>
      <c r="P10" s="44">
        <f t="array" ref="P10">O10/D10</f>
        <v>0.3571428571</v>
      </c>
      <c r="Q10" s="45">
        <f t="array" ref="Q10">(G10*1+H10*2+I10*3+J10*4)/E10</f>
        <v>0.2222222222</v>
      </c>
      <c r="R10" s="45">
        <f t="array" ref="R10">(F10+N10)/D10</f>
        <v>0.5</v>
      </c>
      <c r="S10" s="47">
        <f t="array" ref="S10">R10+Q10</f>
        <v>0.7222222222</v>
      </c>
      <c r="T10" s="166">
        <f t="array" ref="T10">O10/(D10-(F10+N10))</f>
        <v>0.7142857143</v>
      </c>
      <c r="U10" s="49">
        <f t="array" ref="U10">RANK(R10,$R$4:$R$26)</f>
        <v>9</v>
      </c>
      <c r="V10" s="50">
        <f t="array" ref="V10">RANK(S10,$S$4:$S$26)</f>
        <v>10</v>
      </c>
      <c r="W10" s="167">
        <f t="array" ref="W10">RANK(C10,$C$4:$C$26)</f>
        <v>10</v>
      </c>
      <c r="X10" s="196"/>
      <c r="Y10" s="28">
        <v>5.0</v>
      </c>
      <c r="Z10" s="28">
        <v>0.0</v>
      </c>
      <c r="AA10" s="28"/>
      <c r="AB10" s="28">
        <v>0.0</v>
      </c>
      <c r="AC10" s="28"/>
    </row>
    <row r="11" ht="17.25" customHeight="1">
      <c r="A11" s="4" t="s">
        <v>40</v>
      </c>
      <c r="B11" s="42"/>
      <c r="C11" s="200" t="s">
        <v>195</v>
      </c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4"/>
      <c r="Q11" s="45"/>
      <c r="R11" s="45"/>
      <c r="S11" s="47"/>
      <c r="T11" s="166"/>
      <c r="U11" s="49"/>
      <c r="V11" s="50"/>
      <c r="W11" s="167"/>
      <c r="X11" s="196"/>
      <c r="Y11" s="28"/>
      <c r="Z11" s="28"/>
      <c r="AA11" s="28"/>
      <c r="AB11" s="28"/>
      <c r="AC11" s="28"/>
    </row>
    <row r="12" ht="17.25" customHeight="1">
      <c r="A12" s="4" t="s">
        <v>44</v>
      </c>
      <c r="B12" s="42">
        <v>4.0</v>
      </c>
      <c r="C12" s="195">
        <f t="array" ref="C12">F12/E12</f>
        <v>0.5</v>
      </c>
      <c r="D12" s="42">
        <v>13.0</v>
      </c>
      <c r="E12" s="42">
        <v>10.0</v>
      </c>
      <c r="F12" s="42">
        <v>5.0</v>
      </c>
      <c r="G12" s="42">
        <f t="array" ref="G12">F12-(H12+I12+J12)</f>
        <v>5</v>
      </c>
      <c r="H12" s="42">
        <v>0.0</v>
      </c>
      <c r="I12" s="42">
        <v>0.0</v>
      </c>
      <c r="J12" s="42">
        <v>0.0</v>
      </c>
      <c r="K12" s="42">
        <v>4.0</v>
      </c>
      <c r="L12" s="42">
        <v>4.0</v>
      </c>
      <c r="M12" s="42">
        <v>5.0</v>
      </c>
      <c r="N12" s="42">
        <f t="array" ref="N12">Y12+Z12</f>
        <v>3</v>
      </c>
      <c r="O12" s="42">
        <v>1.0</v>
      </c>
      <c r="P12" s="44">
        <f t="array" ref="P12">O12/D12</f>
        <v>0.07692307692</v>
      </c>
      <c r="Q12" s="45">
        <f t="array" ref="Q12">(G12*1+H12*2+I12*3+J12*4)/E12</f>
        <v>0.5</v>
      </c>
      <c r="R12" s="45">
        <f t="array" ref="R12">(F12+N12)/D12</f>
        <v>0.6153846154</v>
      </c>
      <c r="S12" s="47">
        <f t="array" ref="S12">R12+Q12</f>
        <v>1.115384615</v>
      </c>
      <c r="T12" s="166">
        <f t="array" ref="T12">O12/(D12-(F12+N12))</f>
        <v>0.2</v>
      </c>
      <c r="U12" s="49">
        <f t="array" ref="U12">RANK(R12,$R$4:$R$26)</f>
        <v>3</v>
      </c>
      <c r="V12" s="50">
        <f t="array" ref="V12">RANK(S12,$S$4:$S$26)</f>
        <v>4</v>
      </c>
      <c r="W12" s="167">
        <f t="array" ref="W12">RANK(C12,$C$4:$C$26)</f>
        <v>3</v>
      </c>
      <c r="X12" s="196"/>
      <c r="Y12" s="28">
        <v>3.0</v>
      </c>
      <c r="Z12" s="28">
        <v>0.0</v>
      </c>
      <c r="AA12" s="28"/>
      <c r="AB12" s="28">
        <v>0.0</v>
      </c>
      <c r="AC12" s="28"/>
    </row>
    <row r="13" ht="17.25" customHeight="1">
      <c r="A13" s="4" t="s">
        <v>46</v>
      </c>
      <c r="B13" s="42">
        <v>5.0</v>
      </c>
      <c r="C13" s="195">
        <f t="array" ref="C13">F13/E13</f>
        <v>0.3846153846</v>
      </c>
      <c r="D13" s="42">
        <v>16.0</v>
      </c>
      <c r="E13" s="42">
        <v>13.0</v>
      </c>
      <c r="F13" s="42">
        <v>5.0</v>
      </c>
      <c r="G13" s="42">
        <f t="array" ref="G13">F13-(H13+I13+J13)</f>
        <v>5</v>
      </c>
      <c r="H13" s="42">
        <v>0.0</v>
      </c>
      <c r="I13" s="42">
        <v>0.0</v>
      </c>
      <c r="J13" s="42">
        <v>0.0</v>
      </c>
      <c r="K13" s="42">
        <v>5.0</v>
      </c>
      <c r="L13" s="42">
        <v>3.0</v>
      </c>
      <c r="M13" s="42">
        <v>1.0</v>
      </c>
      <c r="N13" s="42">
        <f t="array" ref="N13">Y13+Z13</f>
        <v>2</v>
      </c>
      <c r="O13" s="42">
        <v>0.0</v>
      </c>
      <c r="P13" s="44">
        <f t="array" ref="P13">O13/D13</f>
        <v>0</v>
      </c>
      <c r="Q13" s="45">
        <f t="array" ref="Q13">(G13*1+H13*2+I13*3+J13*4)/E13</f>
        <v>0.3846153846</v>
      </c>
      <c r="R13" s="45">
        <f t="array" ref="R13">(F13+N13)/D13</f>
        <v>0.4375</v>
      </c>
      <c r="S13" s="47">
        <f t="array" ref="S13">R13+Q13</f>
        <v>0.8221153846</v>
      </c>
      <c r="T13" s="166">
        <f t="array" ref="T13">O13/(D13-(F13+N13))</f>
        <v>0</v>
      </c>
      <c r="U13" s="49">
        <f t="array" ref="U13">RANK(R13,$R$4:$R$26)</f>
        <v>12</v>
      </c>
      <c r="V13" s="50">
        <f t="array" ref="V13">RANK(S13,$S$4:$S$26)</f>
        <v>9</v>
      </c>
      <c r="W13" s="167">
        <f t="array" ref="W13">RANK(C13,$C$4:$C$26)</f>
        <v>7</v>
      </c>
      <c r="X13" s="196"/>
      <c r="Y13" s="28">
        <v>2.0</v>
      </c>
      <c r="Z13" s="28">
        <v>0.0</v>
      </c>
      <c r="AA13" s="28"/>
      <c r="AB13" s="28">
        <v>0.0</v>
      </c>
      <c r="AC13" s="28"/>
    </row>
    <row r="14" ht="17.25" customHeight="1">
      <c r="A14" s="4" t="s">
        <v>20</v>
      </c>
      <c r="B14" s="42"/>
      <c r="C14" s="195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4"/>
      <c r="Q14" s="45"/>
      <c r="R14" s="45"/>
      <c r="S14" s="47"/>
      <c r="T14" s="166"/>
      <c r="U14" s="49"/>
      <c r="V14" s="50"/>
      <c r="W14" s="167"/>
      <c r="X14" s="196"/>
      <c r="Y14" s="28"/>
      <c r="Z14" s="28"/>
      <c r="AA14" s="28"/>
      <c r="AB14" s="28"/>
      <c r="AC14" s="28"/>
    </row>
    <row r="15" ht="17.25" customHeight="1">
      <c r="A15" s="4" t="s">
        <v>48</v>
      </c>
      <c r="B15" s="42">
        <v>4.0</v>
      </c>
      <c r="C15" s="195">
        <f t="array" ref="C15">F15/E15</f>
        <v>0</v>
      </c>
      <c r="D15" s="42">
        <v>9.0</v>
      </c>
      <c r="E15" s="42">
        <v>3.0</v>
      </c>
      <c r="F15" s="42">
        <v>0.0</v>
      </c>
      <c r="G15" s="42">
        <f t="array" ref="G15">F15-(H15+I15+J15)</f>
        <v>0</v>
      </c>
      <c r="H15" s="42">
        <v>0.0</v>
      </c>
      <c r="I15" s="42">
        <v>0.0</v>
      </c>
      <c r="J15" s="42">
        <v>0.0</v>
      </c>
      <c r="K15" s="42">
        <v>4.0</v>
      </c>
      <c r="L15" s="42">
        <v>1.0</v>
      </c>
      <c r="M15" s="42">
        <v>2.0</v>
      </c>
      <c r="N15" s="42">
        <f t="array" ref="N15">Y15+Z15</f>
        <v>5</v>
      </c>
      <c r="O15" s="42">
        <v>3.0</v>
      </c>
      <c r="P15" s="44">
        <f t="array" ref="P15">O15/D15</f>
        <v>0.3333333333</v>
      </c>
      <c r="Q15" s="45">
        <f t="array" ref="Q15">(G15*1+H15*2+I15*3+J15*4)/E15</f>
        <v>0</v>
      </c>
      <c r="R15" s="45">
        <f t="array" ref="R15">(F15+N15)/D15</f>
        <v>0.5555555556</v>
      </c>
      <c r="S15" s="47">
        <f t="array" ref="S15">R15+Q15</f>
        <v>0.5555555556</v>
      </c>
      <c r="T15" s="166">
        <f t="array" ref="T15">O15/(D15-(F15+N15))</f>
        <v>0.75</v>
      </c>
      <c r="U15" s="49">
        <f t="array" ref="U15">RANK(R15,$R$4:$R$26)</f>
        <v>7</v>
      </c>
      <c r="V15" s="50">
        <f t="array" ref="V15">RANK(S15,$S$4:$S$26)</f>
        <v>14</v>
      </c>
      <c r="W15" s="167">
        <f t="array" ref="W15">RANK(C15,$C$4:$C$26)</f>
        <v>15</v>
      </c>
      <c r="X15" s="196"/>
      <c r="Y15" s="28">
        <v>4.0</v>
      </c>
      <c r="Z15" s="28">
        <v>1.0</v>
      </c>
      <c r="AA15" s="28"/>
      <c r="AB15" s="28">
        <v>0.0</v>
      </c>
      <c r="AC15" s="28"/>
    </row>
    <row r="16" ht="17.25" customHeight="1">
      <c r="A16" s="4" t="s">
        <v>22</v>
      </c>
      <c r="B16" s="42">
        <v>3.0</v>
      </c>
      <c r="C16" s="195">
        <f t="array" ref="C16">F16/E16</f>
        <v>0.5</v>
      </c>
      <c r="D16" s="42">
        <v>7.0</v>
      </c>
      <c r="E16" s="42">
        <v>6.0</v>
      </c>
      <c r="F16" s="42">
        <v>3.0</v>
      </c>
      <c r="G16" s="42">
        <f t="array" ref="G16">F16-(H16+I16+J16)</f>
        <v>3</v>
      </c>
      <c r="H16" s="42">
        <v>0.0</v>
      </c>
      <c r="I16" s="42">
        <v>0.0</v>
      </c>
      <c r="J16" s="42">
        <v>0.0</v>
      </c>
      <c r="K16" s="42">
        <v>3.0</v>
      </c>
      <c r="L16" s="42">
        <v>0.0</v>
      </c>
      <c r="M16" s="42">
        <v>2.0</v>
      </c>
      <c r="N16" s="42">
        <f t="array" ref="N16">Y16+Z16</f>
        <v>1</v>
      </c>
      <c r="O16" s="42">
        <v>1.0</v>
      </c>
      <c r="P16" s="44">
        <f t="array" ref="P16">O16/D16</f>
        <v>0.1428571429</v>
      </c>
      <c r="Q16" s="45">
        <f t="array" ref="Q16">(G16*1+H16*2+I16*3+J16*4)/E16</f>
        <v>0.5</v>
      </c>
      <c r="R16" s="45">
        <f t="array" ref="R16">(F16+N16)/D16</f>
        <v>0.5714285714</v>
      </c>
      <c r="S16" s="47">
        <f t="array" ref="S16">R16+Q16</f>
        <v>1.071428571</v>
      </c>
      <c r="T16" s="166">
        <f t="array" ref="T16">O16/(D16-(F16+N16))</f>
        <v>0.3333333333</v>
      </c>
      <c r="U16" s="49">
        <f t="array" ref="U16">RANK(R16,$R$4:$R$26)</f>
        <v>6</v>
      </c>
      <c r="V16" s="50">
        <f t="array" ref="V16">RANK(S16,$S$4:$S$26)</f>
        <v>5</v>
      </c>
      <c r="W16" s="167">
        <f t="array" ref="W16">RANK(C16,$C$4:$C$26)</f>
        <v>3</v>
      </c>
      <c r="X16" s="196"/>
      <c r="Y16" s="28">
        <v>1.0</v>
      </c>
      <c r="Z16" s="28">
        <v>0.0</v>
      </c>
      <c r="AA16" s="28"/>
      <c r="AB16" s="28"/>
      <c r="AC16" s="28"/>
    </row>
    <row r="17" ht="17.25" customHeight="1">
      <c r="A17" s="4" t="s">
        <v>23</v>
      </c>
      <c r="B17" s="42">
        <v>4.0</v>
      </c>
      <c r="C17" s="195">
        <f t="array" ref="C17">F17/E17</f>
        <v>0.2</v>
      </c>
      <c r="D17" s="42">
        <v>8.0</v>
      </c>
      <c r="E17" s="42">
        <v>5.0</v>
      </c>
      <c r="F17" s="42">
        <v>1.0</v>
      </c>
      <c r="G17" s="42">
        <f t="array" ref="G17">F17-(H17+I17+J17)</f>
        <v>1</v>
      </c>
      <c r="H17" s="42">
        <v>0.0</v>
      </c>
      <c r="I17" s="42">
        <v>0.0</v>
      </c>
      <c r="J17" s="42">
        <v>0.0</v>
      </c>
      <c r="K17" s="42">
        <v>3.0</v>
      </c>
      <c r="L17" s="42">
        <v>2.0</v>
      </c>
      <c r="M17" s="42">
        <v>5.0</v>
      </c>
      <c r="N17" s="42">
        <f t="array" ref="N17">Y17+Z17</f>
        <v>2</v>
      </c>
      <c r="O17" s="42">
        <v>3.0</v>
      </c>
      <c r="P17" s="44">
        <f t="array" ref="P17">O17/D17</f>
        <v>0.375</v>
      </c>
      <c r="Q17" s="45">
        <f t="array" ref="Q17">(G17*1+H17*2+I17*3+J17*4)/E17</f>
        <v>0.2</v>
      </c>
      <c r="R17" s="45">
        <f t="array" ref="R17">(F17+N17)/D17</f>
        <v>0.375</v>
      </c>
      <c r="S17" s="47">
        <f t="array" ref="S17">R17+Q17</f>
        <v>0.575</v>
      </c>
      <c r="T17" s="166">
        <f t="array" ref="T17">O17/(D17-(F17+N17))</f>
        <v>0.6</v>
      </c>
      <c r="U17" s="49">
        <f t="array" ref="U17">RANK(R17,$R$4:$R$26)</f>
        <v>15</v>
      </c>
      <c r="V17" s="50">
        <f t="array" ref="V17">RANK(S17,$S$4:$S$26)</f>
        <v>13</v>
      </c>
      <c r="W17" s="167">
        <f t="array" ref="W17">RANK(C17,$C$4:$C$26)</f>
        <v>11</v>
      </c>
      <c r="X17" s="196"/>
      <c r="Y17" s="28">
        <v>0.0</v>
      </c>
      <c r="Z17" s="28">
        <v>2.0</v>
      </c>
      <c r="AA17" s="28"/>
      <c r="AB17" s="28"/>
      <c r="AC17" s="28"/>
    </row>
    <row r="18" ht="17.25" customHeight="1">
      <c r="A18" s="4" t="s">
        <v>47</v>
      </c>
      <c r="B18" s="42">
        <v>2.0</v>
      </c>
      <c r="C18" s="195">
        <f t="array" ref="C18">F18/E18</f>
        <v>0.25</v>
      </c>
      <c r="D18" s="42">
        <v>5.0</v>
      </c>
      <c r="E18" s="42">
        <v>4.0</v>
      </c>
      <c r="F18" s="42">
        <v>1.0</v>
      </c>
      <c r="G18" s="42">
        <f t="array" ref="G18">F18-(H18+I18+J18)</f>
        <v>0</v>
      </c>
      <c r="H18" s="42">
        <v>1.0</v>
      </c>
      <c r="I18" s="42">
        <v>0.0</v>
      </c>
      <c r="J18" s="42">
        <v>0.0</v>
      </c>
      <c r="K18" s="42">
        <v>3.0</v>
      </c>
      <c r="L18" s="42">
        <v>1.0</v>
      </c>
      <c r="M18" s="42">
        <v>2.0</v>
      </c>
      <c r="N18" s="42">
        <f t="array" ref="N18">Y18+Z18</f>
        <v>1</v>
      </c>
      <c r="O18" s="42">
        <v>0.0</v>
      </c>
      <c r="P18" s="44">
        <f t="array" ref="P18">O18/D18</f>
        <v>0</v>
      </c>
      <c r="Q18" s="45">
        <f t="array" ref="Q18">(G18*1+H18*2+I18*3+J18*4)/E18</f>
        <v>0.5</v>
      </c>
      <c r="R18" s="45">
        <f t="array" ref="R18">(F18+N18)/D18</f>
        <v>0.4</v>
      </c>
      <c r="S18" s="47">
        <f t="array" ref="S18">R18+Q18</f>
        <v>0.9</v>
      </c>
      <c r="T18" s="166">
        <f t="array" ref="T18">O18/(D18-(F18+N18))</f>
        <v>0</v>
      </c>
      <c r="U18" s="49">
        <f t="array" ref="U18">RANK(R18,$R$4:$R$26)</f>
        <v>14</v>
      </c>
      <c r="V18" s="50">
        <f t="array" ref="V18">RANK(S18,$S$4:$S$26)</f>
        <v>8</v>
      </c>
      <c r="W18" s="167">
        <f t="array" ref="W18">RANK(C18,$C$4:$C$26)</f>
        <v>9</v>
      </c>
      <c r="X18" s="196"/>
      <c r="Y18" s="28">
        <v>1.0</v>
      </c>
      <c r="Z18" s="28">
        <v>0.0</v>
      </c>
      <c r="AA18" s="28"/>
      <c r="AB18" s="28">
        <v>0.0</v>
      </c>
      <c r="AC18" s="28"/>
    </row>
    <row r="19" ht="17.25" customHeight="1">
      <c r="A19" s="4" t="s">
        <v>49</v>
      </c>
      <c r="B19" s="42">
        <v>4.0</v>
      </c>
      <c r="C19" s="195">
        <f t="array" ref="C19">F19/E19</f>
        <v>0</v>
      </c>
      <c r="D19" s="42">
        <v>6.0</v>
      </c>
      <c r="E19" s="42">
        <v>5.0</v>
      </c>
      <c r="F19" s="42">
        <v>0.0</v>
      </c>
      <c r="G19" s="42">
        <f t="array" ref="G19">F19-(H19+I19+J19)</f>
        <v>0</v>
      </c>
      <c r="H19" s="42">
        <v>0.0</v>
      </c>
      <c r="I19" s="42">
        <v>0.0</v>
      </c>
      <c r="J19" s="42">
        <v>0.0</v>
      </c>
      <c r="K19" s="42">
        <v>0.0</v>
      </c>
      <c r="L19" s="42">
        <v>0.0</v>
      </c>
      <c r="M19" s="42">
        <v>1.0</v>
      </c>
      <c r="N19" s="42">
        <f t="array" ref="N19">Y19+Z19</f>
        <v>1</v>
      </c>
      <c r="O19" s="42">
        <v>2.0</v>
      </c>
      <c r="P19" s="44">
        <f t="array" ref="P19">O19/D19</f>
        <v>0.3333333333</v>
      </c>
      <c r="Q19" s="45">
        <f t="array" ref="Q19">(G19*1+H19*2+I19*3+J19*4)/E19</f>
        <v>0</v>
      </c>
      <c r="R19" s="45">
        <f t="array" ref="R19">(F19+N19)/D19</f>
        <v>0.1666666667</v>
      </c>
      <c r="S19" s="47">
        <f t="array" ref="S19">R19+Q19</f>
        <v>0.1666666667</v>
      </c>
      <c r="T19" s="166">
        <f t="array" ref="T19">O19/(D19-(F19+N19))</f>
        <v>0.4</v>
      </c>
      <c r="U19" s="49">
        <f t="array" ref="U19">RANK(R19,$R$4:$R$26)</f>
        <v>18</v>
      </c>
      <c r="V19" s="50">
        <f t="array" ref="V19">RANK(S19,$S$4:$S$26)</f>
        <v>18</v>
      </c>
      <c r="W19" s="167">
        <f t="array" ref="W19">RANK(C19,$C$4:$C$26)</f>
        <v>15</v>
      </c>
      <c r="X19" s="196"/>
      <c r="Y19" s="28">
        <v>1.0</v>
      </c>
      <c r="Z19" s="28">
        <v>0.0</v>
      </c>
      <c r="AA19" s="28"/>
      <c r="AB19" s="28">
        <v>0.0</v>
      </c>
      <c r="AC19" s="28"/>
    </row>
    <row r="20" ht="17.25" customHeight="1">
      <c r="A20" s="4" t="s">
        <v>45</v>
      </c>
      <c r="B20" s="42">
        <v>3.0</v>
      </c>
      <c r="C20" s="195">
        <f t="array" ref="C20">F20/E20</f>
        <v>0.4285714286</v>
      </c>
      <c r="D20" s="42">
        <v>7.0</v>
      </c>
      <c r="E20" s="42">
        <v>7.0</v>
      </c>
      <c r="F20" s="42">
        <v>3.0</v>
      </c>
      <c r="G20" s="42">
        <f t="array" ref="G20">F20-(H20+I20+J20)</f>
        <v>2</v>
      </c>
      <c r="H20" s="42">
        <v>1.0</v>
      </c>
      <c r="I20" s="42">
        <v>0.0</v>
      </c>
      <c r="J20" s="42">
        <v>0.0</v>
      </c>
      <c r="K20" s="42">
        <v>1.0</v>
      </c>
      <c r="L20" s="42">
        <v>5.0</v>
      </c>
      <c r="M20" s="42">
        <v>1.0</v>
      </c>
      <c r="N20" s="42">
        <f t="array" ref="N20">Y20+Z20</f>
        <v>0</v>
      </c>
      <c r="O20" s="42">
        <v>1.0</v>
      </c>
      <c r="P20" s="44">
        <f t="array" ref="P20">O20/D20</f>
        <v>0.1428571429</v>
      </c>
      <c r="Q20" s="45">
        <f t="array" ref="Q20">(G20*1+H20*2+I20*3+J20*4)/E20</f>
        <v>0.5714285714</v>
      </c>
      <c r="R20" s="45">
        <f t="array" ref="R20">(F20+N20)/D20</f>
        <v>0.4285714286</v>
      </c>
      <c r="S20" s="47">
        <f t="array" ref="S20">R20+Q20</f>
        <v>1</v>
      </c>
      <c r="T20" s="166">
        <f t="array" ref="T20">O20/(D20-(F20+N20))</f>
        <v>0.25</v>
      </c>
      <c r="U20" s="49">
        <f t="array" ref="U20">RANK(R20,$R$4:$R$26)</f>
        <v>13</v>
      </c>
      <c r="V20" s="50">
        <f t="array" ref="V20">RANK(S20,$S$4:$S$26)</f>
        <v>7</v>
      </c>
      <c r="W20" s="167">
        <f t="array" ref="W20">RANK(C20,$C$4:$C$26)</f>
        <v>6</v>
      </c>
      <c r="X20" s="196"/>
      <c r="Y20" s="28">
        <v>0.0</v>
      </c>
      <c r="Z20" s="28">
        <v>0.0</v>
      </c>
      <c r="AA20" s="28"/>
      <c r="AB20" s="28"/>
      <c r="AC20" s="28"/>
    </row>
    <row r="21" ht="17.25" customHeight="1">
      <c r="A21" s="4" t="s">
        <v>24</v>
      </c>
      <c r="B21" s="42">
        <v>3.0</v>
      </c>
      <c r="C21" s="195">
        <f t="array" ref="C21">F21/E21</f>
        <v>0.6</v>
      </c>
      <c r="D21" s="42">
        <v>5.0</v>
      </c>
      <c r="E21" s="42">
        <v>5.0</v>
      </c>
      <c r="F21" s="42">
        <v>3.0</v>
      </c>
      <c r="G21" s="42">
        <f t="array" ref="G21">F21-(H21+I21+J21)</f>
        <v>1</v>
      </c>
      <c r="H21" s="42">
        <v>1.0</v>
      </c>
      <c r="I21" s="42">
        <v>1.0</v>
      </c>
      <c r="J21" s="42">
        <v>0.0</v>
      </c>
      <c r="K21" s="42">
        <v>3.0</v>
      </c>
      <c r="L21" s="42">
        <v>3.0</v>
      </c>
      <c r="M21" s="42">
        <v>1.0</v>
      </c>
      <c r="N21" s="42">
        <f t="array" ref="N21">Y21+Z21</f>
        <v>0</v>
      </c>
      <c r="O21" s="42">
        <v>1.0</v>
      </c>
      <c r="P21" s="44">
        <f t="array" ref="P21">O21/D21</f>
        <v>0.2</v>
      </c>
      <c r="Q21" s="45">
        <f t="array" ref="Q21">(G21*1+H21*2+I21*3+J21*4)/E21</f>
        <v>1.2</v>
      </c>
      <c r="R21" s="45">
        <f t="array" ref="R21">(F21+N21)/D21</f>
        <v>0.6</v>
      </c>
      <c r="S21" s="47">
        <f t="array" ref="S21">R21+Q21</f>
        <v>1.8</v>
      </c>
      <c r="T21" s="166">
        <f t="array" ref="T21">O21/(D21-(F21+N21))</f>
        <v>0.5</v>
      </c>
      <c r="U21" s="49">
        <f t="array" ref="U21">RANK(R21,$R$4:$R$26)</f>
        <v>4</v>
      </c>
      <c r="V21" s="50">
        <f t="array" ref="V21">RANK(S21,$S$4:$S$26)</f>
        <v>1</v>
      </c>
      <c r="W21" s="167">
        <f t="array" ref="W21">RANK(C21,$C$4:$C$26)</f>
        <v>1</v>
      </c>
      <c r="X21" s="196"/>
      <c r="Y21" s="28">
        <v>0.0</v>
      </c>
      <c r="Z21" s="28">
        <v>0.0</v>
      </c>
      <c r="AA21" s="28"/>
      <c r="AB21" s="28">
        <v>0.0</v>
      </c>
      <c r="AC21" s="28"/>
    </row>
    <row r="22" ht="17.25" customHeight="1">
      <c r="A22" s="4" t="s">
        <v>56</v>
      </c>
      <c r="B22" s="42">
        <v>1.0</v>
      </c>
      <c r="C22" s="195">
        <f t="array" ref="C22">F22/E22</f>
        <v>0</v>
      </c>
      <c r="D22" s="42">
        <v>2.0</v>
      </c>
      <c r="E22" s="42">
        <v>1.0</v>
      </c>
      <c r="F22" s="42">
        <v>0.0</v>
      </c>
      <c r="G22" s="42">
        <v>0.0</v>
      </c>
      <c r="H22" s="42">
        <v>0.0</v>
      </c>
      <c r="I22" s="42">
        <v>0.0</v>
      </c>
      <c r="J22" s="42">
        <v>0.0</v>
      </c>
      <c r="K22" s="42">
        <v>0.0</v>
      </c>
      <c r="L22" s="42">
        <v>0.0</v>
      </c>
      <c r="M22" s="42">
        <v>1.0</v>
      </c>
      <c r="N22" s="42">
        <f t="array" ref="N22">Y22+Z22</f>
        <v>1</v>
      </c>
      <c r="O22" s="42">
        <v>0.0</v>
      </c>
      <c r="P22" s="44">
        <f t="array" ref="P22">O22/D22</f>
        <v>0</v>
      </c>
      <c r="Q22" s="45">
        <f t="array" ref="Q22">(G22*1+H22*2+I22*3+J22*4)/E22</f>
        <v>0</v>
      </c>
      <c r="R22" s="45">
        <f t="array" ref="R22">(F22+N22)/D22</f>
        <v>0.5</v>
      </c>
      <c r="S22" s="47">
        <f t="array" ref="S22">R22+Q22</f>
        <v>0.5</v>
      </c>
      <c r="T22" s="166">
        <f t="array" ref="T22">O22/(D22-(F22+N22))</f>
        <v>0</v>
      </c>
      <c r="U22" s="49">
        <f t="array" ref="U22">RANK(R22,$R$4:$R$26)</f>
        <v>9</v>
      </c>
      <c r="V22" s="50">
        <f t="array" ref="V22">RANK(S22,$S$4:$S$26)</f>
        <v>15</v>
      </c>
      <c r="W22" s="167">
        <f t="array" ref="W22">RANK(C22,$C$4:$C$26)</f>
        <v>15</v>
      </c>
      <c r="X22" s="196"/>
      <c r="Y22" s="28">
        <v>1.0</v>
      </c>
      <c r="Z22" s="28">
        <v>0.0</v>
      </c>
      <c r="AA22" s="28"/>
      <c r="AB22" s="28"/>
      <c r="AC22" s="28"/>
    </row>
    <row r="23" ht="17.25" customHeight="1">
      <c r="A23" s="4" t="s">
        <v>53</v>
      </c>
      <c r="B23" s="42">
        <v>4.0</v>
      </c>
      <c r="C23" s="195">
        <f t="array" ref="C23">F23/E23</f>
        <v>0.2857142857</v>
      </c>
      <c r="D23" s="42">
        <v>12.0</v>
      </c>
      <c r="E23" s="42">
        <v>7.0</v>
      </c>
      <c r="F23" s="42">
        <v>2.0</v>
      </c>
      <c r="G23" s="42">
        <f t="array" ref="G23">F23-(H23+I23+J23)</f>
        <v>1</v>
      </c>
      <c r="H23" s="42">
        <v>1.0</v>
      </c>
      <c r="I23" s="42">
        <v>0.0</v>
      </c>
      <c r="J23" s="42">
        <v>0.0</v>
      </c>
      <c r="K23" s="42">
        <v>2.0</v>
      </c>
      <c r="L23" s="42">
        <v>0.0</v>
      </c>
      <c r="M23" s="42">
        <v>1.0</v>
      </c>
      <c r="N23" s="42">
        <f t="array" ref="N23">Y23+Z23</f>
        <v>5</v>
      </c>
      <c r="O23" s="42">
        <v>3.0</v>
      </c>
      <c r="P23" s="44">
        <f t="array" ref="P23">O23/D23</f>
        <v>0.25</v>
      </c>
      <c r="Q23" s="45">
        <f t="array" ref="Q23">(G23*1+H23*2+I23*3+J23*4)/E23</f>
        <v>0.4285714286</v>
      </c>
      <c r="R23" s="45">
        <f t="array" ref="R23">(F23+N23)/D23</f>
        <v>0.5833333333</v>
      </c>
      <c r="S23" s="47">
        <f t="array" ref="S23">R23+Q23</f>
        <v>1.011904762</v>
      </c>
      <c r="T23" s="166">
        <f t="array" ref="T23">O23/(D23-(F23+N23))</f>
        <v>0.6</v>
      </c>
      <c r="U23" s="49">
        <f t="array" ref="U23">RANK(R23,$R$4:$R$26)</f>
        <v>5</v>
      </c>
      <c r="V23" s="50">
        <f t="array" ref="V23">RANK(S23,$S$4:$S$26)</f>
        <v>6</v>
      </c>
      <c r="W23" s="167">
        <f t="array" ref="W23">RANK(C23,$C$4:$C$26)</f>
        <v>8</v>
      </c>
      <c r="X23" s="196"/>
      <c r="Y23" s="28">
        <v>5.0</v>
      </c>
      <c r="Z23" s="28">
        <v>0.0</v>
      </c>
      <c r="AA23" s="28"/>
      <c r="AB23" s="28"/>
      <c r="AC23" s="28"/>
    </row>
    <row r="24" ht="17.25" customHeight="1">
      <c r="A24" s="4" t="s">
        <v>21</v>
      </c>
      <c r="B24" s="42">
        <v>7.0</v>
      </c>
      <c r="C24" s="195">
        <f t="array" ref="C24">F24/E24</f>
        <v>0.5</v>
      </c>
      <c r="D24" s="42">
        <v>16.0</v>
      </c>
      <c r="E24" s="42">
        <v>12.0</v>
      </c>
      <c r="F24" s="42">
        <v>6.0</v>
      </c>
      <c r="G24" s="42">
        <f t="array" ref="G24">F24-(H24+I24+J24)</f>
        <v>5</v>
      </c>
      <c r="H24" s="42">
        <v>1.0</v>
      </c>
      <c r="I24" s="42">
        <v>0.0</v>
      </c>
      <c r="J24" s="42">
        <v>0.0</v>
      </c>
      <c r="K24" s="42">
        <v>6.0</v>
      </c>
      <c r="L24" s="42">
        <v>2.0</v>
      </c>
      <c r="M24" s="42">
        <v>9.0</v>
      </c>
      <c r="N24" s="42">
        <f t="array" ref="N24">Y24+Z24</f>
        <v>4</v>
      </c>
      <c r="O24" s="42">
        <v>0.0</v>
      </c>
      <c r="P24" s="44">
        <f t="array" ref="P24">O24/D24</f>
        <v>0</v>
      </c>
      <c r="Q24" s="45">
        <f t="array" ref="Q24">(G24*1+H24*2+I24*3+J24*4)/E24</f>
        <v>0.5833333333</v>
      </c>
      <c r="R24" s="45">
        <f t="array" ref="R24">(F24+N24)/D24</f>
        <v>0.625</v>
      </c>
      <c r="S24" s="47">
        <f t="array" ref="S24">R24+Q24</f>
        <v>1.208333333</v>
      </c>
      <c r="T24" s="166">
        <f t="array" ref="T24">O24/(D24-(F24+N24))</f>
        <v>0</v>
      </c>
      <c r="U24" s="49">
        <f t="array" ref="U24">RANK(R24,$R$4:$R$26)</f>
        <v>2</v>
      </c>
      <c r="V24" s="50">
        <f t="array" ref="V24">RANK(S24,$S$4:$S$26)</f>
        <v>3</v>
      </c>
      <c r="W24" s="167">
        <f t="array" ref="W24">RANK(C24,$C$4:$C$26)</f>
        <v>3</v>
      </c>
      <c r="X24" s="196"/>
      <c r="Y24" s="28">
        <v>3.0</v>
      </c>
      <c r="Z24" s="28">
        <v>1.0</v>
      </c>
      <c r="AA24" s="28"/>
      <c r="AB24" s="28">
        <v>0.0</v>
      </c>
      <c r="AC24" s="28"/>
    </row>
    <row r="25" ht="17.25" customHeight="1">
      <c r="A25" s="4" t="s">
        <v>50</v>
      </c>
      <c r="B25" s="42"/>
      <c r="C25" s="195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4"/>
      <c r="Q25" s="45"/>
      <c r="R25" s="45"/>
      <c r="S25" s="47"/>
      <c r="T25" s="166"/>
      <c r="U25" s="49"/>
      <c r="V25" s="50"/>
      <c r="W25" s="167"/>
      <c r="X25" s="196"/>
      <c r="Y25" s="28"/>
      <c r="Z25" s="28"/>
      <c r="AA25" s="28"/>
      <c r="AB25" s="28"/>
      <c r="AC25" s="28"/>
    </row>
    <row r="26" ht="17.25" customHeight="1">
      <c r="A26" s="4" t="s">
        <v>51</v>
      </c>
      <c r="B26" s="42">
        <v>5.0</v>
      </c>
      <c r="C26" s="195">
        <f t="array" ref="C26">F26/E26</f>
        <v>0.1111111111</v>
      </c>
      <c r="D26" s="42">
        <v>13.0</v>
      </c>
      <c r="E26" s="42">
        <v>9.0</v>
      </c>
      <c r="F26" s="42">
        <v>1.0</v>
      </c>
      <c r="G26" s="42">
        <f t="array" ref="G26">F26-(H26+I26+J26)</f>
        <v>1</v>
      </c>
      <c r="H26" s="42">
        <v>0.0</v>
      </c>
      <c r="I26" s="42">
        <v>0.0</v>
      </c>
      <c r="J26" s="42">
        <v>0.0</v>
      </c>
      <c r="K26" s="42">
        <v>3.0</v>
      </c>
      <c r="L26" s="42">
        <v>2.0</v>
      </c>
      <c r="M26" s="42">
        <v>5.0</v>
      </c>
      <c r="N26" s="42">
        <f t="array" ref="N26">Y26+Z26</f>
        <v>3</v>
      </c>
      <c r="O26" s="42">
        <v>2.0</v>
      </c>
      <c r="P26" s="44">
        <f t="array" ref="P26">O26/D26</f>
        <v>0.1538461538</v>
      </c>
      <c r="Q26" s="45">
        <f t="array" ref="Q26">(G26*1+H26*2+I26*3+J26*4)/E26</f>
        <v>0.1111111111</v>
      </c>
      <c r="R26" s="45">
        <f t="array" ref="R26">(F26+N26)/D26</f>
        <v>0.3076923077</v>
      </c>
      <c r="S26" s="47">
        <f t="array" ref="S26">R26+Q26</f>
        <v>0.4188034188</v>
      </c>
      <c r="T26" s="166">
        <f t="array" ref="T26">O26/(D26-(F26+N26))</f>
        <v>0.2222222222</v>
      </c>
      <c r="U26" s="49">
        <f t="array" ref="U26">RANK(R26,$R$4:$R$26)</f>
        <v>16</v>
      </c>
      <c r="V26" s="50">
        <f t="array" ref="V26">RANK(S26,$S$4:$S$26)</f>
        <v>16</v>
      </c>
      <c r="W26" s="167">
        <f t="array" ref="W26">RANK(C26,$C$4:$C$26)</f>
        <v>13</v>
      </c>
      <c r="X26" s="196"/>
      <c r="Y26" s="28">
        <v>3.0</v>
      </c>
      <c r="Z26" s="28">
        <v>0.0</v>
      </c>
      <c r="AA26" s="28"/>
      <c r="AB26" s="28">
        <v>0.0</v>
      </c>
      <c r="AC26" s="28"/>
    </row>
    <row r="27" ht="17.25" customHeight="1">
      <c r="A27" s="61" t="s">
        <v>121</v>
      </c>
      <c r="B27" s="79"/>
      <c r="C27" s="125">
        <f t="array" ref="C27">F27/E27</f>
        <v>0.3149606299</v>
      </c>
      <c r="D27" s="79">
        <f t="array" ref="D27">SUM(D4:D26)</f>
        <v>181</v>
      </c>
      <c r="E27" s="79">
        <f t="array" ref="E27">SUM(E4:E26)</f>
        <v>127</v>
      </c>
      <c r="F27" s="79">
        <f t="array" ref="F27">SUM(F4:F26)</f>
        <v>40</v>
      </c>
      <c r="G27" s="79">
        <f t="array" ref="G27">SUM(G4:G26)</f>
        <v>33</v>
      </c>
      <c r="H27" s="79">
        <f t="array" ref="H27">SUM(H4:H26)</f>
        <v>5</v>
      </c>
      <c r="I27" s="79">
        <f t="array" ref="I27">SUM(I4:I26)</f>
        <v>2</v>
      </c>
      <c r="J27" s="79">
        <f t="array" ref="J27">SUM(J4:J26)</f>
        <v>0</v>
      </c>
      <c r="K27" s="79">
        <f t="array" ref="K27">SUM(K4:K26)</f>
        <v>53</v>
      </c>
      <c r="L27" s="79">
        <f t="array" ref="L27">SUM(L4:L26)</f>
        <v>32</v>
      </c>
      <c r="M27" s="79">
        <f t="array" ref="M27">SUM(M4:M26)</f>
        <v>53</v>
      </c>
      <c r="N27" s="79">
        <f t="array" ref="N27">SUM(N4:N26)</f>
        <v>50</v>
      </c>
      <c r="O27" s="79">
        <f t="array" ref="O27">SUM(O4:O26)</f>
        <v>37</v>
      </c>
      <c r="P27" s="64">
        <f t="array" ref="P27">O27/D27</f>
        <v>0.2044198895</v>
      </c>
      <c r="Q27" s="125"/>
      <c r="R27" s="125"/>
      <c r="S27" s="122"/>
      <c r="T27" s="63"/>
      <c r="U27" s="63"/>
      <c r="V27" s="63"/>
      <c r="W27" s="63"/>
      <c r="X27" s="141"/>
      <c r="Y27" s="173">
        <f t="array" ref="Y27">SUM(Y4:Y26)</f>
        <v>41</v>
      </c>
      <c r="Z27" s="173">
        <f t="array" ref="Z27">SUM(Z4:Z26)</f>
        <v>9</v>
      </c>
      <c r="AA27" s="173">
        <f t="array" ref="AA27">SUM(AA4:AA26)</f>
        <v>0</v>
      </c>
      <c r="AB27" s="173">
        <f t="array" ref="AB27">SUM(AB4:AB26)</f>
        <v>0</v>
      </c>
      <c r="AC27" s="173">
        <f t="array" ref="AC27">SUM(AC4:AC26)</f>
        <v>0</v>
      </c>
    </row>
    <row r="28" ht="17.25" customHeight="1">
      <c r="A28" s="132"/>
      <c r="B28" s="133"/>
      <c r="C28" s="134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4"/>
      <c r="R28" s="134"/>
      <c r="S28" s="135"/>
      <c r="T28" s="65"/>
      <c r="U28" s="65"/>
      <c r="V28" s="65"/>
      <c r="W28" s="65"/>
      <c r="X28" s="36"/>
      <c r="Y28" s="65"/>
      <c r="Z28" s="65"/>
      <c r="AA28" s="65"/>
      <c r="AB28" s="65"/>
      <c r="AC28" s="65"/>
    </row>
    <row r="29" ht="17.25" customHeight="1">
      <c r="A29" s="136" t="s">
        <v>122</v>
      </c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39"/>
      <c r="T29" s="39"/>
      <c r="U29" s="39"/>
      <c r="V29" s="39"/>
      <c r="W29" s="39"/>
      <c r="X29" s="36"/>
      <c r="Y29" s="39"/>
      <c r="Z29" s="39"/>
      <c r="AA29" s="36"/>
      <c r="AB29" s="36"/>
      <c r="AC29" s="36"/>
    </row>
    <row r="30" ht="34.5" customHeight="1">
      <c r="A30" s="4" t="s">
        <v>1</v>
      </c>
      <c r="B30" s="4" t="s">
        <v>104</v>
      </c>
      <c r="C30" s="4" t="s">
        <v>123</v>
      </c>
      <c r="D30" s="4" t="s">
        <v>124</v>
      </c>
      <c r="E30" s="4" t="s">
        <v>125</v>
      </c>
      <c r="F30" s="4" t="s">
        <v>126</v>
      </c>
      <c r="G30" s="4" t="s">
        <v>106</v>
      </c>
      <c r="H30" s="4" t="s">
        <v>2</v>
      </c>
      <c r="I30" s="4" t="s">
        <v>127</v>
      </c>
      <c r="J30" s="4" t="s">
        <v>128</v>
      </c>
      <c r="K30" s="4" t="s">
        <v>129</v>
      </c>
      <c r="L30" s="4" t="s">
        <v>130</v>
      </c>
      <c r="M30" s="4" t="s">
        <v>4</v>
      </c>
      <c r="N30" s="4" t="s">
        <v>131</v>
      </c>
      <c r="O30" s="4" t="s">
        <v>132</v>
      </c>
      <c r="P30" s="4" t="s">
        <v>3</v>
      </c>
      <c r="Q30" s="4" t="s">
        <v>6</v>
      </c>
      <c r="R30" s="4" t="s">
        <v>5</v>
      </c>
      <c r="S30" s="4" t="s">
        <v>183</v>
      </c>
      <c r="T30" s="4" t="s">
        <v>134</v>
      </c>
      <c r="U30" s="4" t="s">
        <v>193</v>
      </c>
      <c r="V30" s="4" t="s">
        <v>7</v>
      </c>
      <c r="W30" s="4" t="s">
        <v>184</v>
      </c>
      <c r="X30" s="141"/>
      <c r="Y30" s="4" t="s">
        <v>185</v>
      </c>
      <c r="Z30" s="4" t="s">
        <v>186</v>
      </c>
      <c r="AA30" s="41"/>
      <c r="AB30" s="36"/>
      <c r="AC30" s="36"/>
    </row>
    <row r="31" ht="17.25" customHeight="1">
      <c r="A31" s="4" t="s">
        <v>42</v>
      </c>
      <c r="B31" s="42">
        <v>1.0</v>
      </c>
      <c r="C31" s="42">
        <v>0.0</v>
      </c>
      <c r="D31" s="42">
        <v>0.0</v>
      </c>
      <c r="E31" s="42">
        <v>0.0</v>
      </c>
      <c r="F31" s="42">
        <v>4.0</v>
      </c>
      <c r="G31" s="42">
        <v>2.0</v>
      </c>
      <c r="H31" s="70">
        <v>0.3333333</v>
      </c>
      <c r="I31" s="42">
        <v>1.0</v>
      </c>
      <c r="J31" s="42">
        <v>0.0</v>
      </c>
      <c r="K31" s="42">
        <v>1.0</v>
      </c>
      <c r="L31" s="42">
        <v>1.0</v>
      </c>
      <c r="M31" s="42">
        <v>1.0</v>
      </c>
      <c r="N31" s="42">
        <v>0.0</v>
      </c>
      <c r="O31" s="42">
        <v>0.0</v>
      </c>
      <c r="P31" s="71">
        <f t="array" ref="P31">O31*9/H31</f>
        <v>0</v>
      </c>
      <c r="Q31" s="72">
        <f t="array" ref="Q31">(K31+L31)/H31</f>
        <v>6.0000006</v>
      </c>
      <c r="R31" s="73">
        <f t="array" ref="R31">I31/H31</f>
        <v>3.0000003</v>
      </c>
      <c r="S31" s="73">
        <f t="array" ref="S31">H31/B31</f>
        <v>0.3333333</v>
      </c>
      <c r="T31" s="72">
        <f t="array" ref="T31">M31/H31</f>
        <v>3.0000003</v>
      </c>
      <c r="U31" s="75" t="str">
        <f t="array" ref="U31">O31/N31</f>
        <v>#DIV/0!</v>
      </c>
      <c r="V31" s="72">
        <f t="array" ref="V31">(I31+K31+L31)/H31</f>
        <v>9.0000009</v>
      </c>
      <c r="W31" s="182">
        <f t="array" ref="W31">(L31+K31)/F31*100</f>
        <v>50</v>
      </c>
      <c r="X31" s="199"/>
      <c r="Y31" s="30">
        <v>0.0</v>
      </c>
      <c r="Z31" s="30">
        <v>0.0</v>
      </c>
      <c r="AA31" s="41"/>
      <c r="AB31" s="36"/>
      <c r="AC31" s="36"/>
    </row>
    <row r="32" ht="17.25" customHeight="1">
      <c r="A32" s="4" t="s">
        <v>55</v>
      </c>
      <c r="B32" s="42"/>
      <c r="C32" s="42"/>
      <c r="D32" s="42"/>
      <c r="E32" s="42"/>
      <c r="F32" s="42"/>
      <c r="G32" s="42"/>
      <c r="H32" s="70"/>
      <c r="I32" s="42"/>
      <c r="J32" s="42"/>
      <c r="K32" s="42"/>
      <c r="L32" s="42"/>
      <c r="M32" s="42"/>
      <c r="N32" s="42"/>
      <c r="O32" s="42"/>
      <c r="P32" s="71" t="str">
        <f t="array" ref="P32">O32*9/H32</f>
        <v>#DIV/0!</v>
      </c>
      <c r="Q32" s="72" t="str">
        <f t="array" ref="Q32">(K32+L32)/H32</f>
        <v>#DIV/0!</v>
      </c>
      <c r="R32" s="73" t="str">
        <f t="array" ref="R32">I32/H32</f>
        <v>#DIV/0!</v>
      </c>
      <c r="S32" s="73" t="str">
        <f t="array" ref="S32">H32/B32</f>
        <v>#DIV/0!</v>
      </c>
      <c r="T32" s="72" t="str">
        <f t="array" ref="T32">M32/H32</f>
        <v>#DIV/0!</v>
      </c>
      <c r="U32" s="75" t="str">
        <f t="array" ref="U32">O32/N32</f>
        <v>#DIV/0!</v>
      </c>
      <c r="V32" s="72" t="str">
        <f t="array" ref="V32">(I32+K32+L32)/H32</f>
        <v>#DIV/0!</v>
      </c>
      <c r="W32" s="182" t="str">
        <f t="array" ref="W32">(L32+K32)/F32*100</f>
        <v>#DIV/0!</v>
      </c>
      <c r="X32" s="199"/>
      <c r="Y32" s="30"/>
      <c r="Z32" s="30"/>
      <c r="AA32" s="41"/>
      <c r="AB32" s="36"/>
      <c r="AC32" s="36"/>
    </row>
    <row r="33" ht="17.25" customHeight="1">
      <c r="A33" s="4" t="s">
        <v>19</v>
      </c>
      <c r="B33" s="42"/>
      <c r="C33" s="42"/>
      <c r="D33" s="42"/>
      <c r="E33" s="42"/>
      <c r="F33" s="42"/>
      <c r="G33" s="42"/>
      <c r="H33" s="70"/>
      <c r="I33" s="42"/>
      <c r="J33" s="42"/>
      <c r="K33" s="42"/>
      <c r="L33" s="42"/>
      <c r="M33" s="42"/>
      <c r="N33" s="42"/>
      <c r="O33" s="42"/>
      <c r="P33" s="71" t="str">
        <f t="array" ref="P33">O33*9/H33</f>
        <v>#DIV/0!</v>
      </c>
      <c r="Q33" s="72" t="str">
        <f t="array" ref="Q33">(K33+L33)/H33</f>
        <v>#DIV/0!</v>
      </c>
      <c r="R33" s="73" t="str">
        <f t="array" ref="R33">I33/H33</f>
        <v>#DIV/0!</v>
      </c>
      <c r="S33" s="73" t="str">
        <f t="array" ref="S33">H33/B33</f>
        <v>#DIV/0!</v>
      </c>
      <c r="T33" s="72" t="str">
        <f t="array" ref="T33">M33/H33</f>
        <v>#DIV/0!</v>
      </c>
      <c r="U33" s="75" t="str">
        <f t="array" ref="U33">O33/N33</f>
        <v>#DIV/0!</v>
      </c>
      <c r="V33" s="72" t="str">
        <f t="array" ref="V33">(I33+K33+L33)/H33</f>
        <v>#DIV/0!</v>
      </c>
      <c r="W33" s="182" t="str">
        <f t="array" ref="W33">(L33+K33)/F33*100</f>
        <v>#DIV/0!</v>
      </c>
      <c r="X33" s="199"/>
      <c r="Y33" s="30"/>
      <c r="Z33" s="30"/>
      <c r="AA33" s="41"/>
      <c r="AB33" s="36"/>
      <c r="AC33" s="36"/>
    </row>
    <row r="34" ht="17.25" customHeight="1">
      <c r="A34" s="4" t="s">
        <v>20</v>
      </c>
      <c r="B34" s="42"/>
      <c r="C34" s="42"/>
      <c r="D34" s="42"/>
      <c r="E34" s="42"/>
      <c r="F34" s="42"/>
      <c r="G34" s="42"/>
      <c r="H34" s="70"/>
      <c r="I34" s="42"/>
      <c r="J34" s="42"/>
      <c r="K34" s="42"/>
      <c r="L34" s="42"/>
      <c r="M34" s="42"/>
      <c r="N34" s="42"/>
      <c r="O34" s="42"/>
      <c r="P34" s="71" t="str">
        <f t="array" ref="P34">O34*9/H34</f>
        <v>#DIV/0!</v>
      </c>
      <c r="Q34" s="72" t="str">
        <f t="array" ref="Q34">(K34+L34)/H34</f>
        <v>#DIV/0!</v>
      </c>
      <c r="R34" s="73" t="str">
        <f t="array" ref="R34">I34/H34</f>
        <v>#DIV/0!</v>
      </c>
      <c r="S34" s="73" t="str">
        <f t="array" ref="S34">H34/B34</f>
        <v>#DIV/0!</v>
      </c>
      <c r="T34" s="72" t="str">
        <f t="array" ref="T34">M34/H34</f>
        <v>#DIV/0!</v>
      </c>
      <c r="U34" s="75" t="str">
        <f t="array" ref="U34">O34/N34</f>
        <v>#DIV/0!</v>
      </c>
      <c r="V34" s="72" t="str">
        <f t="array" ref="V34">(I34+K34+L34)/H34</f>
        <v>#DIV/0!</v>
      </c>
      <c r="W34" s="182" t="str">
        <f t="array" ref="W34">(L34+K34)/F34*100</f>
        <v>#DIV/0!</v>
      </c>
      <c r="X34" s="199"/>
      <c r="Y34" s="30"/>
      <c r="Z34" s="30"/>
      <c r="AA34" s="41"/>
      <c r="AB34" s="36"/>
      <c r="AC34" s="36"/>
    </row>
    <row r="35" ht="17.25" customHeight="1">
      <c r="A35" s="4" t="s">
        <v>48</v>
      </c>
      <c r="B35" s="42"/>
      <c r="C35" s="42"/>
      <c r="D35" s="42"/>
      <c r="E35" s="42"/>
      <c r="F35" s="42"/>
      <c r="G35" s="42"/>
      <c r="H35" s="70"/>
      <c r="I35" s="42"/>
      <c r="J35" s="42"/>
      <c r="K35" s="42"/>
      <c r="L35" s="42"/>
      <c r="M35" s="42"/>
      <c r="N35" s="42"/>
      <c r="O35" s="42"/>
      <c r="P35" s="71" t="str">
        <f t="array" ref="P35">O35*9/H35</f>
        <v>#DIV/0!</v>
      </c>
      <c r="Q35" s="72" t="str">
        <f t="array" ref="Q35">(K35+L35)/H35</f>
        <v>#DIV/0!</v>
      </c>
      <c r="R35" s="73" t="str">
        <f t="array" ref="R35">I35/H35</f>
        <v>#DIV/0!</v>
      </c>
      <c r="S35" s="73" t="str">
        <f t="array" ref="S35">H35/B35</f>
        <v>#DIV/0!</v>
      </c>
      <c r="T35" s="72" t="str">
        <f t="array" ref="T35">M35/H35</f>
        <v>#DIV/0!</v>
      </c>
      <c r="U35" s="75" t="str">
        <f t="array" ref="U35">O35/N35</f>
        <v>#DIV/0!</v>
      </c>
      <c r="V35" s="72" t="str">
        <f t="array" ref="V35">(I35+K35+L35)/H35</f>
        <v>#DIV/0!</v>
      </c>
      <c r="W35" s="182" t="str">
        <f t="array" ref="W35">(L35+K35)/F35*100</f>
        <v>#DIV/0!</v>
      </c>
      <c r="X35" s="199"/>
      <c r="Y35" s="30"/>
      <c r="Z35" s="30"/>
      <c r="AA35" s="41"/>
      <c r="AB35" s="36"/>
      <c r="AC35" s="36"/>
    </row>
    <row r="36" ht="17.25" customHeight="1">
      <c r="A36" s="4" t="s">
        <v>22</v>
      </c>
      <c r="B36" s="42"/>
      <c r="C36" s="42"/>
      <c r="D36" s="42"/>
      <c r="E36" s="42"/>
      <c r="F36" s="42"/>
      <c r="G36" s="42"/>
      <c r="H36" s="70"/>
      <c r="I36" s="42"/>
      <c r="J36" s="42"/>
      <c r="K36" s="42"/>
      <c r="L36" s="42"/>
      <c r="M36" s="42"/>
      <c r="N36" s="42"/>
      <c r="O36" s="42"/>
      <c r="P36" s="71" t="str">
        <f t="array" ref="P36">O36*9/H36</f>
        <v>#DIV/0!</v>
      </c>
      <c r="Q36" s="72" t="str">
        <f t="array" ref="Q36">(K36+L36)/H36</f>
        <v>#DIV/0!</v>
      </c>
      <c r="R36" s="73" t="str">
        <f t="array" ref="R36">I36/H36</f>
        <v>#DIV/0!</v>
      </c>
      <c r="S36" s="73" t="str">
        <f t="array" ref="S36">H36/B36</f>
        <v>#DIV/0!</v>
      </c>
      <c r="T36" s="72" t="str">
        <f t="array" ref="T36">M36/H36</f>
        <v>#DIV/0!</v>
      </c>
      <c r="U36" s="75" t="str">
        <f t="array" ref="U36">O36/N36</f>
        <v>#DIV/0!</v>
      </c>
      <c r="V36" s="72" t="str">
        <f t="array" ref="V36">(I36+K36+L36)/H36</f>
        <v>#DIV/0!</v>
      </c>
      <c r="W36" s="182" t="str">
        <f t="array" ref="W36">(L36+K36)/F36*100</f>
        <v>#DIV/0!</v>
      </c>
      <c r="X36" s="199"/>
      <c r="Y36" s="30"/>
      <c r="Z36" s="30"/>
      <c r="AA36" s="41"/>
      <c r="AB36" s="36"/>
      <c r="AC36" s="36"/>
    </row>
    <row r="37" ht="17.25" customHeight="1">
      <c r="A37" s="4" t="s">
        <v>23</v>
      </c>
      <c r="B37" s="42">
        <v>5.0</v>
      </c>
      <c r="C37" s="42">
        <v>0.0</v>
      </c>
      <c r="D37" s="42">
        <v>0.0</v>
      </c>
      <c r="E37" s="42">
        <v>0.0</v>
      </c>
      <c r="F37" s="42">
        <v>46.0</v>
      </c>
      <c r="G37" s="42">
        <v>40.0</v>
      </c>
      <c r="H37" s="70">
        <v>7.333333333</v>
      </c>
      <c r="I37" s="42">
        <v>17.0</v>
      </c>
      <c r="J37" s="42">
        <v>0.0</v>
      </c>
      <c r="K37" s="42">
        <v>5.0</v>
      </c>
      <c r="L37" s="42">
        <v>1.0</v>
      </c>
      <c r="M37" s="42">
        <v>10.0</v>
      </c>
      <c r="N37" s="42">
        <v>18.0</v>
      </c>
      <c r="O37" s="42">
        <v>15.0</v>
      </c>
      <c r="P37" s="71">
        <f t="array" ref="P37">O37*9/H37</f>
        <v>18.40909091</v>
      </c>
      <c r="Q37" s="72">
        <f t="array" ref="Q37">(K37+L37)/H37</f>
        <v>0.8181818182</v>
      </c>
      <c r="R37" s="73">
        <f t="array" ref="R37">I37/H37</f>
        <v>2.318181818</v>
      </c>
      <c r="S37" s="73">
        <f t="array" ref="S37">H37/B37</f>
        <v>1.466666667</v>
      </c>
      <c r="T37" s="72">
        <f t="array" ref="T37">M37/H37</f>
        <v>1.363636364</v>
      </c>
      <c r="U37" s="75">
        <f t="array" ref="U37">O37/N37</f>
        <v>0.8333333333</v>
      </c>
      <c r="V37" s="72">
        <f t="array" ref="V37">(I37+K37+L37)/H37</f>
        <v>3.136363637</v>
      </c>
      <c r="W37" s="182">
        <f t="array" ref="W37">(L37+K37)/F37*100</f>
        <v>13.04347826</v>
      </c>
      <c r="X37" s="199"/>
      <c r="Y37" s="30">
        <v>0.0</v>
      </c>
      <c r="Z37" s="30">
        <v>0.0</v>
      </c>
      <c r="AA37" s="41"/>
      <c r="AB37" s="36"/>
      <c r="AC37" s="36"/>
    </row>
    <row r="38" ht="17.25" customHeight="1">
      <c r="A38" s="4" t="s">
        <v>24</v>
      </c>
      <c r="B38" s="42">
        <v>5.0</v>
      </c>
      <c r="C38" s="42">
        <v>0.0</v>
      </c>
      <c r="D38" s="42">
        <v>2.0</v>
      </c>
      <c r="E38" s="42">
        <v>0.0</v>
      </c>
      <c r="F38" s="42">
        <v>58.0</v>
      </c>
      <c r="G38" s="42">
        <v>47.0</v>
      </c>
      <c r="H38" s="70">
        <v>5.666666666</v>
      </c>
      <c r="I38" s="42">
        <v>21.0</v>
      </c>
      <c r="J38" s="42">
        <v>0.0</v>
      </c>
      <c r="K38" s="42">
        <v>2.0</v>
      </c>
      <c r="L38" s="42">
        <v>8.0</v>
      </c>
      <c r="M38" s="42">
        <v>12.0</v>
      </c>
      <c r="N38" s="42">
        <v>31.0</v>
      </c>
      <c r="O38" s="42">
        <v>21.0</v>
      </c>
      <c r="P38" s="71">
        <f t="array" ref="P38">O38*9/H38</f>
        <v>33.35294118</v>
      </c>
      <c r="Q38" s="72">
        <f t="array" ref="Q38">(K38+L38)/H38</f>
        <v>1.764705883</v>
      </c>
      <c r="R38" s="73">
        <f t="array" ref="R38">I38/H38</f>
        <v>3.705882353</v>
      </c>
      <c r="S38" s="73">
        <f t="array" ref="S38">H38/B38</f>
        <v>1.133333333</v>
      </c>
      <c r="T38" s="72">
        <f t="array" ref="T38">M38/H38</f>
        <v>2.117647059</v>
      </c>
      <c r="U38" s="75">
        <f t="array" ref="U38">O38/N38</f>
        <v>0.6774193548</v>
      </c>
      <c r="V38" s="72">
        <f t="array" ref="V38">(I38+K38+L38)/H38</f>
        <v>5.470588236</v>
      </c>
      <c r="W38" s="182">
        <f t="array" ref="W38">(L38+K38)/F38*100</f>
        <v>17.24137931</v>
      </c>
      <c r="X38" s="199"/>
      <c r="Y38" s="30">
        <v>2.0</v>
      </c>
      <c r="Z38" s="30">
        <v>0.0</v>
      </c>
      <c r="AA38" s="41"/>
      <c r="AB38" s="36"/>
      <c r="AC38" s="36"/>
    </row>
    <row r="39" ht="17.25" customHeight="1">
      <c r="A39" s="4" t="s">
        <v>56</v>
      </c>
      <c r="B39" s="42">
        <v>1.0</v>
      </c>
      <c r="C39" s="42">
        <v>0.0</v>
      </c>
      <c r="D39" s="42">
        <v>0.0</v>
      </c>
      <c r="E39" s="42">
        <v>0.0</v>
      </c>
      <c r="F39" s="42">
        <v>5.0</v>
      </c>
      <c r="G39" s="42">
        <v>1.0</v>
      </c>
      <c r="H39" s="70">
        <v>0.33333333333333</v>
      </c>
      <c r="I39" s="42">
        <v>0.0</v>
      </c>
      <c r="J39" s="42">
        <v>0.0</v>
      </c>
      <c r="K39" s="42">
        <v>3.0</v>
      </c>
      <c r="L39" s="42">
        <v>1.0</v>
      </c>
      <c r="M39" s="42">
        <v>0.0</v>
      </c>
      <c r="N39" s="42">
        <v>4.0</v>
      </c>
      <c r="O39" s="42">
        <v>1.0</v>
      </c>
      <c r="P39" s="71">
        <f t="array" ref="P39">O39*9/H39</f>
        <v>27</v>
      </c>
      <c r="Q39" s="72">
        <f t="array" ref="Q39">(K39+L39)/H39</f>
        <v>12</v>
      </c>
      <c r="R39" s="73">
        <f t="array" ref="R39">I39/H39</f>
        <v>0</v>
      </c>
      <c r="S39" s="73">
        <f t="array" ref="S39">H39/B39</f>
        <v>0.3333333333</v>
      </c>
      <c r="T39" s="72">
        <f t="array" ref="T39">M39/H39</f>
        <v>0</v>
      </c>
      <c r="U39" s="75">
        <f t="array" ref="U39">O39/N39</f>
        <v>0.25</v>
      </c>
      <c r="V39" s="72">
        <f t="array" ref="V39">(I39+K39+L39)/H39</f>
        <v>12</v>
      </c>
      <c r="W39" s="182">
        <f t="array" ref="W39">(L39+K39)/F39*100</f>
        <v>80</v>
      </c>
      <c r="X39" s="199"/>
      <c r="Y39" s="30"/>
      <c r="Z39" s="30"/>
      <c r="AA39" s="41"/>
      <c r="AB39" s="36"/>
      <c r="AC39" s="36"/>
    </row>
    <row r="40" ht="17.25" customHeight="1">
      <c r="A40" s="4" t="s">
        <v>53</v>
      </c>
      <c r="B40" s="42"/>
      <c r="C40" s="42"/>
      <c r="D40" s="42"/>
      <c r="E40" s="42"/>
      <c r="F40" s="42"/>
      <c r="G40" s="42"/>
      <c r="H40" s="70"/>
      <c r="I40" s="42"/>
      <c r="J40" s="42"/>
      <c r="K40" s="42"/>
      <c r="L40" s="42"/>
      <c r="M40" s="42"/>
      <c r="N40" s="42"/>
      <c r="O40" s="42"/>
      <c r="P40" s="71" t="str">
        <f t="array" ref="P40">O40*9/H40</f>
        <v>#DIV/0!</v>
      </c>
      <c r="Q40" s="72" t="str">
        <f t="array" ref="Q40">(K40+L40)/H40</f>
        <v>#DIV/0!</v>
      </c>
      <c r="R40" s="73" t="str">
        <f t="array" ref="R40">I40/H40</f>
        <v>#DIV/0!</v>
      </c>
      <c r="S40" s="73" t="str">
        <f t="array" ref="S40">H40/B40</f>
        <v>#DIV/0!</v>
      </c>
      <c r="T40" s="72" t="str">
        <f t="array" ref="T40">M40/H40</f>
        <v>#DIV/0!</v>
      </c>
      <c r="U40" s="75" t="str">
        <f t="array" ref="U40">O40/N40</f>
        <v>#DIV/0!</v>
      </c>
      <c r="V40" s="72" t="str">
        <f t="array" ref="V40">(I40+K40+L40)/H40</f>
        <v>#DIV/0!</v>
      </c>
      <c r="W40" s="182" t="str">
        <f t="array" ref="W40">(L40+K40)/F40*100</f>
        <v>#DIV/0!</v>
      </c>
      <c r="X40" s="199"/>
      <c r="Y40" s="30"/>
      <c r="Z40" s="30"/>
      <c r="AA40" s="41"/>
      <c r="AB40" s="36"/>
      <c r="AC40" s="36"/>
    </row>
    <row r="41" ht="17.25" customHeight="1">
      <c r="A41" s="4" t="s">
        <v>21</v>
      </c>
      <c r="B41" s="42">
        <v>6.0</v>
      </c>
      <c r="C41" s="42">
        <v>1.0</v>
      </c>
      <c r="D41" s="42">
        <v>4.0</v>
      </c>
      <c r="E41" s="42">
        <v>0.0</v>
      </c>
      <c r="F41" s="42">
        <v>106.0</v>
      </c>
      <c r="G41" s="42">
        <v>71.0</v>
      </c>
      <c r="H41" s="70">
        <v>12.0</v>
      </c>
      <c r="I41" s="42">
        <v>24.0</v>
      </c>
      <c r="J41" s="42">
        <v>0.0</v>
      </c>
      <c r="K41" s="42">
        <v>31.0</v>
      </c>
      <c r="L41" s="42">
        <v>3.0</v>
      </c>
      <c r="M41" s="42">
        <v>18.0</v>
      </c>
      <c r="N41" s="42">
        <v>53.0</v>
      </c>
      <c r="O41" s="42">
        <v>30.0</v>
      </c>
      <c r="P41" s="71">
        <f t="array" ref="P41">O41*9/H41</f>
        <v>22.5</v>
      </c>
      <c r="Q41" s="72">
        <f t="array" ref="Q41">(K41+L41)/H41</f>
        <v>2.833333333</v>
      </c>
      <c r="R41" s="73">
        <f t="array" ref="R41">I41/H41</f>
        <v>2</v>
      </c>
      <c r="S41" s="73">
        <f t="array" ref="S41">H41/B41</f>
        <v>2</v>
      </c>
      <c r="T41" s="72">
        <f t="array" ref="T41">M41/H41</f>
        <v>1.5</v>
      </c>
      <c r="U41" s="75">
        <f t="array" ref="U41">O41/N41</f>
        <v>0.5660377358</v>
      </c>
      <c r="V41" s="72">
        <f t="array" ref="V41">(I41+K41+L41)/H41</f>
        <v>4.833333333</v>
      </c>
      <c r="W41" s="182">
        <f t="array" ref="W41">(L41+K41)/F41*100</f>
        <v>32.0754717</v>
      </c>
      <c r="X41" s="199"/>
      <c r="Y41" s="30">
        <v>3.0</v>
      </c>
      <c r="Z41" s="30">
        <v>0.0</v>
      </c>
      <c r="AA41" s="41"/>
      <c r="AB41" s="36"/>
      <c r="AC41" s="36"/>
    </row>
    <row r="42" ht="17.25" customHeight="1">
      <c r="A42" s="61" t="s">
        <v>121</v>
      </c>
      <c r="B42" s="79"/>
      <c r="C42" s="79">
        <f t="array" ref="C42">SUM(C31:C41)</f>
        <v>1</v>
      </c>
      <c r="D42" s="79">
        <f t="array" ref="D42">SUM(D31:D41)</f>
        <v>6</v>
      </c>
      <c r="E42" s="79">
        <f t="array" ref="E42">SUM(E31:E41)</f>
        <v>0</v>
      </c>
      <c r="F42" s="79">
        <f t="array" ref="F42">SUM(F31:F41)</f>
        <v>219</v>
      </c>
      <c r="G42" s="79">
        <f t="array" ref="G42">SUM(G31:G41)</f>
        <v>161</v>
      </c>
      <c r="H42" s="80">
        <f t="array" ref="H42">SUM(H31:H41)</f>
        <v>25.66666663</v>
      </c>
      <c r="I42" s="79">
        <f t="array" ref="I42">SUM(I31:I41)</f>
        <v>63</v>
      </c>
      <c r="J42" s="79">
        <f t="array" ref="J42">SUM(J31:J41)</f>
        <v>0</v>
      </c>
      <c r="K42" s="79">
        <f t="array" ref="K42">SUM(K31:K41)</f>
        <v>42</v>
      </c>
      <c r="L42" s="79">
        <f t="array" ref="L42">SUM(L31:L41)</f>
        <v>14</v>
      </c>
      <c r="M42" s="79">
        <f t="array" ref="M42">SUM(M31:M41)</f>
        <v>41</v>
      </c>
      <c r="N42" s="79">
        <f t="array" ref="N42">SUM(N31:N41)</f>
        <v>106</v>
      </c>
      <c r="O42" s="79">
        <f t="array" ref="O42">SUM(O31:O41)</f>
        <v>67</v>
      </c>
      <c r="P42" s="81">
        <f t="array" ref="P42">O42*9/H42</f>
        <v>23.49350652</v>
      </c>
      <c r="Q42" s="82">
        <f t="array" ref="Q42">(K42+L42)/H42</f>
        <v>2.181818185</v>
      </c>
      <c r="R42" s="83">
        <f t="array" ref="R42">I42/H42</f>
        <v>2.454545458</v>
      </c>
      <c r="S42" s="83" t="str">
        <f t="array" ref="S42">H42/B42</f>
        <v>#DIV/0!</v>
      </c>
      <c r="T42" s="82">
        <f t="array" ref="T42">M42/H42</f>
        <v>1.5974026</v>
      </c>
      <c r="U42" s="85">
        <f t="array" ref="U42">O42/N42</f>
        <v>0.6320754717</v>
      </c>
      <c r="V42" s="82">
        <f t="array" ref="V42">(I42+K42+L42)/H42</f>
        <v>4.636363643</v>
      </c>
      <c r="W42" s="82"/>
      <c r="X42" s="199"/>
      <c r="Y42" s="79">
        <f t="array" ref="Y42">SUM(Y31:Y41)</f>
        <v>5</v>
      </c>
      <c r="Z42" s="79">
        <f t="array" ref="Z42">SUM(Z31:Z41)</f>
        <v>0</v>
      </c>
      <c r="AA42" s="41"/>
      <c r="AB42" s="36"/>
      <c r="AC42" s="36"/>
    </row>
    <row r="43" ht="16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ht="16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ht="16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ht="16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ht="16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ht="16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ht="16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ht="16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ht="16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ht="16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ht="16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ht="16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ht="16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  <row r="917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</row>
    <row r="918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</row>
    <row r="919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</row>
    <row r="920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</row>
    <row r="921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</row>
    <row r="922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</row>
    <row r="923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</row>
    <row r="924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</row>
    <row r="925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</row>
    <row r="926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</row>
    <row r="927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</row>
    <row r="928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</row>
    <row r="929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</row>
    <row r="930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</row>
    <row r="931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</row>
    <row r="932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</row>
    <row r="933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</row>
    <row r="934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</row>
    <row r="935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</row>
    <row r="936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</row>
    <row r="938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</row>
    <row r="939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</row>
    <row r="940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</row>
    <row r="941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</row>
    <row r="942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</row>
    <row r="943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</row>
    <row r="944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</row>
    <row r="945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</row>
    <row r="946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</row>
    <row r="947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</row>
    <row r="948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</row>
    <row r="949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</row>
    <row r="950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</row>
    <row r="951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</row>
    <row r="952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</row>
    <row r="953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</row>
    <row r="954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</row>
    <row r="955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</row>
    <row r="956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</row>
    <row r="957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</row>
    <row r="958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</row>
    <row r="959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</row>
    <row r="960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</row>
    <row r="961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</row>
    <row r="962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</row>
    <row r="963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</row>
    <row r="964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</row>
    <row r="965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</row>
    <row r="966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</row>
    <row r="967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</row>
    <row r="968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</row>
    <row r="969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</row>
    <row r="970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</row>
    <row r="971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</row>
    <row r="972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</row>
    <row r="973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</row>
    <row r="974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</row>
    <row r="975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</row>
    <row r="976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</row>
    <row r="977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</row>
    <row r="978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</row>
    <row r="979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</row>
    <row r="980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</row>
    <row r="981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</row>
    <row r="982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</row>
    <row r="983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</row>
    <row r="984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</row>
    <row r="985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</row>
    <row r="986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</row>
    <row r="987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</row>
    <row r="988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</row>
    <row r="989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</row>
    <row r="990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</row>
    <row r="991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</row>
    <row r="992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</row>
    <row r="993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</row>
    <row r="994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</row>
    <row r="995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</row>
    <row r="996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</row>
    <row r="997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</row>
    <row r="998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</row>
    <row r="999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</row>
    <row r="1000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</row>
  </sheetData>
  <printOptions/>
  <pageMargins bottom="0.75" footer="0.0" header="0.0" left="0.7" right="0.7" top="0.75"/>
  <pageSetup orientation="portrait"/>
  <headerFooter>
    <oddFooter>&amp;C000000&amp;P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2" width="7.13"/>
    <col customWidth="1" min="3" max="3" width="8.38"/>
    <col customWidth="1" min="4" max="15" width="7.13"/>
    <col customWidth="1" min="16" max="16" width="8.88"/>
    <col customWidth="1" min="17" max="18" width="7.13"/>
    <col customWidth="1" min="19" max="19" width="9.5"/>
    <col customWidth="1" min="20" max="20" width="8.88"/>
    <col customWidth="1" min="21" max="22" width="7.88"/>
    <col customWidth="1" min="23" max="23" width="10.0"/>
    <col customWidth="1" min="24" max="24" width="2.25"/>
    <col customWidth="1" min="25" max="26" width="7.88"/>
    <col customWidth="1" min="27" max="27" width="8.88"/>
    <col customWidth="1" min="28" max="29" width="7.88"/>
  </cols>
  <sheetData>
    <row r="1" ht="26.25" customHeight="1">
      <c r="A1" s="35" t="s">
        <v>196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</row>
    <row r="2" ht="17.25" customHeight="1">
      <c r="A2" s="38" t="s">
        <v>103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6"/>
      <c r="Y2" s="39"/>
      <c r="Z2" s="39"/>
      <c r="AA2" s="39"/>
      <c r="AB2" s="39"/>
      <c r="AC2" s="39"/>
    </row>
    <row r="3" ht="34.5" customHeight="1">
      <c r="A3" s="4" t="s">
        <v>161</v>
      </c>
      <c r="B3" s="4" t="s">
        <v>162</v>
      </c>
      <c r="C3" s="4" t="s">
        <v>25</v>
      </c>
      <c r="D3" s="4" t="s">
        <v>105</v>
      </c>
      <c r="E3" s="4" t="s">
        <v>106</v>
      </c>
      <c r="F3" s="4" t="s">
        <v>107</v>
      </c>
      <c r="G3" s="4" t="s">
        <v>108</v>
      </c>
      <c r="H3" s="4" t="s">
        <v>109</v>
      </c>
      <c r="I3" s="4" t="s">
        <v>110</v>
      </c>
      <c r="J3" s="4" t="s">
        <v>111</v>
      </c>
      <c r="K3" s="4" t="s">
        <v>26</v>
      </c>
      <c r="L3" s="4" t="s">
        <v>27</v>
      </c>
      <c r="M3" s="4" t="s">
        <v>28</v>
      </c>
      <c r="N3" s="4" t="s">
        <v>112</v>
      </c>
      <c r="O3" s="4" t="s">
        <v>113</v>
      </c>
      <c r="P3" s="4" t="s">
        <v>114</v>
      </c>
      <c r="Q3" s="4" t="s">
        <v>115</v>
      </c>
      <c r="R3" s="4" t="s">
        <v>116</v>
      </c>
      <c r="S3" s="4" t="s">
        <v>29</v>
      </c>
      <c r="T3" s="4" t="s">
        <v>117</v>
      </c>
      <c r="U3" s="4" t="s">
        <v>118</v>
      </c>
      <c r="V3" s="4" t="s">
        <v>119</v>
      </c>
      <c r="W3" s="4" t="s">
        <v>178</v>
      </c>
      <c r="X3" s="141"/>
      <c r="Y3" s="4" t="s">
        <v>179</v>
      </c>
      <c r="Z3" s="4" t="s">
        <v>130</v>
      </c>
      <c r="AA3" s="4" t="s">
        <v>180</v>
      </c>
      <c r="AB3" s="4" t="s">
        <v>197</v>
      </c>
      <c r="AC3" s="4" t="s">
        <v>182</v>
      </c>
    </row>
    <row r="4" ht="17.25" customHeight="1">
      <c r="A4" s="4" t="s">
        <v>42</v>
      </c>
      <c r="B4" s="42">
        <v>4.0</v>
      </c>
      <c r="C4" s="195">
        <f t="array" ref="C4">F4/E4</f>
        <v>0.3333333333</v>
      </c>
      <c r="D4" s="42">
        <v>6.0</v>
      </c>
      <c r="E4" s="42">
        <v>6.0</v>
      </c>
      <c r="F4" s="42">
        <v>2.0</v>
      </c>
      <c r="G4" s="42">
        <f t="array" ref="G4">F4-(H4+I4+J4)</f>
        <v>1</v>
      </c>
      <c r="H4" s="42">
        <v>1.0</v>
      </c>
      <c r="I4" s="42">
        <v>0.0</v>
      </c>
      <c r="J4" s="42">
        <v>0.0</v>
      </c>
      <c r="K4" s="42">
        <v>1.0</v>
      </c>
      <c r="L4" s="42">
        <v>1.0</v>
      </c>
      <c r="M4" s="42">
        <v>1.0</v>
      </c>
      <c r="N4" s="42">
        <f t="array" ref="N4">Y4+Z4</f>
        <v>0</v>
      </c>
      <c r="O4" s="42">
        <v>1.0</v>
      </c>
      <c r="P4" s="44">
        <f t="array" ref="P4">O4/D4</f>
        <v>0.1666666667</v>
      </c>
      <c r="Q4" s="45">
        <f t="array" ref="Q4">(G4*1+H4*2+I4*3+J4*4)/E4</f>
        <v>0.5</v>
      </c>
      <c r="R4" s="45">
        <f t="array" ref="R4">(F4+N4)/(D4-AA4)</f>
        <v>0.3333333333</v>
      </c>
      <c r="S4" s="47">
        <f t="array" ref="S4">R4+Q4</f>
        <v>0.8333333333</v>
      </c>
      <c r="T4" s="166">
        <f t="array" ref="T4">O4/(D4-(F4+N4))</f>
        <v>0.25</v>
      </c>
      <c r="U4" s="49">
        <f t="array" ref="U4">RANK(R4,$R$4:$R$26)</f>
        <v>15</v>
      </c>
      <c r="V4" s="50">
        <f t="array" ref="V4">RANK(S4,$S$4:$S$26)</f>
        <v>15</v>
      </c>
      <c r="W4" s="167">
        <f t="array" ref="W4">RANK(C4,$C$4:$C$26)</f>
        <v>13</v>
      </c>
      <c r="X4" s="196"/>
      <c r="Y4" s="28">
        <v>0.0</v>
      </c>
      <c r="Z4" s="28">
        <v>0.0</v>
      </c>
      <c r="AA4" s="28"/>
      <c r="AB4" s="28"/>
      <c r="AC4" s="28"/>
    </row>
    <row r="5" ht="17.25" customHeight="1">
      <c r="A5" s="4" t="s">
        <v>54</v>
      </c>
      <c r="B5" s="42">
        <v>2.0</v>
      </c>
      <c r="C5" s="195"/>
      <c r="D5" s="42">
        <v>0.0</v>
      </c>
      <c r="E5" s="42">
        <v>0.0</v>
      </c>
      <c r="F5" s="42">
        <v>0.0</v>
      </c>
      <c r="G5" s="42">
        <v>0.0</v>
      </c>
      <c r="H5" s="42">
        <v>0.0</v>
      </c>
      <c r="I5" s="42">
        <v>0.0</v>
      </c>
      <c r="J5" s="42">
        <v>0.0</v>
      </c>
      <c r="K5" s="42">
        <v>0.0</v>
      </c>
      <c r="L5" s="42">
        <v>0.0</v>
      </c>
      <c r="M5" s="42">
        <v>0.0</v>
      </c>
      <c r="N5" s="42">
        <v>0.0</v>
      </c>
      <c r="O5" s="42">
        <v>0.0</v>
      </c>
      <c r="P5" s="44"/>
      <c r="Q5" s="45"/>
      <c r="R5" s="45"/>
      <c r="S5" s="47"/>
      <c r="T5" s="166"/>
      <c r="U5" s="49"/>
      <c r="V5" s="50"/>
      <c r="W5" s="167"/>
      <c r="X5" s="196"/>
      <c r="Y5" s="28"/>
      <c r="Z5" s="28"/>
      <c r="AA5" s="28"/>
      <c r="AB5" s="28"/>
      <c r="AC5" s="28"/>
    </row>
    <row r="6" ht="17.25" customHeight="1">
      <c r="A6" s="4" t="s">
        <v>41</v>
      </c>
      <c r="B6" s="42">
        <v>10.0</v>
      </c>
      <c r="C6" s="195">
        <f t="array" ref="C6">F6/E6</f>
        <v>0.4444444444</v>
      </c>
      <c r="D6" s="42">
        <v>34.0</v>
      </c>
      <c r="E6" s="42">
        <v>27.0</v>
      </c>
      <c r="F6" s="42">
        <v>12.0</v>
      </c>
      <c r="G6" s="42">
        <f t="array" ref="G6">F6-(H6+I6+J6)</f>
        <v>4</v>
      </c>
      <c r="H6" s="42">
        <v>5.0</v>
      </c>
      <c r="I6" s="42">
        <v>2.0</v>
      </c>
      <c r="J6" s="42">
        <v>1.0</v>
      </c>
      <c r="K6" s="42">
        <v>15.0</v>
      </c>
      <c r="L6" s="42">
        <v>14.0</v>
      </c>
      <c r="M6" s="42">
        <v>8.0</v>
      </c>
      <c r="N6" s="42">
        <f t="array" ref="N6">Y6+Z6</f>
        <v>5</v>
      </c>
      <c r="O6" s="42">
        <v>3.0</v>
      </c>
      <c r="P6" s="44">
        <f t="array" ref="P6">O6/D6</f>
        <v>0.08823529412</v>
      </c>
      <c r="Q6" s="45">
        <f t="array" ref="Q6">(G6*1+H6*2+I6*3+J6*4)/E6</f>
        <v>0.8888888889</v>
      </c>
      <c r="R6" s="45">
        <f t="array" ref="R6">(F6+N6)/(D6-AA6)</f>
        <v>0.5</v>
      </c>
      <c r="S6" s="47">
        <f t="array" ref="S6">R6+Q6</f>
        <v>1.388888889</v>
      </c>
      <c r="T6" s="166">
        <f t="array" ref="T6">O6/(D6-(F6+N6))</f>
        <v>0.1764705882</v>
      </c>
      <c r="U6" s="49">
        <f t="array" ref="U6">RANK(R6,$R$4:$R$26)</f>
        <v>9</v>
      </c>
      <c r="V6" s="50">
        <f t="array" ref="V6">RANK(S6,$S$4:$S$26)</f>
        <v>5</v>
      </c>
      <c r="W6" s="167">
        <f t="array" ref="W6">RANK(C6,$C$4:$C$26)</f>
        <v>7</v>
      </c>
      <c r="X6" s="196"/>
      <c r="Y6" s="28">
        <v>2.0</v>
      </c>
      <c r="Z6" s="28">
        <v>3.0</v>
      </c>
      <c r="AA6" s="28"/>
      <c r="AB6" s="28"/>
      <c r="AC6" s="28"/>
    </row>
    <row r="7" ht="17.25" customHeight="1">
      <c r="A7" s="4" t="s">
        <v>55</v>
      </c>
      <c r="B7" s="42"/>
      <c r="C7" s="195"/>
      <c r="D7" s="42"/>
      <c r="E7" s="42"/>
      <c r="F7" s="42"/>
      <c r="G7" s="42">
        <f t="array" ref="G7">F7-(H7+I7+J7)</f>
        <v>0</v>
      </c>
      <c r="H7" s="42"/>
      <c r="I7" s="42"/>
      <c r="J7" s="42"/>
      <c r="K7" s="42"/>
      <c r="L7" s="42"/>
      <c r="M7" s="42"/>
      <c r="N7" s="42">
        <f t="array" ref="N7">Y7+Z7</f>
        <v>0</v>
      </c>
      <c r="O7" s="42"/>
      <c r="P7" s="44"/>
      <c r="Q7" s="45"/>
      <c r="R7" s="45"/>
      <c r="S7" s="47"/>
      <c r="T7" s="166"/>
      <c r="U7" s="49"/>
      <c r="V7" s="50"/>
      <c r="W7" s="167"/>
      <c r="X7" s="196"/>
      <c r="Y7" s="28"/>
      <c r="Z7" s="28"/>
      <c r="AA7" s="28"/>
      <c r="AB7" s="28"/>
      <c r="AC7" s="28"/>
    </row>
    <row r="8" ht="17.25" customHeight="1">
      <c r="A8" s="4" t="s">
        <v>43</v>
      </c>
      <c r="B8" s="42">
        <v>9.0</v>
      </c>
      <c r="C8" s="195">
        <f t="array" ref="C8">F8/E8</f>
        <v>0.6153846154</v>
      </c>
      <c r="D8" s="42">
        <v>21.0</v>
      </c>
      <c r="E8" s="42">
        <v>13.0</v>
      </c>
      <c r="F8" s="42">
        <v>8.0</v>
      </c>
      <c r="G8" s="42">
        <v>8.0</v>
      </c>
      <c r="H8" s="42">
        <v>1.0</v>
      </c>
      <c r="I8" s="42">
        <v>1.0</v>
      </c>
      <c r="J8" s="42">
        <v>0.0</v>
      </c>
      <c r="K8" s="42">
        <v>11.0</v>
      </c>
      <c r="L8" s="42">
        <v>7.0</v>
      </c>
      <c r="M8" s="42">
        <v>10.0</v>
      </c>
      <c r="N8" s="42">
        <f t="array" ref="N8">Y8+Z8</f>
        <v>7</v>
      </c>
      <c r="O8" s="42">
        <v>2.0</v>
      </c>
      <c r="P8" s="44">
        <f t="array" ref="P8">O8/D8</f>
        <v>0.09523809524</v>
      </c>
      <c r="Q8" s="45">
        <f t="array" ref="Q8">(G8*1+H8*2+I8*3+J8*4)/E8</f>
        <v>1</v>
      </c>
      <c r="R8" s="45">
        <f t="array" ref="R8">(F8+N8)/(D8-AA8)</f>
        <v>0.75</v>
      </c>
      <c r="S8" s="47">
        <f t="array" ref="S8">R8+Q8</f>
        <v>1.75</v>
      </c>
      <c r="T8" s="166">
        <f t="array" ref="T8">O8/(D8-(F8+N8))</f>
        <v>0.3333333333</v>
      </c>
      <c r="U8" s="49">
        <f t="array" ref="U8">RANK(R8,$R$4:$R$26)</f>
        <v>2</v>
      </c>
      <c r="V8" s="50">
        <f t="array" ref="V8">RANK(S8,$S$4:$S$26)</f>
        <v>3</v>
      </c>
      <c r="W8" s="167">
        <f t="array" ref="W8">RANK(C8,$C$4:$C$26)</f>
        <v>3</v>
      </c>
      <c r="X8" s="196"/>
      <c r="Y8" s="28">
        <v>4.0</v>
      </c>
      <c r="Z8" s="28">
        <v>3.0</v>
      </c>
      <c r="AA8" s="28">
        <v>1.0</v>
      </c>
      <c r="AB8" s="28"/>
      <c r="AC8" s="28"/>
    </row>
    <row r="9" ht="17.25" customHeight="1">
      <c r="A9" s="4" t="s">
        <v>19</v>
      </c>
      <c r="B9" s="42">
        <v>2.0</v>
      </c>
      <c r="C9" s="195">
        <f t="array" ref="C9">F9/E9</f>
        <v>1</v>
      </c>
      <c r="D9" s="42">
        <v>1.0</v>
      </c>
      <c r="E9" s="42">
        <v>1.0</v>
      </c>
      <c r="F9" s="42">
        <v>1.0</v>
      </c>
      <c r="G9" s="42">
        <f t="array" ref="G9">F9-(H9+I9+J9)</f>
        <v>1</v>
      </c>
      <c r="H9" s="42">
        <v>0.0</v>
      </c>
      <c r="I9" s="42">
        <v>0.0</v>
      </c>
      <c r="J9" s="42">
        <v>0.0</v>
      </c>
      <c r="K9" s="42">
        <v>0.0</v>
      </c>
      <c r="L9" s="42">
        <v>0.0</v>
      </c>
      <c r="M9" s="42">
        <v>0.0</v>
      </c>
      <c r="N9" s="42">
        <v>0.0</v>
      </c>
      <c r="O9" s="42">
        <v>0.0</v>
      </c>
      <c r="P9" s="44">
        <f t="array" ref="P9">O9/D9</f>
        <v>0</v>
      </c>
      <c r="Q9" s="45">
        <f t="array" ref="Q9">(G9*1+H9*2+I9*3+J9*4)/E9</f>
        <v>1</v>
      </c>
      <c r="R9" s="45">
        <f t="array" ref="R9">(F9+N9)/(D9-AA9)</f>
        <v>1</v>
      </c>
      <c r="S9" s="47">
        <f t="array" ref="S9">R9+Q9</f>
        <v>2</v>
      </c>
      <c r="T9" s="166" t="str">
        <f t="array" ref="T9">O9/(D9-(F9+N9))</f>
        <v>#DIV/0!</v>
      </c>
      <c r="U9" s="49">
        <f t="array" ref="U9">RANK(R9,$R$4:$R$26)</f>
        <v>1</v>
      </c>
      <c r="V9" s="50">
        <f t="array" ref="V9">RANK(S9,$S$4:$S$26)</f>
        <v>1</v>
      </c>
      <c r="W9" s="167">
        <f t="array" ref="W9">RANK(C9,$C$4:$C$26)</f>
        <v>1</v>
      </c>
      <c r="X9" s="196"/>
      <c r="Y9" s="28"/>
      <c r="Z9" s="28"/>
      <c r="AA9" s="28"/>
      <c r="AB9" s="28"/>
      <c r="AC9" s="28"/>
    </row>
    <row r="10" ht="17.25" customHeight="1">
      <c r="A10" s="4" t="s">
        <v>52</v>
      </c>
      <c r="B10" s="42">
        <v>2.0</v>
      </c>
      <c r="C10" s="195">
        <f t="array" ref="C10">F10/E10</f>
        <v>0.5</v>
      </c>
      <c r="D10" s="42">
        <v>2.0</v>
      </c>
      <c r="E10" s="42">
        <v>2.0</v>
      </c>
      <c r="F10" s="42">
        <v>1.0</v>
      </c>
      <c r="G10" s="42">
        <f t="array" ref="G10">F10-(H10+I10+J10)</f>
        <v>1</v>
      </c>
      <c r="H10" s="42">
        <v>0.0</v>
      </c>
      <c r="I10" s="42">
        <v>0.0</v>
      </c>
      <c r="J10" s="42">
        <v>0.0</v>
      </c>
      <c r="K10" s="42">
        <v>0.0</v>
      </c>
      <c r="L10" s="42">
        <v>1.0</v>
      </c>
      <c r="M10" s="42">
        <v>1.0</v>
      </c>
      <c r="N10" s="42">
        <f t="array" ref="N10">Y10+Z10</f>
        <v>0</v>
      </c>
      <c r="O10" s="42">
        <v>0.0</v>
      </c>
      <c r="P10" s="44">
        <f t="array" ref="P10">O10/D10</f>
        <v>0</v>
      </c>
      <c r="Q10" s="45">
        <f t="array" ref="Q10">(G10*1+H10*2+I10*3+J10*4)/E10</f>
        <v>0.5</v>
      </c>
      <c r="R10" s="45">
        <f t="array" ref="R10">(F10+N10)/(D10-AA10)</f>
        <v>0.5</v>
      </c>
      <c r="S10" s="47">
        <f t="array" ref="S10">R10+Q10</f>
        <v>1</v>
      </c>
      <c r="T10" s="166">
        <f t="array" ref="T10">O10/(D10-(F10+N10))</f>
        <v>0</v>
      </c>
      <c r="U10" s="49">
        <f t="array" ref="U10">RANK(R10,$R$4:$R$26)</f>
        <v>9</v>
      </c>
      <c r="V10" s="50">
        <f t="array" ref="V10">RANK(S10,$S$4:$S$26)</f>
        <v>9</v>
      </c>
      <c r="W10" s="167">
        <f t="array" ref="W10">RANK(C10,$C$4:$C$26)</f>
        <v>6</v>
      </c>
      <c r="X10" s="196"/>
      <c r="Y10" s="28"/>
      <c r="Z10" s="28"/>
      <c r="AA10" s="28"/>
      <c r="AB10" s="28"/>
      <c r="AC10" s="28"/>
    </row>
    <row r="11" ht="17.25" customHeight="1">
      <c r="A11" s="4" t="s">
        <v>40</v>
      </c>
      <c r="B11" s="42">
        <v>9.0</v>
      </c>
      <c r="C11" s="195">
        <f t="array" ref="C11">F11/E11</f>
        <v>0.6666666667</v>
      </c>
      <c r="D11" s="42">
        <v>31.0</v>
      </c>
      <c r="E11" s="42">
        <v>24.0</v>
      </c>
      <c r="F11" s="42">
        <v>16.0</v>
      </c>
      <c r="G11" s="42">
        <f t="array" ref="G11">F11-(H11+I11+J11)</f>
        <v>10</v>
      </c>
      <c r="H11" s="42">
        <v>3.0</v>
      </c>
      <c r="I11" s="42">
        <v>1.0</v>
      </c>
      <c r="J11" s="42">
        <v>2.0</v>
      </c>
      <c r="K11" s="42">
        <v>20.0</v>
      </c>
      <c r="L11" s="42">
        <v>15.0</v>
      </c>
      <c r="M11" s="42">
        <v>15.0</v>
      </c>
      <c r="N11" s="42">
        <f t="array" ref="N11">Y11+Z11</f>
        <v>5</v>
      </c>
      <c r="O11" s="42">
        <v>2.0</v>
      </c>
      <c r="P11" s="44">
        <f t="array" ref="P11">O11/D11</f>
        <v>0.06451612903</v>
      </c>
      <c r="Q11" s="45">
        <f t="array" ref="Q11">(G11*1+H11*2+I11*3+J11*4)/E11</f>
        <v>1.125</v>
      </c>
      <c r="R11" s="45">
        <f t="array" ref="R11">(F11+N11)/(D11-AA11)</f>
        <v>0.6774193548</v>
      </c>
      <c r="S11" s="47">
        <f t="array" ref="S11">R11+Q11</f>
        <v>1.802419355</v>
      </c>
      <c r="T11" s="166">
        <f t="array" ref="T11">O11/(D11-(F11+N11))</f>
        <v>0.2</v>
      </c>
      <c r="U11" s="49">
        <f t="array" ref="U11">RANK(R11,$R$4:$R$26)</f>
        <v>4</v>
      </c>
      <c r="V11" s="50">
        <f t="array" ref="V11">RANK(S11,$S$4:$S$26)</f>
        <v>2</v>
      </c>
      <c r="W11" s="167">
        <f t="array" ref="W11">RANK(C11,$C$4:$C$26)</f>
        <v>2</v>
      </c>
      <c r="X11" s="196"/>
      <c r="Y11" s="28">
        <v>4.0</v>
      </c>
      <c r="Z11" s="28">
        <v>1.0</v>
      </c>
      <c r="AA11" s="28"/>
      <c r="AB11" s="28"/>
      <c r="AC11" s="28"/>
    </row>
    <row r="12" ht="17.25" customHeight="1">
      <c r="A12" s="4" t="s">
        <v>44</v>
      </c>
      <c r="B12" s="42">
        <v>7.0</v>
      </c>
      <c r="C12" s="195">
        <f t="array" ref="C12">F12/E12</f>
        <v>0.375</v>
      </c>
      <c r="D12" s="42">
        <v>21.0</v>
      </c>
      <c r="E12" s="42">
        <v>16.0</v>
      </c>
      <c r="F12" s="42">
        <v>6.0</v>
      </c>
      <c r="G12" s="42">
        <f t="array" ref="G12">F12-(H12+I12+J12)</f>
        <v>6</v>
      </c>
      <c r="H12" s="42">
        <v>0.0</v>
      </c>
      <c r="I12" s="42">
        <v>0.0</v>
      </c>
      <c r="J12" s="42">
        <v>0.0</v>
      </c>
      <c r="K12" s="42">
        <v>10.0</v>
      </c>
      <c r="L12" s="42">
        <v>3.0</v>
      </c>
      <c r="M12" s="42">
        <v>1.0</v>
      </c>
      <c r="N12" s="42">
        <f t="array" ref="N12">Y12+Z12</f>
        <v>5</v>
      </c>
      <c r="O12" s="42">
        <v>3.0</v>
      </c>
      <c r="P12" s="44">
        <f t="array" ref="P12">O12/D12</f>
        <v>0.1428571429</v>
      </c>
      <c r="Q12" s="45">
        <f t="array" ref="Q12">(G12*1+H12*2+I12*3+J12*4)/E12</f>
        <v>0.375</v>
      </c>
      <c r="R12" s="45">
        <f t="array" ref="R12">(F12+N12)/(D12-AA12)</f>
        <v>0.5238095238</v>
      </c>
      <c r="S12" s="47">
        <f t="array" ref="S12">R12+Q12</f>
        <v>0.8988095238</v>
      </c>
      <c r="T12" s="166">
        <f t="array" ref="T12">O12/(D12-(F12+N12))</f>
        <v>0.3</v>
      </c>
      <c r="U12" s="49">
        <f t="array" ref="U12">RANK(R12,$R$4:$R$26)</f>
        <v>8</v>
      </c>
      <c r="V12" s="50">
        <f t="array" ref="V12">RANK(S12,$S$4:$S$26)</f>
        <v>13</v>
      </c>
      <c r="W12" s="167">
        <f t="array" ref="W12">RANK(C12,$C$4:$C$26)</f>
        <v>11</v>
      </c>
      <c r="X12" s="196"/>
      <c r="Y12" s="28">
        <v>5.0</v>
      </c>
      <c r="Z12" s="28">
        <v>0.0</v>
      </c>
      <c r="AA12" s="28"/>
      <c r="AB12" s="28"/>
      <c r="AC12" s="28"/>
    </row>
    <row r="13" ht="17.25" customHeight="1">
      <c r="A13" s="4" t="s">
        <v>46</v>
      </c>
      <c r="B13" s="42">
        <v>4.0</v>
      </c>
      <c r="C13" s="195">
        <f t="array" ref="C13">F13/E13</f>
        <v>0.2857142857</v>
      </c>
      <c r="D13" s="42">
        <v>7.0</v>
      </c>
      <c r="E13" s="42">
        <v>7.0</v>
      </c>
      <c r="F13" s="42">
        <v>2.0</v>
      </c>
      <c r="G13" s="42">
        <f t="array" ref="G13">F13-(H13+I13+J13)</f>
        <v>2</v>
      </c>
      <c r="H13" s="42">
        <v>0.0</v>
      </c>
      <c r="I13" s="42">
        <v>0.0</v>
      </c>
      <c r="J13" s="42">
        <v>0.0</v>
      </c>
      <c r="K13" s="42">
        <v>3.0</v>
      </c>
      <c r="L13" s="42">
        <v>2.0</v>
      </c>
      <c r="M13" s="42">
        <v>1.0</v>
      </c>
      <c r="N13" s="42">
        <f t="array" ref="N13">Y13+Z13</f>
        <v>0</v>
      </c>
      <c r="O13" s="42">
        <v>0.0</v>
      </c>
      <c r="P13" s="44">
        <f t="array" ref="P13">O13/D13</f>
        <v>0</v>
      </c>
      <c r="Q13" s="45">
        <f t="array" ref="Q13">(G13*1+H13*2+I13*3+J13*4)/E13</f>
        <v>0.2857142857</v>
      </c>
      <c r="R13" s="45">
        <f t="array" ref="R13">(F13+N13)/(D13-AA13)</f>
        <v>0.2857142857</v>
      </c>
      <c r="S13" s="47">
        <f t="array" ref="S13">R13+Q13</f>
        <v>0.5714285714</v>
      </c>
      <c r="T13" s="166">
        <f t="array" ref="T13">O13/(D13-(F13+N13))</f>
        <v>0</v>
      </c>
      <c r="U13" s="49">
        <f t="array" ref="U13">RANK(R13,$R$4:$R$26)</f>
        <v>18</v>
      </c>
      <c r="V13" s="50">
        <f t="array" ref="V13">RANK(S13,$S$4:$S$26)</f>
        <v>17</v>
      </c>
      <c r="W13" s="167">
        <f t="array" ref="W13">RANK(C13,$C$4:$C$26)</f>
        <v>17</v>
      </c>
      <c r="X13" s="196"/>
      <c r="Y13" s="28">
        <v>0.0</v>
      </c>
      <c r="Z13" s="28">
        <v>0.0</v>
      </c>
      <c r="AA13" s="28"/>
      <c r="AB13" s="28"/>
      <c r="AC13" s="28"/>
    </row>
    <row r="14" ht="17.25" customHeight="1">
      <c r="A14" s="4" t="s">
        <v>20</v>
      </c>
      <c r="B14" s="42">
        <v>7.0</v>
      </c>
      <c r="C14" s="195">
        <f t="array" ref="C14">F14/E14</f>
        <v>0.3888888889</v>
      </c>
      <c r="D14" s="42">
        <v>19.0</v>
      </c>
      <c r="E14" s="42">
        <v>18.0</v>
      </c>
      <c r="F14" s="42">
        <v>7.0</v>
      </c>
      <c r="G14" s="42">
        <f t="array" ref="G14">F14-(H14+I14+J14)</f>
        <v>3</v>
      </c>
      <c r="H14" s="42">
        <v>4.0</v>
      </c>
      <c r="I14" s="42">
        <v>0.0</v>
      </c>
      <c r="J14" s="42">
        <v>0.0</v>
      </c>
      <c r="K14" s="42">
        <v>7.0</v>
      </c>
      <c r="L14" s="42">
        <v>7.0</v>
      </c>
      <c r="M14" s="42">
        <v>3.0</v>
      </c>
      <c r="N14" s="42">
        <f t="array" ref="N14">Y14+Z14</f>
        <v>1</v>
      </c>
      <c r="O14" s="42">
        <v>2.0</v>
      </c>
      <c r="P14" s="44">
        <f t="array" ref="P14">O14/D14</f>
        <v>0.1052631579</v>
      </c>
      <c r="Q14" s="45">
        <f t="array" ref="Q14">(G14*1+H14*2+I14*3+J14*4)/E14</f>
        <v>0.6111111111</v>
      </c>
      <c r="R14" s="45">
        <f t="array" ref="R14">(F14+N14)/(D14-AA14)</f>
        <v>0.4210526316</v>
      </c>
      <c r="S14" s="47">
        <f t="array" ref="S14">R14+Q14</f>
        <v>1.032163743</v>
      </c>
      <c r="T14" s="166">
        <f t="array" ref="T14">O14/(D14-(F14+N14))</f>
        <v>0.1818181818</v>
      </c>
      <c r="U14" s="49">
        <f t="array" ref="U14">RANK(R14,$R$4:$R$26)</f>
        <v>12</v>
      </c>
      <c r="V14" s="50">
        <f t="array" ref="V14">RANK(S14,$S$4:$S$26)</f>
        <v>8</v>
      </c>
      <c r="W14" s="167">
        <f t="array" ref="W14">RANK(C14,$C$4:$C$26)</f>
        <v>10</v>
      </c>
      <c r="X14" s="196"/>
      <c r="Y14" s="28">
        <v>1.0</v>
      </c>
      <c r="Z14" s="28">
        <v>0.0</v>
      </c>
      <c r="AA14" s="28"/>
      <c r="AB14" s="28">
        <v>1.0</v>
      </c>
      <c r="AC14" s="28"/>
    </row>
    <row r="15" ht="17.25" customHeight="1">
      <c r="A15" s="4" t="s">
        <v>48</v>
      </c>
      <c r="B15" s="42">
        <v>7.0</v>
      </c>
      <c r="C15" s="195">
        <f t="array" ref="C15">F15/E15</f>
        <v>0.5714285714</v>
      </c>
      <c r="D15" s="42">
        <v>8.0</v>
      </c>
      <c r="E15" s="42">
        <v>7.0</v>
      </c>
      <c r="F15" s="42">
        <v>4.0</v>
      </c>
      <c r="G15" s="42">
        <f t="array" ref="G15">F15-(H15+I15+J15)</f>
        <v>4</v>
      </c>
      <c r="H15" s="42">
        <v>0.0</v>
      </c>
      <c r="I15" s="42">
        <v>0.0</v>
      </c>
      <c r="J15" s="42">
        <v>0.0</v>
      </c>
      <c r="K15" s="42">
        <v>4.0</v>
      </c>
      <c r="L15" s="42">
        <v>3.0</v>
      </c>
      <c r="M15" s="42">
        <v>5.0</v>
      </c>
      <c r="N15" s="42">
        <f t="array" ref="N15">Y15+Z15</f>
        <v>1</v>
      </c>
      <c r="O15" s="42">
        <v>0.0</v>
      </c>
      <c r="P15" s="44">
        <f t="array" ref="P15">O15/D15</f>
        <v>0</v>
      </c>
      <c r="Q15" s="45">
        <f t="array" ref="Q15">(G15*1+H15*2+I15*3+J15*4)/E15</f>
        <v>0.5714285714</v>
      </c>
      <c r="R15" s="45">
        <f t="array" ref="R15">(F15+N15)/(D15-AA15)</f>
        <v>0.625</v>
      </c>
      <c r="S15" s="47">
        <f t="array" ref="S15">R15+Q15</f>
        <v>1.196428571</v>
      </c>
      <c r="T15" s="166">
        <f t="array" ref="T15">O15/(D15-(F15+N15))</f>
        <v>0</v>
      </c>
      <c r="U15" s="49">
        <f t="array" ref="U15">RANK(R15,$R$4:$R$26)</f>
        <v>6</v>
      </c>
      <c r="V15" s="50">
        <f t="array" ref="V15">RANK(S15,$S$4:$S$26)</f>
        <v>7</v>
      </c>
      <c r="W15" s="167">
        <f t="array" ref="W15">RANK(C15,$C$4:$C$26)</f>
        <v>5</v>
      </c>
      <c r="X15" s="196"/>
      <c r="Y15" s="28">
        <v>1.0</v>
      </c>
      <c r="Z15" s="28">
        <v>0.0</v>
      </c>
      <c r="AA15" s="28"/>
      <c r="AB15" s="28"/>
      <c r="AC15" s="28"/>
    </row>
    <row r="16" ht="17.25" customHeight="1">
      <c r="A16" s="4" t="s">
        <v>22</v>
      </c>
      <c r="B16" s="42"/>
      <c r="C16" s="195"/>
      <c r="D16" s="42"/>
      <c r="E16" s="42"/>
      <c r="F16" s="42"/>
      <c r="G16" s="42">
        <f t="array" ref="G16">F16-(H16+I16+J16)</f>
        <v>0</v>
      </c>
      <c r="H16" s="42"/>
      <c r="I16" s="42"/>
      <c r="J16" s="42"/>
      <c r="K16" s="42"/>
      <c r="L16" s="42"/>
      <c r="M16" s="42"/>
      <c r="N16" s="42">
        <f t="array" ref="N16">Y16+Z16</f>
        <v>0</v>
      </c>
      <c r="O16" s="42"/>
      <c r="P16" s="44"/>
      <c r="Q16" s="45"/>
      <c r="R16" s="45"/>
      <c r="S16" s="47"/>
      <c r="T16" s="166"/>
      <c r="U16" s="49"/>
      <c r="V16" s="50"/>
      <c r="W16" s="167"/>
      <c r="X16" s="196"/>
      <c r="Y16" s="28"/>
      <c r="Z16" s="28"/>
      <c r="AA16" s="28"/>
      <c r="AB16" s="28"/>
      <c r="AC16" s="28"/>
    </row>
    <row r="17" ht="17.25" customHeight="1">
      <c r="A17" s="4" t="s">
        <v>23</v>
      </c>
      <c r="B17" s="42">
        <v>6.0</v>
      </c>
      <c r="C17" s="195">
        <f t="array" ref="C17">F17/E17</f>
        <v>0.6</v>
      </c>
      <c r="D17" s="42">
        <v>13.0</v>
      </c>
      <c r="E17" s="42">
        <v>10.0</v>
      </c>
      <c r="F17" s="42">
        <v>6.0</v>
      </c>
      <c r="G17" s="42">
        <f t="array" ref="G17">F17-(H17+I17+J17)</f>
        <v>4</v>
      </c>
      <c r="H17" s="42">
        <v>2.0</v>
      </c>
      <c r="I17" s="42">
        <v>0.0</v>
      </c>
      <c r="J17" s="42">
        <v>0.0</v>
      </c>
      <c r="K17" s="42">
        <v>6.0</v>
      </c>
      <c r="L17" s="42">
        <v>3.0</v>
      </c>
      <c r="M17" s="42">
        <v>7.0</v>
      </c>
      <c r="N17" s="42">
        <f t="array" ref="N17">Y17+Z17</f>
        <v>3</v>
      </c>
      <c r="O17" s="42">
        <v>3.0</v>
      </c>
      <c r="P17" s="44">
        <f t="array" ref="P17">O17/D17</f>
        <v>0.2307692308</v>
      </c>
      <c r="Q17" s="45">
        <f t="array" ref="Q17">(G17*1+H17*2+I17*3+J17*4)/E17</f>
        <v>0.8</v>
      </c>
      <c r="R17" s="45">
        <f t="array" ref="R17">(F17+N17)/(D17-AA17)</f>
        <v>0.6923076923</v>
      </c>
      <c r="S17" s="47">
        <f t="array" ref="S17">R17+Q17</f>
        <v>1.492307692</v>
      </c>
      <c r="T17" s="166">
        <f t="array" ref="T17">O17/(D17-(F17+N17))</f>
        <v>0.75</v>
      </c>
      <c r="U17" s="49">
        <f t="array" ref="U17">RANK(R17,$R$4:$R$26)</f>
        <v>3</v>
      </c>
      <c r="V17" s="50">
        <f t="array" ref="V17">RANK(S17,$S$4:$S$26)</f>
        <v>4</v>
      </c>
      <c r="W17" s="167">
        <f t="array" ref="W17">RANK(C17,$C$4:$C$26)</f>
        <v>4</v>
      </c>
      <c r="X17" s="196"/>
      <c r="Y17" s="28">
        <v>2.0</v>
      </c>
      <c r="Z17" s="28">
        <v>1.0</v>
      </c>
      <c r="AA17" s="28"/>
      <c r="AB17" s="28">
        <v>2.0</v>
      </c>
      <c r="AC17" s="28"/>
    </row>
    <row r="18" ht="17.25" customHeight="1">
      <c r="A18" s="4" t="s">
        <v>47</v>
      </c>
      <c r="B18" s="42">
        <v>6.0</v>
      </c>
      <c r="C18" s="195">
        <f t="array" ref="C18">F18/E18</f>
        <v>0.4285714286</v>
      </c>
      <c r="D18" s="42">
        <v>11.0</v>
      </c>
      <c r="E18" s="42">
        <v>7.0</v>
      </c>
      <c r="F18" s="42">
        <v>3.0</v>
      </c>
      <c r="G18" s="42">
        <f t="array" ref="G18">F18-(H18+I18+J18)</f>
        <v>2</v>
      </c>
      <c r="H18" s="42">
        <v>1.0</v>
      </c>
      <c r="I18" s="42">
        <v>0.0</v>
      </c>
      <c r="J18" s="42">
        <v>0.0</v>
      </c>
      <c r="K18" s="42">
        <v>4.0</v>
      </c>
      <c r="L18" s="42">
        <v>2.0</v>
      </c>
      <c r="M18" s="42">
        <v>1.0</v>
      </c>
      <c r="N18" s="42">
        <f t="array" ref="N18">Y18+Z18</f>
        <v>4</v>
      </c>
      <c r="O18" s="42">
        <v>0.0</v>
      </c>
      <c r="P18" s="44">
        <f t="array" ref="P18">O18/D18</f>
        <v>0</v>
      </c>
      <c r="Q18" s="45">
        <f t="array" ref="Q18">(G18*1+H18*2+I18*3+J18*4)/E18</f>
        <v>0.5714285714</v>
      </c>
      <c r="R18" s="45">
        <f t="array" ref="R18">(F18+N18)/(D18-AA18)</f>
        <v>0.6363636364</v>
      </c>
      <c r="S18" s="47">
        <f t="array" ref="S18">R18+Q18</f>
        <v>1.207792208</v>
      </c>
      <c r="T18" s="166"/>
      <c r="U18" s="49">
        <f t="array" ref="U18">RANK(R18,$R$4:$R$26)</f>
        <v>5</v>
      </c>
      <c r="V18" s="50">
        <f t="array" ref="V18">RANK(S18,$S$4:$S$26)</f>
        <v>6</v>
      </c>
      <c r="W18" s="167">
        <f t="array" ref="W18">RANK(C18,$C$4:$C$26)</f>
        <v>8</v>
      </c>
      <c r="X18" s="196"/>
      <c r="Y18" s="28">
        <v>3.0</v>
      </c>
      <c r="Z18" s="28">
        <v>1.0</v>
      </c>
      <c r="AA18" s="28"/>
      <c r="AB18" s="28"/>
      <c r="AC18" s="28"/>
    </row>
    <row r="19" ht="17.25" customHeight="1">
      <c r="A19" s="4" t="s">
        <v>49</v>
      </c>
      <c r="B19" s="42">
        <v>6.0</v>
      </c>
      <c r="C19" s="195">
        <f t="array" ref="C19">F19/E19</f>
        <v>0.3076923077</v>
      </c>
      <c r="D19" s="42">
        <v>15.0</v>
      </c>
      <c r="E19" s="42">
        <v>13.0</v>
      </c>
      <c r="F19" s="42">
        <v>4.0</v>
      </c>
      <c r="G19" s="42">
        <f t="array" ref="G19">F19-(H19+I19+J19)</f>
        <v>4</v>
      </c>
      <c r="H19" s="42">
        <v>0.0</v>
      </c>
      <c r="I19" s="42">
        <v>0.0</v>
      </c>
      <c r="J19" s="42">
        <v>0.0</v>
      </c>
      <c r="K19" s="42">
        <v>2.0</v>
      </c>
      <c r="L19" s="42">
        <v>4.0</v>
      </c>
      <c r="M19" s="42">
        <v>0.0</v>
      </c>
      <c r="N19" s="42">
        <f t="array" ref="N19">Y19+Z19</f>
        <v>1</v>
      </c>
      <c r="O19" s="42">
        <v>1.0</v>
      </c>
      <c r="P19" s="44">
        <f t="array" ref="P19">O19/D19</f>
        <v>0.06666666667</v>
      </c>
      <c r="Q19" s="45">
        <f t="array" ref="Q19">(G19*1+H19*2+I19*3+J19*4)/E19</f>
        <v>0.3076923077</v>
      </c>
      <c r="R19" s="45">
        <f t="array" ref="R19">(F19+N19)/(D19-AA19)</f>
        <v>0.3333333333</v>
      </c>
      <c r="S19" s="47">
        <f t="array" ref="S19">R19+Q19</f>
        <v>0.641025641</v>
      </c>
      <c r="T19" s="166">
        <f t="array" ref="T19">O19/(D19-(F19+N19))</f>
        <v>0.1</v>
      </c>
      <c r="U19" s="49">
        <f t="array" ref="U19">RANK(R19,$R$4:$R$26)</f>
        <v>15</v>
      </c>
      <c r="V19" s="50">
        <f t="array" ref="V19">RANK(S19,$S$4:$S$26)</f>
        <v>16</v>
      </c>
      <c r="W19" s="167"/>
      <c r="X19" s="196"/>
      <c r="Y19" s="28">
        <v>0.0</v>
      </c>
      <c r="Z19" s="28">
        <v>1.0</v>
      </c>
      <c r="AA19" s="28"/>
      <c r="AB19" s="28"/>
      <c r="AC19" s="28"/>
    </row>
    <row r="20" ht="17.25" customHeight="1">
      <c r="A20" s="4" t="s">
        <v>45</v>
      </c>
      <c r="B20" s="42">
        <v>4.0</v>
      </c>
      <c r="C20" s="195">
        <f t="array" ref="C20">F20/E20</f>
        <v>0.4</v>
      </c>
      <c r="D20" s="42">
        <v>13.0</v>
      </c>
      <c r="E20" s="42">
        <v>10.0</v>
      </c>
      <c r="F20" s="42">
        <v>4.0</v>
      </c>
      <c r="G20" s="42">
        <f t="array" ref="G20">F20-(H20+I20+J20)</f>
        <v>4</v>
      </c>
      <c r="H20" s="42">
        <v>0.0</v>
      </c>
      <c r="I20" s="42">
        <v>0.0</v>
      </c>
      <c r="J20" s="42">
        <v>0.0</v>
      </c>
      <c r="K20" s="42">
        <v>4.0</v>
      </c>
      <c r="L20" s="42">
        <v>4.0</v>
      </c>
      <c r="M20" s="42">
        <v>2.0</v>
      </c>
      <c r="N20" s="42">
        <f t="array" ref="N20">Y20+Z20</f>
        <v>3</v>
      </c>
      <c r="O20" s="42">
        <v>0.0</v>
      </c>
      <c r="P20" s="44">
        <f t="array" ref="P20">O20/D20</f>
        <v>0</v>
      </c>
      <c r="Q20" s="45">
        <f t="array" ref="Q20">(G20*1+H20*2+I20*3+J20*4)/E20</f>
        <v>0.4</v>
      </c>
      <c r="R20" s="45">
        <f t="array" ref="R20">(F20+N20)/(D20-AA20)</f>
        <v>0.5384615385</v>
      </c>
      <c r="S20" s="47">
        <f t="array" ref="S20">R20+Q20</f>
        <v>0.9384615385</v>
      </c>
      <c r="T20" s="166">
        <f t="array" ref="T20">O20/(D20-(F20+N20))</f>
        <v>0</v>
      </c>
      <c r="U20" s="49">
        <f t="array" ref="U20">RANK(R20,$R$4:$R$26)</f>
        <v>7</v>
      </c>
      <c r="V20" s="50">
        <f t="array" ref="V20">RANK(S20,$S$4:$S$26)</f>
        <v>11</v>
      </c>
      <c r="W20" s="167">
        <f t="array" ref="W20">RANK(C20,$C$4:$C$26)</f>
        <v>9</v>
      </c>
      <c r="X20" s="196"/>
      <c r="Y20" s="28">
        <v>1.0</v>
      </c>
      <c r="Z20" s="28">
        <v>2.0</v>
      </c>
      <c r="AA20" s="28"/>
      <c r="AB20" s="28"/>
      <c r="AC20" s="28"/>
    </row>
    <row r="21" ht="17.25" customHeight="1">
      <c r="A21" s="4" t="s">
        <v>24</v>
      </c>
      <c r="B21" s="42">
        <v>2.0</v>
      </c>
      <c r="C21" s="195">
        <f t="array" ref="C21">F21/E21</f>
        <v>0</v>
      </c>
      <c r="D21" s="42">
        <v>3.0</v>
      </c>
      <c r="E21" s="42">
        <v>2.0</v>
      </c>
      <c r="F21" s="42">
        <v>0.0</v>
      </c>
      <c r="G21" s="42">
        <f t="array" ref="G21">F21-(H21+I21+J21)</f>
        <v>0</v>
      </c>
      <c r="H21" s="42">
        <v>0.0</v>
      </c>
      <c r="I21" s="42">
        <v>0.0</v>
      </c>
      <c r="J21" s="42">
        <v>0.0</v>
      </c>
      <c r="K21" s="42">
        <v>0.0</v>
      </c>
      <c r="L21" s="42">
        <v>0.0</v>
      </c>
      <c r="M21" s="42">
        <v>0.0</v>
      </c>
      <c r="N21" s="42">
        <f t="array" ref="N21">Y21+Z21</f>
        <v>1</v>
      </c>
      <c r="O21" s="42">
        <v>1.0</v>
      </c>
      <c r="P21" s="44">
        <f t="array" ref="P21">O21/D21</f>
        <v>0.3333333333</v>
      </c>
      <c r="Q21" s="45">
        <f t="array" ref="Q21">(G21*1+H21*2+I21*3+J21*4)/E21</f>
        <v>0</v>
      </c>
      <c r="R21" s="45">
        <f t="array" ref="R21">(F21+N21)/(D21-AA21)</f>
        <v>0.3333333333</v>
      </c>
      <c r="S21" s="47">
        <f t="array" ref="S21">R21+Q21</f>
        <v>0.3333333333</v>
      </c>
      <c r="T21" s="166">
        <f t="array" ref="T21">O21/(D21-(F21+N21))</f>
        <v>0.5</v>
      </c>
      <c r="U21" s="49">
        <f t="array" ref="U21">RANK(R21,$R$4:$R$26)</f>
        <v>15</v>
      </c>
      <c r="V21" s="50">
        <f t="array" ref="V21">RANK(S21,$S$4:$S$26)</f>
        <v>18</v>
      </c>
      <c r="W21" s="167">
        <f t="array" ref="W21">RANK(C21,$C$4:$C$26)</f>
        <v>18</v>
      </c>
      <c r="X21" s="196"/>
      <c r="Y21" s="28">
        <v>1.0</v>
      </c>
      <c r="Z21" s="28">
        <v>0.0</v>
      </c>
      <c r="AA21" s="28"/>
      <c r="AB21" s="28"/>
      <c r="AC21" s="28"/>
    </row>
    <row r="22" ht="17.25" customHeight="1">
      <c r="A22" s="4" t="s">
        <v>56</v>
      </c>
      <c r="B22" s="42">
        <v>1.0</v>
      </c>
      <c r="C22" s="195">
        <f t="array" ref="C22">F22/E22</f>
        <v>0</v>
      </c>
      <c r="D22" s="42">
        <v>2.0</v>
      </c>
      <c r="E22" s="42">
        <v>2.0</v>
      </c>
      <c r="F22" s="42">
        <v>0.0</v>
      </c>
      <c r="G22" s="42">
        <f t="array" ref="G22">F22-(H22+I22+J22)</f>
        <v>0</v>
      </c>
      <c r="H22" s="42">
        <v>0.0</v>
      </c>
      <c r="I22" s="42">
        <v>0.0</v>
      </c>
      <c r="J22" s="42">
        <v>0.0</v>
      </c>
      <c r="K22" s="42">
        <v>0.0</v>
      </c>
      <c r="L22" s="42">
        <v>0.0</v>
      </c>
      <c r="M22" s="42">
        <v>1.0</v>
      </c>
      <c r="N22" s="42">
        <f t="array" ref="N22">Y22+Z22</f>
        <v>0</v>
      </c>
      <c r="O22" s="42">
        <v>0.0</v>
      </c>
      <c r="P22" s="44">
        <f t="array" ref="P22">O22/D22</f>
        <v>0</v>
      </c>
      <c r="Q22" s="45">
        <f t="array" ref="Q22">(G22*1+H22*2+I22*3+J22*4)/E22</f>
        <v>0</v>
      </c>
      <c r="R22" s="45">
        <f t="array" ref="R22">(F22+N22)/(D22-AA22)</f>
        <v>0</v>
      </c>
      <c r="S22" s="47">
        <f t="array" ref="S22">R22+Q22</f>
        <v>0</v>
      </c>
      <c r="T22" s="166">
        <f t="array" ref="T22">O22/(D22-(F22+N22))</f>
        <v>0</v>
      </c>
      <c r="U22" s="49">
        <f t="array" ref="U22">RANK(R22,$R$4:$R$26)</f>
        <v>19</v>
      </c>
      <c r="V22" s="50">
        <f t="array" ref="V22">RANK(S22,$S$4:$S$26)</f>
        <v>19</v>
      </c>
      <c r="W22" s="167">
        <f t="array" ref="W22">RANK(C22,$C$4:$C$26)</f>
        <v>18</v>
      </c>
      <c r="X22" s="196"/>
      <c r="Y22" s="28"/>
      <c r="Z22" s="28"/>
      <c r="AA22" s="28"/>
      <c r="AB22" s="28"/>
      <c r="AC22" s="28"/>
    </row>
    <row r="23" ht="17.25" customHeight="1">
      <c r="A23" s="4" t="s">
        <v>53</v>
      </c>
      <c r="B23" s="42">
        <v>2.0</v>
      </c>
      <c r="C23" s="195">
        <f t="array" ref="C23">F23/E23</f>
        <v>0</v>
      </c>
      <c r="D23" s="42">
        <v>3.0</v>
      </c>
      <c r="E23" s="42">
        <v>3.0</v>
      </c>
      <c r="F23" s="42">
        <v>0.0</v>
      </c>
      <c r="G23" s="42">
        <f t="array" ref="G23">F23-(H23+I23+J23)</f>
        <v>0</v>
      </c>
      <c r="H23" s="42">
        <v>0.0</v>
      </c>
      <c r="I23" s="42">
        <v>0.0</v>
      </c>
      <c r="J23" s="42">
        <v>0.0</v>
      </c>
      <c r="K23" s="42">
        <v>0.0</v>
      </c>
      <c r="L23" s="42">
        <v>0.0</v>
      </c>
      <c r="M23" s="42">
        <v>0.0</v>
      </c>
      <c r="N23" s="42">
        <f t="array" ref="N23">Y23+Z23</f>
        <v>0</v>
      </c>
      <c r="O23" s="42">
        <v>1.0</v>
      </c>
      <c r="P23" s="44">
        <f t="array" ref="P23">O23/D23</f>
        <v>0.3333333333</v>
      </c>
      <c r="Q23" s="45">
        <f t="array" ref="Q23">(G23*1+H23*2+I23*3+J23*4)/E23</f>
        <v>0</v>
      </c>
      <c r="R23" s="45">
        <f t="array" ref="R23">(F23+N23)/(D23-AA23)</f>
        <v>0</v>
      </c>
      <c r="S23" s="47">
        <f t="array" ref="S23">R23+Q23</f>
        <v>0</v>
      </c>
      <c r="T23" s="166">
        <f t="array" ref="T23">O23/(D23-(F23+N23))</f>
        <v>0.3333333333</v>
      </c>
      <c r="U23" s="49">
        <f t="array" ref="U23">RANK(R23,$R$4:$R$26)</f>
        <v>19</v>
      </c>
      <c r="V23" s="50">
        <f t="array" ref="V23">RANK(S23,$S$4:$S$26)</f>
        <v>19</v>
      </c>
      <c r="W23" s="167">
        <f t="array" ref="W23">RANK(C23,$C$4:$C$26)</f>
        <v>18</v>
      </c>
      <c r="X23" s="196"/>
      <c r="Y23" s="28">
        <v>0.0</v>
      </c>
      <c r="Z23" s="28">
        <v>0.0</v>
      </c>
      <c r="AA23" s="28"/>
      <c r="AB23" s="28"/>
      <c r="AC23" s="28"/>
    </row>
    <row r="24" ht="17.25" customHeight="1">
      <c r="A24" s="4" t="s">
        <v>21</v>
      </c>
      <c r="B24" s="42">
        <v>8.0</v>
      </c>
      <c r="C24" s="195">
        <f t="array" ref="C24">F24/E24</f>
        <v>0.3</v>
      </c>
      <c r="D24" s="42">
        <v>23.0</v>
      </c>
      <c r="E24" s="42">
        <v>20.0</v>
      </c>
      <c r="F24" s="42">
        <v>6.0</v>
      </c>
      <c r="G24" s="42">
        <f t="array" ref="G24">F24-(H24+I24+J24)</f>
        <v>3</v>
      </c>
      <c r="H24" s="42">
        <v>3.0</v>
      </c>
      <c r="I24" s="42">
        <v>0.0</v>
      </c>
      <c r="J24" s="42">
        <v>0.0</v>
      </c>
      <c r="K24" s="42">
        <v>6.0</v>
      </c>
      <c r="L24" s="42">
        <v>8.0</v>
      </c>
      <c r="M24" s="42">
        <v>4.0</v>
      </c>
      <c r="N24" s="42">
        <f t="array" ref="N24">Y24+Z24</f>
        <v>3</v>
      </c>
      <c r="O24" s="42">
        <v>2.0</v>
      </c>
      <c r="P24" s="44">
        <f t="array" ref="P24">O24/D24</f>
        <v>0.08695652174</v>
      </c>
      <c r="Q24" s="45">
        <f t="array" ref="Q24">(G24*1+H24*2+I24*3+J24*4)/E24</f>
        <v>0.45</v>
      </c>
      <c r="R24" s="45">
        <f t="array" ref="R24">(F24+N24)/(D24-AA24)</f>
        <v>0.3913043478</v>
      </c>
      <c r="S24" s="47">
        <f t="array" ref="S24">R24+Q24</f>
        <v>0.8413043478</v>
      </c>
      <c r="T24" s="166">
        <f t="array" ref="T24">O24/(D24-(F24+N24))</f>
        <v>0.1428571429</v>
      </c>
      <c r="U24" s="49">
        <f t="array" ref="U24">RANK(R24,$R$4:$R$26)</f>
        <v>13</v>
      </c>
      <c r="V24" s="50">
        <f t="array" ref="V24">RANK(S24,$S$4:$S$26)</f>
        <v>14</v>
      </c>
      <c r="W24" s="167">
        <f t="array" ref="W24">RANK(C24,$C$4:$C$26)</f>
        <v>15</v>
      </c>
      <c r="X24" s="196"/>
      <c r="Y24" s="28">
        <v>3.0</v>
      </c>
      <c r="Z24" s="28">
        <v>0.0</v>
      </c>
      <c r="AA24" s="28"/>
      <c r="AB24" s="28"/>
      <c r="AC24" s="28"/>
    </row>
    <row r="25" ht="17.25" customHeight="1">
      <c r="A25" s="4" t="s">
        <v>50</v>
      </c>
      <c r="B25" s="42">
        <v>8.0</v>
      </c>
      <c r="C25" s="195">
        <f t="array" ref="C25">F25/E25</f>
        <v>0.3</v>
      </c>
      <c r="D25" s="42">
        <v>25.0</v>
      </c>
      <c r="E25" s="42">
        <v>20.0</v>
      </c>
      <c r="F25" s="42">
        <v>6.0</v>
      </c>
      <c r="G25" s="42">
        <f t="array" ref="G25">F25-(H25+I25+J25)</f>
        <v>3</v>
      </c>
      <c r="H25" s="42">
        <v>1.0</v>
      </c>
      <c r="I25" s="42">
        <v>1.0</v>
      </c>
      <c r="J25" s="42">
        <v>1.0</v>
      </c>
      <c r="K25" s="42">
        <v>7.0</v>
      </c>
      <c r="L25" s="42">
        <v>10.0</v>
      </c>
      <c r="M25" s="42">
        <v>5.0</v>
      </c>
      <c r="N25" s="42">
        <f t="array" ref="N25">Y25+Z25</f>
        <v>3</v>
      </c>
      <c r="O25" s="42">
        <v>3.0</v>
      </c>
      <c r="P25" s="44">
        <f t="array" ref="P25">O25/D25</f>
        <v>0.12</v>
      </c>
      <c r="Q25" s="45">
        <f t="array" ref="Q25">(G25*1+H25*2+I25*3+J25*4)/E25</f>
        <v>0.6</v>
      </c>
      <c r="R25" s="45">
        <f t="array" ref="R25">(F25+N25)/(D25-AA25)</f>
        <v>0.36</v>
      </c>
      <c r="S25" s="47">
        <f t="array" ref="S25">R25+Q25</f>
        <v>0.96</v>
      </c>
      <c r="T25" s="166">
        <f t="array" ref="T25">O25/(D25-(F25+N25))</f>
        <v>0.1875</v>
      </c>
      <c r="U25" s="49">
        <f t="array" ref="U25">RANK(R25,$R$4:$R$26)</f>
        <v>14</v>
      </c>
      <c r="V25" s="50">
        <f t="array" ref="V25">RANK(S25,$S$4:$S$26)</f>
        <v>10</v>
      </c>
      <c r="W25" s="167">
        <f t="array" ref="W25">RANK(C25,$C$4:$C$26)</f>
        <v>15</v>
      </c>
      <c r="X25" s="196"/>
      <c r="Y25" s="28">
        <v>3.0</v>
      </c>
      <c r="Z25" s="28">
        <v>0.0</v>
      </c>
      <c r="AA25" s="28"/>
      <c r="AB25" s="28"/>
      <c r="AC25" s="28"/>
    </row>
    <row r="26" ht="17.25" customHeight="1">
      <c r="A26" s="4" t="s">
        <v>51</v>
      </c>
      <c r="B26" s="42">
        <v>5.0</v>
      </c>
      <c r="C26" s="195">
        <f t="array" ref="C26">F26/E26</f>
        <v>0.3636363636</v>
      </c>
      <c r="D26" s="42">
        <v>13.0</v>
      </c>
      <c r="E26" s="42">
        <v>11.0</v>
      </c>
      <c r="F26" s="42">
        <v>4.0</v>
      </c>
      <c r="G26" s="42">
        <f t="array" ref="G26">F26-(H26+I26+J26)</f>
        <v>3</v>
      </c>
      <c r="H26" s="42">
        <v>1.0</v>
      </c>
      <c r="I26" s="42">
        <v>0.0</v>
      </c>
      <c r="J26" s="42">
        <v>0.0</v>
      </c>
      <c r="K26" s="42">
        <v>6.0</v>
      </c>
      <c r="L26" s="42">
        <v>3.0</v>
      </c>
      <c r="M26" s="42">
        <v>3.0</v>
      </c>
      <c r="N26" s="42">
        <f t="array" ref="N26">Y26+Z26</f>
        <v>2</v>
      </c>
      <c r="O26" s="42">
        <v>4.0</v>
      </c>
      <c r="P26" s="44">
        <f t="array" ref="P26">O26/D26</f>
        <v>0.3076923077</v>
      </c>
      <c r="Q26" s="45">
        <f t="array" ref="Q26">(G26*1+H26*2+I26*3+J26*4)/E26</f>
        <v>0.4545454545</v>
      </c>
      <c r="R26" s="45">
        <f t="array" ref="R26">(F26+N26)/(D26-AA26)</f>
        <v>0.4615384615</v>
      </c>
      <c r="S26" s="47">
        <f t="array" ref="S26">R26+Q26</f>
        <v>0.9160839161</v>
      </c>
      <c r="T26" s="166">
        <f t="array" ref="T26">O26/(D26-(F26+N26))</f>
        <v>0.5714285714</v>
      </c>
      <c r="U26" s="49">
        <f t="array" ref="U26">RANK(R26,$R$4:$R$26)</f>
        <v>11</v>
      </c>
      <c r="V26" s="50">
        <f t="array" ref="V26">RANK(S26,$S$4:$S$26)</f>
        <v>12</v>
      </c>
      <c r="W26" s="167">
        <f t="array" ref="W26">RANK(C26,$C$4:$C$26)</f>
        <v>12</v>
      </c>
      <c r="X26" s="196"/>
      <c r="Y26" s="28">
        <v>2.0</v>
      </c>
      <c r="Z26" s="28">
        <v>0.0</v>
      </c>
      <c r="AA26" s="28"/>
      <c r="AB26" s="28"/>
      <c r="AC26" s="28">
        <v>1.0</v>
      </c>
    </row>
    <row r="27" ht="17.25" customHeight="1">
      <c r="A27" s="61" t="s">
        <v>121</v>
      </c>
      <c r="B27" s="79"/>
      <c r="C27" s="125">
        <f t="array" ref="C27">F27/E27</f>
        <v>0.4200913242</v>
      </c>
      <c r="D27" s="79">
        <f t="array" ref="D27">SUM(D4:D26)</f>
        <v>271</v>
      </c>
      <c r="E27" s="79">
        <f t="array" ref="E27">SUM(E4:E26)</f>
        <v>219</v>
      </c>
      <c r="F27" s="79">
        <f t="array" ref="F27">SUM(F4:F26)</f>
        <v>92</v>
      </c>
      <c r="G27" s="79">
        <f t="array" ref="G27">SUM(G4:G26)</f>
        <v>63</v>
      </c>
      <c r="H27" s="79">
        <f t="array" ref="H27">SUM(H4:H26)</f>
        <v>22</v>
      </c>
      <c r="I27" s="79">
        <f t="array" ref="I27">SUM(I4:I26)</f>
        <v>5</v>
      </c>
      <c r="J27" s="79">
        <f t="array" ref="J27">SUM(J4:J26)</f>
        <v>4</v>
      </c>
      <c r="K27" s="79">
        <f t="array" ref="K27">SUM(K4:K26)</f>
        <v>106</v>
      </c>
      <c r="L27" s="79">
        <f t="array" ref="L27">SUM(L4:L26)</f>
        <v>87</v>
      </c>
      <c r="M27" s="79">
        <f t="array" ref="M27">SUM(M4:M26)</f>
        <v>68</v>
      </c>
      <c r="N27" s="79">
        <f t="array" ref="N27">SUM(N4:N26)</f>
        <v>44</v>
      </c>
      <c r="O27" s="79">
        <f t="array" ref="O27">SUM(O4:O26)</f>
        <v>28</v>
      </c>
      <c r="P27" s="64">
        <f t="array" ref="P27">O27/D27</f>
        <v>0.1033210332</v>
      </c>
      <c r="Q27" s="125"/>
      <c r="R27" s="125"/>
      <c r="S27" s="122"/>
      <c r="T27" s="63"/>
      <c r="U27" s="63"/>
      <c r="V27" s="63"/>
      <c r="W27" s="63"/>
      <c r="X27" s="141"/>
      <c r="Y27" s="173">
        <f t="array" ref="Y27">SUM(Y4:Y26)</f>
        <v>32</v>
      </c>
      <c r="Z27" s="173">
        <f t="array" ref="Z27">SUM(Z4:Z26)</f>
        <v>12</v>
      </c>
      <c r="AA27" s="173">
        <f t="array" ref="AA27">SUM(AA4:AA26)</f>
        <v>1</v>
      </c>
      <c r="AB27" s="173">
        <f t="array" ref="AB27">SUM(AB4:AB26)</f>
        <v>3</v>
      </c>
      <c r="AC27" s="173">
        <f t="array" ref="AC27">SUM(AC4:AC26)</f>
        <v>1</v>
      </c>
    </row>
    <row r="28" ht="17.25" customHeight="1">
      <c r="A28" s="132"/>
      <c r="B28" s="133"/>
      <c r="C28" s="134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4"/>
      <c r="R28" s="134"/>
      <c r="S28" s="135"/>
      <c r="T28" s="65"/>
      <c r="U28" s="65"/>
      <c r="V28" s="65"/>
      <c r="W28" s="65"/>
      <c r="X28" s="36"/>
      <c r="Y28" s="65"/>
      <c r="Z28" s="65"/>
      <c r="AA28" s="65"/>
      <c r="AB28" s="65"/>
      <c r="AC28" s="65"/>
    </row>
    <row r="29" ht="17.25" customHeight="1">
      <c r="A29" s="136" t="s">
        <v>122</v>
      </c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39"/>
      <c r="T29" s="39"/>
      <c r="U29" s="39"/>
      <c r="V29" s="39"/>
      <c r="W29" s="39"/>
      <c r="X29" s="36"/>
      <c r="Y29" s="39"/>
      <c r="Z29" s="39"/>
      <c r="AA29" s="36"/>
      <c r="AB29" s="36"/>
      <c r="AC29" s="36"/>
    </row>
    <row r="30" ht="34.5" customHeight="1">
      <c r="A30" s="4" t="s">
        <v>1</v>
      </c>
      <c r="B30" s="4" t="s">
        <v>104</v>
      </c>
      <c r="C30" s="4" t="s">
        <v>123</v>
      </c>
      <c r="D30" s="4" t="s">
        <v>124</v>
      </c>
      <c r="E30" s="4" t="s">
        <v>125</v>
      </c>
      <c r="F30" s="4" t="s">
        <v>126</v>
      </c>
      <c r="G30" s="4" t="s">
        <v>106</v>
      </c>
      <c r="H30" s="4" t="s">
        <v>2</v>
      </c>
      <c r="I30" s="4" t="s">
        <v>127</v>
      </c>
      <c r="J30" s="4" t="s">
        <v>128</v>
      </c>
      <c r="K30" s="4" t="s">
        <v>129</v>
      </c>
      <c r="L30" s="4" t="s">
        <v>130</v>
      </c>
      <c r="M30" s="4" t="s">
        <v>4</v>
      </c>
      <c r="N30" s="4" t="s">
        <v>131</v>
      </c>
      <c r="O30" s="4" t="s">
        <v>132</v>
      </c>
      <c r="P30" s="4" t="s">
        <v>3</v>
      </c>
      <c r="Q30" s="4" t="s">
        <v>6</v>
      </c>
      <c r="R30" s="4" t="s">
        <v>5</v>
      </c>
      <c r="S30" s="4" t="s">
        <v>183</v>
      </c>
      <c r="T30" s="4" t="s">
        <v>134</v>
      </c>
      <c r="U30" s="4" t="s">
        <v>193</v>
      </c>
      <c r="V30" s="4" t="s">
        <v>7</v>
      </c>
      <c r="W30" s="4" t="s">
        <v>184</v>
      </c>
      <c r="X30" s="141"/>
      <c r="Y30" s="4" t="s">
        <v>185</v>
      </c>
      <c r="Z30" s="4" t="s">
        <v>186</v>
      </c>
      <c r="AA30" s="41"/>
      <c r="AB30" s="36"/>
      <c r="AC30" s="36"/>
    </row>
    <row r="31" ht="17.25" customHeight="1">
      <c r="A31" s="4" t="s">
        <v>42</v>
      </c>
      <c r="B31" s="42"/>
      <c r="C31" s="42"/>
      <c r="D31" s="42"/>
      <c r="E31" s="42"/>
      <c r="F31" s="42"/>
      <c r="G31" s="42"/>
      <c r="H31" s="70"/>
      <c r="I31" s="42"/>
      <c r="J31" s="42"/>
      <c r="K31" s="42"/>
      <c r="L31" s="42"/>
      <c r="M31" s="42"/>
      <c r="N31" s="42"/>
      <c r="O31" s="42"/>
      <c r="P31" s="71" t="str">
        <f t="array" ref="P31">O31*9/H31</f>
        <v>#DIV/0!</v>
      </c>
      <c r="Q31" s="72" t="str">
        <f t="array" ref="Q31">(K31+L31)/H31</f>
        <v>#DIV/0!</v>
      </c>
      <c r="R31" s="73" t="str">
        <f t="array" ref="R31">I31/H31</f>
        <v>#DIV/0!</v>
      </c>
      <c r="S31" s="73" t="str">
        <f t="array" ref="S31">H31/B31</f>
        <v>#DIV/0!</v>
      </c>
      <c r="T31" s="72" t="str">
        <f t="array" ref="T31">M31/H31</f>
        <v>#DIV/0!</v>
      </c>
      <c r="U31" s="75" t="str">
        <f t="array" ref="U31">O31/N31</f>
        <v>#DIV/0!</v>
      </c>
      <c r="V31" s="72" t="str">
        <f t="array" ref="V31">(I31+K31+L31)/H31</f>
        <v>#DIV/0!</v>
      </c>
      <c r="W31" s="182" t="str">
        <f t="array" ref="W31">(L31+K31)/F31*100</f>
        <v>#DIV/0!</v>
      </c>
      <c r="X31" s="199"/>
      <c r="Y31" s="30"/>
      <c r="Z31" s="30"/>
      <c r="AA31" s="41"/>
      <c r="AB31" s="36"/>
      <c r="AC31" s="36"/>
    </row>
    <row r="32" ht="17.25" customHeight="1">
      <c r="A32" s="4" t="s">
        <v>55</v>
      </c>
      <c r="B32" s="42"/>
      <c r="C32" s="42"/>
      <c r="D32" s="42"/>
      <c r="E32" s="42"/>
      <c r="F32" s="42"/>
      <c r="G32" s="42"/>
      <c r="H32" s="70"/>
      <c r="I32" s="42"/>
      <c r="J32" s="42"/>
      <c r="K32" s="42"/>
      <c r="L32" s="42"/>
      <c r="M32" s="42"/>
      <c r="N32" s="42"/>
      <c r="O32" s="42"/>
      <c r="P32" s="71" t="str">
        <f t="array" ref="P32">O32*9/H32</f>
        <v>#DIV/0!</v>
      </c>
      <c r="Q32" s="72" t="str">
        <f t="array" ref="Q32">(K32+L32)/H32</f>
        <v>#DIV/0!</v>
      </c>
      <c r="R32" s="73" t="str">
        <f t="array" ref="R32">I32/H32</f>
        <v>#DIV/0!</v>
      </c>
      <c r="S32" s="73" t="str">
        <f t="array" ref="S32">H32/B32</f>
        <v>#DIV/0!</v>
      </c>
      <c r="T32" s="72" t="str">
        <f t="array" ref="T32">M32/H32</f>
        <v>#DIV/0!</v>
      </c>
      <c r="U32" s="75" t="str">
        <f t="array" ref="U32">O32/N32</f>
        <v>#DIV/0!</v>
      </c>
      <c r="V32" s="72" t="str">
        <f t="array" ref="V32">(I32+K32+L32)/H32</f>
        <v>#DIV/0!</v>
      </c>
      <c r="W32" s="182" t="str">
        <f t="array" ref="W32">(L32+K32)/F32*100</f>
        <v>#DIV/0!</v>
      </c>
      <c r="X32" s="199"/>
      <c r="Y32" s="30"/>
      <c r="Z32" s="30"/>
      <c r="AA32" s="41"/>
      <c r="AB32" s="36"/>
      <c r="AC32" s="36"/>
    </row>
    <row r="33" ht="17.25" customHeight="1">
      <c r="A33" s="4" t="s">
        <v>19</v>
      </c>
      <c r="B33" s="42">
        <v>6.0</v>
      </c>
      <c r="C33" s="42">
        <v>1.0</v>
      </c>
      <c r="D33" s="42">
        <v>0.0</v>
      </c>
      <c r="E33" s="42">
        <v>0.0</v>
      </c>
      <c r="F33" s="42">
        <v>83.0</v>
      </c>
      <c r="G33" s="42">
        <v>59.0</v>
      </c>
      <c r="H33" s="70">
        <v>10.0</v>
      </c>
      <c r="I33" s="42">
        <v>27.0</v>
      </c>
      <c r="J33" s="42">
        <v>1.0</v>
      </c>
      <c r="K33" s="42">
        <v>17.0</v>
      </c>
      <c r="L33" s="42">
        <v>7.0</v>
      </c>
      <c r="M33" s="42">
        <v>10.0</v>
      </c>
      <c r="N33" s="42">
        <v>34.0</v>
      </c>
      <c r="O33" s="42">
        <v>28.0</v>
      </c>
      <c r="P33" s="71">
        <f t="array" ref="P33">O33*9/H33</f>
        <v>25.2</v>
      </c>
      <c r="Q33" s="72">
        <f t="array" ref="Q33">(K33+L33)/H33</f>
        <v>2.4</v>
      </c>
      <c r="R33" s="73">
        <f t="array" ref="R33">I33/H33</f>
        <v>2.7</v>
      </c>
      <c r="S33" s="73">
        <f t="array" ref="S33">H33/B33</f>
        <v>1.666666667</v>
      </c>
      <c r="T33" s="72">
        <f t="array" ref="T33">M33/H33</f>
        <v>1</v>
      </c>
      <c r="U33" s="75">
        <f t="array" ref="U33">O33/N33</f>
        <v>0.8235294118</v>
      </c>
      <c r="V33" s="72">
        <f t="array" ref="V33">(I33+K33+L33)/H33</f>
        <v>5.1</v>
      </c>
      <c r="W33" s="182">
        <f t="array" ref="W33">(L33+K33)/F33*100</f>
        <v>28.91566265</v>
      </c>
      <c r="X33" s="199"/>
      <c r="Y33" s="30">
        <v>1.0</v>
      </c>
      <c r="Z33" s="30"/>
      <c r="AA33" s="41"/>
      <c r="AB33" s="36"/>
      <c r="AC33" s="36"/>
    </row>
    <row r="34" ht="17.25" customHeight="1">
      <c r="A34" s="4" t="s">
        <v>20</v>
      </c>
      <c r="B34" s="42">
        <v>6.0</v>
      </c>
      <c r="C34" s="42">
        <v>4.0</v>
      </c>
      <c r="D34" s="42">
        <v>1.0</v>
      </c>
      <c r="E34" s="42">
        <v>0.0</v>
      </c>
      <c r="F34" s="42">
        <v>82.0</v>
      </c>
      <c r="G34" s="42">
        <v>74.0</v>
      </c>
      <c r="H34" s="70">
        <v>20.0</v>
      </c>
      <c r="I34" s="42">
        <v>14.0</v>
      </c>
      <c r="J34" s="42">
        <v>0.0</v>
      </c>
      <c r="K34" s="42">
        <v>7.0</v>
      </c>
      <c r="L34" s="42">
        <v>1.0</v>
      </c>
      <c r="M34" s="42">
        <v>26.0</v>
      </c>
      <c r="N34" s="42">
        <v>9.0</v>
      </c>
      <c r="O34" s="42">
        <v>1.0</v>
      </c>
      <c r="P34" s="71">
        <f t="array" ref="P34">O34*9/H34</f>
        <v>0.45</v>
      </c>
      <c r="Q34" s="72">
        <f t="array" ref="Q34">(K34+L34)/H34</f>
        <v>0.4</v>
      </c>
      <c r="R34" s="73">
        <f t="array" ref="R34">I34/H34</f>
        <v>0.7</v>
      </c>
      <c r="S34" s="73">
        <f t="array" ref="S34">H34/B34</f>
        <v>3.333333333</v>
      </c>
      <c r="T34" s="72">
        <f t="array" ref="T34">M34/H34</f>
        <v>1.3</v>
      </c>
      <c r="U34" s="75">
        <f t="array" ref="U34">O34/N34</f>
        <v>0.1111111111</v>
      </c>
      <c r="V34" s="72">
        <f t="array" ref="V34">(I34+K34+L34)/H34</f>
        <v>1.1</v>
      </c>
      <c r="W34" s="182">
        <f t="array" ref="W34">(L34+K34)/F34*100</f>
        <v>9.756097561</v>
      </c>
      <c r="X34" s="199"/>
      <c r="Y34" s="30"/>
      <c r="Z34" s="30"/>
      <c r="AA34" s="41"/>
      <c r="AB34" s="36"/>
      <c r="AC34" s="36"/>
    </row>
    <row r="35" ht="17.25" customHeight="1">
      <c r="A35" s="4" t="s">
        <v>48</v>
      </c>
      <c r="B35" s="42"/>
      <c r="C35" s="42"/>
      <c r="D35" s="42"/>
      <c r="E35" s="42"/>
      <c r="F35" s="42"/>
      <c r="G35" s="42"/>
      <c r="H35" s="70"/>
      <c r="I35" s="42"/>
      <c r="J35" s="42"/>
      <c r="K35" s="42"/>
      <c r="L35" s="42"/>
      <c r="M35" s="42"/>
      <c r="N35" s="42"/>
      <c r="O35" s="42"/>
      <c r="P35" s="71" t="str">
        <f t="array" ref="P35">O35*9/H35</f>
        <v>#DIV/0!</v>
      </c>
      <c r="Q35" s="72" t="str">
        <f t="array" ref="Q35">(K35+L35)/H35</f>
        <v>#DIV/0!</v>
      </c>
      <c r="R35" s="73" t="str">
        <f t="array" ref="R35">I35/H35</f>
        <v>#DIV/0!</v>
      </c>
      <c r="S35" s="73" t="str">
        <f t="array" ref="S35">H35/B35</f>
        <v>#DIV/0!</v>
      </c>
      <c r="T35" s="72" t="str">
        <f t="array" ref="T35">M35/H35</f>
        <v>#DIV/0!</v>
      </c>
      <c r="U35" s="75" t="str">
        <f t="array" ref="U35">O35/N35</f>
        <v>#DIV/0!</v>
      </c>
      <c r="V35" s="72" t="str">
        <f t="array" ref="V35">(I35+K35+L35)/H35</f>
        <v>#DIV/0!</v>
      </c>
      <c r="W35" s="182" t="str">
        <f t="array" ref="W35">(L35+K35)/F35*100</f>
        <v>#DIV/0!</v>
      </c>
      <c r="X35" s="199"/>
      <c r="Y35" s="30"/>
      <c r="Z35" s="30"/>
      <c r="AA35" s="41"/>
      <c r="AB35" s="36"/>
      <c r="AC35" s="36"/>
    </row>
    <row r="36" ht="17.25" customHeight="1">
      <c r="A36" s="4" t="s">
        <v>22</v>
      </c>
      <c r="B36" s="42">
        <v>2.0</v>
      </c>
      <c r="C36" s="42">
        <v>0.0</v>
      </c>
      <c r="D36" s="42">
        <v>0.0</v>
      </c>
      <c r="E36" s="42">
        <v>0.0</v>
      </c>
      <c r="F36" s="42">
        <v>12.0</v>
      </c>
      <c r="G36" s="42">
        <v>5.0</v>
      </c>
      <c r="H36" s="70">
        <v>0.6666666</v>
      </c>
      <c r="I36" s="42">
        <v>3.0</v>
      </c>
      <c r="J36" s="42">
        <v>1.0</v>
      </c>
      <c r="K36" s="42">
        <v>5.0</v>
      </c>
      <c r="L36" s="42">
        <v>2.0</v>
      </c>
      <c r="M36" s="42">
        <v>1.0</v>
      </c>
      <c r="N36" s="42">
        <v>8.0</v>
      </c>
      <c r="O36" s="42">
        <v>5.0</v>
      </c>
      <c r="P36" s="71">
        <f t="array" ref="P36">O36*9/H36</f>
        <v>67.50000675</v>
      </c>
      <c r="Q36" s="72">
        <f t="array" ref="Q36">(K36+L36)/H36</f>
        <v>10.50000105</v>
      </c>
      <c r="R36" s="73">
        <f t="array" ref="R36">I36/H36</f>
        <v>4.50000045</v>
      </c>
      <c r="S36" s="73">
        <f t="array" ref="S36">H36/B36</f>
        <v>0.3333333</v>
      </c>
      <c r="T36" s="72">
        <f t="array" ref="T36">M36/H36</f>
        <v>1.50000015</v>
      </c>
      <c r="U36" s="75">
        <f t="array" ref="U36">O36/N36</f>
        <v>0.625</v>
      </c>
      <c r="V36" s="72">
        <f t="array" ref="V36">(I36+K36+L36)/H36</f>
        <v>15.0000015</v>
      </c>
      <c r="W36" s="182">
        <f t="array" ref="W36">(L36+K36)/F36*100</f>
        <v>58.33333333</v>
      </c>
      <c r="X36" s="199"/>
      <c r="Y36" s="30"/>
      <c r="Z36" s="30"/>
      <c r="AA36" s="41"/>
      <c r="AB36" s="36"/>
      <c r="AC36" s="36"/>
    </row>
    <row r="37" ht="17.25" customHeight="1">
      <c r="A37" s="4" t="s">
        <v>23</v>
      </c>
      <c r="B37" s="42">
        <v>2.0</v>
      </c>
      <c r="C37" s="42">
        <v>0.0</v>
      </c>
      <c r="D37" s="42">
        <v>0.0</v>
      </c>
      <c r="E37" s="42">
        <v>0.0</v>
      </c>
      <c r="F37" s="42">
        <v>14.0</v>
      </c>
      <c r="G37" s="42">
        <v>9.0</v>
      </c>
      <c r="H37" s="70">
        <v>2.0</v>
      </c>
      <c r="I37" s="42">
        <v>3.0</v>
      </c>
      <c r="J37" s="42">
        <v>0.0</v>
      </c>
      <c r="K37" s="42">
        <v>4.0</v>
      </c>
      <c r="L37" s="42">
        <v>1.0</v>
      </c>
      <c r="M37" s="42">
        <v>0.0</v>
      </c>
      <c r="N37" s="42">
        <v>4.0</v>
      </c>
      <c r="O37" s="42">
        <v>4.0</v>
      </c>
      <c r="P37" s="71">
        <f t="array" ref="P37">O37*9/H37</f>
        <v>18</v>
      </c>
      <c r="Q37" s="72">
        <f t="array" ref="Q37">(K37+L37)/H37</f>
        <v>2.5</v>
      </c>
      <c r="R37" s="73">
        <f t="array" ref="R37">I37/H37</f>
        <v>1.5</v>
      </c>
      <c r="S37" s="73">
        <f t="array" ref="S37">H37/B37</f>
        <v>1</v>
      </c>
      <c r="T37" s="72">
        <f t="array" ref="T37">M37/H37</f>
        <v>0</v>
      </c>
      <c r="U37" s="75">
        <f t="array" ref="U37">O37/N37</f>
        <v>1</v>
      </c>
      <c r="V37" s="72">
        <f t="array" ref="V37">(I37+K37+L37)/H37</f>
        <v>4</v>
      </c>
      <c r="W37" s="182">
        <f t="array" ref="W37">(L37+K37)/F37*100</f>
        <v>35.71428571</v>
      </c>
      <c r="X37" s="199"/>
      <c r="Y37" s="30"/>
      <c r="Z37" s="30"/>
      <c r="AA37" s="41"/>
      <c r="AB37" s="36"/>
      <c r="AC37" s="36"/>
    </row>
    <row r="38" ht="17.25" customHeight="1">
      <c r="A38" s="4" t="s">
        <v>24</v>
      </c>
      <c r="B38" s="42">
        <v>2.0</v>
      </c>
      <c r="C38" s="42">
        <v>1.0</v>
      </c>
      <c r="D38" s="42">
        <v>0.0</v>
      </c>
      <c r="E38" s="42">
        <v>0.0</v>
      </c>
      <c r="F38" s="42">
        <v>10.0</v>
      </c>
      <c r="G38" s="42">
        <v>6.0</v>
      </c>
      <c r="H38" s="70">
        <v>1.666666</v>
      </c>
      <c r="I38" s="42">
        <v>1.0</v>
      </c>
      <c r="J38" s="42">
        <v>0.0</v>
      </c>
      <c r="K38" s="42">
        <v>3.0</v>
      </c>
      <c r="L38" s="42">
        <v>1.0</v>
      </c>
      <c r="M38" s="42">
        <v>1.0</v>
      </c>
      <c r="N38" s="42">
        <v>3.0</v>
      </c>
      <c r="O38" s="42">
        <v>3.0</v>
      </c>
      <c r="P38" s="71">
        <f t="array" ref="P38">O38*9/H38</f>
        <v>16.20000648</v>
      </c>
      <c r="Q38" s="72">
        <f t="array" ref="Q38">(K38+L38)/H38</f>
        <v>2.40000096</v>
      </c>
      <c r="R38" s="73">
        <f t="array" ref="R38">I38/H38</f>
        <v>0.60000024</v>
      </c>
      <c r="S38" s="73">
        <f t="array" ref="S38">H38/B38</f>
        <v>0.833333</v>
      </c>
      <c r="T38" s="72">
        <f t="array" ref="T38">M38/H38</f>
        <v>0.60000024</v>
      </c>
      <c r="U38" s="75">
        <f t="array" ref="U38">O38/N38</f>
        <v>1</v>
      </c>
      <c r="V38" s="72">
        <f t="array" ref="V38">(I38+K38+L38)/H38</f>
        <v>3.0000012</v>
      </c>
      <c r="W38" s="182">
        <f t="array" ref="W38">(L38+K38)/F38*100</f>
        <v>40</v>
      </c>
      <c r="X38" s="199"/>
      <c r="Y38" s="30"/>
      <c r="Z38" s="30"/>
      <c r="AA38" s="41"/>
      <c r="AB38" s="36"/>
      <c r="AC38" s="36"/>
    </row>
    <row r="39" ht="17.25" customHeight="1">
      <c r="A39" s="4" t="s">
        <v>56</v>
      </c>
      <c r="B39" s="42"/>
      <c r="C39" s="42"/>
      <c r="D39" s="42"/>
      <c r="E39" s="42"/>
      <c r="F39" s="42"/>
      <c r="G39" s="42"/>
      <c r="H39" s="70"/>
      <c r="I39" s="42"/>
      <c r="J39" s="42"/>
      <c r="K39" s="42"/>
      <c r="L39" s="42"/>
      <c r="M39" s="42"/>
      <c r="N39" s="42"/>
      <c r="O39" s="42"/>
      <c r="P39" s="71" t="str">
        <f t="array" ref="P39">O39*9/H39</f>
        <v>#DIV/0!</v>
      </c>
      <c r="Q39" s="72" t="str">
        <f t="array" ref="Q39">(K39+L39)/H39</f>
        <v>#DIV/0!</v>
      </c>
      <c r="R39" s="73" t="str">
        <f t="array" ref="R39">I39/H39</f>
        <v>#DIV/0!</v>
      </c>
      <c r="S39" s="73" t="str">
        <f t="array" ref="S39">H39/B39</f>
        <v>#DIV/0!</v>
      </c>
      <c r="T39" s="72" t="str">
        <f t="array" ref="T39">M39/H39</f>
        <v>#DIV/0!</v>
      </c>
      <c r="U39" s="75" t="str">
        <f t="array" ref="U39">O39/N39</f>
        <v>#DIV/0!</v>
      </c>
      <c r="V39" s="72" t="str">
        <f t="array" ref="V39">(I39+K39+L39)/H39</f>
        <v>#DIV/0!</v>
      </c>
      <c r="W39" s="182" t="str">
        <f t="array" ref="W39">(L39+K39)/F39*100</f>
        <v>#DIV/0!</v>
      </c>
      <c r="X39" s="199"/>
      <c r="Y39" s="30"/>
      <c r="Z39" s="30"/>
      <c r="AA39" s="41"/>
      <c r="AB39" s="36"/>
      <c r="AC39" s="36"/>
    </row>
    <row r="40" ht="17.25" customHeight="1">
      <c r="A40" s="4" t="s">
        <v>53</v>
      </c>
      <c r="B40" s="42"/>
      <c r="C40" s="42"/>
      <c r="D40" s="42"/>
      <c r="E40" s="42"/>
      <c r="F40" s="42"/>
      <c r="G40" s="42"/>
      <c r="H40" s="70"/>
      <c r="I40" s="42"/>
      <c r="J40" s="42"/>
      <c r="K40" s="42"/>
      <c r="L40" s="42"/>
      <c r="M40" s="42"/>
      <c r="N40" s="42"/>
      <c r="O40" s="42"/>
      <c r="P40" s="71" t="str">
        <f t="array" ref="P40">O40*9/H40</f>
        <v>#DIV/0!</v>
      </c>
      <c r="Q40" s="72" t="str">
        <f t="array" ref="Q40">(K40+L40)/H40</f>
        <v>#DIV/0!</v>
      </c>
      <c r="R40" s="73" t="str">
        <f t="array" ref="R40">I40/H40</f>
        <v>#DIV/0!</v>
      </c>
      <c r="S40" s="73" t="str">
        <f t="array" ref="S40">H40/B40</f>
        <v>#DIV/0!</v>
      </c>
      <c r="T40" s="72" t="str">
        <f t="array" ref="T40">M40/H40</f>
        <v>#DIV/0!</v>
      </c>
      <c r="U40" s="75" t="str">
        <f t="array" ref="U40">O40/N40</f>
        <v>#DIV/0!</v>
      </c>
      <c r="V40" s="72" t="str">
        <f t="array" ref="V40">(I40+K40+L40)/H40</f>
        <v>#DIV/0!</v>
      </c>
      <c r="W40" s="182" t="str">
        <f t="array" ref="W40">(L40+K40)/F40*100</f>
        <v>#DIV/0!</v>
      </c>
      <c r="X40" s="199"/>
      <c r="Y40" s="30"/>
      <c r="Z40" s="30"/>
      <c r="AA40" s="41"/>
      <c r="AB40" s="36"/>
      <c r="AC40" s="36"/>
    </row>
    <row r="41" ht="17.25" customHeight="1">
      <c r="A41" s="4" t="s">
        <v>21</v>
      </c>
      <c r="B41" s="42">
        <v>6.0</v>
      </c>
      <c r="C41" s="42">
        <v>1.0</v>
      </c>
      <c r="D41" s="42">
        <v>2.0</v>
      </c>
      <c r="E41" s="42">
        <v>0.0</v>
      </c>
      <c r="F41" s="42">
        <v>64.0</v>
      </c>
      <c r="G41" s="42">
        <v>48.0</v>
      </c>
      <c r="H41" s="70">
        <v>9.66666666666666</v>
      </c>
      <c r="I41" s="42">
        <v>16.0</v>
      </c>
      <c r="J41" s="42">
        <v>1.0</v>
      </c>
      <c r="K41" s="42">
        <v>11.0</v>
      </c>
      <c r="L41" s="42">
        <v>4.0</v>
      </c>
      <c r="M41" s="42">
        <v>11.0</v>
      </c>
      <c r="N41" s="42">
        <v>22.0</v>
      </c>
      <c r="O41" s="42">
        <v>15.0</v>
      </c>
      <c r="P41" s="71">
        <f t="array" ref="P41">O41*9/H41</f>
        <v>13.96551724</v>
      </c>
      <c r="Q41" s="72">
        <f t="array" ref="Q41">(K41+L41)/H41</f>
        <v>1.551724138</v>
      </c>
      <c r="R41" s="73">
        <f t="array" ref="R41">I41/H41</f>
        <v>1.655172414</v>
      </c>
      <c r="S41" s="73">
        <f t="array" ref="S41">H41/B41</f>
        <v>1.611111111</v>
      </c>
      <c r="T41" s="72">
        <f t="array" ref="T41">M41/H41</f>
        <v>1.137931034</v>
      </c>
      <c r="U41" s="75">
        <f t="array" ref="U41">O41/N41</f>
        <v>0.6818181818</v>
      </c>
      <c r="V41" s="72">
        <f t="array" ref="V41">(I41+K41+L41)/H41</f>
        <v>3.206896552</v>
      </c>
      <c r="W41" s="182">
        <f t="array" ref="W41">(L41+K41)/F41*100</f>
        <v>23.4375</v>
      </c>
      <c r="X41" s="199"/>
      <c r="Y41" s="30">
        <v>4.0</v>
      </c>
      <c r="Z41" s="30"/>
      <c r="AA41" s="41"/>
      <c r="AB41" s="36"/>
      <c r="AC41" s="36"/>
    </row>
    <row r="42" ht="17.25" customHeight="1">
      <c r="A42" s="61" t="s">
        <v>121</v>
      </c>
      <c r="B42" s="79"/>
      <c r="C42" s="79">
        <f t="array" ref="C42">SUM(C31:C41)</f>
        <v>7</v>
      </c>
      <c r="D42" s="79">
        <f t="array" ref="D42">SUM(D31:D41)</f>
        <v>3</v>
      </c>
      <c r="E42" s="79">
        <f t="array" ref="E42">SUM(E31:E41)</f>
        <v>0</v>
      </c>
      <c r="F42" s="79">
        <f t="array" ref="F42">SUM(F31:F41)</f>
        <v>265</v>
      </c>
      <c r="G42" s="79">
        <f t="array" ref="G42">SUM(G31:G41)</f>
        <v>201</v>
      </c>
      <c r="H42" s="80">
        <f t="array" ref="H42">SUM(H31:H41)</f>
        <v>43.99999927</v>
      </c>
      <c r="I42" s="79">
        <f t="array" ref="I42">SUM(I31:I41)</f>
        <v>64</v>
      </c>
      <c r="J42" s="79">
        <f t="array" ref="J42">SUM(J31:J41)</f>
        <v>3</v>
      </c>
      <c r="K42" s="79">
        <f t="array" ref="K42">SUM(K31:K41)</f>
        <v>47</v>
      </c>
      <c r="L42" s="79">
        <f t="array" ref="L42">SUM(L31:L41)</f>
        <v>16</v>
      </c>
      <c r="M42" s="79">
        <f t="array" ref="M42">SUM(M31:M41)</f>
        <v>49</v>
      </c>
      <c r="N42" s="79">
        <f t="array" ref="N42">SUM(N31:N41)</f>
        <v>80</v>
      </c>
      <c r="O42" s="79">
        <f t="array" ref="O42">SUM(O31:O41)</f>
        <v>56</v>
      </c>
      <c r="P42" s="81">
        <f t="array" ref="P42">O42*9/H42</f>
        <v>11.45454565</v>
      </c>
      <c r="Q42" s="82">
        <f t="array" ref="Q42">(K42+L42)/H42</f>
        <v>1.431818206</v>
      </c>
      <c r="R42" s="83">
        <f t="array" ref="R42">I42/H42</f>
        <v>1.454545479</v>
      </c>
      <c r="S42" s="83" t="str">
        <f t="array" ref="S42">H42/B42</f>
        <v>#DIV/0!</v>
      </c>
      <c r="T42" s="82">
        <f t="array" ref="T42">M42/H42</f>
        <v>1.113636382</v>
      </c>
      <c r="U42" s="85">
        <f t="array" ref="U42">O42/N42</f>
        <v>0.7</v>
      </c>
      <c r="V42" s="82">
        <f t="array" ref="V42">(I42+K42+L42)/H42</f>
        <v>2.886363684</v>
      </c>
      <c r="W42" s="82"/>
      <c r="X42" s="199"/>
      <c r="Y42" s="79">
        <f t="array" ref="Y42">SUM(Y31:Y41)</f>
        <v>5</v>
      </c>
      <c r="Z42" s="79">
        <f t="array" ref="Z42">SUM(Z31:Z41)</f>
        <v>0</v>
      </c>
      <c r="AA42" s="41"/>
      <c r="AB42" s="36"/>
      <c r="AC42" s="36"/>
    </row>
    <row r="43" ht="16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ht="16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ht="16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ht="16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ht="16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ht="16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ht="16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ht="16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ht="16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ht="16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ht="16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ht="16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ht="16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  <row r="917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</row>
    <row r="918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</row>
    <row r="919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</row>
    <row r="920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</row>
    <row r="921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</row>
    <row r="922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</row>
    <row r="923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</row>
    <row r="924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</row>
    <row r="925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</row>
    <row r="926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</row>
    <row r="927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</row>
    <row r="928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</row>
    <row r="929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</row>
    <row r="930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</row>
    <row r="931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</row>
    <row r="932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</row>
    <row r="933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</row>
    <row r="934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</row>
    <row r="935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</row>
    <row r="936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</row>
    <row r="938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</row>
    <row r="939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</row>
    <row r="940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</row>
    <row r="941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</row>
    <row r="942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</row>
    <row r="943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</row>
    <row r="944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</row>
    <row r="945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</row>
    <row r="946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</row>
    <row r="947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</row>
    <row r="948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</row>
    <row r="949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</row>
    <row r="950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</row>
    <row r="951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</row>
    <row r="952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</row>
    <row r="953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</row>
    <row r="954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</row>
    <row r="955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</row>
    <row r="956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</row>
    <row r="957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</row>
    <row r="958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</row>
    <row r="959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</row>
    <row r="960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</row>
    <row r="961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</row>
    <row r="962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</row>
    <row r="963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</row>
    <row r="964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</row>
    <row r="965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</row>
    <row r="966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</row>
    <row r="967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</row>
    <row r="968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</row>
    <row r="969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</row>
    <row r="970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</row>
    <row r="971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</row>
    <row r="972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</row>
    <row r="973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</row>
    <row r="974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</row>
    <row r="975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</row>
    <row r="976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</row>
    <row r="977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</row>
    <row r="978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</row>
    <row r="979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</row>
    <row r="980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</row>
    <row r="981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</row>
    <row r="982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</row>
    <row r="983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</row>
    <row r="984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</row>
    <row r="985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</row>
    <row r="986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</row>
    <row r="987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</row>
    <row r="988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</row>
    <row r="989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</row>
    <row r="990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</row>
    <row r="991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</row>
    <row r="992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</row>
    <row r="993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</row>
    <row r="994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</row>
    <row r="995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</row>
    <row r="996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</row>
    <row r="997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</row>
    <row r="998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</row>
    <row r="999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</row>
    <row r="1000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</row>
  </sheetData>
  <printOptions/>
  <pageMargins bottom="0.75" footer="0.0" header="0.0" left="0.7" right="0.7" top="0.75"/>
  <pageSetup orientation="portrait"/>
  <headerFooter>
    <oddFooter>&amp;C000000&amp;P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2" width="7.13"/>
    <col customWidth="1" min="3" max="3" width="8.38"/>
    <col customWidth="1" min="4" max="15" width="7.13"/>
    <col customWidth="1" min="16" max="16" width="8.88"/>
    <col customWidth="1" min="17" max="18" width="7.13"/>
    <col customWidth="1" min="19" max="19" width="9.5"/>
    <col customWidth="1" min="20" max="20" width="8.88"/>
    <col customWidth="1" min="21" max="22" width="7.88"/>
    <col customWidth="1" min="23" max="23" width="10.0"/>
    <col customWidth="1" min="24" max="24" width="2.25"/>
    <col customWidth="1" min="25" max="26" width="7.88"/>
    <col customWidth="1" min="27" max="27" width="8.88"/>
    <col customWidth="1" min="28" max="29" width="7.88"/>
  </cols>
  <sheetData>
    <row r="1" ht="26.25" customHeight="1">
      <c r="A1" s="35" t="s">
        <v>198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</row>
    <row r="2" ht="17.25" customHeight="1">
      <c r="A2" s="38" t="s">
        <v>103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6"/>
      <c r="Y2" s="39"/>
      <c r="Z2" s="39"/>
      <c r="AA2" s="39"/>
      <c r="AB2" s="39"/>
      <c r="AC2" s="39"/>
    </row>
    <row r="3" ht="34.5" customHeight="1">
      <c r="A3" s="4" t="s">
        <v>161</v>
      </c>
      <c r="B3" s="4" t="s">
        <v>162</v>
      </c>
      <c r="C3" s="4" t="s">
        <v>25</v>
      </c>
      <c r="D3" s="4" t="s">
        <v>105</v>
      </c>
      <c r="E3" s="4" t="s">
        <v>106</v>
      </c>
      <c r="F3" s="4" t="s">
        <v>107</v>
      </c>
      <c r="G3" s="4" t="s">
        <v>108</v>
      </c>
      <c r="H3" s="4" t="s">
        <v>109</v>
      </c>
      <c r="I3" s="4" t="s">
        <v>110</v>
      </c>
      <c r="J3" s="4" t="s">
        <v>111</v>
      </c>
      <c r="K3" s="4" t="s">
        <v>26</v>
      </c>
      <c r="L3" s="4" t="s">
        <v>27</v>
      </c>
      <c r="M3" s="4" t="s">
        <v>28</v>
      </c>
      <c r="N3" s="4" t="s">
        <v>112</v>
      </c>
      <c r="O3" s="4" t="s">
        <v>113</v>
      </c>
      <c r="P3" s="4" t="s">
        <v>114</v>
      </c>
      <c r="Q3" s="4" t="s">
        <v>115</v>
      </c>
      <c r="R3" s="4" t="s">
        <v>116</v>
      </c>
      <c r="S3" s="4" t="s">
        <v>29</v>
      </c>
      <c r="T3" s="4" t="s">
        <v>117</v>
      </c>
      <c r="U3" s="4" t="s">
        <v>118</v>
      </c>
      <c r="V3" s="4" t="s">
        <v>119</v>
      </c>
      <c r="W3" s="4" t="s">
        <v>178</v>
      </c>
      <c r="X3" s="141"/>
      <c r="Y3" s="4" t="s">
        <v>179</v>
      </c>
      <c r="Z3" s="4" t="s">
        <v>130</v>
      </c>
      <c r="AA3" s="4" t="s">
        <v>180</v>
      </c>
      <c r="AB3" s="4" t="s">
        <v>197</v>
      </c>
      <c r="AC3" s="4" t="s">
        <v>182</v>
      </c>
    </row>
    <row r="4" ht="17.25" customHeight="1">
      <c r="A4" s="4" t="s">
        <v>42</v>
      </c>
      <c r="B4" s="42"/>
      <c r="C4" s="195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4" t="str">
        <f t="array" ref="P4">O4/D4</f>
        <v>#DIV/0!</v>
      </c>
      <c r="Q4" s="45" t="str">
        <f t="array" ref="Q4">(G4*1+H4*2+I4*3+J4*4)/E4</f>
        <v>#DIV/0!</v>
      </c>
      <c r="R4" s="45" t="str">
        <f t="array" ref="R4">(F4+N4)/(D4-AA4)</f>
        <v>#DIV/0!</v>
      </c>
      <c r="S4" s="47" t="str">
        <f t="array" ref="S4">R4+Q4</f>
        <v>#DIV/0!</v>
      </c>
      <c r="T4" s="166" t="str">
        <f t="array" ref="T4">O4/(D4-(F4+N4))</f>
        <v>#DIV/0!</v>
      </c>
      <c r="U4" s="49" t="str">
        <f t="array" ref="U4">RANK(R4,$R$4:$R$26)</f>
        <v>#DIV/0!</v>
      </c>
      <c r="V4" s="50" t="str">
        <f t="array" ref="V4">RANK(S4,$S$4:$S$26)</f>
        <v>#DIV/0!</v>
      </c>
      <c r="W4" s="167" t="str">
        <f t="array" ref="W4">RANK(C4,$C$4:$C$26)</f>
        <v>#N/A</v>
      </c>
      <c r="X4" s="196"/>
      <c r="Y4" s="28">
        <v>0.0</v>
      </c>
      <c r="Z4" s="28">
        <v>0.0</v>
      </c>
      <c r="AA4" s="28"/>
      <c r="AB4" s="28"/>
      <c r="AC4" s="28"/>
    </row>
    <row r="5" ht="17.25" customHeight="1">
      <c r="A5" s="4" t="s">
        <v>54</v>
      </c>
      <c r="B5" s="42"/>
      <c r="C5" s="195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4"/>
      <c r="Q5" s="45"/>
      <c r="R5" s="45"/>
      <c r="S5" s="47"/>
      <c r="T5" s="166"/>
      <c r="U5" s="49"/>
      <c r="V5" s="50"/>
      <c r="W5" s="167"/>
      <c r="X5" s="196"/>
      <c r="Y5" s="28"/>
      <c r="Z5" s="28"/>
      <c r="AA5" s="28"/>
      <c r="AB5" s="28"/>
      <c r="AC5" s="28"/>
    </row>
    <row r="6" ht="17.25" customHeight="1">
      <c r="A6" s="4" t="s">
        <v>41</v>
      </c>
      <c r="B6" s="42"/>
      <c r="C6" s="195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4" t="str">
        <f t="array" ref="P6">O6/D6</f>
        <v>#DIV/0!</v>
      </c>
      <c r="Q6" s="45" t="str">
        <f t="array" ref="Q6">(G6*1+H6*2+I6*3+J6*4)/E6</f>
        <v>#DIV/0!</v>
      </c>
      <c r="R6" s="45" t="str">
        <f t="array" ref="R6">(F6+N6)/(D6-AA6)</f>
        <v>#DIV/0!</v>
      </c>
      <c r="S6" s="47" t="str">
        <f t="array" ref="S6">R6+Q6</f>
        <v>#DIV/0!</v>
      </c>
      <c r="T6" s="166" t="str">
        <f t="array" ref="T6">O6/(D6-(F6+N6))</f>
        <v>#DIV/0!</v>
      </c>
      <c r="U6" s="49" t="str">
        <f t="array" ref="U6">RANK(R6,$R$4:$R$26)</f>
        <v>#DIV/0!</v>
      </c>
      <c r="V6" s="50" t="str">
        <f t="array" ref="V6">RANK(S6,$S$4:$S$26)</f>
        <v>#DIV/0!</v>
      </c>
      <c r="W6" s="167" t="str">
        <f t="array" ref="W6">RANK(C6,$C$4:$C$26)</f>
        <v>#N/A</v>
      </c>
      <c r="X6" s="196"/>
      <c r="Y6" s="28">
        <v>2.0</v>
      </c>
      <c r="Z6" s="28">
        <v>3.0</v>
      </c>
      <c r="AA6" s="28"/>
      <c r="AB6" s="28"/>
      <c r="AC6" s="28"/>
    </row>
    <row r="7" ht="17.25" customHeight="1">
      <c r="A7" s="4" t="s">
        <v>55</v>
      </c>
      <c r="B7" s="42"/>
      <c r="C7" s="195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4"/>
      <c r="Q7" s="45"/>
      <c r="R7" s="45"/>
      <c r="S7" s="47"/>
      <c r="T7" s="166"/>
      <c r="U7" s="49"/>
      <c r="V7" s="50"/>
      <c r="W7" s="167"/>
      <c r="X7" s="196"/>
      <c r="Y7" s="28"/>
      <c r="Z7" s="28"/>
      <c r="AA7" s="28"/>
      <c r="AB7" s="28"/>
      <c r="AC7" s="28"/>
    </row>
    <row r="8" ht="17.25" customHeight="1">
      <c r="A8" s="4" t="s">
        <v>43</v>
      </c>
      <c r="B8" s="42"/>
      <c r="C8" s="195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4" t="str">
        <f t="array" ref="P8">O8/D8</f>
        <v>#DIV/0!</v>
      </c>
      <c r="Q8" s="45" t="str">
        <f t="array" ref="Q8">(G8*1+H8*2+I8*3+J8*4)/E8</f>
        <v>#DIV/0!</v>
      </c>
      <c r="R8" s="45">
        <f t="array" ref="R8">(F8+N8)/(D8-AA8)</f>
        <v>0</v>
      </c>
      <c r="S8" s="47" t="str">
        <f t="array" ref="S8">R8+Q8</f>
        <v>#DIV/0!</v>
      </c>
      <c r="T8" s="166" t="str">
        <f t="array" ref="T8">O8/(D8-(F8+N8))</f>
        <v>#DIV/0!</v>
      </c>
      <c r="U8" s="49" t="str">
        <f t="array" ref="U8">RANK(R8,$R$4:$R$26)</f>
        <v>#DIV/0!</v>
      </c>
      <c r="V8" s="50" t="str">
        <f t="array" ref="V8">RANK(S8,$S$4:$S$26)</f>
        <v>#DIV/0!</v>
      </c>
      <c r="W8" s="167" t="str">
        <f t="array" ref="W8">RANK(C8,$C$4:$C$26)</f>
        <v>#N/A</v>
      </c>
      <c r="X8" s="196"/>
      <c r="Y8" s="28">
        <v>4.0</v>
      </c>
      <c r="Z8" s="28">
        <v>3.0</v>
      </c>
      <c r="AA8" s="28">
        <v>1.0</v>
      </c>
      <c r="AB8" s="28"/>
      <c r="AC8" s="28"/>
    </row>
    <row r="9" ht="17.25" customHeight="1">
      <c r="A9" s="4" t="s">
        <v>19</v>
      </c>
      <c r="B9" s="42"/>
      <c r="C9" s="195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4" t="str">
        <f t="array" ref="P9">O9/D9</f>
        <v>#DIV/0!</v>
      </c>
      <c r="Q9" s="45" t="str">
        <f t="array" ref="Q9">(G9*1+H9*2+I9*3+J9*4)/E9</f>
        <v>#DIV/0!</v>
      </c>
      <c r="R9" s="45" t="str">
        <f t="array" ref="R9">(F9+N9)/(D9-AA9)</f>
        <v>#DIV/0!</v>
      </c>
      <c r="S9" s="47" t="str">
        <f t="array" ref="S9">R9+Q9</f>
        <v>#DIV/0!</v>
      </c>
      <c r="T9" s="166" t="str">
        <f t="array" ref="T9">O9/(D9-(F9+N9))</f>
        <v>#DIV/0!</v>
      </c>
      <c r="U9" s="49" t="str">
        <f t="array" ref="U9">RANK(R9,$R$4:$R$26)</f>
        <v>#DIV/0!</v>
      </c>
      <c r="V9" s="50" t="str">
        <f t="array" ref="V9">RANK(S9,$S$4:$S$26)</f>
        <v>#DIV/0!</v>
      </c>
      <c r="W9" s="167" t="str">
        <f t="array" ref="W9">RANK(C9,$C$4:$C$26)</f>
        <v>#N/A</v>
      </c>
      <c r="X9" s="196"/>
      <c r="Y9" s="28"/>
      <c r="Z9" s="28"/>
      <c r="AA9" s="28"/>
      <c r="AB9" s="28"/>
      <c r="AC9" s="28"/>
    </row>
    <row r="10" ht="17.25" customHeight="1">
      <c r="A10" s="4" t="s">
        <v>52</v>
      </c>
      <c r="B10" s="42"/>
      <c r="C10" s="195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4" t="str">
        <f t="array" ref="P10">O10/D10</f>
        <v>#DIV/0!</v>
      </c>
      <c r="Q10" s="45" t="str">
        <f t="array" ref="Q10">(G10*1+H10*2+I10*3+J10*4)/E10</f>
        <v>#DIV/0!</v>
      </c>
      <c r="R10" s="45" t="str">
        <f t="array" ref="R10">(F10+N10)/(D10-AA10)</f>
        <v>#DIV/0!</v>
      </c>
      <c r="S10" s="47" t="str">
        <f t="array" ref="S10">R10+Q10</f>
        <v>#DIV/0!</v>
      </c>
      <c r="T10" s="166" t="str">
        <f t="array" ref="T10">O10/(D10-(F10+N10))</f>
        <v>#DIV/0!</v>
      </c>
      <c r="U10" s="49" t="str">
        <f t="array" ref="U10">RANK(R10,$R$4:$R$26)</f>
        <v>#DIV/0!</v>
      </c>
      <c r="V10" s="50" t="str">
        <f t="array" ref="V10">RANK(S10,$S$4:$S$26)</f>
        <v>#DIV/0!</v>
      </c>
      <c r="W10" s="167" t="str">
        <f t="array" ref="W10">RANK(C10,$C$4:$C$26)</f>
        <v>#N/A</v>
      </c>
      <c r="X10" s="196"/>
      <c r="Y10" s="28"/>
      <c r="Z10" s="28"/>
      <c r="AA10" s="28"/>
      <c r="AB10" s="28"/>
      <c r="AC10" s="28"/>
    </row>
    <row r="11" ht="17.25" customHeight="1">
      <c r="A11" s="4" t="s">
        <v>40</v>
      </c>
      <c r="B11" s="42"/>
      <c r="C11" s="195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4" t="str">
        <f t="array" ref="P11">O11/D11</f>
        <v>#DIV/0!</v>
      </c>
      <c r="Q11" s="45" t="str">
        <f t="array" ref="Q11">(G11*1+H11*2+I11*3+J11*4)/E11</f>
        <v>#DIV/0!</v>
      </c>
      <c r="R11" s="45" t="str">
        <f t="array" ref="R11">(F11+N11)/(D11-AA11)</f>
        <v>#DIV/0!</v>
      </c>
      <c r="S11" s="47" t="str">
        <f t="array" ref="S11">R11+Q11</f>
        <v>#DIV/0!</v>
      </c>
      <c r="T11" s="166" t="str">
        <f t="array" ref="T11">O11/(D11-(F11+N11))</f>
        <v>#DIV/0!</v>
      </c>
      <c r="U11" s="49" t="str">
        <f t="array" ref="U11">RANK(R11,$R$4:$R$26)</f>
        <v>#DIV/0!</v>
      </c>
      <c r="V11" s="50" t="str">
        <f t="array" ref="V11">RANK(S11,$S$4:$S$26)</f>
        <v>#DIV/0!</v>
      </c>
      <c r="W11" s="167" t="str">
        <f t="array" ref="W11">RANK(C11,$C$4:$C$26)</f>
        <v>#N/A</v>
      </c>
      <c r="X11" s="196"/>
      <c r="Y11" s="28">
        <v>3.0</v>
      </c>
      <c r="Z11" s="28">
        <v>0.0</v>
      </c>
      <c r="AA11" s="28"/>
      <c r="AB11" s="28"/>
      <c r="AC11" s="28"/>
    </row>
    <row r="12" ht="17.25" customHeight="1">
      <c r="A12" s="4" t="s">
        <v>44</v>
      </c>
      <c r="B12" s="42"/>
      <c r="C12" s="195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4" t="str">
        <f t="array" ref="P12">O12/D12</f>
        <v>#DIV/0!</v>
      </c>
      <c r="Q12" s="45" t="str">
        <f t="array" ref="Q12">(G12*1+H12*2+I12*3+J12*4)/E12</f>
        <v>#DIV/0!</v>
      </c>
      <c r="R12" s="45" t="str">
        <f t="array" ref="R12">(F12+N12)/(D12-AA12)</f>
        <v>#DIV/0!</v>
      </c>
      <c r="S12" s="47" t="str">
        <f t="array" ref="S12">R12+Q12</f>
        <v>#DIV/0!</v>
      </c>
      <c r="T12" s="166" t="str">
        <f t="array" ref="T12">O12/(D12-(F12+N12))</f>
        <v>#DIV/0!</v>
      </c>
      <c r="U12" s="49" t="str">
        <f t="array" ref="U12">RANK(R12,$R$4:$R$26)</f>
        <v>#DIV/0!</v>
      </c>
      <c r="V12" s="50" t="str">
        <f t="array" ref="V12">RANK(S12,$S$4:$S$26)</f>
        <v>#DIV/0!</v>
      </c>
      <c r="W12" s="167" t="str">
        <f t="array" ref="W12">RANK(C12,$C$4:$C$26)</f>
        <v>#N/A</v>
      </c>
      <c r="X12" s="196"/>
      <c r="Y12" s="28">
        <v>5.0</v>
      </c>
      <c r="Z12" s="28">
        <v>0.0</v>
      </c>
      <c r="AA12" s="28"/>
      <c r="AB12" s="28"/>
      <c r="AC12" s="28"/>
    </row>
    <row r="13" ht="17.25" customHeight="1">
      <c r="A13" s="4" t="s">
        <v>46</v>
      </c>
      <c r="B13" s="42"/>
      <c r="C13" s="195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4" t="str">
        <f t="array" ref="P13">O13/D13</f>
        <v>#DIV/0!</v>
      </c>
      <c r="Q13" s="45" t="str">
        <f t="array" ref="Q13">(G13*1+H13*2+I13*3+J13*4)/E13</f>
        <v>#DIV/0!</v>
      </c>
      <c r="R13" s="45" t="str">
        <f t="array" ref="R13">(F13+N13)/(D13-AA13)</f>
        <v>#DIV/0!</v>
      </c>
      <c r="S13" s="47" t="str">
        <f t="array" ref="S13">R13+Q13</f>
        <v>#DIV/0!</v>
      </c>
      <c r="T13" s="166" t="str">
        <f t="array" ref="T13">O13/(D13-(F13+N13))</f>
        <v>#DIV/0!</v>
      </c>
      <c r="U13" s="49" t="str">
        <f t="array" ref="U13">RANK(R13,$R$4:$R$26)</f>
        <v>#DIV/0!</v>
      </c>
      <c r="V13" s="50" t="str">
        <f t="array" ref="V13">RANK(S13,$S$4:$S$26)</f>
        <v>#DIV/0!</v>
      </c>
      <c r="W13" s="167" t="str">
        <f t="array" ref="W13">RANK(C13,$C$4:$C$26)</f>
        <v>#N/A</v>
      </c>
      <c r="X13" s="196"/>
      <c r="Y13" s="28">
        <v>0.0</v>
      </c>
      <c r="Z13" s="28">
        <v>0.0</v>
      </c>
      <c r="AA13" s="28"/>
      <c r="AB13" s="28"/>
      <c r="AC13" s="28"/>
    </row>
    <row r="14" ht="17.25" customHeight="1">
      <c r="A14" s="4" t="s">
        <v>20</v>
      </c>
      <c r="B14" s="42"/>
      <c r="C14" s="195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4" t="str">
        <f t="array" ref="P14">O14/D14</f>
        <v>#DIV/0!</v>
      </c>
      <c r="Q14" s="45" t="str">
        <f t="array" ref="Q14">(G14*1+H14*2+I14*3+J14*4)/E14</f>
        <v>#DIV/0!</v>
      </c>
      <c r="R14" s="45" t="str">
        <f t="array" ref="R14">(F14+N14)/(D14-AA14)</f>
        <v>#DIV/0!</v>
      </c>
      <c r="S14" s="47" t="str">
        <f t="array" ref="S14">R14+Q14</f>
        <v>#DIV/0!</v>
      </c>
      <c r="T14" s="166" t="str">
        <f t="array" ref="T14">O14/(D14-(F14+N14))</f>
        <v>#DIV/0!</v>
      </c>
      <c r="U14" s="49" t="str">
        <f t="array" ref="U14">RANK(R14,$R$4:$R$26)</f>
        <v>#DIV/0!</v>
      </c>
      <c r="V14" s="50" t="str">
        <f t="array" ref="V14">RANK(S14,$S$4:$S$26)</f>
        <v>#DIV/0!</v>
      </c>
      <c r="W14" s="167" t="str">
        <f t="array" ref="W14">RANK(C14,$C$4:$C$26)</f>
        <v>#N/A</v>
      </c>
      <c r="X14" s="196"/>
      <c r="Y14" s="28">
        <v>1.0</v>
      </c>
      <c r="Z14" s="28">
        <v>0.0</v>
      </c>
      <c r="AA14" s="28"/>
      <c r="AB14" s="28">
        <v>1.0</v>
      </c>
      <c r="AC14" s="28"/>
    </row>
    <row r="15" ht="17.25" customHeight="1">
      <c r="A15" s="4" t="s">
        <v>48</v>
      </c>
      <c r="B15" s="42"/>
      <c r="C15" s="195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4" t="str">
        <f t="array" ref="P15">O15/D15</f>
        <v>#DIV/0!</v>
      </c>
      <c r="Q15" s="45" t="str">
        <f t="array" ref="Q15">(G15*1+H15*2+I15*3+J15*4)/E15</f>
        <v>#DIV/0!</v>
      </c>
      <c r="R15" s="45" t="str">
        <f t="array" ref="R15">(F15+N15)/(D15-AA15)</f>
        <v>#DIV/0!</v>
      </c>
      <c r="S15" s="47" t="str">
        <f t="array" ref="S15">R15+Q15</f>
        <v>#DIV/0!</v>
      </c>
      <c r="T15" s="166" t="str">
        <f t="array" ref="T15">O15/(D15-(F15+N15))</f>
        <v>#DIV/0!</v>
      </c>
      <c r="U15" s="49" t="str">
        <f t="array" ref="U15">RANK(R15,$R$4:$R$26)</f>
        <v>#DIV/0!</v>
      </c>
      <c r="V15" s="50" t="str">
        <f t="array" ref="V15">RANK(S15,$S$4:$S$26)</f>
        <v>#DIV/0!</v>
      </c>
      <c r="W15" s="167" t="str">
        <f t="array" ref="W15">RANK(C15,$C$4:$C$26)</f>
        <v>#N/A</v>
      </c>
      <c r="X15" s="196"/>
      <c r="Y15" s="28">
        <v>1.0</v>
      </c>
      <c r="Z15" s="28">
        <v>0.0</v>
      </c>
      <c r="AA15" s="28"/>
      <c r="AB15" s="28"/>
      <c r="AC15" s="28"/>
    </row>
    <row r="16" ht="17.25" customHeight="1">
      <c r="A16" s="4" t="s">
        <v>22</v>
      </c>
      <c r="B16" s="42"/>
      <c r="C16" s="195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4"/>
      <c r="Q16" s="45"/>
      <c r="R16" s="45"/>
      <c r="S16" s="47"/>
      <c r="T16" s="166"/>
      <c r="U16" s="49"/>
      <c r="V16" s="50"/>
      <c r="W16" s="167"/>
      <c r="X16" s="196"/>
      <c r="Y16" s="28"/>
      <c r="Z16" s="28"/>
      <c r="AA16" s="28"/>
      <c r="AB16" s="28"/>
      <c r="AC16" s="28"/>
    </row>
    <row r="17" ht="17.25" customHeight="1">
      <c r="A17" s="4" t="s">
        <v>23</v>
      </c>
      <c r="B17" s="42"/>
      <c r="C17" s="195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4" t="str">
        <f t="array" ref="P17">O17/D17</f>
        <v>#DIV/0!</v>
      </c>
      <c r="Q17" s="45" t="str">
        <f t="array" ref="Q17">(G17*1+H17*2+I17*3+J17*4)/E17</f>
        <v>#DIV/0!</v>
      </c>
      <c r="R17" s="45" t="str">
        <f t="array" ref="R17">(F17+N17)/(D17-AA17)</f>
        <v>#DIV/0!</v>
      </c>
      <c r="S17" s="47" t="str">
        <f t="array" ref="S17">R17+Q17</f>
        <v>#DIV/0!</v>
      </c>
      <c r="T17" s="166" t="str">
        <f t="array" ref="T17">O17/(D17-(F17+N17))</f>
        <v>#DIV/0!</v>
      </c>
      <c r="U17" s="49" t="str">
        <f t="array" ref="U17">RANK(R17,$R$4:$R$26)</f>
        <v>#DIV/0!</v>
      </c>
      <c r="V17" s="50" t="str">
        <f t="array" ref="V17">RANK(S17,$S$4:$S$26)</f>
        <v>#DIV/0!</v>
      </c>
      <c r="W17" s="167" t="str">
        <f t="array" ref="W17">RANK(C17,$C$4:$C$26)</f>
        <v>#N/A</v>
      </c>
      <c r="X17" s="196"/>
      <c r="Y17" s="28">
        <v>2.0</v>
      </c>
      <c r="Z17" s="28">
        <v>1.0</v>
      </c>
      <c r="AA17" s="28"/>
      <c r="AB17" s="28">
        <v>2.0</v>
      </c>
      <c r="AC17" s="28"/>
    </row>
    <row r="18" ht="17.25" customHeight="1">
      <c r="A18" s="4" t="s">
        <v>47</v>
      </c>
      <c r="B18" s="42"/>
      <c r="C18" s="195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4" t="str">
        <f t="array" ref="P18">O18/D18</f>
        <v>#DIV/0!</v>
      </c>
      <c r="Q18" s="45" t="str">
        <f t="array" ref="Q18">(G18*1+H18*2+I18*3+J18*4)/E18</f>
        <v>#DIV/0!</v>
      </c>
      <c r="R18" s="45" t="str">
        <f t="array" ref="R18">(F18+N18)/(D18-AA18)</f>
        <v>#DIV/0!</v>
      </c>
      <c r="S18" s="47" t="str">
        <f t="array" ref="S18">R18+Q18</f>
        <v>#DIV/0!</v>
      </c>
      <c r="T18" s="166"/>
      <c r="U18" s="49" t="str">
        <f t="array" ref="U18">RANK(R18,$R$4:$R$26)</f>
        <v>#DIV/0!</v>
      </c>
      <c r="V18" s="50" t="str">
        <f t="array" ref="V18">RANK(S18,$S$4:$S$26)</f>
        <v>#DIV/0!</v>
      </c>
      <c r="W18" s="167" t="str">
        <f t="array" ref="W18">RANK(C18,$C$4:$C$26)</f>
        <v>#N/A</v>
      </c>
      <c r="X18" s="196"/>
      <c r="Y18" s="28">
        <v>3.0</v>
      </c>
      <c r="Z18" s="28">
        <v>1.0</v>
      </c>
      <c r="AA18" s="28"/>
      <c r="AB18" s="28"/>
      <c r="AC18" s="28"/>
    </row>
    <row r="19" ht="17.25" customHeight="1">
      <c r="A19" s="4" t="s">
        <v>49</v>
      </c>
      <c r="B19" s="42"/>
      <c r="C19" s="195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4" t="str">
        <f t="array" ref="P19">O19/D19</f>
        <v>#DIV/0!</v>
      </c>
      <c r="Q19" s="45" t="str">
        <f t="array" ref="Q19">(G19*1+H19*2+I19*3+J19*4)/E19</f>
        <v>#DIV/0!</v>
      </c>
      <c r="R19" s="45" t="str">
        <f t="array" ref="R19">(F19+N19)/(D19-AA19)</f>
        <v>#DIV/0!</v>
      </c>
      <c r="S19" s="47" t="str">
        <f t="array" ref="S19">R19+Q19</f>
        <v>#DIV/0!</v>
      </c>
      <c r="T19" s="166" t="str">
        <f t="array" ref="T19">O19/(D19-(F19+N19))</f>
        <v>#DIV/0!</v>
      </c>
      <c r="U19" s="49" t="str">
        <f t="array" ref="U19">RANK(R19,$R$4:$R$26)</f>
        <v>#DIV/0!</v>
      </c>
      <c r="V19" s="50" t="str">
        <f t="array" ref="V19">RANK(S19,$S$4:$S$26)</f>
        <v>#DIV/0!</v>
      </c>
      <c r="W19" s="167"/>
      <c r="X19" s="196"/>
      <c r="Y19" s="28">
        <v>0.0</v>
      </c>
      <c r="Z19" s="28">
        <v>1.0</v>
      </c>
      <c r="AA19" s="28"/>
      <c r="AB19" s="28"/>
      <c r="AC19" s="28"/>
    </row>
    <row r="20" ht="17.25" customHeight="1">
      <c r="A20" s="4" t="s">
        <v>45</v>
      </c>
      <c r="B20" s="42"/>
      <c r="C20" s="195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4" t="str">
        <f t="array" ref="P20">O20/D20</f>
        <v>#DIV/0!</v>
      </c>
      <c r="Q20" s="45" t="str">
        <f t="array" ref="Q20">(G20*1+H20*2+I20*3+J20*4)/E20</f>
        <v>#DIV/0!</v>
      </c>
      <c r="R20" s="45" t="str">
        <f t="array" ref="R20">(F20+N20)/(D20-AA20)</f>
        <v>#DIV/0!</v>
      </c>
      <c r="S20" s="47" t="str">
        <f t="array" ref="S20">R20+Q20</f>
        <v>#DIV/0!</v>
      </c>
      <c r="T20" s="166" t="str">
        <f t="array" ref="T20">O20/(D20-(F20+N20))</f>
        <v>#DIV/0!</v>
      </c>
      <c r="U20" s="49" t="str">
        <f t="array" ref="U20">RANK(R20,$R$4:$R$26)</f>
        <v>#DIV/0!</v>
      </c>
      <c r="V20" s="50" t="str">
        <f t="array" ref="V20">RANK(S20,$S$4:$S$26)</f>
        <v>#DIV/0!</v>
      </c>
      <c r="W20" s="167" t="str">
        <f t="array" ref="W20">RANK(C20,$C$4:$C$26)</f>
        <v>#N/A</v>
      </c>
      <c r="X20" s="196"/>
      <c r="Y20" s="28">
        <v>1.0</v>
      </c>
      <c r="Z20" s="28">
        <v>2.0</v>
      </c>
      <c r="AA20" s="28"/>
      <c r="AB20" s="28"/>
      <c r="AC20" s="28"/>
    </row>
    <row r="21" ht="17.25" customHeight="1">
      <c r="A21" s="4" t="s">
        <v>24</v>
      </c>
      <c r="B21" s="42"/>
      <c r="C21" s="195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4" t="str">
        <f t="array" ref="P21">O21/D21</f>
        <v>#DIV/0!</v>
      </c>
      <c r="Q21" s="45" t="str">
        <f t="array" ref="Q21">(G21*1+H21*2+I21*3+J21*4)/E21</f>
        <v>#DIV/0!</v>
      </c>
      <c r="R21" s="45" t="str">
        <f t="array" ref="R21">(F21+N21)/(D21-AA21)</f>
        <v>#DIV/0!</v>
      </c>
      <c r="S21" s="47" t="str">
        <f t="array" ref="S21">R21+Q21</f>
        <v>#DIV/0!</v>
      </c>
      <c r="T21" s="166" t="str">
        <f t="array" ref="T21">O21/(D21-(F21+N21))</f>
        <v>#DIV/0!</v>
      </c>
      <c r="U21" s="49" t="str">
        <f t="array" ref="U21">RANK(R21,$R$4:$R$26)</f>
        <v>#DIV/0!</v>
      </c>
      <c r="V21" s="50" t="str">
        <f t="array" ref="V21">RANK(S21,$S$4:$S$26)</f>
        <v>#DIV/0!</v>
      </c>
      <c r="W21" s="167" t="str">
        <f t="array" ref="W21">RANK(C21,$C$4:$C$26)</f>
        <v>#N/A</v>
      </c>
      <c r="X21" s="196"/>
      <c r="Y21" s="28">
        <v>1.0</v>
      </c>
      <c r="Z21" s="28">
        <v>0.0</v>
      </c>
      <c r="AA21" s="28"/>
      <c r="AB21" s="28"/>
      <c r="AC21" s="28"/>
    </row>
    <row r="22" ht="17.25" customHeight="1">
      <c r="A22" s="4" t="s">
        <v>56</v>
      </c>
      <c r="B22" s="42"/>
      <c r="C22" s="195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4"/>
      <c r="Q22" s="45"/>
      <c r="R22" s="45"/>
      <c r="S22" s="47"/>
      <c r="T22" s="166"/>
      <c r="U22" s="49"/>
      <c r="V22" s="50"/>
      <c r="W22" s="167"/>
      <c r="X22" s="196"/>
      <c r="Y22" s="28"/>
      <c r="Z22" s="28"/>
      <c r="AA22" s="28"/>
      <c r="AB22" s="28"/>
      <c r="AC22" s="28"/>
    </row>
    <row r="23" ht="17.25" customHeight="1">
      <c r="A23" s="4" t="s">
        <v>53</v>
      </c>
      <c r="B23" s="42"/>
      <c r="C23" s="195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4" t="str">
        <f t="array" ref="P23">O23/D23</f>
        <v>#DIV/0!</v>
      </c>
      <c r="Q23" s="45" t="str">
        <f t="array" ref="Q23">(G23*1+H23*2+I23*3+J23*4)/E23</f>
        <v>#DIV/0!</v>
      </c>
      <c r="R23" s="45" t="str">
        <f t="array" ref="R23">(F23+N23)/(D23-AA23)</f>
        <v>#DIV/0!</v>
      </c>
      <c r="S23" s="47" t="str">
        <f t="array" ref="S23">R23+Q23</f>
        <v>#DIV/0!</v>
      </c>
      <c r="T23" s="166" t="str">
        <f t="array" ref="T23">O23/(D23-(F23+N23))</f>
        <v>#DIV/0!</v>
      </c>
      <c r="U23" s="49" t="str">
        <f t="array" ref="U23">RANK(R23,$R$4:$R$26)</f>
        <v>#DIV/0!</v>
      </c>
      <c r="V23" s="50" t="str">
        <f t="array" ref="V23">RANK(S23,$S$4:$S$26)</f>
        <v>#DIV/0!</v>
      </c>
      <c r="W23" s="167" t="str">
        <f t="array" ref="W23">RANK(C23,$C$4:$C$26)</f>
        <v>#N/A</v>
      </c>
      <c r="X23" s="196"/>
      <c r="Y23" s="28">
        <v>0.0</v>
      </c>
      <c r="Z23" s="28">
        <v>0.0</v>
      </c>
      <c r="AA23" s="28"/>
      <c r="AB23" s="28"/>
      <c r="AC23" s="28"/>
    </row>
    <row r="24" ht="17.25" customHeight="1">
      <c r="A24" s="4" t="s">
        <v>21</v>
      </c>
      <c r="B24" s="42"/>
      <c r="C24" s="195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4" t="str">
        <f t="array" ref="P24">O24/D24</f>
        <v>#DIV/0!</v>
      </c>
      <c r="Q24" s="45" t="str">
        <f t="array" ref="Q24">(G24*1+H24*2+I24*3+J24*4)/E24</f>
        <v>#DIV/0!</v>
      </c>
      <c r="R24" s="45" t="str">
        <f t="array" ref="R24">(F24+N24)/(D24-AA24)</f>
        <v>#DIV/0!</v>
      </c>
      <c r="S24" s="47" t="str">
        <f t="array" ref="S24">R24+Q24</f>
        <v>#DIV/0!</v>
      </c>
      <c r="T24" s="166" t="str">
        <f t="array" ref="T24">O24/(D24-(F24+N24))</f>
        <v>#DIV/0!</v>
      </c>
      <c r="U24" s="49" t="str">
        <f t="array" ref="U24">RANK(R24,$R$4:$R$26)</f>
        <v>#DIV/0!</v>
      </c>
      <c r="V24" s="50" t="str">
        <f t="array" ref="V24">RANK(S24,$S$4:$S$26)</f>
        <v>#DIV/0!</v>
      </c>
      <c r="W24" s="167" t="str">
        <f t="array" ref="W24">RANK(C24,$C$4:$C$26)</f>
        <v>#N/A</v>
      </c>
      <c r="X24" s="196"/>
      <c r="Y24" s="28">
        <v>3.0</v>
      </c>
      <c r="Z24" s="28">
        <v>0.0</v>
      </c>
      <c r="AA24" s="28"/>
      <c r="AB24" s="28"/>
      <c r="AC24" s="28"/>
    </row>
    <row r="25" ht="17.25" customHeight="1">
      <c r="A25" s="4" t="s">
        <v>50</v>
      </c>
      <c r="B25" s="42">
        <v>1.0</v>
      </c>
      <c r="C25" s="195"/>
      <c r="D25" s="42">
        <v>2.0</v>
      </c>
      <c r="E25" s="42">
        <v>2.0</v>
      </c>
      <c r="F25" s="42">
        <v>1.0</v>
      </c>
      <c r="G25" s="42">
        <f t="array" ref="G25">F25-(H25+I25+J25)</f>
        <v>1</v>
      </c>
      <c r="H25" s="42">
        <v>0.0</v>
      </c>
      <c r="I25" s="42">
        <v>0.0</v>
      </c>
      <c r="J25" s="42">
        <v>0.0</v>
      </c>
      <c r="K25" s="42">
        <v>0.0</v>
      </c>
      <c r="L25" s="42">
        <v>0.0</v>
      </c>
      <c r="M25" s="42"/>
      <c r="N25" s="42"/>
      <c r="O25" s="42"/>
      <c r="P25" s="44">
        <f t="array" ref="P25">O25/D25</f>
        <v>0</v>
      </c>
      <c r="Q25" s="45">
        <f t="array" ref="Q25">(G25*1+H25*2+I25*3+J25*4)/E25</f>
        <v>0.5</v>
      </c>
      <c r="R25" s="45">
        <f t="array" ref="R25">(F25+N25)/(D25-AA25)</f>
        <v>0.5</v>
      </c>
      <c r="S25" s="47">
        <f t="array" ref="S25">R25+Q25</f>
        <v>1</v>
      </c>
      <c r="T25" s="166">
        <f t="array" ref="T25">O25/(D25-(F25+N25))</f>
        <v>0</v>
      </c>
      <c r="U25" s="49" t="str">
        <f t="array" ref="U25">RANK(R25,$R$4:$R$26)</f>
        <v>#DIV/0!</v>
      </c>
      <c r="V25" s="50" t="str">
        <f t="array" ref="V25">RANK(S25,$S$4:$S$26)</f>
        <v>#DIV/0!</v>
      </c>
      <c r="W25" s="167" t="str">
        <f t="array" ref="W25">RANK(C25,$C$4:$C$26)</f>
        <v>#N/A</v>
      </c>
      <c r="X25" s="196"/>
      <c r="Y25" s="28">
        <v>3.0</v>
      </c>
      <c r="Z25" s="28">
        <v>0.0</v>
      </c>
      <c r="AA25" s="28"/>
      <c r="AB25" s="28"/>
      <c r="AC25" s="28"/>
    </row>
    <row r="26" ht="17.25" customHeight="1">
      <c r="A26" s="4" t="s">
        <v>51</v>
      </c>
      <c r="B26" s="42"/>
      <c r="C26" s="195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4" t="str">
        <f t="array" ref="P26">O26/D26</f>
        <v>#DIV/0!</v>
      </c>
      <c r="Q26" s="45" t="str">
        <f t="array" ref="Q26">(G26*1+H26*2+I26*3+J26*4)/E26</f>
        <v>#DIV/0!</v>
      </c>
      <c r="R26" s="45" t="str">
        <f t="array" ref="R26">(F26+N26)/(D26-AA26)</f>
        <v>#DIV/0!</v>
      </c>
      <c r="S26" s="47" t="str">
        <f t="array" ref="S26">R26+Q26</f>
        <v>#DIV/0!</v>
      </c>
      <c r="T26" s="166" t="str">
        <f t="array" ref="T26">O26/(D26-(F26+N26))</f>
        <v>#DIV/0!</v>
      </c>
      <c r="U26" s="49" t="str">
        <f t="array" ref="U26">RANK(R26,$R$4:$R$26)</f>
        <v>#DIV/0!</v>
      </c>
      <c r="V26" s="50" t="str">
        <f t="array" ref="V26">RANK(S26,$S$4:$S$26)</f>
        <v>#DIV/0!</v>
      </c>
      <c r="W26" s="167" t="str">
        <f t="array" ref="W26">RANK(C26,$C$4:$C$26)</f>
        <v>#N/A</v>
      </c>
      <c r="X26" s="196"/>
      <c r="Y26" s="28">
        <v>1.0</v>
      </c>
      <c r="Z26" s="28">
        <v>0.0</v>
      </c>
      <c r="AA26" s="28"/>
      <c r="AB26" s="28"/>
      <c r="AC26" s="28">
        <v>1.0</v>
      </c>
    </row>
    <row r="27" ht="17.25" customHeight="1">
      <c r="A27" s="61" t="s">
        <v>121</v>
      </c>
      <c r="B27" s="79"/>
      <c r="C27" s="125">
        <f t="array" ref="C27">F27/E27</f>
        <v>0.5</v>
      </c>
      <c r="D27" s="79">
        <f t="array" ref="D27">SUM(D4:D26)</f>
        <v>2</v>
      </c>
      <c r="E27" s="79">
        <f t="array" ref="E27">SUM(E4:E26)</f>
        <v>2</v>
      </c>
      <c r="F27" s="79">
        <f t="array" ref="F27">SUM(F4:F26)</f>
        <v>1</v>
      </c>
      <c r="G27" s="79">
        <f t="array" ref="G27">SUM(G4:G26)</f>
        <v>1</v>
      </c>
      <c r="H27" s="79">
        <f t="array" ref="H27">SUM(H4:H26)</f>
        <v>0</v>
      </c>
      <c r="I27" s="79">
        <f t="array" ref="I27">SUM(I4:I26)</f>
        <v>0</v>
      </c>
      <c r="J27" s="79">
        <f t="array" ref="J27">SUM(J4:J26)</f>
        <v>0</v>
      </c>
      <c r="K27" s="79">
        <f t="array" ref="K27">SUM(K4:K26)</f>
        <v>0</v>
      </c>
      <c r="L27" s="79">
        <f t="array" ref="L27">SUM(L4:L26)</f>
        <v>0</v>
      </c>
      <c r="M27" s="79">
        <f t="array" ref="M27">SUM(M4:M26)</f>
        <v>0</v>
      </c>
      <c r="N27" s="79">
        <f t="array" ref="N27">SUM(N4:N26)</f>
        <v>0</v>
      </c>
      <c r="O27" s="79">
        <f t="array" ref="O27">SUM(O4:O26)</f>
        <v>0</v>
      </c>
      <c r="P27" s="64">
        <f t="array" ref="P27">O27/D27</f>
        <v>0</v>
      </c>
      <c r="Q27" s="125"/>
      <c r="R27" s="125"/>
      <c r="S27" s="122"/>
      <c r="T27" s="63"/>
      <c r="U27" s="63"/>
      <c r="V27" s="63"/>
      <c r="W27" s="63"/>
      <c r="X27" s="141"/>
      <c r="Y27" s="173">
        <f t="array" ref="Y27">SUM(Y4:Y26)</f>
        <v>30</v>
      </c>
      <c r="Z27" s="173">
        <f t="array" ref="Z27">SUM(Z4:Z26)</f>
        <v>11</v>
      </c>
      <c r="AA27" s="173">
        <f t="array" ref="AA27">SUM(AA4:AA26)</f>
        <v>1</v>
      </c>
      <c r="AB27" s="173">
        <f t="array" ref="AB27">SUM(AB4:AB26)</f>
        <v>3</v>
      </c>
      <c r="AC27" s="173">
        <f t="array" ref="AC27">SUM(AC4:AC26)</f>
        <v>1</v>
      </c>
    </row>
    <row r="28" ht="17.25" customHeight="1">
      <c r="A28" s="132"/>
      <c r="B28" s="133"/>
      <c r="C28" s="134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4"/>
      <c r="R28" s="134"/>
      <c r="S28" s="135"/>
      <c r="T28" s="65"/>
      <c r="U28" s="65"/>
      <c r="V28" s="65"/>
      <c r="W28" s="65"/>
      <c r="X28" s="36"/>
      <c r="Y28" s="65"/>
      <c r="Z28" s="65"/>
      <c r="AA28" s="65"/>
      <c r="AB28" s="65"/>
      <c r="AC28" s="65"/>
    </row>
    <row r="29" ht="17.25" customHeight="1">
      <c r="A29" s="136" t="s">
        <v>122</v>
      </c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39"/>
      <c r="T29" s="39"/>
      <c r="U29" s="39"/>
      <c r="V29" s="39"/>
      <c r="W29" s="39"/>
      <c r="X29" s="36"/>
      <c r="Y29" s="39"/>
      <c r="Z29" s="39"/>
      <c r="AA29" s="36"/>
      <c r="AB29" s="36"/>
      <c r="AC29" s="36"/>
    </row>
    <row r="30" ht="34.5" customHeight="1">
      <c r="A30" s="4" t="s">
        <v>1</v>
      </c>
      <c r="B30" s="4" t="s">
        <v>104</v>
      </c>
      <c r="C30" s="4" t="s">
        <v>123</v>
      </c>
      <c r="D30" s="4" t="s">
        <v>124</v>
      </c>
      <c r="E30" s="4" t="s">
        <v>125</v>
      </c>
      <c r="F30" s="4" t="s">
        <v>126</v>
      </c>
      <c r="G30" s="4" t="s">
        <v>106</v>
      </c>
      <c r="H30" s="4" t="s">
        <v>2</v>
      </c>
      <c r="I30" s="4" t="s">
        <v>127</v>
      </c>
      <c r="J30" s="4" t="s">
        <v>128</v>
      </c>
      <c r="K30" s="4" t="s">
        <v>129</v>
      </c>
      <c r="L30" s="4" t="s">
        <v>130</v>
      </c>
      <c r="M30" s="4" t="s">
        <v>4</v>
      </c>
      <c r="N30" s="4" t="s">
        <v>131</v>
      </c>
      <c r="O30" s="4" t="s">
        <v>132</v>
      </c>
      <c r="P30" s="4" t="s">
        <v>3</v>
      </c>
      <c r="Q30" s="4" t="s">
        <v>6</v>
      </c>
      <c r="R30" s="4" t="s">
        <v>5</v>
      </c>
      <c r="S30" s="4" t="s">
        <v>183</v>
      </c>
      <c r="T30" s="4" t="s">
        <v>134</v>
      </c>
      <c r="U30" s="4" t="s">
        <v>193</v>
      </c>
      <c r="V30" s="4" t="s">
        <v>7</v>
      </c>
      <c r="W30" s="4" t="s">
        <v>184</v>
      </c>
      <c r="X30" s="141"/>
      <c r="Y30" s="4" t="s">
        <v>185</v>
      </c>
      <c r="Z30" s="4" t="s">
        <v>186</v>
      </c>
      <c r="AA30" s="41"/>
      <c r="AB30" s="36"/>
      <c r="AC30" s="36"/>
    </row>
    <row r="31" ht="17.25" customHeight="1">
      <c r="A31" s="4" t="s">
        <v>42</v>
      </c>
      <c r="B31" s="42"/>
      <c r="C31" s="42"/>
      <c r="D31" s="42"/>
      <c r="E31" s="42"/>
      <c r="F31" s="42"/>
      <c r="G31" s="42"/>
      <c r="H31" s="70"/>
      <c r="I31" s="42"/>
      <c r="J31" s="42"/>
      <c r="K31" s="42"/>
      <c r="L31" s="42"/>
      <c r="M31" s="42"/>
      <c r="N31" s="42"/>
      <c r="O31" s="42"/>
      <c r="P31" s="71" t="str">
        <f t="array" ref="P31">O31*9/H31</f>
        <v>#DIV/0!</v>
      </c>
      <c r="Q31" s="72" t="str">
        <f t="array" ref="Q31">(K31+L31)/H31</f>
        <v>#DIV/0!</v>
      </c>
      <c r="R31" s="73" t="str">
        <f t="array" ref="R31">I31/H31</f>
        <v>#DIV/0!</v>
      </c>
      <c r="S31" s="73" t="str">
        <f t="array" ref="S31">H31/B31</f>
        <v>#DIV/0!</v>
      </c>
      <c r="T31" s="72" t="str">
        <f t="array" ref="T31">M31/H31</f>
        <v>#DIV/0!</v>
      </c>
      <c r="U31" s="75" t="str">
        <f t="array" ref="U31">O31/N31</f>
        <v>#DIV/0!</v>
      </c>
      <c r="V31" s="72" t="str">
        <f t="array" ref="V31">(I31+K31+L31)/H31</f>
        <v>#DIV/0!</v>
      </c>
      <c r="W31" s="182" t="str">
        <f t="array" ref="W31">(L31+K31)/F31*100</f>
        <v>#DIV/0!</v>
      </c>
      <c r="X31" s="199"/>
      <c r="Y31" s="30"/>
      <c r="Z31" s="30"/>
      <c r="AA31" s="41"/>
      <c r="AB31" s="36"/>
      <c r="AC31" s="36"/>
    </row>
    <row r="32" ht="17.25" customHeight="1">
      <c r="A32" s="4" t="s">
        <v>55</v>
      </c>
      <c r="B32" s="42"/>
      <c r="C32" s="42"/>
      <c r="D32" s="42"/>
      <c r="E32" s="42"/>
      <c r="F32" s="42"/>
      <c r="G32" s="42"/>
      <c r="H32" s="70"/>
      <c r="I32" s="42"/>
      <c r="J32" s="42"/>
      <c r="K32" s="42"/>
      <c r="L32" s="42"/>
      <c r="M32" s="42"/>
      <c r="N32" s="42"/>
      <c r="O32" s="42"/>
      <c r="P32" s="71" t="str">
        <f t="array" ref="P32">O32*9/H32</f>
        <v>#DIV/0!</v>
      </c>
      <c r="Q32" s="72" t="str">
        <f t="array" ref="Q32">(K32+L32)/H32</f>
        <v>#DIV/0!</v>
      </c>
      <c r="R32" s="73" t="str">
        <f t="array" ref="R32">I32/H32</f>
        <v>#DIV/0!</v>
      </c>
      <c r="S32" s="73" t="str">
        <f t="array" ref="S32">H32/B32</f>
        <v>#DIV/0!</v>
      </c>
      <c r="T32" s="72" t="str">
        <f t="array" ref="T32">M32/H32</f>
        <v>#DIV/0!</v>
      </c>
      <c r="U32" s="75" t="str">
        <f t="array" ref="U32">O32/N32</f>
        <v>#DIV/0!</v>
      </c>
      <c r="V32" s="72" t="str">
        <f t="array" ref="V32">(I32+K32+L32)/H32</f>
        <v>#DIV/0!</v>
      </c>
      <c r="W32" s="182" t="str">
        <f t="array" ref="W32">(L32+K32)/F32*100</f>
        <v>#DIV/0!</v>
      </c>
      <c r="X32" s="199"/>
      <c r="Y32" s="30"/>
      <c r="Z32" s="30"/>
      <c r="AA32" s="41"/>
      <c r="AB32" s="36"/>
      <c r="AC32" s="36"/>
    </row>
    <row r="33" ht="17.25" customHeight="1">
      <c r="A33" s="4" t="s">
        <v>19</v>
      </c>
      <c r="B33" s="42"/>
      <c r="C33" s="42"/>
      <c r="D33" s="42"/>
      <c r="E33" s="42"/>
      <c r="F33" s="42"/>
      <c r="G33" s="42"/>
      <c r="H33" s="70"/>
      <c r="I33" s="42"/>
      <c r="J33" s="42"/>
      <c r="K33" s="42"/>
      <c r="L33" s="42"/>
      <c r="M33" s="42"/>
      <c r="N33" s="42"/>
      <c r="O33" s="42"/>
      <c r="P33" s="71" t="str">
        <f t="array" ref="P33">O33*9/H33</f>
        <v>#DIV/0!</v>
      </c>
      <c r="Q33" s="72" t="str">
        <f t="array" ref="Q33">(K33+L33)/H33</f>
        <v>#DIV/0!</v>
      </c>
      <c r="R33" s="73" t="str">
        <f t="array" ref="R33">I33/H33</f>
        <v>#DIV/0!</v>
      </c>
      <c r="S33" s="73" t="str">
        <f t="array" ref="S33">H33/B33</f>
        <v>#DIV/0!</v>
      </c>
      <c r="T33" s="72" t="str">
        <f t="array" ref="T33">M33/H33</f>
        <v>#DIV/0!</v>
      </c>
      <c r="U33" s="75" t="str">
        <f t="array" ref="U33">O33/N33</f>
        <v>#DIV/0!</v>
      </c>
      <c r="V33" s="72" t="str">
        <f t="array" ref="V33">(I33+K33+L33)/H33</f>
        <v>#DIV/0!</v>
      </c>
      <c r="W33" s="182" t="str">
        <f t="array" ref="W33">(L33+K33)/F33*100</f>
        <v>#DIV/0!</v>
      </c>
      <c r="X33" s="199"/>
      <c r="Y33" s="30"/>
      <c r="Z33" s="30"/>
      <c r="AA33" s="41"/>
      <c r="AB33" s="36"/>
      <c r="AC33" s="36"/>
    </row>
    <row r="34" ht="17.25" customHeight="1">
      <c r="A34" s="4" t="s">
        <v>20</v>
      </c>
      <c r="B34" s="42"/>
      <c r="C34" s="42"/>
      <c r="D34" s="42"/>
      <c r="E34" s="42"/>
      <c r="F34" s="42"/>
      <c r="G34" s="42"/>
      <c r="H34" s="70"/>
      <c r="I34" s="42"/>
      <c r="J34" s="42"/>
      <c r="K34" s="42"/>
      <c r="L34" s="42"/>
      <c r="M34" s="42"/>
      <c r="N34" s="42"/>
      <c r="O34" s="42"/>
      <c r="P34" s="71" t="str">
        <f t="array" ref="P34">O34*9/H34</f>
        <v>#DIV/0!</v>
      </c>
      <c r="Q34" s="72" t="str">
        <f t="array" ref="Q34">(K34+L34)/H34</f>
        <v>#DIV/0!</v>
      </c>
      <c r="R34" s="73" t="str">
        <f t="array" ref="R34">I34/H34</f>
        <v>#DIV/0!</v>
      </c>
      <c r="S34" s="73" t="str">
        <f t="array" ref="S34">H34/B34</f>
        <v>#DIV/0!</v>
      </c>
      <c r="T34" s="72" t="str">
        <f t="array" ref="T34">M34/H34</f>
        <v>#DIV/0!</v>
      </c>
      <c r="U34" s="75" t="str">
        <f t="array" ref="U34">O34/N34</f>
        <v>#DIV/0!</v>
      </c>
      <c r="V34" s="72" t="str">
        <f t="array" ref="V34">(I34+K34+L34)/H34</f>
        <v>#DIV/0!</v>
      </c>
      <c r="W34" s="182" t="str">
        <f t="array" ref="W34">(L34+K34)/F34*100</f>
        <v>#DIV/0!</v>
      </c>
      <c r="X34" s="199"/>
      <c r="Y34" s="30"/>
      <c r="Z34" s="30"/>
      <c r="AA34" s="41"/>
      <c r="AB34" s="36"/>
      <c r="AC34" s="36"/>
    </row>
    <row r="35" ht="17.25" customHeight="1">
      <c r="A35" s="4" t="s">
        <v>48</v>
      </c>
      <c r="B35" s="42"/>
      <c r="C35" s="42"/>
      <c r="D35" s="42"/>
      <c r="E35" s="42"/>
      <c r="F35" s="42"/>
      <c r="G35" s="42"/>
      <c r="H35" s="70"/>
      <c r="I35" s="42"/>
      <c r="J35" s="42"/>
      <c r="K35" s="42"/>
      <c r="L35" s="42"/>
      <c r="M35" s="42"/>
      <c r="N35" s="42"/>
      <c r="O35" s="42"/>
      <c r="P35" s="71" t="str">
        <f t="array" ref="P35">O35*9/H35</f>
        <v>#DIV/0!</v>
      </c>
      <c r="Q35" s="72" t="str">
        <f t="array" ref="Q35">(K35+L35)/H35</f>
        <v>#DIV/0!</v>
      </c>
      <c r="R35" s="73" t="str">
        <f t="array" ref="R35">I35/H35</f>
        <v>#DIV/0!</v>
      </c>
      <c r="S35" s="73" t="str">
        <f t="array" ref="S35">H35/B35</f>
        <v>#DIV/0!</v>
      </c>
      <c r="T35" s="72" t="str">
        <f t="array" ref="T35">M35/H35</f>
        <v>#DIV/0!</v>
      </c>
      <c r="U35" s="75" t="str">
        <f t="array" ref="U35">O35/N35</f>
        <v>#DIV/0!</v>
      </c>
      <c r="V35" s="72" t="str">
        <f t="array" ref="V35">(I35+K35+L35)/H35</f>
        <v>#DIV/0!</v>
      </c>
      <c r="W35" s="182" t="str">
        <f t="array" ref="W35">(L35+K35)/F35*100</f>
        <v>#DIV/0!</v>
      </c>
      <c r="X35" s="199"/>
      <c r="Y35" s="30"/>
      <c r="Z35" s="30"/>
      <c r="AA35" s="41"/>
      <c r="AB35" s="36"/>
      <c r="AC35" s="36"/>
    </row>
    <row r="36" ht="17.25" customHeight="1">
      <c r="A36" s="4" t="s">
        <v>22</v>
      </c>
      <c r="B36" s="42"/>
      <c r="C36" s="42"/>
      <c r="D36" s="42"/>
      <c r="E36" s="42"/>
      <c r="F36" s="42"/>
      <c r="G36" s="42"/>
      <c r="H36" s="70"/>
      <c r="I36" s="42"/>
      <c r="J36" s="42"/>
      <c r="K36" s="42"/>
      <c r="L36" s="42"/>
      <c r="M36" s="42"/>
      <c r="N36" s="42"/>
      <c r="O36" s="42"/>
      <c r="P36" s="71" t="str">
        <f t="array" ref="P36">O36*9/H36</f>
        <v>#DIV/0!</v>
      </c>
      <c r="Q36" s="72" t="str">
        <f t="array" ref="Q36">(K36+L36)/H36</f>
        <v>#DIV/0!</v>
      </c>
      <c r="R36" s="73" t="str">
        <f t="array" ref="R36">I36/H36</f>
        <v>#DIV/0!</v>
      </c>
      <c r="S36" s="73" t="str">
        <f t="array" ref="S36">H36/B36</f>
        <v>#DIV/0!</v>
      </c>
      <c r="T36" s="72" t="str">
        <f t="array" ref="T36">M36/H36</f>
        <v>#DIV/0!</v>
      </c>
      <c r="U36" s="75" t="str">
        <f t="array" ref="U36">O36/N36</f>
        <v>#DIV/0!</v>
      </c>
      <c r="V36" s="72" t="str">
        <f t="array" ref="V36">(I36+K36+L36)/H36</f>
        <v>#DIV/0!</v>
      </c>
      <c r="W36" s="182" t="str">
        <f t="array" ref="W36">(L36+K36)/F36*100</f>
        <v>#DIV/0!</v>
      </c>
      <c r="X36" s="199"/>
      <c r="Y36" s="30"/>
      <c r="Z36" s="30"/>
      <c r="AA36" s="41"/>
      <c r="AB36" s="36"/>
      <c r="AC36" s="36"/>
    </row>
    <row r="37" ht="17.25" customHeight="1">
      <c r="A37" s="4" t="s">
        <v>23</v>
      </c>
      <c r="B37" s="42"/>
      <c r="C37" s="42"/>
      <c r="D37" s="42"/>
      <c r="E37" s="42"/>
      <c r="F37" s="42"/>
      <c r="G37" s="42"/>
      <c r="H37" s="70"/>
      <c r="I37" s="42"/>
      <c r="J37" s="42"/>
      <c r="K37" s="42"/>
      <c r="L37" s="42"/>
      <c r="M37" s="42"/>
      <c r="N37" s="42"/>
      <c r="O37" s="42"/>
      <c r="P37" s="71" t="str">
        <f t="array" ref="P37">O37*9/H37</f>
        <v>#DIV/0!</v>
      </c>
      <c r="Q37" s="72" t="str">
        <f t="array" ref="Q37">(K37+L37)/H37</f>
        <v>#DIV/0!</v>
      </c>
      <c r="R37" s="73" t="str">
        <f t="array" ref="R37">I37/H37</f>
        <v>#DIV/0!</v>
      </c>
      <c r="S37" s="73" t="str">
        <f t="array" ref="S37">H37/B37</f>
        <v>#DIV/0!</v>
      </c>
      <c r="T37" s="72" t="str">
        <f t="array" ref="T37">M37/H37</f>
        <v>#DIV/0!</v>
      </c>
      <c r="U37" s="75" t="str">
        <f t="array" ref="U37">O37/N37</f>
        <v>#DIV/0!</v>
      </c>
      <c r="V37" s="72" t="str">
        <f t="array" ref="V37">(I37+K37+L37)/H37</f>
        <v>#DIV/0!</v>
      </c>
      <c r="W37" s="182" t="str">
        <f t="array" ref="W37">(L37+K37)/F37*100</f>
        <v>#DIV/0!</v>
      </c>
      <c r="X37" s="199"/>
      <c r="Y37" s="30"/>
      <c r="Z37" s="30"/>
      <c r="AA37" s="41"/>
      <c r="AB37" s="36"/>
      <c r="AC37" s="36"/>
    </row>
    <row r="38" ht="17.25" customHeight="1">
      <c r="A38" s="4" t="s">
        <v>24</v>
      </c>
      <c r="B38" s="42"/>
      <c r="C38" s="42"/>
      <c r="D38" s="42"/>
      <c r="E38" s="42"/>
      <c r="F38" s="42"/>
      <c r="G38" s="42"/>
      <c r="H38" s="70"/>
      <c r="I38" s="42"/>
      <c r="J38" s="42"/>
      <c r="K38" s="42"/>
      <c r="L38" s="42"/>
      <c r="M38" s="42"/>
      <c r="N38" s="42"/>
      <c r="O38" s="42"/>
      <c r="P38" s="71" t="str">
        <f t="array" ref="P38">O38*9/H38</f>
        <v>#DIV/0!</v>
      </c>
      <c r="Q38" s="72" t="str">
        <f t="array" ref="Q38">(K38+L38)/H38</f>
        <v>#DIV/0!</v>
      </c>
      <c r="R38" s="73" t="str">
        <f t="array" ref="R38">I38/H38</f>
        <v>#DIV/0!</v>
      </c>
      <c r="S38" s="73" t="str">
        <f t="array" ref="S38">H38/B38</f>
        <v>#DIV/0!</v>
      </c>
      <c r="T38" s="72" t="str">
        <f t="array" ref="T38">M38/H38</f>
        <v>#DIV/0!</v>
      </c>
      <c r="U38" s="75" t="str">
        <f t="array" ref="U38">O38/N38</f>
        <v>#DIV/0!</v>
      </c>
      <c r="V38" s="72" t="str">
        <f t="array" ref="V38">(I38+K38+L38)/H38</f>
        <v>#DIV/0!</v>
      </c>
      <c r="W38" s="182" t="str">
        <f t="array" ref="W38">(L38+K38)/F38*100</f>
        <v>#DIV/0!</v>
      </c>
      <c r="X38" s="199"/>
      <c r="Y38" s="30"/>
      <c r="Z38" s="30"/>
      <c r="AA38" s="41"/>
      <c r="AB38" s="36"/>
      <c r="AC38" s="36"/>
    </row>
    <row r="39" ht="17.25" customHeight="1">
      <c r="A39" s="4" t="s">
        <v>56</v>
      </c>
      <c r="B39" s="42"/>
      <c r="C39" s="42"/>
      <c r="D39" s="42"/>
      <c r="E39" s="42"/>
      <c r="F39" s="42"/>
      <c r="G39" s="42"/>
      <c r="H39" s="70"/>
      <c r="I39" s="42"/>
      <c r="J39" s="42"/>
      <c r="K39" s="42"/>
      <c r="L39" s="42"/>
      <c r="M39" s="42"/>
      <c r="N39" s="42"/>
      <c r="O39" s="42"/>
      <c r="P39" s="71" t="str">
        <f t="array" ref="P39">O39*9/H39</f>
        <v>#DIV/0!</v>
      </c>
      <c r="Q39" s="72" t="str">
        <f t="array" ref="Q39">(K39+L39)/H39</f>
        <v>#DIV/0!</v>
      </c>
      <c r="R39" s="73" t="str">
        <f t="array" ref="R39">I39/H39</f>
        <v>#DIV/0!</v>
      </c>
      <c r="S39" s="73" t="str">
        <f t="array" ref="S39">H39/B39</f>
        <v>#DIV/0!</v>
      </c>
      <c r="T39" s="72" t="str">
        <f t="array" ref="T39">M39/H39</f>
        <v>#DIV/0!</v>
      </c>
      <c r="U39" s="75" t="str">
        <f t="array" ref="U39">O39/N39</f>
        <v>#DIV/0!</v>
      </c>
      <c r="V39" s="72" t="str">
        <f t="array" ref="V39">(I39+K39+L39)/H39</f>
        <v>#DIV/0!</v>
      </c>
      <c r="W39" s="182" t="str">
        <f t="array" ref="W39">(L39+K39)/F39*100</f>
        <v>#DIV/0!</v>
      </c>
      <c r="X39" s="199"/>
      <c r="Y39" s="30"/>
      <c r="Z39" s="30"/>
      <c r="AA39" s="41"/>
      <c r="AB39" s="36"/>
      <c r="AC39" s="36"/>
    </row>
    <row r="40" ht="17.25" customHeight="1">
      <c r="A40" s="4" t="s">
        <v>53</v>
      </c>
      <c r="B40" s="42"/>
      <c r="C40" s="42"/>
      <c r="D40" s="42"/>
      <c r="E40" s="42"/>
      <c r="F40" s="42"/>
      <c r="G40" s="42"/>
      <c r="H40" s="70"/>
      <c r="I40" s="42"/>
      <c r="J40" s="42"/>
      <c r="K40" s="42"/>
      <c r="L40" s="42"/>
      <c r="M40" s="42"/>
      <c r="N40" s="42"/>
      <c r="O40" s="42"/>
      <c r="P40" s="71" t="str">
        <f t="array" ref="P40">O40*9/H40</f>
        <v>#DIV/0!</v>
      </c>
      <c r="Q40" s="72" t="str">
        <f t="array" ref="Q40">(K40+L40)/H40</f>
        <v>#DIV/0!</v>
      </c>
      <c r="R40" s="73" t="str">
        <f t="array" ref="R40">I40/H40</f>
        <v>#DIV/0!</v>
      </c>
      <c r="S40" s="73" t="str">
        <f t="array" ref="S40">H40/B40</f>
        <v>#DIV/0!</v>
      </c>
      <c r="T40" s="72" t="str">
        <f t="array" ref="T40">M40/H40</f>
        <v>#DIV/0!</v>
      </c>
      <c r="U40" s="75" t="str">
        <f t="array" ref="U40">O40/N40</f>
        <v>#DIV/0!</v>
      </c>
      <c r="V40" s="72" t="str">
        <f t="array" ref="V40">(I40+K40+L40)/H40</f>
        <v>#DIV/0!</v>
      </c>
      <c r="W40" s="182" t="str">
        <f t="array" ref="W40">(L40+K40)/F40*100</f>
        <v>#DIV/0!</v>
      </c>
      <c r="X40" s="199"/>
      <c r="Y40" s="30"/>
      <c r="Z40" s="30"/>
      <c r="AA40" s="41"/>
      <c r="AB40" s="36"/>
      <c r="AC40" s="36"/>
    </row>
    <row r="41" ht="17.25" customHeight="1">
      <c r="A41" s="4" t="s">
        <v>21</v>
      </c>
      <c r="B41" s="42"/>
      <c r="C41" s="42"/>
      <c r="D41" s="42"/>
      <c r="E41" s="42"/>
      <c r="F41" s="42"/>
      <c r="G41" s="42"/>
      <c r="H41" s="70"/>
      <c r="I41" s="42"/>
      <c r="J41" s="42"/>
      <c r="K41" s="42"/>
      <c r="L41" s="42"/>
      <c r="M41" s="42"/>
      <c r="N41" s="42"/>
      <c r="O41" s="42"/>
      <c r="P41" s="71" t="str">
        <f t="array" ref="P41">O41*9/H41</f>
        <v>#DIV/0!</v>
      </c>
      <c r="Q41" s="72" t="str">
        <f t="array" ref="Q41">(K41+L41)/H41</f>
        <v>#DIV/0!</v>
      </c>
      <c r="R41" s="73" t="str">
        <f t="array" ref="R41">I41/H41</f>
        <v>#DIV/0!</v>
      </c>
      <c r="S41" s="73" t="str">
        <f t="array" ref="S41">H41/B41</f>
        <v>#DIV/0!</v>
      </c>
      <c r="T41" s="72" t="str">
        <f t="array" ref="T41">M41/H41</f>
        <v>#DIV/0!</v>
      </c>
      <c r="U41" s="75" t="str">
        <f t="array" ref="U41">O41/N41</f>
        <v>#DIV/0!</v>
      </c>
      <c r="V41" s="72" t="str">
        <f t="array" ref="V41">(I41+K41+L41)/H41</f>
        <v>#DIV/0!</v>
      </c>
      <c r="W41" s="182" t="str">
        <f t="array" ref="W41">(L41+K41)/F41*100</f>
        <v>#DIV/0!</v>
      </c>
      <c r="X41" s="199"/>
      <c r="Y41" s="30">
        <v>2.0</v>
      </c>
      <c r="Z41" s="30"/>
      <c r="AA41" s="41"/>
      <c r="AB41" s="36"/>
      <c r="AC41" s="36"/>
    </row>
    <row r="42" ht="17.25" customHeight="1">
      <c r="A42" s="61" t="s">
        <v>121</v>
      </c>
      <c r="B42" s="79"/>
      <c r="C42" s="79">
        <f t="array" ref="C42">SUM(C31:C41)</f>
        <v>0</v>
      </c>
      <c r="D42" s="79">
        <f t="array" ref="D42">SUM(D31:D41)</f>
        <v>0</v>
      </c>
      <c r="E42" s="79">
        <f t="array" ref="E42">SUM(E31:E41)</f>
        <v>0</v>
      </c>
      <c r="F42" s="79">
        <f t="array" ref="F42">SUM(F31:F41)</f>
        <v>0</v>
      </c>
      <c r="G42" s="79">
        <f t="array" ref="G42">SUM(G31:G41)</f>
        <v>0</v>
      </c>
      <c r="H42" s="80">
        <f t="array" ref="H42">SUM(H31:H41)</f>
        <v>0</v>
      </c>
      <c r="I42" s="79">
        <f t="array" ref="I42">SUM(I31:I41)</f>
        <v>0</v>
      </c>
      <c r="J42" s="79">
        <f t="array" ref="J42">SUM(J31:J41)</f>
        <v>0</v>
      </c>
      <c r="K42" s="79">
        <f t="array" ref="K42">SUM(K31:K41)</f>
        <v>0</v>
      </c>
      <c r="L42" s="79">
        <f t="array" ref="L42">SUM(L31:L41)</f>
        <v>0</v>
      </c>
      <c r="M42" s="79">
        <f t="array" ref="M42">SUM(M31:M41)</f>
        <v>0</v>
      </c>
      <c r="N42" s="79">
        <f t="array" ref="N42">SUM(N31:N41)</f>
        <v>0</v>
      </c>
      <c r="O42" s="79">
        <f t="array" ref="O42">SUM(O31:O41)</f>
        <v>0</v>
      </c>
      <c r="P42" s="81" t="str">
        <f t="array" ref="P42">O42*9/H42</f>
        <v>#DIV/0!</v>
      </c>
      <c r="Q42" s="82" t="str">
        <f t="array" ref="Q42">(K42+L42)/H42</f>
        <v>#DIV/0!</v>
      </c>
      <c r="R42" s="83" t="str">
        <f t="array" ref="R42">I42/H42</f>
        <v>#DIV/0!</v>
      </c>
      <c r="S42" s="83" t="str">
        <f t="array" ref="S42">H42/B42</f>
        <v>#DIV/0!</v>
      </c>
      <c r="T42" s="82" t="str">
        <f t="array" ref="T42">M42/H42</f>
        <v>#DIV/0!</v>
      </c>
      <c r="U42" s="85" t="str">
        <f t="array" ref="U42">O42/N42</f>
        <v>#DIV/0!</v>
      </c>
      <c r="V42" s="82" t="str">
        <f t="array" ref="V42">(I42+K42+L42)/H42</f>
        <v>#DIV/0!</v>
      </c>
      <c r="W42" s="82"/>
      <c r="X42" s="199"/>
      <c r="Y42" s="79">
        <f t="array" ref="Y42">SUM(Y31:Y41)</f>
        <v>2</v>
      </c>
      <c r="Z42" s="79">
        <f t="array" ref="Z42">SUM(Z31:Z41)</f>
        <v>0</v>
      </c>
      <c r="AA42" s="41"/>
      <c r="AB42" s="36"/>
      <c r="AC42" s="36"/>
    </row>
    <row r="43" ht="16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ht="16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ht="16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ht="16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ht="16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ht="16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ht="16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ht="16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ht="16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ht="16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ht="16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ht="16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ht="16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  <row r="917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</row>
    <row r="918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</row>
    <row r="919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</row>
    <row r="920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</row>
    <row r="921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</row>
    <row r="922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</row>
    <row r="923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</row>
    <row r="924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</row>
    <row r="925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</row>
    <row r="926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</row>
    <row r="927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</row>
    <row r="928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</row>
    <row r="929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</row>
    <row r="930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</row>
    <row r="931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</row>
    <row r="932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</row>
    <row r="933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</row>
    <row r="934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</row>
    <row r="935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</row>
    <row r="936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</row>
    <row r="938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</row>
    <row r="939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</row>
    <row r="940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</row>
    <row r="941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</row>
    <row r="942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</row>
    <row r="943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</row>
    <row r="944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</row>
    <row r="945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</row>
    <row r="946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</row>
    <row r="947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</row>
    <row r="948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</row>
    <row r="949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</row>
    <row r="950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</row>
    <row r="951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</row>
    <row r="952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</row>
    <row r="953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</row>
    <row r="954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</row>
    <row r="955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</row>
    <row r="956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</row>
    <row r="957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</row>
    <row r="958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</row>
    <row r="959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</row>
    <row r="960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</row>
    <row r="961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</row>
    <row r="962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</row>
    <row r="963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</row>
    <row r="964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</row>
    <row r="965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</row>
    <row r="966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</row>
    <row r="967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</row>
    <row r="968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</row>
    <row r="969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</row>
    <row r="970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</row>
    <row r="971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</row>
    <row r="972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</row>
    <row r="973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</row>
    <row r="974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</row>
    <row r="975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</row>
    <row r="976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</row>
    <row r="977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</row>
    <row r="978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</row>
    <row r="979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</row>
    <row r="980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</row>
    <row r="981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</row>
    <row r="982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</row>
    <row r="983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</row>
    <row r="984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</row>
    <row r="985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</row>
    <row r="986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</row>
    <row r="987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</row>
    <row r="988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</row>
    <row r="989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</row>
    <row r="990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</row>
    <row r="991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</row>
    <row r="992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</row>
    <row r="993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</row>
    <row r="994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</row>
    <row r="995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</row>
    <row r="996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</row>
    <row r="997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</row>
    <row r="998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</row>
    <row r="999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</row>
    <row r="1000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</row>
  </sheetData>
  <printOptions/>
  <pageMargins bottom="0.75" footer="0.0" header="0.0" left="0.7" right="0.7" top="0.75"/>
  <pageSetup orientation="portrait"/>
  <headerFooter>
    <oddFooter>&amp;C000000&amp;P</oddFoot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3" width="7.13"/>
    <col customWidth="1" min="14" max="26" width="7.88"/>
  </cols>
  <sheetData>
    <row r="1" ht="26.25" customHeight="1">
      <c r="A1" s="35" t="s">
        <v>199</v>
      </c>
      <c r="B1" s="119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2"/>
      <c r="Z1" s="2"/>
    </row>
    <row r="2" ht="17.25" customHeight="1">
      <c r="A2" s="38" t="s">
        <v>103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6"/>
      <c r="V2" s="36"/>
      <c r="W2" s="36"/>
      <c r="X2" s="36"/>
      <c r="Y2" s="2"/>
      <c r="Z2" s="2"/>
    </row>
    <row r="3" ht="34.5" customHeight="1">
      <c r="A3" s="4" t="s">
        <v>1</v>
      </c>
      <c r="B3" s="4" t="s">
        <v>104</v>
      </c>
      <c r="C3" s="4" t="s">
        <v>25</v>
      </c>
      <c r="D3" s="4" t="s">
        <v>105</v>
      </c>
      <c r="E3" s="4" t="s">
        <v>106</v>
      </c>
      <c r="F3" s="4" t="s">
        <v>107</v>
      </c>
      <c r="G3" s="4" t="s">
        <v>108</v>
      </c>
      <c r="H3" s="4" t="s">
        <v>109</v>
      </c>
      <c r="I3" s="4" t="s">
        <v>110</v>
      </c>
      <c r="J3" s="4" t="s">
        <v>111</v>
      </c>
      <c r="K3" s="4" t="s">
        <v>26</v>
      </c>
      <c r="L3" s="4" t="s">
        <v>27</v>
      </c>
      <c r="M3" s="4" t="s">
        <v>28</v>
      </c>
      <c r="N3" s="4" t="s">
        <v>112</v>
      </c>
      <c r="O3" s="4" t="s">
        <v>113</v>
      </c>
      <c r="P3" s="4" t="s">
        <v>115</v>
      </c>
      <c r="Q3" s="4" t="s">
        <v>116</v>
      </c>
      <c r="R3" s="4" t="s">
        <v>29</v>
      </c>
      <c r="S3" s="4" t="s">
        <v>119</v>
      </c>
      <c r="T3" s="4" t="s">
        <v>118</v>
      </c>
      <c r="U3" s="41"/>
      <c r="V3" s="36"/>
      <c r="W3" s="36"/>
      <c r="X3" s="36"/>
      <c r="Y3" s="2"/>
      <c r="Z3" s="2"/>
    </row>
    <row r="4" ht="17.25" customHeight="1">
      <c r="A4" s="4" t="s">
        <v>42</v>
      </c>
      <c r="B4" s="42">
        <v>2.0</v>
      </c>
      <c r="C4" s="120">
        <f t="array" ref="C4">F4/E4</f>
        <v>0</v>
      </c>
      <c r="D4" s="42">
        <v>1.0</v>
      </c>
      <c r="E4" s="42">
        <v>1.0</v>
      </c>
      <c r="F4" s="42">
        <v>0.0</v>
      </c>
      <c r="G4" s="42">
        <v>0.0</v>
      </c>
      <c r="H4" s="42">
        <v>0.0</v>
      </c>
      <c r="I4" s="42">
        <v>0.0</v>
      </c>
      <c r="J4" s="42">
        <v>0.0</v>
      </c>
      <c r="K4" s="42">
        <v>0.0</v>
      </c>
      <c r="L4" s="42">
        <v>0.0</v>
      </c>
      <c r="M4" s="42">
        <v>0.0</v>
      </c>
      <c r="N4" s="42">
        <v>0.0</v>
      </c>
      <c r="O4" s="42">
        <v>1.0</v>
      </c>
      <c r="P4" s="45">
        <f t="array" ref="P4">(G4*1+H4*2+I4*3+J4*4)/E4</f>
        <v>0</v>
      </c>
      <c r="Q4" s="45">
        <v>0.0</v>
      </c>
      <c r="R4" s="47">
        <f t="array" ref="R4">Q4+P4</f>
        <v>0</v>
      </c>
      <c r="S4" s="50">
        <f t="array" ref="S4">RANK(R4,$R$4:$R$24)</f>
        <v>15</v>
      </c>
      <c r="T4" s="201">
        <f t="array" ref="T4">RANK(C4,$C$4:$C$24)</f>
        <v>14</v>
      </c>
      <c r="U4" s="41"/>
      <c r="V4" s="36"/>
      <c r="W4" s="36"/>
      <c r="X4" s="36"/>
      <c r="Y4" s="2"/>
      <c r="Z4" s="2"/>
    </row>
    <row r="5" ht="17.25" customHeight="1">
      <c r="A5" s="4" t="s">
        <v>54</v>
      </c>
      <c r="B5" s="42">
        <v>6.0</v>
      </c>
      <c r="C5" s="120">
        <f t="array" ref="C5">F5/E5</f>
        <v>0</v>
      </c>
      <c r="D5" s="42">
        <v>11.0</v>
      </c>
      <c r="E5" s="42">
        <v>3.0</v>
      </c>
      <c r="F5" s="42">
        <v>0.0</v>
      </c>
      <c r="G5" s="42">
        <v>0.0</v>
      </c>
      <c r="H5" s="42">
        <v>0.0</v>
      </c>
      <c r="I5" s="42">
        <v>0.0</v>
      </c>
      <c r="J5" s="42">
        <v>0.0</v>
      </c>
      <c r="K5" s="42">
        <v>2.0</v>
      </c>
      <c r="L5" s="42">
        <v>1.0</v>
      </c>
      <c r="M5" s="42">
        <v>2.0</v>
      </c>
      <c r="N5" s="42">
        <v>8.0</v>
      </c>
      <c r="O5" s="42">
        <v>3.0</v>
      </c>
      <c r="P5" s="45">
        <f t="array" ref="P5">(G5*1+H5*2+I5*3+J5*4)/E5</f>
        <v>0</v>
      </c>
      <c r="Q5" s="45">
        <f t="array" ref="Q5">(F5+N5)/D5</f>
        <v>0.7272727273</v>
      </c>
      <c r="R5" s="47">
        <f t="array" ref="R5">Q5+P5</f>
        <v>0.7272727273</v>
      </c>
      <c r="S5" s="50">
        <f t="array" ref="S5">RANK(R5,$R$4:$R$24)</f>
        <v>14</v>
      </c>
      <c r="T5" s="201">
        <f t="array" ref="T5">RANK(C5,$C$4:$C$24)</f>
        <v>14</v>
      </c>
      <c r="U5" s="41"/>
      <c r="V5" s="36"/>
      <c r="W5" s="36"/>
      <c r="X5" s="36"/>
      <c r="Y5" s="2"/>
      <c r="Z5" s="2"/>
    </row>
    <row r="6" ht="17.25" customHeight="1">
      <c r="A6" s="4" t="s">
        <v>41</v>
      </c>
      <c r="B6" s="42">
        <v>9.0</v>
      </c>
      <c r="C6" s="120">
        <f t="array" ref="C6">F6/E6</f>
        <v>0.75</v>
      </c>
      <c r="D6" s="42">
        <v>28.0</v>
      </c>
      <c r="E6" s="42">
        <v>20.0</v>
      </c>
      <c r="F6" s="42">
        <v>15.0</v>
      </c>
      <c r="G6" s="42">
        <v>10.0</v>
      </c>
      <c r="H6" s="42">
        <v>4.0</v>
      </c>
      <c r="I6" s="42">
        <v>1.0</v>
      </c>
      <c r="J6" s="42">
        <v>0.0</v>
      </c>
      <c r="K6" s="42">
        <v>14.0</v>
      </c>
      <c r="L6" s="42">
        <v>11.0</v>
      </c>
      <c r="M6" s="42">
        <v>11.0</v>
      </c>
      <c r="N6" s="42">
        <v>8.0</v>
      </c>
      <c r="O6" s="42">
        <v>1.0</v>
      </c>
      <c r="P6" s="45">
        <f t="array" ref="P6">(G6*1+H6*2+I6*3+J6*4)/E6</f>
        <v>1.05</v>
      </c>
      <c r="Q6" s="45">
        <f t="array" ref="Q6">(F6+N6)/D6</f>
        <v>0.8214285714</v>
      </c>
      <c r="R6" s="47">
        <f t="array" ref="R6">Q6+P6</f>
        <v>1.871428571</v>
      </c>
      <c r="S6" s="50">
        <f t="array" ref="S6">RANK(R6,$R$4:$R$24)</f>
        <v>1</v>
      </c>
      <c r="T6" s="201">
        <f t="array" ref="T6">RANK(C6,$C$4:$C$24)</f>
        <v>1</v>
      </c>
      <c r="U6" s="41"/>
      <c r="V6" s="36"/>
      <c r="W6" s="36"/>
      <c r="X6" s="36"/>
      <c r="Y6" s="2"/>
      <c r="Z6" s="2"/>
    </row>
    <row r="7" ht="17.25" customHeight="1">
      <c r="A7" s="4" t="s">
        <v>55</v>
      </c>
      <c r="B7" s="42">
        <v>0.0</v>
      </c>
      <c r="C7" s="120">
        <v>0.0</v>
      </c>
      <c r="D7" s="42">
        <v>0.0</v>
      </c>
      <c r="E7" s="42">
        <v>0.0</v>
      </c>
      <c r="F7" s="42">
        <v>0.0</v>
      </c>
      <c r="G7" s="42">
        <v>0.0</v>
      </c>
      <c r="H7" s="42">
        <v>0.0</v>
      </c>
      <c r="I7" s="42">
        <v>0.0</v>
      </c>
      <c r="J7" s="42">
        <v>0.0</v>
      </c>
      <c r="K7" s="42">
        <v>0.0</v>
      </c>
      <c r="L7" s="42">
        <v>0.0</v>
      </c>
      <c r="M7" s="42">
        <v>0.0</v>
      </c>
      <c r="N7" s="42">
        <v>0.0</v>
      </c>
      <c r="O7" s="42">
        <v>0.0</v>
      </c>
      <c r="P7" s="45">
        <v>0.0</v>
      </c>
      <c r="Q7" s="45">
        <v>0.0</v>
      </c>
      <c r="R7" s="47">
        <f t="array" ref="R7">Q7+P7</f>
        <v>0</v>
      </c>
      <c r="S7" s="50">
        <f t="array" ref="S7">RANK(R7,$R$4:$R$24)</f>
        <v>15</v>
      </c>
      <c r="T7" s="201">
        <f t="array" ref="T7">RANK(C7,$C$4:$C$24)</f>
        <v>14</v>
      </c>
      <c r="U7" s="41"/>
      <c r="V7" s="36"/>
      <c r="W7" s="36"/>
      <c r="X7" s="36"/>
      <c r="Y7" s="2"/>
      <c r="Z7" s="2"/>
    </row>
    <row r="8" ht="17.25" customHeight="1">
      <c r="A8" s="4" t="s">
        <v>43</v>
      </c>
      <c r="B8" s="42">
        <v>9.0</v>
      </c>
      <c r="C8" s="120">
        <f t="array" ref="C8">F8/E8</f>
        <v>0.45</v>
      </c>
      <c r="D8" s="42">
        <v>22.0</v>
      </c>
      <c r="E8" s="42">
        <v>20.0</v>
      </c>
      <c r="F8" s="42">
        <v>9.0</v>
      </c>
      <c r="G8" s="42">
        <v>6.0</v>
      </c>
      <c r="H8" s="42">
        <v>3.0</v>
      </c>
      <c r="I8" s="42">
        <v>0.0</v>
      </c>
      <c r="J8" s="42">
        <v>0.0</v>
      </c>
      <c r="K8" s="42">
        <v>8.0</v>
      </c>
      <c r="L8" s="42">
        <v>9.0</v>
      </c>
      <c r="M8" s="42">
        <v>6.0</v>
      </c>
      <c r="N8" s="42">
        <v>2.0</v>
      </c>
      <c r="O8" s="42">
        <v>4.0</v>
      </c>
      <c r="P8" s="45">
        <f t="array" ref="P8">(G8*1+H8*2+I8*3+J8*4)/E8</f>
        <v>0.6</v>
      </c>
      <c r="Q8" s="45">
        <f t="array" ref="Q8">(F8+N8)/D8</f>
        <v>0.5</v>
      </c>
      <c r="R8" s="47">
        <f t="array" ref="R8">Q8+P8</f>
        <v>1.1</v>
      </c>
      <c r="S8" s="50">
        <f t="array" ref="S8">RANK(R8,$R$4:$R$24)</f>
        <v>6</v>
      </c>
      <c r="T8" s="201">
        <f t="array" ref="T8">RANK(C8,$C$4:$C$24)</f>
        <v>4</v>
      </c>
      <c r="U8" s="41"/>
      <c r="V8" s="36"/>
      <c r="W8" s="36"/>
      <c r="X8" s="36"/>
      <c r="Y8" s="2"/>
      <c r="Z8" s="2"/>
    </row>
    <row r="9" ht="17.25" customHeight="1">
      <c r="A9" s="4" t="s">
        <v>19</v>
      </c>
      <c r="B9" s="42">
        <v>5.0</v>
      </c>
      <c r="C9" s="120">
        <f t="array" ref="C9">F9/E9</f>
        <v>0.3333333333</v>
      </c>
      <c r="D9" s="42">
        <v>13.0</v>
      </c>
      <c r="E9" s="42">
        <v>12.0</v>
      </c>
      <c r="F9" s="42">
        <v>4.0</v>
      </c>
      <c r="G9" s="42">
        <v>3.0</v>
      </c>
      <c r="H9" s="42">
        <v>1.0</v>
      </c>
      <c r="I9" s="42">
        <v>0.0</v>
      </c>
      <c r="J9" s="42">
        <v>0.0</v>
      </c>
      <c r="K9" s="42">
        <v>2.0</v>
      </c>
      <c r="L9" s="42">
        <v>1.0</v>
      </c>
      <c r="M9" s="42">
        <v>2.0</v>
      </c>
      <c r="N9" s="42">
        <v>1.0</v>
      </c>
      <c r="O9" s="42">
        <v>4.0</v>
      </c>
      <c r="P9" s="45">
        <f t="array" ref="P9">(G9*1+H9*2+I9*3+J9*4)/E9</f>
        <v>0.4166666667</v>
      </c>
      <c r="Q9" s="45">
        <f t="array" ref="Q9">(F9+N9)/D9</f>
        <v>0.3846153846</v>
      </c>
      <c r="R9" s="47">
        <f t="array" ref="R9">Q9+P9</f>
        <v>0.8012820513</v>
      </c>
      <c r="S9" s="50">
        <f t="array" ref="S9">RANK(R9,$R$4:$R$24)</f>
        <v>12</v>
      </c>
      <c r="T9" s="201">
        <f t="array" ref="T9">RANK(C9,$C$4:$C$24)</f>
        <v>9</v>
      </c>
      <c r="U9" s="41"/>
      <c r="V9" s="36"/>
      <c r="W9" s="36"/>
      <c r="X9" s="36"/>
      <c r="Y9" s="2"/>
      <c r="Z9" s="2"/>
    </row>
    <row r="10" ht="17.25" customHeight="1">
      <c r="A10" s="4" t="s">
        <v>40</v>
      </c>
      <c r="B10" s="42">
        <v>9.0</v>
      </c>
      <c r="C10" s="120">
        <f t="array" ref="C10">F10/E10</f>
        <v>0.3571428571</v>
      </c>
      <c r="D10" s="42">
        <v>31.0</v>
      </c>
      <c r="E10" s="42">
        <v>28.0</v>
      </c>
      <c r="F10" s="42">
        <v>10.0</v>
      </c>
      <c r="G10" s="42">
        <v>6.0</v>
      </c>
      <c r="H10" s="42">
        <v>3.0</v>
      </c>
      <c r="I10" s="42">
        <v>1.0</v>
      </c>
      <c r="J10" s="42">
        <v>0.0</v>
      </c>
      <c r="K10" s="42">
        <v>7.0</v>
      </c>
      <c r="L10" s="42">
        <v>8.0</v>
      </c>
      <c r="M10" s="42">
        <v>5.0</v>
      </c>
      <c r="N10" s="42">
        <v>3.0</v>
      </c>
      <c r="O10" s="42">
        <v>5.0</v>
      </c>
      <c r="P10" s="45">
        <f t="array" ref="P10">(G10*1+H10*2+I10*3+J10*4)/E10</f>
        <v>0.5357142857</v>
      </c>
      <c r="Q10" s="45">
        <f t="array" ref="Q10">(F10+N10)/D10</f>
        <v>0.4193548387</v>
      </c>
      <c r="R10" s="47">
        <f t="array" ref="R10">Q10+P10</f>
        <v>0.9550691244</v>
      </c>
      <c r="S10" s="50">
        <f t="array" ref="S10">RANK(R10,$R$4:$R$24)</f>
        <v>8</v>
      </c>
      <c r="T10" s="201">
        <f t="array" ref="T10">RANK(C10,$C$4:$C$24)</f>
        <v>8</v>
      </c>
      <c r="U10" s="41"/>
      <c r="V10" s="36"/>
      <c r="W10" s="36"/>
      <c r="X10" s="36"/>
      <c r="Y10" s="2"/>
      <c r="Z10" s="2"/>
    </row>
    <row r="11" ht="17.25" customHeight="1">
      <c r="A11" s="4" t="s">
        <v>44</v>
      </c>
      <c r="B11" s="42">
        <v>5.0</v>
      </c>
      <c r="C11" s="120">
        <f t="array" ref="C11">F11/E11</f>
        <v>0.3636363636</v>
      </c>
      <c r="D11" s="42">
        <v>13.0</v>
      </c>
      <c r="E11" s="42">
        <v>11.0</v>
      </c>
      <c r="F11" s="42">
        <v>4.0</v>
      </c>
      <c r="G11" s="42">
        <v>4.0</v>
      </c>
      <c r="H11" s="42">
        <v>0.0</v>
      </c>
      <c r="I11" s="42">
        <v>0.0</v>
      </c>
      <c r="J11" s="42">
        <v>0.0</v>
      </c>
      <c r="K11" s="42">
        <v>4.0</v>
      </c>
      <c r="L11" s="42">
        <v>5.0</v>
      </c>
      <c r="M11" s="42">
        <v>3.0</v>
      </c>
      <c r="N11" s="42">
        <v>2.0</v>
      </c>
      <c r="O11" s="42">
        <v>4.0</v>
      </c>
      <c r="P11" s="45">
        <f t="array" ref="P11">(G11*1+H11*2+I11*3+J11*4)/E11</f>
        <v>0.3636363636</v>
      </c>
      <c r="Q11" s="45">
        <f t="array" ref="Q11">(F11+N11)/D11</f>
        <v>0.4615384615</v>
      </c>
      <c r="R11" s="47">
        <f t="array" ref="R11">Q11+P11</f>
        <v>0.8251748252</v>
      </c>
      <c r="S11" s="50">
        <f t="array" ref="S11">RANK(R11,$R$4:$R$24)</f>
        <v>11</v>
      </c>
      <c r="T11" s="201">
        <f t="array" ref="T11">RANK(C11,$C$4:$C$24)</f>
        <v>7</v>
      </c>
      <c r="U11" s="41"/>
      <c r="V11" s="36"/>
      <c r="W11" s="36"/>
      <c r="X11" s="36"/>
      <c r="Y11" s="2"/>
      <c r="Z11" s="2"/>
    </row>
    <row r="12" ht="17.25" customHeight="1">
      <c r="A12" s="4" t="s">
        <v>46</v>
      </c>
      <c r="B12" s="42">
        <v>0.0</v>
      </c>
      <c r="C12" s="120">
        <v>0.0</v>
      </c>
      <c r="D12" s="42">
        <v>0.0</v>
      </c>
      <c r="E12" s="42">
        <v>0.0</v>
      </c>
      <c r="F12" s="42">
        <v>0.0</v>
      </c>
      <c r="G12" s="42">
        <v>0.0</v>
      </c>
      <c r="H12" s="42">
        <v>0.0</v>
      </c>
      <c r="I12" s="42">
        <v>0.0</v>
      </c>
      <c r="J12" s="42">
        <v>0.0</v>
      </c>
      <c r="K12" s="42">
        <v>0.0</v>
      </c>
      <c r="L12" s="42">
        <v>0.0</v>
      </c>
      <c r="M12" s="42">
        <v>0.0</v>
      </c>
      <c r="N12" s="42">
        <v>0.0</v>
      </c>
      <c r="O12" s="42">
        <v>0.0</v>
      </c>
      <c r="P12" s="45">
        <v>0.0</v>
      </c>
      <c r="Q12" s="45">
        <v>0.0</v>
      </c>
      <c r="R12" s="47">
        <f t="array" ref="R12">Q12+P12</f>
        <v>0</v>
      </c>
      <c r="S12" s="50">
        <f t="array" ref="S12">RANK(R12,$R$4:$R$24)</f>
        <v>15</v>
      </c>
      <c r="T12" s="201">
        <f t="array" ref="T12">RANK(C12,$C$4:$C$24)</f>
        <v>14</v>
      </c>
      <c r="U12" s="41"/>
      <c r="V12" s="36"/>
      <c r="W12" s="36"/>
      <c r="X12" s="36"/>
      <c r="Y12" s="2"/>
      <c r="Z12" s="2"/>
    </row>
    <row r="13" ht="17.25" customHeight="1">
      <c r="A13" s="4" t="s">
        <v>20</v>
      </c>
      <c r="B13" s="42">
        <v>4.0</v>
      </c>
      <c r="C13" s="120">
        <f t="array" ref="C13">F13/E13</f>
        <v>0.25</v>
      </c>
      <c r="D13" s="42">
        <v>6.0</v>
      </c>
      <c r="E13" s="42">
        <v>4.0</v>
      </c>
      <c r="F13" s="42">
        <v>1.0</v>
      </c>
      <c r="G13" s="42">
        <v>0.0</v>
      </c>
      <c r="H13" s="42">
        <v>0.0</v>
      </c>
      <c r="I13" s="42">
        <v>0.0</v>
      </c>
      <c r="J13" s="42">
        <v>1.0</v>
      </c>
      <c r="K13" s="42">
        <v>2.0</v>
      </c>
      <c r="L13" s="42">
        <v>3.0</v>
      </c>
      <c r="M13" s="42">
        <v>0.0</v>
      </c>
      <c r="N13" s="42">
        <v>2.0</v>
      </c>
      <c r="O13" s="42">
        <v>1.0</v>
      </c>
      <c r="P13" s="45">
        <f t="array" ref="P13">(G13*1+H13*2+I13*3+J13*4)/E13</f>
        <v>1</v>
      </c>
      <c r="Q13" s="45">
        <f t="array" ref="Q13">(F13+N13)/D13</f>
        <v>0.5</v>
      </c>
      <c r="R13" s="47">
        <f t="array" ref="R13">Q13+P13</f>
        <v>1.5</v>
      </c>
      <c r="S13" s="50">
        <f t="array" ref="S13">RANK(R13,$R$4:$R$24)</f>
        <v>2</v>
      </c>
      <c r="T13" s="201">
        <f t="array" ref="T13">RANK(C13,$C$4:$C$24)</f>
        <v>12</v>
      </c>
      <c r="U13" s="41"/>
      <c r="V13" s="36"/>
      <c r="W13" s="36"/>
      <c r="X13" s="36"/>
      <c r="Y13" s="2"/>
      <c r="Z13" s="2"/>
    </row>
    <row r="14" ht="17.25" customHeight="1">
      <c r="A14" s="4" t="s">
        <v>120</v>
      </c>
      <c r="B14" s="42">
        <v>7.0</v>
      </c>
      <c r="C14" s="120">
        <f t="array" ref="C14">F14/E14</f>
        <v>0.2857142857</v>
      </c>
      <c r="D14" s="42">
        <v>17.0</v>
      </c>
      <c r="E14" s="42">
        <v>14.0</v>
      </c>
      <c r="F14" s="42">
        <v>4.0</v>
      </c>
      <c r="G14" s="42">
        <v>3.0</v>
      </c>
      <c r="H14" s="42">
        <v>0.0</v>
      </c>
      <c r="I14" s="42">
        <v>1.0</v>
      </c>
      <c r="J14" s="42">
        <v>0.0</v>
      </c>
      <c r="K14" s="42">
        <v>6.0</v>
      </c>
      <c r="L14" s="42">
        <v>1.0</v>
      </c>
      <c r="M14" s="42">
        <v>3.0</v>
      </c>
      <c r="N14" s="42">
        <v>3.0</v>
      </c>
      <c r="O14" s="42">
        <v>5.0</v>
      </c>
      <c r="P14" s="45">
        <f t="array" ref="P14">(G14*1+H14*2+I14*3+J14*4)/E14</f>
        <v>0.4285714286</v>
      </c>
      <c r="Q14" s="45">
        <f t="array" ref="Q14">(F14+N14)/D14</f>
        <v>0.4117647059</v>
      </c>
      <c r="R14" s="47">
        <f t="array" ref="R14">Q14+P14</f>
        <v>0.8403361345</v>
      </c>
      <c r="S14" s="50">
        <f t="array" ref="S14">RANK(R14,$R$4:$R$24)</f>
        <v>10</v>
      </c>
      <c r="T14" s="201">
        <f t="array" ref="T14">RANK(C14,$C$4:$C$24)</f>
        <v>11</v>
      </c>
      <c r="U14" s="41"/>
      <c r="V14" s="36"/>
      <c r="W14" s="36"/>
      <c r="X14" s="36"/>
      <c r="Y14" s="2"/>
      <c r="Z14" s="2"/>
    </row>
    <row r="15" ht="17.25" customHeight="1">
      <c r="A15" s="4" t="s">
        <v>48</v>
      </c>
      <c r="B15" s="42">
        <v>0.0</v>
      </c>
      <c r="C15" s="120">
        <v>0.0</v>
      </c>
      <c r="D15" s="42">
        <v>0.0</v>
      </c>
      <c r="E15" s="42">
        <v>0.0</v>
      </c>
      <c r="F15" s="42">
        <v>0.0</v>
      </c>
      <c r="G15" s="42">
        <v>0.0</v>
      </c>
      <c r="H15" s="42">
        <v>0.0</v>
      </c>
      <c r="I15" s="42">
        <v>0.0</v>
      </c>
      <c r="J15" s="42">
        <v>0.0</v>
      </c>
      <c r="K15" s="42">
        <v>0.0</v>
      </c>
      <c r="L15" s="42">
        <v>0.0</v>
      </c>
      <c r="M15" s="42">
        <v>0.0</v>
      </c>
      <c r="N15" s="42">
        <v>0.0</v>
      </c>
      <c r="O15" s="42">
        <v>0.0</v>
      </c>
      <c r="P15" s="45">
        <v>0.0</v>
      </c>
      <c r="Q15" s="45">
        <v>0.0</v>
      </c>
      <c r="R15" s="47">
        <f t="array" ref="R15">Q15+P15</f>
        <v>0</v>
      </c>
      <c r="S15" s="50">
        <f t="array" ref="S15">RANK(R15,$R$4:$R$24)</f>
        <v>15</v>
      </c>
      <c r="T15" s="201">
        <f t="array" ref="T15">RANK(C15,$C$4:$C$24)</f>
        <v>14</v>
      </c>
      <c r="U15" s="41"/>
      <c r="V15" s="36"/>
      <c r="W15" s="36"/>
      <c r="X15" s="36"/>
      <c r="Y15" s="2"/>
      <c r="Z15" s="2"/>
    </row>
    <row r="16" ht="17.25" customHeight="1">
      <c r="A16" s="4" t="s">
        <v>22</v>
      </c>
      <c r="B16" s="42">
        <v>6.0</v>
      </c>
      <c r="C16" s="120">
        <f t="array" ref="C16">F16/E16</f>
        <v>0.4285714286</v>
      </c>
      <c r="D16" s="42">
        <v>9.0</v>
      </c>
      <c r="E16" s="42">
        <v>7.0</v>
      </c>
      <c r="F16" s="42">
        <v>3.0</v>
      </c>
      <c r="G16" s="42">
        <v>2.0</v>
      </c>
      <c r="H16" s="42">
        <v>1.0</v>
      </c>
      <c r="I16" s="42">
        <v>0.0</v>
      </c>
      <c r="J16" s="42">
        <v>0.0</v>
      </c>
      <c r="K16" s="42">
        <v>1.0</v>
      </c>
      <c r="L16" s="42">
        <v>3.0</v>
      </c>
      <c r="M16" s="42">
        <v>2.0</v>
      </c>
      <c r="N16" s="42">
        <v>2.0</v>
      </c>
      <c r="O16" s="42">
        <v>1.0</v>
      </c>
      <c r="P16" s="45">
        <f t="array" ref="P16">(G16*1+H16*2+I16*3+J16*4)/E16</f>
        <v>0.5714285714</v>
      </c>
      <c r="Q16" s="45">
        <f t="array" ref="Q16">(F16+N16)/D16</f>
        <v>0.5555555556</v>
      </c>
      <c r="R16" s="47">
        <f t="array" ref="R16">Q16+P16</f>
        <v>1.126984127</v>
      </c>
      <c r="S16" s="50">
        <f t="array" ref="S16">RANK(R16,$R$4:$R$24)</f>
        <v>5</v>
      </c>
      <c r="T16" s="201">
        <f t="array" ref="T16">RANK(C16,$C$4:$C$24)</f>
        <v>5</v>
      </c>
      <c r="U16" s="41"/>
      <c r="V16" s="36"/>
      <c r="W16" s="36"/>
      <c r="X16" s="36"/>
      <c r="Y16" s="2"/>
      <c r="Z16" s="2"/>
    </row>
    <row r="17" ht="17.25" customHeight="1">
      <c r="A17" s="4" t="s">
        <v>23</v>
      </c>
      <c r="B17" s="42">
        <v>0.0</v>
      </c>
      <c r="C17" s="120">
        <v>0.0</v>
      </c>
      <c r="D17" s="42">
        <v>0.0</v>
      </c>
      <c r="E17" s="42">
        <v>0.0</v>
      </c>
      <c r="F17" s="42">
        <v>0.0</v>
      </c>
      <c r="G17" s="42">
        <v>0.0</v>
      </c>
      <c r="H17" s="42">
        <v>0.0</v>
      </c>
      <c r="I17" s="42">
        <v>0.0</v>
      </c>
      <c r="J17" s="42">
        <v>0.0</v>
      </c>
      <c r="K17" s="42">
        <v>0.0</v>
      </c>
      <c r="L17" s="42">
        <v>0.0</v>
      </c>
      <c r="M17" s="42">
        <v>0.0</v>
      </c>
      <c r="N17" s="42">
        <v>0.0</v>
      </c>
      <c r="O17" s="42">
        <v>0.0</v>
      </c>
      <c r="P17" s="45">
        <v>0.0</v>
      </c>
      <c r="Q17" s="45">
        <v>0.0</v>
      </c>
      <c r="R17" s="47">
        <f t="array" ref="R17">Q17+P17</f>
        <v>0</v>
      </c>
      <c r="S17" s="50">
        <f t="array" ref="S17">RANK(R17,$R$4:$R$24)</f>
        <v>15</v>
      </c>
      <c r="T17" s="201">
        <f t="array" ref="T17">RANK(C17,$C$4:$C$24)</f>
        <v>14</v>
      </c>
      <c r="U17" s="41"/>
      <c r="V17" s="36"/>
      <c r="W17" s="36"/>
      <c r="X17" s="36"/>
      <c r="Y17" s="2"/>
      <c r="Z17" s="2"/>
    </row>
    <row r="18" ht="17.25" customHeight="1">
      <c r="A18" s="4" t="s">
        <v>47</v>
      </c>
      <c r="B18" s="42">
        <v>1.0</v>
      </c>
      <c r="C18" s="120">
        <f t="array" ref="C18">F18/E18</f>
        <v>0</v>
      </c>
      <c r="D18" s="42">
        <v>1.0</v>
      </c>
      <c r="E18" s="42">
        <v>1.0</v>
      </c>
      <c r="F18" s="42">
        <v>0.0</v>
      </c>
      <c r="G18" s="42">
        <v>0.0</v>
      </c>
      <c r="H18" s="42">
        <v>0.0</v>
      </c>
      <c r="I18" s="42">
        <v>0.0</v>
      </c>
      <c r="J18" s="42">
        <v>0.0</v>
      </c>
      <c r="K18" s="42">
        <v>0.0</v>
      </c>
      <c r="L18" s="42">
        <v>0.0</v>
      </c>
      <c r="M18" s="42">
        <v>0.0</v>
      </c>
      <c r="N18" s="42">
        <v>0.0</v>
      </c>
      <c r="O18" s="42">
        <v>1.0</v>
      </c>
      <c r="P18" s="45">
        <f t="array" ref="P18">(G18*1+H18*2+I18*3+J18*4)/E18</f>
        <v>0</v>
      </c>
      <c r="Q18" s="45">
        <f t="array" ref="Q18">(F18+N18)/D18</f>
        <v>0</v>
      </c>
      <c r="R18" s="47">
        <f t="array" ref="R18">Q18+P18</f>
        <v>0</v>
      </c>
      <c r="S18" s="50">
        <f t="array" ref="S18">RANK(R18,$R$4:$R$24)</f>
        <v>15</v>
      </c>
      <c r="T18" s="201">
        <f t="array" ref="T18">RANK(C18,$C$4:$C$24)</f>
        <v>14</v>
      </c>
      <c r="U18" s="41"/>
      <c r="V18" s="36"/>
      <c r="W18" s="36"/>
      <c r="X18" s="36"/>
      <c r="Y18" s="2"/>
      <c r="Z18" s="2"/>
    </row>
    <row r="19" ht="17.25" customHeight="1">
      <c r="A19" s="4" t="s">
        <v>49</v>
      </c>
      <c r="B19" s="42">
        <v>7.0</v>
      </c>
      <c r="C19" s="120">
        <f t="array" ref="C19">F19/E19</f>
        <v>0.4285714286</v>
      </c>
      <c r="D19" s="42">
        <v>18.0</v>
      </c>
      <c r="E19" s="42">
        <v>14.0</v>
      </c>
      <c r="F19" s="42">
        <v>6.0</v>
      </c>
      <c r="G19" s="42">
        <v>6.0</v>
      </c>
      <c r="H19" s="42">
        <v>0.0</v>
      </c>
      <c r="I19" s="42">
        <v>0.0</v>
      </c>
      <c r="J19" s="42">
        <v>0.0</v>
      </c>
      <c r="K19" s="42">
        <v>7.0</v>
      </c>
      <c r="L19" s="42">
        <v>7.0</v>
      </c>
      <c r="M19" s="42">
        <v>3.0</v>
      </c>
      <c r="N19" s="42">
        <v>4.0</v>
      </c>
      <c r="O19" s="42">
        <v>2.0</v>
      </c>
      <c r="P19" s="45">
        <f t="array" ref="P19">(G19*1+H19*2+I19*3+J19*4)/E19</f>
        <v>0.4285714286</v>
      </c>
      <c r="Q19" s="45">
        <f t="array" ref="Q19">(F19+N19)/D19</f>
        <v>0.5555555556</v>
      </c>
      <c r="R19" s="47">
        <f t="array" ref="R19">Q19+P19</f>
        <v>0.9841269841</v>
      </c>
      <c r="S19" s="50">
        <f t="array" ref="S19">RANK(R19,$R$4:$R$24)</f>
        <v>7</v>
      </c>
      <c r="T19" s="201">
        <f t="array" ref="T19">RANK(C19,$C$4:$C$24)</f>
        <v>5</v>
      </c>
      <c r="U19" s="41"/>
      <c r="V19" s="36"/>
      <c r="W19" s="36"/>
      <c r="X19" s="36"/>
      <c r="Y19" s="2"/>
      <c r="Z19" s="2"/>
    </row>
    <row r="20" ht="17.25" customHeight="1">
      <c r="A20" s="4" t="s">
        <v>24</v>
      </c>
      <c r="B20" s="42">
        <v>8.0</v>
      </c>
      <c r="C20" s="120">
        <f t="array" ref="C20">F20/E20</f>
        <v>0.3333333333</v>
      </c>
      <c r="D20" s="42">
        <v>18.0</v>
      </c>
      <c r="E20" s="42">
        <v>15.0</v>
      </c>
      <c r="F20" s="42">
        <v>5.0</v>
      </c>
      <c r="G20" s="42">
        <v>3.0</v>
      </c>
      <c r="H20" s="42">
        <v>2.0</v>
      </c>
      <c r="I20" s="42">
        <v>0.0</v>
      </c>
      <c r="J20" s="42">
        <v>0.0</v>
      </c>
      <c r="K20" s="42">
        <v>4.0</v>
      </c>
      <c r="L20" s="42">
        <v>8.0</v>
      </c>
      <c r="M20" s="42">
        <v>6.0</v>
      </c>
      <c r="N20" s="42">
        <v>3.0</v>
      </c>
      <c r="O20" s="42">
        <v>2.0</v>
      </c>
      <c r="P20" s="45">
        <f t="array" ref="P20">(G20*1+H20*2+I20*3+J20*4)/E20</f>
        <v>0.4666666667</v>
      </c>
      <c r="Q20" s="45">
        <f t="array" ref="Q20">(F20+N20)/D20</f>
        <v>0.4444444444</v>
      </c>
      <c r="R20" s="47">
        <f t="array" ref="R20">Q20+P20</f>
        <v>0.9111111111</v>
      </c>
      <c r="S20" s="50">
        <f t="array" ref="S20">RANK(R20,$R$4:$R$24)</f>
        <v>9</v>
      </c>
      <c r="T20" s="201">
        <f t="array" ref="T20">RANK(C20,$C$4:$C$24)</f>
        <v>9</v>
      </c>
      <c r="U20" s="41"/>
      <c r="V20" s="36"/>
      <c r="W20" s="36"/>
      <c r="X20" s="36"/>
      <c r="Y20" s="2"/>
      <c r="Z20" s="2"/>
    </row>
    <row r="21" ht="17.25" customHeight="1">
      <c r="A21" s="4" t="s">
        <v>56</v>
      </c>
      <c r="B21" s="42">
        <v>9.0</v>
      </c>
      <c r="C21" s="120">
        <f t="array" ref="C21">F21/E21</f>
        <v>0.56</v>
      </c>
      <c r="D21" s="42">
        <v>27.0</v>
      </c>
      <c r="E21" s="42">
        <v>25.0</v>
      </c>
      <c r="F21" s="42">
        <v>14.0</v>
      </c>
      <c r="G21" s="42">
        <v>13.0</v>
      </c>
      <c r="H21" s="42">
        <v>1.0</v>
      </c>
      <c r="I21" s="42">
        <v>0.0</v>
      </c>
      <c r="J21" s="42">
        <v>0.0</v>
      </c>
      <c r="K21" s="42">
        <v>5.0</v>
      </c>
      <c r="L21" s="42">
        <v>9.0</v>
      </c>
      <c r="M21" s="42">
        <v>4.0</v>
      </c>
      <c r="N21" s="42">
        <v>2.0</v>
      </c>
      <c r="O21" s="42">
        <v>2.0</v>
      </c>
      <c r="P21" s="45">
        <f t="array" ref="P21">(G21*1+H21*2+I21*3+J21*4)/E21</f>
        <v>0.6</v>
      </c>
      <c r="Q21" s="45">
        <f t="array" ref="Q21">(F21+N21)/D21</f>
        <v>0.5925925926</v>
      </c>
      <c r="R21" s="47">
        <f t="array" ref="R21">Q21+P21</f>
        <v>1.192592593</v>
      </c>
      <c r="S21" s="50">
        <f t="array" ref="S21">RANK(R21,$R$4:$R$24)</f>
        <v>4</v>
      </c>
      <c r="T21" s="201">
        <f t="array" ref="T21">RANK(C21,$C$4:$C$24)</f>
        <v>2</v>
      </c>
      <c r="U21" s="41"/>
      <c r="V21" s="36"/>
      <c r="W21" s="36"/>
      <c r="X21" s="36"/>
      <c r="Y21" s="2"/>
      <c r="Z21" s="2"/>
    </row>
    <row r="22" ht="17.25" customHeight="1">
      <c r="A22" s="4" t="s">
        <v>53</v>
      </c>
      <c r="B22" s="42">
        <v>3.0</v>
      </c>
      <c r="C22" s="120">
        <f t="array" ref="C22">F22/E22</f>
        <v>0.25</v>
      </c>
      <c r="D22" s="42">
        <v>6.0</v>
      </c>
      <c r="E22" s="42">
        <v>4.0</v>
      </c>
      <c r="F22" s="42">
        <v>1.0</v>
      </c>
      <c r="G22" s="42">
        <v>1.0</v>
      </c>
      <c r="H22" s="42">
        <v>0.0</v>
      </c>
      <c r="I22" s="42">
        <v>0.0</v>
      </c>
      <c r="J22" s="42">
        <v>0.0</v>
      </c>
      <c r="K22" s="42">
        <v>5.0</v>
      </c>
      <c r="L22" s="42">
        <v>1.0</v>
      </c>
      <c r="M22" s="42">
        <v>4.0</v>
      </c>
      <c r="N22" s="42">
        <v>2.0</v>
      </c>
      <c r="O22" s="42">
        <v>1.0</v>
      </c>
      <c r="P22" s="45">
        <f t="array" ref="P22">(G22*1+H22*2+I22*3+J22*4)/E22</f>
        <v>0.25</v>
      </c>
      <c r="Q22" s="45">
        <f t="array" ref="Q22">(F22+N22)/D22</f>
        <v>0.5</v>
      </c>
      <c r="R22" s="47">
        <f t="array" ref="R22">Q22+P22</f>
        <v>0.75</v>
      </c>
      <c r="S22" s="50">
        <f t="array" ref="S22">RANK(R22,$R$4:$R$24)</f>
        <v>13</v>
      </c>
      <c r="T22" s="201">
        <f t="array" ref="T22">RANK(C22,$C$4:$C$24)</f>
        <v>12</v>
      </c>
      <c r="U22" s="41"/>
      <c r="V22" s="36"/>
      <c r="W22" s="36"/>
      <c r="X22" s="36"/>
      <c r="Y22" s="2"/>
      <c r="Z22" s="2"/>
    </row>
    <row r="23" ht="17.25" customHeight="1">
      <c r="A23" s="4" t="s">
        <v>21</v>
      </c>
      <c r="B23" s="42">
        <v>9.0</v>
      </c>
      <c r="C23" s="120">
        <f t="array" ref="C23">F23/E23</f>
        <v>0.5</v>
      </c>
      <c r="D23" s="42">
        <v>24.0</v>
      </c>
      <c r="E23" s="42">
        <v>22.0</v>
      </c>
      <c r="F23" s="42">
        <v>11.0</v>
      </c>
      <c r="G23" s="42">
        <v>6.0</v>
      </c>
      <c r="H23" s="42">
        <v>4.0</v>
      </c>
      <c r="I23" s="42">
        <v>1.0</v>
      </c>
      <c r="J23" s="42">
        <v>0.0</v>
      </c>
      <c r="K23" s="42">
        <v>9.0</v>
      </c>
      <c r="L23" s="42">
        <v>6.0</v>
      </c>
      <c r="M23" s="42">
        <v>3.0</v>
      </c>
      <c r="N23" s="42">
        <v>2.0</v>
      </c>
      <c r="O23" s="42">
        <v>3.0</v>
      </c>
      <c r="P23" s="45">
        <f t="array" ref="P23">(G23*1+H23*2+I23*3+J23*4)/E23</f>
        <v>0.7727272727</v>
      </c>
      <c r="Q23" s="45">
        <f t="array" ref="Q23">(F23+N23)/D23</f>
        <v>0.5416666667</v>
      </c>
      <c r="R23" s="47">
        <f t="array" ref="R23">Q23+P23</f>
        <v>1.314393939</v>
      </c>
      <c r="S23" s="50">
        <f t="array" ref="S23">RANK(R23,$R$4:$R$24)</f>
        <v>3</v>
      </c>
      <c r="T23" s="201">
        <f t="array" ref="T23">RANK(C23,$C$4:$C$24)</f>
        <v>3</v>
      </c>
      <c r="U23" s="41"/>
      <c r="V23" s="36"/>
      <c r="W23" s="36"/>
      <c r="X23" s="36"/>
      <c r="Y23" s="2"/>
      <c r="Z23" s="2"/>
    </row>
    <row r="24" ht="17.25" customHeight="1">
      <c r="A24" s="4" t="s">
        <v>51</v>
      </c>
      <c r="B24" s="42">
        <v>0.0</v>
      </c>
      <c r="C24" s="120">
        <v>0.0</v>
      </c>
      <c r="D24" s="42">
        <v>0.0</v>
      </c>
      <c r="E24" s="42">
        <v>0.0</v>
      </c>
      <c r="F24" s="42">
        <v>0.0</v>
      </c>
      <c r="G24" s="42">
        <v>0.0</v>
      </c>
      <c r="H24" s="42">
        <v>0.0</v>
      </c>
      <c r="I24" s="42">
        <v>0.0</v>
      </c>
      <c r="J24" s="42">
        <v>0.0</v>
      </c>
      <c r="K24" s="42">
        <v>0.0</v>
      </c>
      <c r="L24" s="42">
        <v>0.0</v>
      </c>
      <c r="M24" s="42">
        <v>0.0</v>
      </c>
      <c r="N24" s="42">
        <v>0.0</v>
      </c>
      <c r="O24" s="42">
        <v>0.0</v>
      </c>
      <c r="P24" s="45">
        <v>0.0</v>
      </c>
      <c r="Q24" s="45">
        <v>0.0</v>
      </c>
      <c r="R24" s="47">
        <f t="array" ref="R24">Q24+P24</f>
        <v>0</v>
      </c>
      <c r="S24" s="50">
        <f t="array" ref="S24">RANK(R24,$R$4:$R$24)</f>
        <v>15</v>
      </c>
      <c r="T24" s="201">
        <f t="array" ref="T24">RANK(C24,$C$4:$C$24)</f>
        <v>14</v>
      </c>
      <c r="U24" s="41"/>
      <c r="V24" s="36"/>
      <c r="W24" s="36"/>
      <c r="X24" s="36"/>
      <c r="Y24" s="2"/>
      <c r="Z24" s="2"/>
    </row>
    <row r="25" ht="17.25" customHeight="1">
      <c r="A25" s="61" t="s">
        <v>121</v>
      </c>
      <c r="B25" s="122"/>
      <c r="C25" s="63">
        <f t="array" ref="C25">F25/E25</f>
        <v>0.4328358209</v>
      </c>
      <c r="D25" s="62">
        <f t="array" ref="D25">SUM(D4:D24)</f>
        <v>245</v>
      </c>
      <c r="E25" s="62">
        <f t="array" ref="E25">SUM(E4:E24)</f>
        <v>201</v>
      </c>
      <c r="F25" s="62">
        <f t="array" ref="F25">SUM(F4:F24)</f>
        <v>87</v>
      </c>
      <c r="G25" s="62">
        <f t="array" ref="G25">SUM(G4:G24)</f>
        <v>63</v>
      </c>
      <c r="H25" s="62">
        <f t="array" ref="H25">SUM(H4:H24)</f>
        <v>19</v>
      </c>
      <c r="I25" s="62">
        <f t="array" ref="I25">SUM(I4:I24)</f>
        <v>4</v>
      </c>
      <c r="J25" s="62">
        <f t="array" ref="J25">SUM(J4:J24)</f>
        <v>1</v>
      </c>
      <c r="K25" s="62">
        <f t="array" ref="K25">SUM(K4:K23)</f>
        <v>76</v>
      </c>
      <c r="L25" s="62">
        <f t="array" ref="L25">SUM(L4:L23)</f>
        <v>73</v>
      </c>
      <c r="M25" s="62">
        <f t="array" ref="M25">SUM(M4:M23)</f>
        <v>54</v>
      </c>
      <c r="N25" s="62">
        <f t="array" ref="N25">SUM(N4:N23)</f>
        <v>44</v>
      </c>
      <c r="O25" s="62">
        <f t="array" ref="O25">SUM(O4:O23)</f>
        <v>40</v>
      </c>
      <c r="P25" s="62"/>
      <c r="Q25" s="62"/>
      <c r="R25" s="122"/>
      <c r="S25" s="63"/>
      <c r="T25" s="63"/>
      <c r="U25" s="41"/>
      <c r="V25" s="36"/>
      <c r="W25" s="36"/>
      <c r="X25" s="36"/>
      <c r="Y25" s="2"/>
      <c r="Z25" s="2"/>
    </row>
    <row r="26" ht="16.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36"/>
      <c r="V26" s="36"/>
      <c r="W26" s="36"/>
      <c r="X26" s="36"/>
      <c r="Y26" s="2"/>
      <c r="Z26" s="2"/>
    </row>
    <row r="27" ht="17.25" customHeight="1">
      <c r="A27" s="38" t="s">
        <v>122</v>
      </c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6"/>
      <c r="X27" s="36"/>
      <c r="Y27" s="2"/>
      <c r="Z27" s="2"/>
    </row>
    <row r="28" ht="51.75" customHeight="1">
      <c r="A28" s="4" t="s">
        <v>1</v>
      </c>
      <c r="B28" s="4" t="s">
        <v>104</v>
      </c>
      <c r="C28" s="4" t="s">
        <v>123</v>
      </c>
      <c r="D28" s="4" t="s">
        <v>124</v>
      </c>
      <c r="E28" s="4" t="s">
        <v>125</v>
      </c>
      <c r="F28" s="4" t="s">
        <v>126</v>
      </c>
      <c r="G28" s="4" t="s">
        <v>106</v>
      </c>
      <c r="H28" s="4" t="s">
        <v>2</v>
      </c>
      <c r="I28" s="4" t="s">
        <v>127</v>
      </c>
      <c r="J28" s="4" t="s">
        <v>128</v>
      </c>
      <c r="K28" s="4" t="s">
        <v>129</v>
      </c>
      <c r="L28" s="4" t="s">
        <v>130</v>
      </c>
      <c r="M28" s="4" t="s">
        <v>4</v>
      </c>
      <c r="N28" s="4" t="s">
        <v>131</v>
      </c>
      <c r="O28" s="4" t="s">
        <v>132</v>
      </c>
      <c r="P28" s="4" t="s">
        <v>3</v>
      </c>
      <c r="Q28" s="4" t="s">
        <v>6</v>
      </c>
      <c r="R28" s="4" t="s">
        <v>5</v>
      </c>
      <c r="S28" s="4" t="s">
        <v>183</v>
      </c>
      <c r="T28" s="4" t="s">
        <v>134</v>
      </c>
      <c r="U28" s="4" t="s">
        <v>135</v>
      </c>
      <c r="V28" s="4" t="s">
        <v>7</v>
      </c>
      <c r="W28" s="41"/>
      <c r="X28" s="36"/>
      <c r="Y28" s="2"/>
      <c r="Z28" s="2"/>
    </row>
    <row r="29" ht="17.25" customHeight="1">
      <c r="A29" s="4" t="s">
        <v>42</v>
      </c>
      <c r="B29" s="42">
        <v>2.0</v>
      </c>
      <c r="C29" s="42">
        <v>0.0</v>
      </c>
      <c r="D29" s="42">
        <v>0.0</v>
      </c>
      <c r="E29" s="42">
        <v>0.0</v>
      </c>
      <c r="F29" s="42">
        <v>2.0</v>
      </c>
      <c r="G29" s="42">
        <v>0.0</v>
      </c>
      <c r="H29" s="70">
        <v>0.0</v>
      </c>
      <c r="I29" s="42">
        <v>0.0</v>
      </c>
      <c r="J29" s="42">
        <v>0.0</v>
      </c>
      <c r="K29" s="42">
        <v>2.0</v>
      </c>
      <c r="L29" s="42">
        <v>0.0</v>
      </c>
      <c r="M29" s="42">
        <v>0.0</v>
      </c>
      <c r="N29" s="42">
        <v>1.0</v>
      </c>
      <c r="O29" s="42">
        <v>0.0</v>
      </c>
      <c r="P29" s="71">
        <v>0.0</v>
      </c>
      <c r="Q29" s="72"/>
      <c r="R29" s="73"/>
      <c r="S29" s="73"/>
      <c r="T29" s="72"/>
      <c r="U29" s="75"/>
      <c r="V29" s="72"/>
      <c r="W29" s="41"/>
      <c r="X29" s="202">
        <f t="array" ref="X29">(L29+K29)/F29*100</f>
        <v>100</v>
      </c>
      <c r="Y29" s="2"/>
      <c r="Z29" s="2"/>
    </row>
    <row r="30" ht="17.25" customHeight="1">
      <c r="A30" s="4" t="s">
        <v>55</v>
      </c>
      <c r="B30" s="42">
        <v>1.0</v>
      </c>
      <c r="C30" s="42">
        <v>0.0</v>
      </c>
      <c r="D30" s="42">
        <v>0.0</v>
      </c>
      <c r="E30" s="42">
        <v>0.0</v>
      </c>
      <c r="F30" s="42">
        <v>1.0</v>
      </c>
      <c r="G30" s="42">
        <v>0.0</v>
      </c>
      <c r="H30" s="70">
        <v>0.0</v>
      </c>
      <c r="I30" s="42">
        <v>0.0</v>
      </c>
      <c r="J30" s="42">
        <v>0.0</v>
      </c>
      <c r="K30" s="42">
        <v>1.0</v>
      </c>
      <c r="L30" s="42">
        <v>0.0</v>
      </c>
      <c r="M30" s="42">
        <v>0.0</v>
      </c>
      <c r="N30" s="42">
        <v>0.0</v>
      </c>
      <c r="O30" s="42">
        <v>0.0</v>
      </c>
      <c r="P30" s="71">
        <v>0.0</v>
      </c>
      <c r="Q30" s="72"/>
      <c r="R30" s="73"/>
      <c r="S30" s="73"/>
      <c r="T30" s="72"/>
      <c r="U30" s="75"/>
      <c r="V30" s="72"/>
      <c r="W30" s="41"/>
      <c r="X30" s="202">
        <f t="array" ref="X30">(L30+K30)/F30*100</f>
        <v>100</v>
      </c>
      <c r="Y30" s="2"/>
      <c r="Z30" s="2"/>
    </row>
    <row r="31" ht="17.25" customHeight="1">
      <c r="A31" s="69" t="s">
        <v>19</v>
      </c>
      <c r="B31" s="42">
        <v>0.0</v>
      </c>
      <c r="C31" s="42">
        <v>0.0</v>
      </c>
      <c r="D31" s="42">
        <v>0.0</v>
      </c>
      <c r="E31" s="42">
        <v>0.0</v>
      </c>
      <c r="F31" s="42">
        <v>0.0</v>
      </c>
      <c r="G31" s="42">
        <v>0.0</v>
      </c>
      <c r="H31" s="70">
        <v>0.0</v>
      </c>
      <c r="I31" s="42">
        <v>0.0</v>
      </c>
      <c r="J31" s="42">
        <v>0.0</v>
      </c>
      <c r="K31" s="42">
        <v>0.0</v>
      </c>
      <c r="L31" s="42">
        <v>0.0</v>
      </c>
      <c r="M31" s="42">
        <v>0.0</v>
      </c>
      <c r="N31" s="42">
        <v>0.0</v>
      </c>
      <c r="O31" s="42">
        <v>0.0</v>
      </c>
      <c r="P31" s="71">
        <v>0.0</v>
      </c>
      <c r="Q31" s="72"/>
      <c r="R31" s="73"/>
      <c r="S31" s="73"/>
      <c r="T31" s="72"/>
      <c r="U31" s="75"/>
      <c r="V31" s="72"/>
      <c r="W31" s="41"/>
      <c r="X31" s="202"/>
      <c r="Y31" s="2"/>
      <c r="Z31" s="2"/>
    </row>
    <row r="32" ht="17.25" customHeight="1">
      <c r="A32" s="4" t="s">
        <v>20</v>
      </c>
      <c r="B32" s="42">
        <v>4.0</v>
      </c>
      <c r="C32" s="42">
        <v>2.0</v>
      </c>
      <c r="D32" s="42">
        <v>0.0</v>
      </c>
      <c r="E32" s="42">
        <v>0.0</v>
      </c>
      <c r="F32" s="42">
        <v>36.0</v>
      </c>
      <c r="G32" s="42">
        <v>30.0</v>
      </c>
      <c r="H32" s="70">
        <v>7.3333333</v>
      </c>
      <c r="I32" s="42">
        <v>10.0</v>
      </c>
      <c r="J32" s="42">
        <v>0.0</v>
      </c>
      <c r="K32" s="42">
        <v>6.0</v>
      </c>
      <c r="L32" s="42">
        <v>0.0</v>
      </c>
      <c r="M32" s="42">
        <v>5.0</v>
      </c>
      <c r="N32" s="42">
        <v>7.0</v>
      </c>
      <c r="O32" s="42">
        <v>3.0</v>
      </c>
      <c r="P32" s="71">
        <f t="array" ref="P32">O32*9/H32</f>
        <v>3.681818199</v>
      </c>
      <c r="Q32" s="72">
        <f t="array" ref="Q32">(K32+L32)/H32</f>
        <v>0.8181818219</v>
      </c>
      <c r="R32" s="73">
        <f t="array" ref="R32">I32/H32</f>
        <v>1.36363637</v>
      </c>
      <c r="S32" s="73">
        <f t="array" ref="S32">H32/B32</f>
        <v>1.833333325</v>
      </c>
      <c r="T32" s="72">
        <f t="array" ref="T32">M32/H32</f>
        <v>0.6818181849</v>
      </c>
      <c r="U32" s="75">
        <f t="array" ref="U32">O32/N32</f>
        <v>0.4285714286</v>
      </c>
      <c r="V32" s="72">
        <f t="array" ref="V32">(I32+K32+L32)/H32</f>
        <v>2.181818192</v>
      </c>
      <c r="W32" s="41"/>
      <c r="X32" s="202">
        <f t="array" ref="X32">(L32+K32)/F32*100</f>
        <v>16.66666667</v>
      </c>
      <c r="Y32" s="2"/>
      <c r="Z32" s="2"/>
    </row>
    <row r="33" ht="17.25" customHeight="1">
      <c r="A33" s="4" t="s">
        <v>22</v>
      </c>
      <c r="B33" s="42">
        <v>3.0</v>
      </c>
      <c r="C33" s="42">
        <v>0.0</v>
      </c>
      <c r="D33" s="42">
        <v>0.0</v>
      </c>
      <c r="E33" s="42">
        <v>0.0</v>
      </c>
      <c r="F33" s="42">
        <v>16.0</v>
      </c>
      <c r="G33" s="42">
        <v>9.0</v>
      </c>
      <c r="H33" s="70">
        <v>2.0</v>
      </c>
      <c r="I33" s="42">
        <v>4.0</v>
      </c>
      <c r="J33" s="42">
        <v>0.0</v>
      </c>
      <c r="K33" s="42">
        <v>6.0</v>
      </c>
      <c r="L33" s="42">
        <v>0.0</v>
      </c>
      <c r="M33" s="42">
        <v>2.0</v>
      </c>
      <c r="N33" s="42">
        <v>6.0</v>
      </c>
      <c r="O33" s="42">
        <v>5.0</v>
      </c>
      <c r="P33" s="71">
        <f t="array" ref="P33">O33*9/H33</f>
        <v>22.5</v>
      </c>
      <c r="Q33" s="72">
        <f t="array" ref="Q33">(K33+L33)/H33</f>
        <v>3</v>
      </c>
      <c r="R33" s="73">
        <f t="array" ref="R33">I33/H33</f>
        <v>2</v>
      </c>
      <c r="S33" s="73">
        <f t="array" ref="S33">H33/B33</f>
        <v>0.6666666667</v>
      </c>
      <c r="T33" s="72">
        <f t="array" ref="T33">M33/H33</f>
        <v>1</v>
      </c>
      <c r="U33" s="75">
        <f t="array" ref="U33">O33/N33</f>
        <v>0.8333333333</v>
      </c>
      <c r="V33" s="72">
        <f t="array" ref="V33">(I33+K33+L33)/H33</f>
        <v>5</v>
      </c>
      <c r="W33" s="41"/>
      <c r="X33" s="202">
        <f t="array" ref="X33">(L33+K33)/F33*100</f>
        <v>37.5</v>
      </c>
      <c r="Y33" s="2"/>
      <c r="Z33" s="2"/>
    </row>
    <row r="34" ht="17.25" customHeight="1">
      <c r="A34" s="4" t="s">
        <v>23</v>
      </c>
      <c r="B34" s="42">
        <v>0.0</v>
      </c>
      <c r="C34" s="42">
        <v>0.0</v>
      </c>
      <c r="D34" s="42">
        <v>0.0</v>
      </c>
      <c r="E34" s="42">
        <v>0.0</v>
      </c>
      <c r="F34" s="42">
        <v>0.0</v>
      </c>
      <c r="G34" s="42">
        <v>0.0</v>
      </c>
      <c r="H34" s="70">
        <v>0.0</v>
      </c>
      <c r="I34" s="42">
        <v>0.0</v>
      </c>
      <c r="J34" s="42">
        <v>0.0</v>
      </c>
      <c r="K34" s="42">
        <v>0.0</v>
      </c>
      <c r="L34" s="42">
        <v>0.0</v>
      </c>
      <c r="M34" s="42">
        <v>0.0</v>
      </c>
      <c r="N34" s="42">
        <v>0.0</v>
      </c>
      <c r="O34" s="42">
        <v>0.0</v>
      </c>
      <c r="P34" s="71">
        <v>0.0</v>
      </c>
      <c r="Q34" s="72"/>
      <c r="R34" s="73"/>
      <c r="S34" s="73"/>
      <c r="T34" s="72"/>
      <c r="U34" s="75"/>
      <c r="V34" s="72"/>
      <c r="W34" s="41"/>
      <c r="X34" s="202"/>
      <c r="Y34" s="2"/>
      <c r="Z34" s="2"/>
    </row>
    <row r="35" ht="17.25" customHeight="1">
      <c r="A35" s="4" t="s">
        <v>53</v>
      </c>
      <c r="B35" s="42">
        <v>3.0</v>
      </c>
      <c r="C35" s="42">
        <v>2.0</v>
      </c>
      <c r="D35" s="42">
        <v>0.0</v>
      </c>
      <c r="E35" s="42">
        <v>0.0</v>
      </c>
      <c r="F35" s="42">
        <v>44.0</v>
      </c>
      <c r="G35" s="42">
        <v>26.0</v>
      </c>
      <c r="H35" s="70">
        <v>7.0</v>
      </c>
      <c r="I35" s="42">
        <v>9.0</v>
      </c>
      <c r="J35" s="42">
        <v>0.0</v>
      </c>
      <c r="K35" s="42">
        <v>17.0</v>
      </c>
      <c r="L35" s="42">
        <v>0.0</v>
      </c>
      <c r="M35" s="42">
        <v>10.0</v>
      </c>
      <c r="N35" s="42">
        <v>10.0</v>
      </c>
      <c r="O35" s="42">
        <v>8.0</v>
      </c>
      <c r="P35" s="71">
        <f t="array" ref="P35">O35*9/H35</f>
        <v>10.28571429</v>
      </c>
      <c r="Q35" s="72">
        <f t="array" ref="Q35">(K35+L35)/H35</f>
        <v>2.428571429</v>
      </c>
      <c r="R35" s="73">
        <f t="array" ref="R35">I35/H35</f>
        <v>1.285714286</v>
      </c>
      <c r="S35" s="73">
        <f t="array" ref="S35">H35/B35</f>
        <v>2.333333333</v>
      </c>
      <c r="T35" s="72">
        <f t="array" ref="T35">M35/H35</f>
        <v>1.428571429</v>
      </c>
      <c r="U35" s="75">
        <f t="array" ref="U35">O35/N35</f>
        <v>0.8</v>
      </c>
      <c r="V35" s="72">
        <f t="array" ref="V35">(I35+K35+L35)/H35</f>
        <v>3.714285714</v>
      </c>
      <c r="W35" s="41"/>
      <c r="X35" s="202">
        <f t="array" ref="X35">(L35+K35)/F35*100</f>
        <v>38.63636364</v>
      </c>
      <c r="Y35" s="2"/>
      <c r="Z35" s="2"/>
    </row>
    <row r="36" ht="17.25" customHeight="1">
      <c r="A36" s="4" t="s">
        <v>21</v>
      </c>
      <c r="B36" s="42">
        <v>9.0</v>
      </c>
      <c r="C36" s="42">
        <v>2.0</v>
      </c>
      <c r="D36" s="42">
        <v>4.0</v>
      </c>
      <c r="E36" s="42">
        <v>1.0</v>
      </c>
      <c r="F36" s="42">
        <v>180.0</v>
      </c>
      <c r="G36" s="42">
        <v>126.0</v>
      </c>
      <c r="H36" s="70">
        <v>26.0</v>
      </c>
      <c r="I36" s="42">
        <v>40.0</v>
      </c>
      <c r="J36" s="42">
        <v>0.0</v>
      </c>
      <c r="K36" s="42">
        <v>46.0</v>
      </c>
      <c r="L36" s="42">
        <v>7.0</v>
      </c>
      <c r="M36" s="42">
        <v>55.0</v>
      </c>
      <c r="N36" s="42">
        <v>58.0</v>
      </c>
      <c r="O36" s="42">
        <v>25.0</v>
      </c>
      <c r="P36" s="71">
        <f t="array" ref="P36">O36*9/H36</f>
        <v>8.653846154</v>
      </c>
      <c r="Q36" s="72">
        <f t="array" ref="Q36">(K36+L36)/H36</f>
        <v>2.038461538</v>
      </c>
      <c r="R36" s="73">
        <f t="array" ref="R36">I36/H36</f>
        <v>1.538461538</v>
      </c>
      <c r="S36" s="73">
        <f t="array" ref="S36">H36/B36</f>
        <v>2.888888889</v>
      </c>
      <c r="T36" s="72">
        <f t="array" ref="T36">M36/H36</f>
        <v>2.115384615</v>
      </c>
      <c r="U36" s="75">
        <f t="array" ref="U36">O36/N36</f>
        <v>0.4310344828</v>
      </c>
      <c r="V36" s="72">
        <f t="array" ref="V36">(I36+K36+L36)/H36</f>
        <v>3.576923077</v>
      </c>
      <c r="W36" s="41"/>
      <c r="X36" s="202">
        <f t="array" ref="X36">(L36+K36)/F36*100</f>
        <v>29.44444444</v>
      </c>
      <c r="Y36" s="2"/>
      <c r="Z36" s="2"/>
    </row>
    <row r="37" ht="17.25" customHeight="1">
      <c r="A37" s="61" t="s">
        <v>121</v>
      </c>
      <c r="B37" s="79"/>
      <c r="C37" s="79">
        <f t="array" ref="C37">SUM(C29:C36)</f>
        <v>6</v>
      </c>
      <c r="D37" s="79">
        <f t="array" ref="D37">SUM(D29:D36)</f>
        <v>4</v>
      </c>
      <c r="E37" s="79">
        <f t="array" ref="E37">SUM(E29:E36)</f>
        <v>1</v>
      </c>
      <c r="F37" s="79">
        <f t="array" ref="F37">SUM(F29:F36)</f>
        <v>279</v>
      </c>
      <c r="G37" s="79">
        <f t="array" ref="G37">SUM(G29:G36)</f>
        <v>191</v>
      </c>
      <c r="H37" s="80">
        <f t="array" ref="H37">SUM(H29:H36)</f>
        <v>42.3333333</v>
      </c>
      <c r="I37" s="79">
        <f t="array" ref="I37">SUM(I29:I36)</f>
        <v>63</v>
      </c>
      <c r="J37" s="79">
        <f t="array" ref="J37">SUM(J29:J36)</f>
        <v>0</v>
      </c>
      <c r="K37" s="79">
        <f t="array" ref="K37">SUM(K29:K36)</f>
        <v>78</v>
      </c>
      <c r="L37" s="79">
        <f t="array" ref="L37">SUM(L29:L36)</f>
        <v>7</v>
      </c>
      <c r="M37" s="79">
        <f t="array" ref="M37">SUM(M29:M36)</f>
        <v>72</v>
      </c>
      <c r="N37" s="79">
        <f t="array" ref="N37">SUM(N29:N36)</f>
        <v>82</v>
      </c>
      <c r="O37" s="79">
        <f t="array" ref="O37">SUM(O29:O36)</f>
        <v>41</v>
      </c>
      <c r="P37" s="81">
        <f t="array" ref="P37">O37*9/H37</f>
        <v>8.71653544</v>
      </c>
      <c r="Q37" s="82">
        <f t="array" ref="Q37">(K37+L37)/H37</f>
        <v>2.007874017</v>
      </c>
      <c r="R37" s="83">
        <f t="array" ref="R37">I37/H37</f>
        <v>1.488188978</v>
      </c>
      <c r="S37" s="83">
        <v>0.0</v>
      </c>
      <c r="T37" s="82">
        <f t="array" ref="T37">M37/H37</f>
        <v>1.700787403</v>
      </c>
      <c r="U37" s="85">
        <f t="array" ref="U37">O37/N37</f>
        <v>0.5</v>
      </c>
      <c r="V37" s="82">
        <f t="array" ref="V37">(I37+K37+L37)/H37</f>
        <v>3.496062995</v>
      </c>
      <c r="W37" s="41"/>
      <c r="X37" s="36"/>
      <c r="Y37" s="2"/>
      <c r="Z37" s="2"/>
    </row>
    <row r="38" ht="16.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6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6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6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6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6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6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6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6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6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6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6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6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6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6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6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6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6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0.75" footer="0.0" header="0.0" left="0.699722" right="0.699722" top="0.75"/>
  <pageSetup orientation="portrait"/>
  <headerFooter>
    <oddFooter>&amp;C000000&amp;P</oddFooter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9" width="7.75"/>
    <col customWidth="1" min="20" max="26" width="7.88"/>
  </cols>
  <sheetData>
    <row r="1" ht="26.25" customHeight="1">
      <c r="A1" s="35" t="s">
        <v>200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2"/>
      <c r="Z1" s="2"/>
    </row>
    <row r="2" ht="17.25" customHeight="1">
      <c r="A2" s="38" t="s">
        <v>103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2"/>
      <c r="Z2" s="2"/>
    </row>
    <row r="3" ht="34.5" customHeight="1">
      <c r="A3" s="4" t="s">
        <v>1</v>
      </c>
      <c r="B3" s="4" t="s">
        <v>104</v>
      </c>
      <c r="C3" s="4" t="s">
        <v>25</v>
      </c>
      <c r="D3" s="4" t="s">
        <v>105</v>
      </c>
      <c r="E3" s="4" t="s">
        <v>106</v>
      </c>
      <c r="F3" s="4" t="s">
        <v>107</v>
      </c>
      <c r="G3" s="4" t="s">
        <v>108</v>
      </c>
      <c r="H3" s="4" t="s">
        <v>109</v>
      </c>
      <c r="I3" s="4" t="s">
        <v>110</v>
      </c>
      <c r="J3" s="4" t="s">
        <v>111</v>
      </c>
      <c r="K3" s="4" t="s">
        <v>26</v>
      </c>
      <c r="L3" s="4" t="s">
        <v>27</v>
      </c>
      <c r="M3" s="4" t="s">
        <v>28</v>
      </c>
      <c r="N3" s="4" t="s">
        <v>112</v>
      </c>
      <c r="O3" s="4" t="s">
        <v>113</v>
      </c>
      <c r="P3" s="4" t="s">
        <v>114</v>
      </c>
      <c r="Q3" s="4" t="s">
        <v>115</v>
      </c>
      <c r="R3" s="4" t="s">
        <v>116</v>
      </c>
      <c r="S3" s="4" t="s">
        <v>29</v>
      </c>
      <c r="T3" s="4" t="s">
        <v>177</v>
      </c>
      <c r="U3" s="4" t="s">
        <v>118</v>
      </c>
      <c r="V3" s="4" t="s">
        <v>119</v>
      </c>
      <c r="W3" s="4" t="s">
        <v>181</v>
      </c>
      <c r="X3" s="4" t="s">
        <v>178</v>
      </c>
      <c r="Y3" s="2"/>
      <c r="Z3" s="2"/>
    </row>
    <row r="4" ht="19.5" customHeight="1">
      <c r="A4" s="4" t="s">
        <v>42</v>
      </c>
      <c r="B4" s="42">
        <v>4.0</v>
      </c>
      <c r="C4" s="120">
        <v>0.0</v>
      </c>
      <c r="D4" s="42">
        <v>0.0</v>
      </c>
      <c r="E4" s="42">
        <v>0.0</v>
      </c>
      <c r="F4" s="42">
        <v>0.0</v>
      </c>
      <c r="G4" s="42">
        <v>0.0</v>
      </c>
      <c r="H4" s="42">
        <v>0.0</v>
      </c>
      <c r="I4" s="42">
        <v>0.0</v>
      </c>
      <c r="J4" s="42">
        <v>0.0</v>
      </c>
      <c r="K4" s="42">
        <v>0.0</v>
      </c>
      <c r="L4" s="42">
        <v>0.0</v>
      </c>
      <c r="M4" s="42">
        <v>1.0</v>
      </c>
      <c r="N4" s="42">
        <v>0.0</v>
      </c>
      <c r="O4" s="42">
        <v>0.0</v>
      </c>
      <c r="P4" s="165">
        <v>0.0</v>
      </c>
      <c r="Q4" s="45">
        <v>0.0</v>
      </c>
      <c r="R4" s="45">
        <v>0.0</v>
      </c>
      <c r="S4" s="47">
        <v>0.0</v>
      </c>
      <c r="T4" s="170" t="str">
        <f t="array" ref="T4">O4/(D4-(F4+N4))</f>
        <v>#DIV/0!</v>
      </c>
      <c r="U4" s="49">
        <f t="array" ref="U4">RANK(R4,$R$4:$R$23)</f>
        <v>19</v>
      </c>
      <c r="V4" s="50">
        <f t="array" ref="V4">RANK(S4,$S$4:$S$23)</f>
        <v>19</v>
      </c>
      <c r="W4" s="42">
        <v>1.0</v>
      </c>
      <c r="X4" s="167">
        <f t="array" ref="X4">RANK(C4,$C$4:$C$23)</f>
        <v>18</v>
      </c>
      <c r="Y4" s="2"/>
      <c r="Z4" s="2"/>
    </row>
    <row r="5" ht="19.5" customHeight="1">
      <c r="A5" s="4" t="s">
        <v>54</v>
      </c>
      <c r="B5" s="42">
        <v>13.0</v>
      </c>
      <c r="C5" s="120">
        <v>0.285714285714286</v>
      </c>
      <c r="D5" s="42">
        <v>23.0</v>
      </c>
      <c r="E5" s="42">
        <v>14.0</v>
      </c>
      <c r="F5" s="42">
        <v>4.0</v>
      </c>
      <c r="G5" s="42">
        <v>4.0</v>
      </c>
      <c r="H5" s="42">
        <v>0.0</v>
      </c>
      <c r="I5" s="42">
        <v>0.0</v>
      </c>
      <c r="J5" s="42">
        <v>0.0</v>
      </c>
      <c r="K5" s="42">
        <v>4.0</v>
      </c>
      <c r="L5" s="42">
        <v>5.0</v>
      </c>
      <c r="M5" s="42">
        <v>1.0</v>
      </c>
      <c r="N5" s="42">
        <v>8.0</v>
      </c>
      <c r="O5" s="42">
        <v>4.0</v>
      </c>
      <c r="P5" s="165">
        <v>0.173913043478261</v>
      </c>
      <c r="Q5" s="45">
        <v>0.285714285714286</v>
      </c>
      <c r="R5" s="45">
        <v>0.521739130434783</v>
      </c>
      <c r="S5" s="47">
        <v>0.807453416149068</v>
      </c>
      <c r="T5" s="170">
        <f t="array" ref="T5">O5/(D5-(F5+N5))</f>
        <v>0.3636363636</v>
      </c>
      <c r="U5" s="49">
        <f t="array" ref="U5">RANK(R5,$R$4:$R$23)</f>
        <v>4</v>
      </c>
      <c r="V5" s="50">
        <f t="array" ref="V5">RANK(S5,$S$4:$S$23)</f>
        <v>9</v>
      </c>
      <c r="W5" s="42">
        <v>1.0</v>
      </c>
      <c r="X5" s="167">
        <f t="array" ref="X5">RANK(C5,$C$4:$C$23)</f>
        <v>11</v>
      </c>
      <c r="Y5" s="2"/>
      <c r="Z5" s="2"/>
    </row>
    <row r="6" ht="19.5" customHeight="1">
      <c r="A6" s="4" t="s">
        <v>41</v>
      </c>
      <c r="B6" s="42">
        <v>20.0</v>
      </c>
      <c r="C6" s="120">
        <v>0.45</v>
      </c>
      <c r="D6" s="42">
        <v>50.0</v>
      </c>
      <c r="E6" s="42">
        <v>40.0</v>
      </c>
      <c r="F6" s="42">
        <v>18.0</v>
      </c>
      <c r="G6" s="42">
        <v>14.0</v>
      </c>
      <c r="H6" s="42">
        <v>3.0</v>
      </c>
      <c r="I6" s="42">
        <v>1.0</v>
      </c>
      <c r="J6" s="42">
        <v>0.0</v>
      </c>
      <c r="K6" s="42">
        <v>21.0</v>
      </c>
      <c r="L6" s="42">
        <v>19.0</v>
      </c>
      <c r="M6" s="42">
        <v>13.0</v>
      </c>
      <c r="N6" s="42">
        <v>8.0</v>
      </c>
      <c r="O6" s="42">
        <v>4.0</v>
      </c>
      <c r="P6" s="165">
        <v>0.08</v>
      </c>
      <c r="Q6" s="45">
        <v>0.575</v>
      </c>
      <c r="R6" s="45">
        <v>0.52</v>
      </c>
      <c r="S6" s="47">
        <v>1.095</v>
      </c>
      <c r="T6" s="166">
        <f t="array" ref="T6">O6/(D6-(F6+N6))</f>
        <v>0.1666666667</v>
      </c>
      <c r="U6" s="49">
        <f t="array" ref="U6">RANK(R6,$R$4:$R$23)</f>
        <v>5</v>
      </c>
      <c r="V6" s="50">
        <f t="array" ref="V6">RANK(S6,$S$4:$S$23)</f>
        <v>4</v>
      </c>
      <c r="W6" s="42">
        <v>5.0</v>
      </c>
      <c r="X6" s="167">
        <f t="array" ref="X6">RANK(C6,$C$4:$C$23)</f>
        <v>4</v>
      </c>
      <c r="Y6" s="2"/>
      <c r="Z6" s="2"/>
    </row>
    <row r="7" ht="19.5" customHeight="1">
      <c r="A7" s="4" t="s">
        <v>55</v>
      </c>
      <c r="B7" s="42">
        <v>1.0</v>
      </c>
      <c r="C7" s="120">
        <v>0.0</v>
      </c>
      <c r="D7" s="42">
        <v>4.0</v>
      </c>
      <c r="E7" s="42">
        <v>4.0</v>
      </c>
      <c r="F7" s="42">
        <v>0.0</v>
      </c>
      <c r="G7" s="42">
        <v>0.0</v>
      </c>
      <c r="H7" s="42">
        <v>0.0</v>
      </c>
      <c r="I7" s="42">
        <v>0.0</v>
      </c>
      <c r="J7" s="42">
        <v>0.0</v>
      </c>
      <c r="K7" s="42">
        <v>0.0</v>
      </c>
      <c r="L7" s="42">
        <v>3.0</v>
      </c>
      <c r="M7" s="42">
        <v>0.0</v>
      </c>
      <c r="N7" s="42">
        <v>0.0</v>
      </c>
      <c r="O7" s="42">
        <v>0.0</v>
      </c>
      <c r="P7" s="165">
        <v>0.0</v>
      </c>
      <c r="Q7" s="45">
        <v>0.0</v>
      </c>
      <c r="R7" s="45">
        <v>0.0</v>
      </c>
      <c r="S7" s="47">
        <v>0.0</v>
      </c>
      <c r="T7" s="170">
        <f t="array" ref="T7">O7/(D7-(F7+N7))</f>
        <v>0</v>
      </c>
      <c r="U7" s="49">
        <f t="array" ref="U7">RANK(R7,$R$4:$R$23)</f>
        <v>19</v>
      </c>
      <c r="V7" s="50">
        <f t="array" ref="V7">RANK(S7,$S$4:$S$23)</f>
        <v>19</v>
      </c>
      <c r="W7" s="42">
        <v>0.0</v>
      </c>
      <c r="X7" s="167">
        <f t="array" ref="X7">RANK(C7,$C$4:$C$23)</f>
        <v>18</v>
      </c>
      <c r="Y7" s="2"/>
      <c r="Z7" s="2"/>
    </row>
    <row r="8" ht="19.5" customHeight="1">
      <c r="A8" s="4" t="s">
        <v>43</v>
      </c>
      <c r="B8" s="42">
        <v>21.0</v>
      </c>
      <c r="C8" s="120">
        <v>0.325</v>
      </c>
      <c r="D8" s="42">
        <v>53.0</v>
      </c>
      <c r="E8" s="42">
        <v>40.0</v>
      </c>
      <c r="F8" s="42">
        <v>13.0</v>
      </c>
      <c r="G8" s="42">
        <v>8.0</v>
      </c>
      <c r="H8" s="42">
        <v>2.0</v>
      </c>
      <c r="I8" s="42">
        <v>3.0</v>
      </c>
      <c r="J8" s="42">
        <v>0.0</v>
      </c>
      <c r="K8" s="42">
        <v>14.0</v>
      </c>
      <c r="L8" s="42">
        <v>15.0</v>
      </c>
      <c r="M8" s="42">
        <v>7.0</v>
      </c>
      <c r="N8" s="42">
        <v>12.0</v>
      </c>
      <c r="O8" s="42">
        <v>10.0</v>
      </c>
      <c r="P8" s="165">
        <v>0.188679245283019</v>
      </c>
      <c r="Q8" s="45">
        <v>0.525</v>
      </c>
      <c r="R8" s="45">
        <v>0.471698113207547</v>
      </c>
      <c r="S8" s="47">
        <v>0.996698113207547</v>
      </c>
      <c r="T8" s="170">
        <f t="array" ref="T8">O8/(D8-(F8+N8))</f>
        <v>0.3571428571</v>
      </c>
      <c r="U8" s="49">
        <f t="array" ref="U8">RANK(R8,$R$4:$R$23)</f>
        <v>7</v>
      </c>
      <c r="V8" s="50">
        <f t="array" ref="V8">RANK(S8,$S$4:$S$23)</f>
        <v>5</v>
      </c>
      <c r="W8" s="42">
        <v>0.0</v>
      </c>
      <c r="X8" s="167">
        <f t="array" ref="X8">RANK(C8,$C$4:$C$23)</f>
        <v>9</v>
      </c>
      <c r="Y8" s="2"/>
      <c r="Z8" s="2"/>
    </row>
    <row r="9" ht="19.5" customHeight="1">
      <c r="A9" s="4" t="s">
        <v>19</v>
      </c>
      <c r="B9" s="42">
        <v>12.0</v>
      </c>
      <c r="C9" s="120">
        <v>0.157894736842105</v>
      </c>
      <c r="D9" s="42">
        <v>25.0</v>
      </c>
      <c r="E9" s="42">
        <v>19.0</v>
      </c>
      <c r="F9" s="42">
        <v>3.0</v>
      </c>
      <c r="G9" s="42">
        <v>3.0</v>
      </c>
      <c r="H9" s="42">
        <v>0.0</v>
      </c>
      <c r="I9" s="42">
        <v>0.0</v>
      </c>
      <c r="J9" s="42">
        <v>0.0</v>
      </c>
      <c r="K9" s="42">
        <v>5.0</v>
      </c>
      <c r="L9" s="42">
        <v>3.0</v>
      </c>
      <c r="M9" s="42">
        <v>5.0</v>
      </c>
      <c r="N9" s="42">
        <v>6.0</v>
      </c>
      <c r="O9" s="42">
        <v>11.0</v>
      </c>
      <c r="P9" s="44">
        <v>0.44</v>
      </c>
      <c r="Q9" s="45">
        <v>0.157894736842105</v>
      </c>
      <c r="R9" s="45">
        <v>0.36</v>
      </c>
      <c r="S9" s="47">
        <v>0.517894736842105</v>
      </c>
      <c r="T9" s="170">
        <f t="array" ref="T9">O9/(D9-(F9+N9))</f>
        <v>0.6875</v>
      </c>
      <c r="U9" s="49">
        <f t="array" ref="U9">RANK(R9,$R$4:$R$23)</f>
        <v>14</v>
      </c>
      <c r="V9" s="50">
        <f t="array" ref="V9">RANK(S9,$S$4:$S$23)</f>
        <v>14</v>
      </c>
      <c r="W9" s="42">
        <v>2.0</v>
      </c>
      <c r="X9" s="167">
        <f t="array" ref="X9">RANK(C9,$C$4:$C$23)</f>
        <v>15</v>
      </c>
      <c r="Y9" s="2"/>
      <c r="Z9" s="2"/>
    </row>
    <row r="10" ht="19.5" customHeight="1">
      <c r="A10" s="4" t="s">
        <v>40</v>
      </c>
      <c r="B10" s="42">
        <v>20.0</v>
      </c>
      <c r="C10" s="120">
        <v>0.604166666666667</v>
      </c>
      <c r="D10" s="42">
        <v>63.0</v>
      </c>
      <c r="E10" s="42">
        <v>48.0</v>
      </c>
      <c r="F10" s="42">
        <v>29.0</v>
      </c>
      <c r="G10" s="42">
        <v>22.0</v>
      </c>
      <c r="H10" s="42">
        <v>4.0</v>
      </c>
      <c r="I10" s="42">
        <v>2.0</v>
      </c>
      <c r="J10" s="42">
        <v>1.0</v>
      </c>
      <c r="K10" s="42">
        <v>33.0</v>
      </c>
      <c r="L10" s="42">
        <v>19.0</v>
      </c>
      <c r="M10" s="42">
        <v>42.0</v>
      </c>
      <c r="N10" s="42">
        <v>13.0</v>
      </c>
      <c r="O10" s="42">
        <v>3.0</v>
      </c>
      <c r="P10" s="165">
        <v>0.0476190476190476</v>
      </c>
      <c r="Q10" s="45">
        <v>0.833333333333333</v>
      </c>
      <c r="R10" s="45">
        <v>0.666666666666667</v>
      </c>
      <c r="S10" s="47">
        <v>1.5</v>
      </c>
      <c r="T10" s="166">
        <f t="array" ref="T10">O10/(D10-(F10+N10))</f>
        <v>0.1428571429</v>
      </c>
      <c r="U10" s="49">
        <f t="array" ref="U10">RANK(R10,$R$4:$R$23)</f>
        <v>1</v>
      </c>
      <c r="V10" s="50">
        <f t="array" ref="V10">RANK(S10,$S$4:$S$23)</f>
        <v>1</v>
      </c>
      <c r="W10" s="42">
        <v>2.0</v>
      </c>
      <c r="X10" s="167">
        <f t="array" ref="X10">RANK(C10,$C$4:$C$23)</f>
        <v>1</v>
      </c>
      <c r="Y10" s="2"/>
      <c r="Z10" s="2"/>
    </row>
    <row r="11" ht="19.5" customHeight="1">
      <c r="A11" s="4" t="s">
        <v>44</v>
      </c>
      <c r="B11" s="42">
        <v>11.0</v>
      </c>
      <c r="C11" s="120">
        <v>0.238095238095238</v>
      </c>
      <c r="D11" s="42">
        <v>23.0</v>
      </c>
      <c r="E11" s="42">
        <v>21.0</v>
      </c>
      <c r="F11" s="42">
        <v>5.0</v>
      </c>
      <c r="G11" s="42">
        <v>4.0</v>
      </c>
      <c r="H11" s="42">
        <v>1.0</v>
      </c>
      <c r="I11" s="42">
        <v>0.0</v>
      </c>
      <c r="J11" s="42">
        <v>0.0</v>
      </c>
      <c r="K11" s="42">
        <v>6.0</v>
      </c>
      <c r="L11" s="42">
        <v>4.0</v>
      </c>
      <c r="M11" s="42">
        <v>5.0</v>
      </c>
      <c r="N11" s="42">
        <v>2.0</v>
      </c>
      <c r="O11" s="42">
        <v>4.0</v>
      </c>
      <c r="P11" s="165">
        <v>0.173913043478261</v>
      </c>
      <c r="Q11" s="45">
        <v>0.285714285714286</v>
      </c>
      <c r="R11" s="45">
        <v>0.304347826086957</v>
      </c>
      <c r="S11" s="47">
        <v>0.590062111801242</v>
      </c>
      <c r="T11" s="166">
        <f t="array" ref="T11">O11/(D11-(F11+N11))</f>
        <v>0.25</v>
      </c>
      <c r="U11" s="49">
        <f t="array" ref="U11">RANK(R11,$R$4:$R$23)</f>
        <v>16</v>
      </c>
      <c r="V11" s="50">
        <f t="array" ref="V11">RANK(S11,$S$4:$S$23)</f>
        <v>13</v>
      </c>
      <c r="W11" s="42">
        <v>2.0</v>
      </c>
      <c r="X11" s="167">
        <f t="array" ref="X11">RANK(C11,$C$4:$C$23)</f>
        <v>13</v>
      </c>
      <c r="Y11" s="2"/>
      <c r="Z11" s="2"/>
    </row>
    <row r="12" ht="19.5" customHeight="1">
      <c r="A12" s="4" t="s">
        <v>46</v>
      </c>
      <c r="B12" s="42">
        <v>5.0</v>
      </c>
      <c r="C12" s="120">
        <v>0.166666666666667</v>
      </c>
      <c r="D12" s="42">
        <v>9.0</v>
      </c>
      <c r="E12" s="42">
        <v>6.0</v>
      </c>
      <c r="F12" s="42">
        <v>1.0</v>
      </c>
      <c r="G12" s="42">
        <v>1.0</v>
      </c>
      <c r="H12" s="42">
        <v>0.0</v>
      </c>
      <c r="I12" s="42">
        <v>0.0</v>
      </c>
      <c r="J12" s="42">
        <v>0.0</v>
      </c>
      <c r="K12" s="42">
        <v>1.0</v>
      </c>
      <c r="L12" s="42">
        <v>1.0</v>
      </c>
      <c r="M12" s="42">
        <v>1.0</v>
      </c>
      <c r="N12" s="42">
        <v>0.0</v>
      </c>
      <c r="O12" s="42">
        <v>1.0</v>
      </c>
      <c r="P12" s="165">
        <v>0.111111111111111</v>
      </c>
      <c r="Q12" s="45">
        <v>0.166666666666667</v>
      </c>
      <c r="R12" s="45">
        <v>0.111111111111111</v>
      </c>
      <c r="S12" s="47">
        <v>0.277777777777778</v>
      </c>
      <c r="T12" s="166">
        <f t="array" ref="T12">O12/(D12-(F12+N12))</f>
        <v>0.125</v>
      </c>
      <c r="U12" s="49">
        <f t="array" ref="U12">RANK(R12,$R$4:$R$23)</f>
        <v>18</v>
      </c>
      <c r="V12" s="50">
        <f t="array" ref="V12">RANK(S12,$S$4:$S$23)</f>
        <v>18</v>
      </c>
      <c r="W12" s="42">
        <v>1.0</v>
      </c>
      <c r="X12" s="167">
        <f t="array" ref="X12">RANK(C12,$C$4:$C$23)</f>
        <v>14</v>
      </c>
      <c r="Y12" s="2"/>
      <c r="Z12" s="2"/>
    </row>
    <row r="13" ht="19.5" customHeight="1">
      <c r="A13" s="4" t="s">
        <v>20</v>
      </c>
      <c r="B13" s="42">
        <v>20.0</v>
      </c>
      <c r="C13" s="120">
        <v>0.541666666666667</v>
      </c>
      <c r="D13" s="42">
        <v>52.0</v>
      </c>
      <c r="E13" s="42">
        <v>48.0</v>
      </c>
      <c r="F13" s="42">
        <v>26.0</v>
      </c>
      <c r="G13" s="42">
        <v>12.0</v>
      </c>
      <c r="H13" s="42">
        <v>13.0</v>
      </c>
      <c r="I13" s="42">
        <v>1.0</v>
      </c>
      <c r="J13" s="42">
        <v>0.0</v>
      </c>
      <c r="K13" s="42">
        <v>16.0</v>
      </c>
      <c r="L13" s="42">
        <v>20.0</v>
      </c>
      <c r="M13" s="42">
        <v>8.0</v>
      </c>
      <c r="N13" s="42">
        <v>3.0</v>
      </c>
      <c r="O13" s="42">
        <v>4.0</v>
      </c>
      <c r="P13" s="165">
        <v>0.0769230769230769</v>
      </c>
      <c r="Q13" s="45">
        <v>0.854166666666667</v>
      </c>
      <c r="R13" s="45">
        <v>0.557692307692308</v>
      </c>
      <c r="S13" s="47">
        <v>1.41185897435897</v>
      </c>
      <c r="T13" s="166">
        <f t="array" ref="T13">O13/(D13-(F13+N13))</f>
        <v>0.1739130435</v>
      </c>
      <c r="U13" s="49">
        <f t="array" ref="U13">RANK(R13,$R$4:$R$23)</f>
        <v>3</v>
      </c>
      <c r="V13" s="50">
        <f t="array" ref="V13">RANK(S13,$S$4:$S$23)</f>
        <v>2</v>
      </c>
      <c r="W13" s="42">
        <v>3.0</v>
      </c>
      <c r="X13" s="167">
        <f t="array" ref="X13">RANK(C13,$C$4:$C$23)</f>
        <v>2</v>
      </c>
      <c r="Y13" s="2"/>
      <c r="Z13" s="2"/>
    </row>
    <row r="14" ht="19.5" customHeight="1">
      <c r="A14" s="4" t="s">
        <v>120</v>
      </c>
      <c r="B14" s="42">
        <v>7.0</v>
      </c>
      <c r="C14" s="120">
        <v>0.0</v>
      </c>
      <c r="D14" s="42">
        <v>16.0</v>
      </c>
      <c r="E14" s="42">
        <v>10.0</v>
      </c>
      <c r="F14" s="42">
        <v>0.0</v>
      </c>
      <c r="G14" s="42">
        <v>0.0</v>
      </c>
      <c r="H14" s="42">
        <v>0.0</v>
      </c>
      <c r="I14" s="42">
        <v>0.0</v>
      </c>
      <c r="J14" s="42">
        <v>0.0</v>
      </c>
      <c r="K14" s="42">
        <v>4.0</v>
      </c>
      <c r="L14" s="42">
        <v>1.0</v>
      </c>
      <c r="M14" s="42">
        <v>2.0</v>
      </c>
      <c r="N14" s="42">
        <v>6.0</v>
      </c>
      <c r="O14" s="42">
        <v>6.0</v>
      </c>
      <c r="P14" s="165">
        <v>0.375</v>
      </c>
      <c r="Q14" s="45">
        <v>0.0</v>
      </c>
      <c r="R14" s="45">
        <v>0.375</v>
      </c>
      <c r="S14" s="47">
        <v>0.375</v>
      </c>
      <c r="T14" s="170">
        <f t="array" ref="T14">O14/(D14-(F14+N14))</f>
        <v>0.6</v>
      </c>
      <c r="U14" s="49">
        <f t="array" ref="U14">RANK(R14,$R$4:$R$23)</f>
        <v>12</v>
      </c>
      <c r="V14" s="50">
        <f t="array" ref="V14">RANK(S14,$S$4:$S$23)</f>
        <v>17</v>
      </c>
      <c r="W14" s="42">
        <v>10.0</v>
      </c>
      <c r="X14" s="167">
        <f t="array" ref="X14">RANK(C14,$C$4:$C$23)</f>
        <v>18</v>
      </c>
      <c r="Y14" s="2"/>
      <c r="Z14" s="2"/>
    </row>
    <row r="15" ht="19.5" customHeight="1">
      <c r="A15" s="4" t="s">
        <v>48</v>
      </c>
      <c r="B15" s="42">
        <v>8.0</v>
      </c>
      <c r="C15" s="120">
        <v>0.153846153846154</v>
      </c>
      <c r="D15" s="42">
        <v>20.0</v>
      </c>
      <c r="E15" s="42">
        <v>13.0</v>
      </c>
      <c r="F15" s="42">
        <v>2.0</v>
      </c>
      <c r="G15" s="42">
        <v>2.0</v>
      </c>
      <c r="H15" s="42">
        <v>0.0</v>
      </c>
      <c r="I15" s="42">
        <v>0.0</v>
      </c>
      <c r="J15" s="42">
        <v>0.0</v>
      </c>
      <c r="K15" s="42">
        <v>3.0</v>
      </c>
      <c r="L15" s="42">
        <v>4.0</v>
      </c>
      <c r="M15" s="42">
        <v>1.0</v>
      </c>
      <c r="N15" s="42">
        <v>4.0</v>
      </c>
      <c r="O15" s="42">
        <v>7.0</v>
      </c>
      <c r="P15" s="44">
        <v>0.35</v>
      </c>
      <c r="Q15" s="45">
        <v>0.153846153846154</v>
      </c>
      <c r="R15" s="45">
        <v>0.3</v>
      </c>
      <c r="S15" s="47">
        <v>0.453846153846154</v>
      </c>
      <c r="T15" s="166">
        <f t="array" ref="T15">O15/(D15-(F15+N15))</f>
        <v>0.5</v>
      </c>
      <c r="U15" s="49">
        <f t="array" ref="U15">RANK(R15,$R$4:$R$23)</f>
        <v>17</v>
      </c>
      <c r="V15" s="50">
        <f t="array" ref="V15">RANK(S15,$S$4:$S$23)</f>
        <v>15</v>
      </c>
      <c r="W15" s="42">
        <v>1.0</v>
      </c>
      <c r="X15" s="167">
        <f t="array" ref="X15">RANK(C15,$C$4:$C$23)</f>
        <v>16</v>
      </c>
      <c r="Y15" s="2"/>
      <c r="Z15" s="2"/>
    </row>
    <row r="16" ht="19.5" customHeight="1">
      <c r="A16" s="4" t="s">
        <v>22</v>
      </c>
      <c r="B16" s="42">
        <v>9.0</v>
      </c>
      <c r="C16" s="120">
        <v>0.333333333333333</v>
      </c>
      <c r="D16" s="42">
        <v>12.0</v>
      </c>
      <c r="E16" s="42">
        <v>9.0</v>
      </c>
      <c r="F16" s="42">
        <v>3.0</v>
      </c>
      <c r="G16" s="42">
        <v>2.0</v>
      </c>
      <c r="H16" s="42">
        <v>1.0</v>
      </c>
      <c r="I16" s="42">
        <v>0.0</v>
      </c>
      <c r="J16" s="42">
        <v>0.0</v>
      </c>
      <c r="K16" s="42">
        <v>3.0</v>
      </c>
      <c r="L16" s="42">
        <v>3.0</v>
      </c>
      <c r="M16" s="42">
        <v>3.0</v>
      </c>
      <c r="N16" s="42">
        <v>3.0</v>
      </c>
      <c r="O16" s="42">
        <v>2.0</v>
      </c>
      <c r="P16" s="165">
        <v>0.166666666666667</v>
      </c>
      <c r="Q16" s="45">
        <v>0.444444444444444</v>
      </c>
      <c r="R16" s="45">
        <v>0.5</v>
      </c>
      <c r="S16" s="47">
        <v>0.944444444444444</v>
      </c>
      <c r="T16" s="166">
        <f t="array" ref="T16">O16/(D16-(F16+N16))</f>
        <v>0.3333333333</v>
      </c>
      <c r="U16" s="49">
        <f t="array" ref="U16">RANK(R16,$R$4:$R$23)</f>
        <v>6</v>
      </c>
      <c r="V16" s="50">
        <f t="array" ref="V16">RANK(S16,$S$4:$S$23)</f>
        <v>6</v>
      </c>
      <c r="W16" s="42">
        <v>5.0</v>
      </c>
      <c r="X16" s="167">
        <f t="array" ref="X16">RANK(C16,$C$4:$C$23)</f>
        <v>7</v>
      </c>
      <c r="Y16" s="2"/>
      <c r="Z16" s="2"/>
    </row>
    <row r="17" ht="19.5" customHeight="1">
      <c r="A17" s="4" t="s">
        <v>23</v>
      </c>
      <c r="B17" s="42">
        <v>4.0</v>
      </c>
      <c r="C17" s="120">
        <v>0.3</v>
      </c>
      <c r="D17" s="42">
        <v>12.0</v>
      </c>
      <c r="E17" s="42">
        <v>10.0</v>
      </c>
      <c r="F17" s="42">
        <v>3.0</v>
      </c>
      <c r="G17" s="42">
        <v>2.0</v>
      </c>
      <c r="H17" s="42">
        <v>1.0</v>
      </c>
      <c r="I17" s="42">
        <v>0.0</v>
      </c>
      <c r="J17" s="42">
        <v>0.0</v>
      </c>
      <c r="K17" s="42">
        <v>3.0</v>
      </c>
      <c r="L17" s="42">
        <v>2.0</v>
      </c>
      <c r="M17" s="42">
        <v>2.0</v>
      </c>
      <c r="N17" s="42">
        <v>2.0</v>
      </c>
      <c r="O17" s="42">
        <v>4.0</v>
      </c>
      <c r="P17" s="44">
        <v>0.333333333333333</v>
      </c>
      <c r="Q17" s="45">
        <v>0.4</v>
      </c>
      <c r="R17" s="45">
        <v>0.416666666666667</v>
      </c>
      <c r="S17" s="47">
        <v>0.816666666666667</v>
      </c>
      <c r="T17" s="166">
        <f t="array" ref="T17">O17/(D17-(F17+N17))</f>
        <v>0.5714285714</v>
      </c>
      <c r="U17" s="49">
        <f t="array" ref="U17">RANK(R17,$R$4:$R$23)</f>
        <v>10</v>
      </c>
      <c r="V17" s="50">
        <f t="array" ref="V17">RANK(S17,$S$4:$S$23)</f>
        <v>8</v>
      </c>
      <c r="W17" s="42">
        <v>5.0</v>
      </c>
      <c r="X17" s="167">
        <f t="array" ref="X17">RANK(C17,$C$4:$C$23)</f>
        <v>10</v>
      </c>
      <c r="Y17" s="2"/>
      <c r="Z17" s="2"/>
    </row>
    <row r="18" ht="19.5" customHeight="1">
      <c r="A18" s="4" t="s">
        <v>47</v>
      </c>
      <c r="B18" s="42">
        <v>15.0</v>
      </c>
      <c r="C18" s="120">
        <v>0.533333333333333</v>
      </c>
      <c r="D18" s="42">
        <v>36.0</v>
      </c>
      <c r="E18" s="42">
        <v>30.0</v>
      </c>
      <c r="F18" s="42">
        <v>16.0</v>
      </c>
      <c r="G18" s="42">
        <v>14.0</v>
      </c>
      <c r="H18" s="42">
        <v>0.0</v>
      </c>
      <c r="I18" s="42">
        <v>1.0</v>
      </c>
      <c r="J18" s="42">
        <v>1.0</v>
      </c>
      <c r="K18" s="42">
        <v>10.0</v>
      </c>
      <c r="L18" s="42">
        <v>9.0</v>
      </c>
      <c r="M18" s="42">
        <v>6.0</v>
      </c>
      <c r="N18" s="42">
        <v>5.0</v>
      </c>
      <c r="O18" s="42">
        <v>5.0</v>
      </c>
      <c r="P18" s="165">
        <v>0.138888888888889</v>
      </c>
      <c r="Q18" s="45">
        <v>0.7</v>
      </c>
      <c r="R18" s="45">
        <v>0.583333333333333</v>
      </c>
      <c r="S18" s="47">
        <v>1.28333333333333</v>
      </c>
      <c r="T18" s="166">
        <f t="array" ref="T18">O18/(D18-(F18+N18))</f>
        <v>0.3333333333</v>
      </c>
      <c r="U18" s="49">
        <f t="array" ref="U18">RANK(R18,$R$4:$R$23)</f>
        <v>2</v>
      </c>
      <c r="V18" s="50">
        <f t="array" ref="V18">RANK(S18,$S$4:$S$23)</f>
        <v>3</v>
      </c>
      <c r="W18" s="42">
        <v>0.0</v>
      </c>
      <c r="X18" s="167">
        <f t="array" ref="X18">RANK(C18,$C$4:$C$23)</f>
        <v>3</v>
      </c>
      <c r="Y18" s="2"/>
      <c r="Z18" s="2"/>
    </row>
    <row r="19" ht="19.5" customHeight="1">
      <c r="A19" s="4" t="s">
        <v>49</v>
      </c>
      <c r="B19" s="42">
        <v>9.0</v>
      </c>
      <c r="C19" s="120">
        <v>0.35</v>
      </c>
      <c r="D19" s="42">
        <v>22.0</v>
      </c>
      <c r="E19" s="42">
        <v>20.0</v>
      </c>
      <c r="F19" s="42">
        <v>7.0</v>
      </c>
      <c r="G19" s="42">
        <v>7.0</v>
      </c>
      <c r="H19" s="42">
        <v>0.0</v>
      </c>
      <c r="I19" s="42">
        <v>0.0</v>
      </c>
      <c r="J19" s="42">
        <v>0.0</v>
      </c>
      <c r="K19" s="42">
        <v>4.0</v>
      </c>
      <c r="L19" s="42">
        <v>4.0</v>
      </c>
      <c r="M19" s="42">
        <v>4.0</v>
      </c>
      <c r="N19" s="42">
        <v>1.0</v>
      </c>
      <c r="O19" s="42">
        <v>2.0</v>
      </c>
      <c r="P19" s="165">
        <v>0.0909090909090909</v>
      </c>
      <c r="Q19" s="45">
        <v>0.35</v>
      </c>
      <c r="R19" s="45">
        <v>0.363636363636364</v>
      </c>
      <c r="S19" s="47">
        <v>0.713636363636364</v>
      </c>
      <c r="T19" s="170">
        <f t="array" ref="T19">O19/(D19-(F19+N19))</f>
        <v>0.1428571429</v>
      </c>
      <c r="U19" s="49">
        <f t="array" ref="U19">RANK(R19,$R$4:$R$23)</f>
        <v>13</v>
      </c>
      <c r="V19" s="50">
        <f t="array" ref="V19">RANK(S19,$S$4:$S$23)</f>
        <v>12</v>
      </c>
      <c r="W19" s="42">
        <v>3.0</v>
      </c>
      <c r="X19" s="167">
        <f t="array" ref="X19">RANK(C19,$C$4:$C$23)</f>
        <v>5</v>
      </c>
      <c r="Y19" s="2"/>
      <c r="Z19" s="2"/>
    </row>
    <row r="20" ht="19.5" customHeight="1">
      <c r="A20" s="4" t="s">
        <v>24</v>
      </c>
      <c r="B20" s="42">
        <v>16.0</v>
      </c>
      <c r="C20" s="120">
        <v>0.0952380952380952</v>
      </c>
      <c r="D20" s="42">
        <v>29.0</v>
      </c>
      <c r="E20" s="42">
        <v>21.0</v>
      </c>
      <c r="F20" s="42">
        <v>2.0</v>
      </c>
      <c r="G20" s="42">
        <v>2.0</v>
      </c>
      <c r="H20" s="42">
        <v>0.0</v>
      </c>
      <c r="I20" s="42">
        <v>0.0</v>
      </c>
      <c r="J20" s="42">
        <v>0.0</v>
      </c>
      <c r="K20" s="42">
        <v>5.0</v>
      </c>
      <c r="L20" s="42">
        <v>6.0</v>
      </c>
      <c r="M20" s="42">
        <v>6.0</v>
      </c>
      <c r="N20" s="42">
        <v>8.0</v>
      </c>
      <c r="O20" s="42">
        <v>15.0</v>
      </c>
      <c r="P20" s="44">
        <v>0.517241379310345</v>
      </c>
      <c r="Q20" s="45">
        <v>0.0952380952380952</v>
      </c>
      <c r="R20" s="45">
        <v>0.344827586206897</v>
      </c>
      <c r="S20" s="47">
        <v>0.440065681444992</v>
      </c>
      <c r="T20" s="166">
        <f t="array" ref="T20">O20/(D20-(F20+N20))</f>
        <v>0.7894736842</v>
      </c>
      <c r="U20" s="49">
        <f t="array" ref="U20">RANK(R20,$R$4:$R$23)</f>
        <v>15</v>
      </c>
      <c r="V20" s="50">
        <f t="array" ref="V20">RANK(S20,$S$4:$S$23)</f>
        <v>16</v>
      </c>
      <c r="W20" s="42">
        <v>5.0</v>
      </c>
      <c r="X20" s="167">
        <f t="array" ref="X20">RANK(C20,$C$4:$C$23)</f>
        <v>17</v>
      </c>
      <c r="Y20" s="2"/>
      <c r="Z20" s="2"/>
    </row>
    <row r="21" ht="19.5" customHeight="1">
      <c r="A21" s="4" t="s">
        <v>56</v>
      </c>
      <c r="B21" s="42">
        <v>19.0</v>
      </c>
      <c r="C21" s="120">
        <v>0.342105263157895</v>
      </c>
      <c r="D21" s="42">
        <v>44.0</v>
      </c>
      <c r="E21" s="42">
        <v>38.0</v>
      </c>
      <c r="F21" s="42">
        <v>13.0</v>
      </c>
      <c r="G21" s="42">
        <v>9.0</v>
      </c>
      <c r="H21" s="42">
        <v>3.0</v>
      </c>
      <c r="I21" s="42">
        <v>0.0</v>
      </c>
      <c r="J21" s="42">
        <v>1.0</v>
      </c>
      <c r="K21" s="42">
        <v>17.0</v>
      </c>
      <c r="L21" s="42">
        <v>8.0</v>
      </c>
      <c r="M21" s="42">
        <v>9.0</v>
      </c>
      <c r="N21" s="42">
        <v>6.0</v>
      </c>
      <c r="O21" s="42">
        <v>8.0</v>
      </c>
      <c r="P21" s="165">
        <v>0.181818181818182</v>
      </c>
      <c r="Q21" s="45">
        <v>0.5</v>
      </c>
      <c r="R21" s="45">
        <v>0.431818181818182</v>
      </c>
      <c r="S21" s="47">
        <v>0.931818181818182</v>
      </c>
      <c r="T21" s="170">
        <f t="array" ref="T21">O21/(D21-(F21+N21))</f>
        <v>0.32</v>
      </c>
      <c r="U21" s="49">
        <f t="array" ref="U21">RANK(R21,$R$4:$R$23)</f>
        <v>8</v>
      </c>
      <c r="V21" s="50">
        <f t="array" ref="V21">RANK(S21,$S$4:$S$23)</f>
        <v>7</v>
      </c>
      <c r="W21" s="42">
        <v>0.0</v>
      </c>
      <c r="X21" s="167">
        <f t="array" ref="X21">RANK(C21,$C$4:$C$23)</f>
        <v>6</v>
      </c>
      <c r="Y21" s="2"/>
      <c r="Z21" s="2"/>
    </row>
    <row r="22" ht="19.5" customHeight="1">
      <c r="A22" s="4" t="s">
        <v>53</v>
      </c>
      <c r="B22" s="42">
        <v>10.0</v>
      </c>
      <c r="C22" s="120">
        <v>0.333333333333333</v>
      </c>
      <c r="D22" s="42">
        <v>18.0</v>
      </c>
      <c r="E22" s="42">
        <v>15.0</v>
      </c>
      <c r="F22" s="42">
        <v>5.0</v>
      </c>
      <c r="G22" s="42">
        <v>5.0</v>
      </c>
      <c r="H22" s="42">
        <v>0.0</v>
      </c>
      <c r="I22" s="42">
        <v>0.0</v>
      </c>
      <c r="J22" s="42">
        <v>0.0</v>
      </c>
      <c r="K22" s="42">
        <v>5.0</v>
      </c>
      <c r="L22" s="42">
        <v>1.0</v>
      </c>
      <c r="M22" s="42">
        <v>6.0</v>
      </c>
      <c r="N22" s="42">
        <v>2.0</v>
      </c>
      <c r="O22" s="42">
        <v>4.0</v>
      </c>
      <c r="P22" s="165">
        <v>0.222222222222222</v>
      </c>
      <c r="Q22" s="45">
        <v>0.333333333333333</v>
      </c>
      <c r="R22" s="45">
        <v>0.388888888888889</v>
      </c>
      <c r="S22" s="47">
        <v>0.722222222222222</v>
      </c>
      <c r="T22" s="166">
        <f t="array" ref="T22">O22/(D22-(F22+N22))</f>
        <v>0.3636363636</v>
      </c>
      <c r="U22" s="49">
        <f t="array" ref="U22">RANK(R22,$R$4:$R$23)</f>
        <v>11</v>
      </c>
      <c r="V22" s="50">
        <f t="array" ref="V22">RANK(S22,$S$4:$S$23)</f>
        <v>11</v>
      </c>
      <c r="W22" s="42">
        <v>2.0</v>
      </c>
      <c r="X22" s="167">
        <f t="array" ref="X22">RANK(C22,$C$4:$C$23)</f>
        <v>7</v>
      </c>
      <c r="Y22" s="2"/>
      <c r="Z22" s="2"/>
    </row>
    <row r="23" ht="19.5" customHeight="1">
      <c r="A23" s="4" t="s">
        <v>21</v>
      </c>
      <c r="B23" s="42">
        <v>14.0</v>
      </c>
      <c r="C23" s="120">
        <v>0.266666666666667</v>
      </c>
      <c r="D23" s="42">
        <v>38.0</v>
      </c>
      <c r="E23" s="42">
        <v>30.0</v>
      </c>
      <c r="F23" s="42">
        <v>8.0</v>
      </c>
      <c r="G23" s="42">
        <v>6.0</v>
      </c>
      <c r="H23" s="42">
        <v>2.0</v>
      </c>
      <c r="I23" s="42">
        <v>0.0</v>
      </c>
      <c r="J23" s="42">
        <v>0.0</v>
      </c>
      <c r="K23" s="42">
        <v>6.0</v>
      </c>
      <c r="L23" s="42">
        <v>7.0</v>
      </c>
      <c r="M23" s="42">
        <v>5.0</v>
      </c>
      <c r="N23" s="42">
        <v>8.0</v>
      </c>
      <c r="O23" s="42">
        <v>9.0</v>
      </c>
      <c r="P23" s="165">
        <v>0.236842105263158</v>
      </c>
      <c r="Q23" s="45">
        <v>0.333333333333333</v>
      </c>
      <c r="R23" s="45">
        <v>0.421052631578947</v>
      </c>
      <c r="S23" s="47">
        <v>0.754385964912281</v>
      </c>
      <c r="T23" s="203">
        <f t="array" ref="T23">O23/(D23-(F23+N23))</f>
        <v>0.4090909091</v>
      </c>
      <c r="U23" s="49">
        <f t="array" ref="U23">RANK(R23,$R$4:$R$23)</f>
        <v>9</v>
      </c>
      <c r="V23" s="50">
        <f t="array" ref="V23">RANK(S23,$S$4:$S$23)</f>
        <v>10</v>
      </c>
      <c r="W23" s="42">
        <v>1.0</v>
      </c>
      <c r="X23" s="167">
        <f t="array" ref="X23">RANK(C23,$C$4:$C$23)</f>
        <v>12</v>
      </c>
      <c r="Y23" s="2"/>
      <c r="Z23" s="2"/>
    </row>
    <row r="24" ht="19.5" customHeight="1">
      <c r="A24" s="4" t="s">
        <v>51</v>
      </c>
      <c r="B24" s="42">
        <v>7.0</v>
      </c>
      <c r="C24" s="120">
        <v>0.0909090909090909</v>
      </c>
      <c r="D24" s="42">
        <v>16.0</v>
      </c>
      <c r="E24" s="42">
        <v>11.0</v>
      </c>
      <c r="F24" s="42">
        <v>1.0</v>
      </c>
      <c r="G24" s="42">
        <v>1.0</v>
      </c>
      <c r="H24" s="42">
        <v>0.0</v>
      </c>
      <c r="I24" s="42">
        <v>0.0</v>
      </c>
      <c r="J24" s="42">
        <v>0.0</v>
      </c>
      <c r="K24" s="42">
        <v>3.0</v>
      </c>
      <c r="L24" s="42">
        <v>0.0</v>
      </c>
      <c r="M24" s="42">
        <v>2.0</v>
      </c>
      <c r="N24" s="42">
        <v>2.0</v>
      </c>
      <c r="O24" s="42">
        <v>3.0</v>
      </c>
      <c r="P24" s="165">
        <v>0.1875</v>
      </c>
      <c r="Q24" s="45">
        <v>0.0909090909090909</v>
      </c>
      <c r="R24" s="45">
        <v>0.1875</v>
      </c>
      <c r="S24" s="47">
        <v>0.278409090909091</v>
      </c>
      <c r="T24" s="63"/>
      <c r="U24" s="63"/>
      <c r="V24" s="63"/>
      <c r="W24" s="79">
        <f t="array" ref="W24">SUM(W4:W23)</f>
        <v>49</v>
      </c>
      <c r="X24" s="63"/>
      <c r="Y24" s="2"/>
      <c r="Z24" s="2"/>
    </row>
    <row r="25" ht="19.5" customHeight="1">
      <c r="A25" s="61" t="s">
        <v>121</v>
      </c>
      <c r="B25" s="79"/>
      <c r="C25" s="125">
        <f t="array" ref="C25">F25/E25</f>
        <v>0.355704698</v>
      </c>
      <c r="D25" s="79">
        <f t="array" ref="D25">SUM(D4:D24)</f>
        <v>565</v>
      </c>
      <c r="E25" s="79">
        <f t="array" ref="E25">SUM(E4:E24)</f>
        <v>447</v>
      </c>
      <c r="F25" s="79">
        <f t="array" ref="F25">SUM(F4:F24)</f>
        <v>159</v>
      </c>
      <c r="G25" s="79">
        <f t="array" ref="G25">SUM(G4:G24)</f>
        <v>118</v>
      </c>
      <c r="H25" s="79">
        <f t="array" ref="H25">SUM(H4:H24)</f>
        <v>30</v>
      </c>
      <c r="I25" s="79">
        <f t="array" ref="I25">SUM(I4:I24)</f>
        <v>8</v>
      </c>
      <c r="J25" s="79">
        <f t="array" ref="J25">SUM(J4:J24)</f>
        <v>3</v>
      </c>
      <c r="K25" s="79">
        <f t="array" ref="K25">SUM(K4:K24)</f>
        <v>163</v>
      </c>
      <c r="L25" s="79">
        <f t="array" ref="L25">SUM(L4:L24)</f>
        <v>134</v>
      </c>
      <c r="M25" s="79">
        <f t="array" ref="M25">SUM(M4:M24)</f>
        <v>129</v>
      </c>
      <c r="N25" s="79">
        <f t="array" ref="N25">SUM(N4:N24)</f>
        <v>99</v>
      </c>
      <c r="O25" s="79">
        <f t="array" ref="O25">SUM(O4:O24)</f>
        <v>106</v>
      </c>
      <c r="P25" s="64">
        <f t="array" ref="P25">O25/D25</f>
        <v>0.1876106195</v>
      </c>
      <c r="Q25" s="125"/>
      <c r="R25" s="125"/>
      <c r="S25" s="122"/>
      <c r="T25" s="63"/>
      <c r="U25" s="63"/>
      <c r="V25" s="204"/>
      <c r="W25" s="65"/>
      <c r="X25" s="65"/>
      <c r="Y25" s="2"/>
      <c r="Z25" s="2"/>
    </row>
    <row r="26" ht="16.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36"/>
      <c r="W26" s="36"/>
      <c r="X26" s="36"/>
      <c r="Y26" s="2"/>
      <c r="Z26" s="2"/>
    </row>
    <row r="27" ht="17.25" customHeight="1">
      <c r="A27" s="38" t="s">
        <v>122</v>
      </c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39"/>
      <c r="S27" s="39"/>
      <c r="T27" s="39"/>
      <c r="U27" s="39"/>
      <c r="V27" s="39"/>
      <c r="W27" s="36"/>
      <c r="X27" s="36"/>
      <c r="Y27" s="2"/>
      <c r="Z27" s="2"/>
    </row>
    <row r="28" ht="51.75" customHeight="1">
      <c r="A28" s="4" t="s">
        <v>1</v>
      </c>
      <c r="B28" s="4" t="s">
        <v>104</v>
      </c>
      <c r="C28" s="4" t="s">
        <v>123</v>
      </c>
      <c r="D28" s="4" t="s">
        <v>124</v>
      </c>
      <c r="E28" s="4" t="s">
        <v>125</v>
      </c>
      <c r="F28" s="4" t="s">
        <v>126</v>
      </c>
      <c r="G28" s="4" t="s">
        <v>106</v>
      </c>
      <c r="H28" s="4" t="s">
        <v>2</v>
      </c>
      <c r="I28" s="4" t="s">
        <v>127</v>
      </c>
      <c r="J28" s="4" t="s">
        <v>128</v>
      </c>
      <c r="K28" s="4" t="s">
        <v>129</v>
      </c>
      <c r="L28" s="4" t="s">
        <v>130</v>
      </c>
      <c r="M28" s="4" t="s">
        <v>4</v>
      </c>
      <c r="N28" s="4" t="s">
        <v>131</v>
      </c>
      <c r="O28" s="4" t="s">
        <v>132</v>
      </c>
      <c r="P28" s="4" t="s">
        <v>3</v>
      </c>
      <c r="Q28" s="4" t="s">
        <v>6</v>
      </c>
      <c r="R28" s="4" t="s">
        <v>5</v>
      </c>
      <c r="S28" s="4" t="s">
        <v>183</v>
      </c>
      <c r="T28" s="4" t="s">
        <v>134</v>
      </c>
      <c r="U28" s="4" t="s">
        <v>135</v>
      </c>
      <c r="V28" s="4" t="s">
        <v>7</v>
      </c>
      <c r="W28" s="41"/>
      <c r="X28" s="36"/>
      <c r="Y28" s="2"/>
      <c r="Z28" s="2"/>
    </row>
    <row r="29" ht="19.5" customHeight="1">
      <c r="A29" s="4" t="s">
        <v>42</v>
      </c>
      <c r="B29" s="42">
        <v>10.0</v>
      </c>
      <c r="C29" s="42">
        <v>1.0</v>
      </c>
      <c r="D29" s="42">
        <v>2.0</v>
      </c>
      <c r="E29" s="42">
        <v>0.0</v>
      </c>
      <c r="F29" s="42">
        <v>71.0</v>
      </c>
      <c r="G29" s="42">
        <v>40.0</v>
      </c>
      <c r="H29" s="70">
        <v>6.333326666</v>
      </c>
      <c r="I29" s="42">
        <v>15.0</v>
      </c>
      <c r="J29" s="42">
        <v>0.0</v>
      </c>
      <c r="K29" s="42">
        <v>27.0</v>
      </c>
      <c r="L29" s="42">
        <v>4.0</v>
      </c>
      <c r="M29" s="42">
        <v>4.0</v>
      </c>
      <c r="N29" s="42">
        <v>33.0</v>
      </c>
      <c r="O29" s="42">
        <v>19.0</v>
      </c>
      <c r="P29" s="71">
        <f t="array" ref="P29">O29*9/H29</f>
        <v>27.00002842</v>
      </c>
      <c r="Q29" s="72">
        <f t="array" ref="Q29">(K29+L29)/H29</f>
        <v>4.894741995</v>
      </c>
      <c r="R29" s="73">
        <f t="array" ref="R29">I29/H29</f>
        <v>2.368423546</v>
      </c>
      <c r="S29" s="73">
        <f t="array" ref="S29">H29/B29</f>
        <v>0.6333326666</v>
      </c>
      <c r="T29" s="72">
        <f t="array" ref="T29">M29/H29</f>
        <v>0.6315796123</v>
      </c>
      <c r="U29" s="75">
        <f t="array" ref="U29">O29/N29</f>
        <v>0.5757575758</v>
      </c>
      <c r="V29" s="72">
        <f t="array" ref="V29">(I29+K29+L29)/H29</f>
        <v>7.263165541</v>
      </c>
      <c r="W29" s="41"/>
      <c r="X29" s="202">
        <f t="array" ref="X29">(L29+K29)/F29*100</f>
        <v>43.66197183</v>
      </c>
      <c r="Y29" s="2"/>
      <c r="Z29" s="2"/>
    </row>
    <row r="30" ht="19.5" customHeight="1">
      <c r="A30" s="4" t="s">
        <v>55</v>
      </c>
      <c r="B30" s="42">
        <v>0.0</v>
      </c>
      <c r="C30" s="42">
        <v>0.0</v>
      </c>
      <c r="D30" s="42">
        <v>0.0</v>
      </c>
      <c r="E30" s="42">
        <v>0.0</v>
      </c>
      <c r="F30" s="42">
        <v>0.0</v>
      </c>
      <c r="G30" s="42">
        <v>0.0</v>
      </c>
      <c r="H30" s="70">
        <v>0.0</v>
      </c>
      <c r="I30" s="42">
        <v>0.0</v>
      </c>
      <c r="J30" s="42">
        <v>0.0</v>
      </c>
      <c r="K30" s="42">
        <v>0.0</v>
      </c>
      <c r="L30" s="42">
        <v>0.0</v>
      </c>
      <c r="M30" s="42">
        <v>0.0</v>
      </c>
      <c r="N30" s="42">
        <v>0.0</v>
      </c>
      <c r="O30" s="42">
        <v>0.0</v>
      </c>
      <c r="P30" s="71"/>
      <c r="Q30" s="72"/>
      <c r="R30" s="73"/>
      <c r="S30" s="73"/>
      <c r="T30" s="72"/>
      <c r="U30" s="75"/>
      <c r="V30" s="72"/>
      <c r="W30" s="41"/>
      <c r="X30" s="202"/>
      <c r="Y30" s="2"/>
      <c r="Z30" s="2"/>
    </row>
    <row r="31" ht="19.5" customHeight="1">
      <c r="A31" s="4" t="s">
        <v>19</v>
      </c>
      <c r="B31" s="42">
        <v>9.0</v>
      </c>
      <c r="C31" s="42">
        <v>1.0</v>
      </c>
      <c r="D31" s="42">
        <v>2.0</v>
      </c>
      <c r="E31" s="42">
        <v>0.0</v>
      </c>
      <c r="F31" s="42">
        <v>113.0</v>
      </c>
      <c r="G31" s="42">
        <v>85.0</v>
      </c>
      <c r="H31" s="70">
        <v>12.66663333</v>
      </c>
      <c r="I31" s="42">
        <v>33.0</v>
      </c>
      <c r="J31" s="42">
        <v>3.0</v>
      </c>
      <c r="K31" s="42">
        <v>23.0</v>
      </c>
      <c r="L31" s="42">
        <v>5.0</v>
      </c>
      <c r="M31" s="42">
        <v>11.0</v>
      </c>
      <c r="N31" s="42">
        <v>48.0</v>
      </c>
      <c r="O31" s="42">
        <v>32.0</v>
      </c>
      <c r="P31" s="71">
        <f t="array" ref="P31">O31*9/H31</f>
        <v>22.73690195</v>
      </c>
      <c r="Q31" s="72">
        <f t="array" ref="Q31">(K31+L31)/H31</f>
        <v>2.210532134</v>
      </c>
      <c r="R31" s="73">
        <f t="array" ref="R31">I31/H31</f>
        <v>2.605270015</v>
      </c>
      <c r="S31" s="73">
        <f t="array" ref="S31">H31/B31</f>
        <v>1.407403703</v>
      </c>
      <c r="T31" s="72">
        <f t="array" ref="T31">M31/H31</f>
        <v>0.8684233382</v>
      </c>
      <c r="U31" s="75">
        <f t="array" ref="U31">O31/N31</f>
        <v>0.6666666667</v>
      </c>
      <c r="V31" s="72">
        <f t="array" ref="V31">(I31+K31+L31)/H31</f>
        <v>4.815802148</v>
      </c>
      <c r="W31" s="41"/>
      <c r="X31" s="202">
        <f t="array" ref="X31">(L31+K31)/F31*100</f>
        <v>24.77876106</v>
      </c>
      <c r="Y31" s="2"/>
      <c r="Z31" s="2"/>
    </row>
    <row r="32" ht="19.5" customHeight="1">
      <c r="A32" s="4" t="s">
        <v>20</v>
      </c>
      <c r="B32" s="42">
        <v>15.0</v>
      </c>
      <c r="C32" s="42">
        <v>1.0</v>
      </c>
      <c r="D32" s="42">
        <v>3.0</v>
      </c>
      <c r="E32" s="42">
        <v>1.0</v>
      </c>
      <c r="F32" s="42">
        <v>115.0</v>
      </c>
      <c r="G32" s="42">
        <v>97.0</v>
      </c>
      <c r="H32" s="70">
        <v>19.99993333333</v>
      </c>
      <c r="I32" s="151">
        <v>29.0</v>
      </c>
      <c r="J32" s="151">
        <v>0.0</v>
      </c>
      <c r="K32" s="151">
        <v>14.0</v>
      </c>
      <c r="L32" s="151">
        <v>4.0</v>
      </c>
      <c r="M32" s="151">
        <v>34.0</v>
      </c>
      <c r="N32" s="151">
        <v>29.0</v>
      </c>
      <c r="O32" s="151">
        <v>16.0</v>
      </c>
      <c r="P32" s="71">
        <f t="array" ref="P32">O32*9/H32</f>
        <v>7.200024</v>
      </c>
      <c r="Q32" s="72">
        <f t="array" ref="Q32">(K32+L32)/H32</f>
        <v>0.900003</v>
      </c>
      <c r="R32" s="73">
        <f t="array" ref="R32">I32/H32</f>
        <v>1.450004833</v>
      </c>
      <c r="S32" s="73">
        <f t="array" ref="S32">H32/B32</f>
        <v>1.333328889</v>
      </c>
      <c r="T32" s="72">
        <f t="array" ref="T32">M32/H32</f>
        <v>1.700005667</v>
      </c>
      <c r="U32" s="75">
        <f t="array" ref="U32">O32/N32</f>
        <v>0.5517241379</v>
      </c>
      <c r="V32" s="72">
        <f t="array" ref="V32">(I32+K32+L32)/H32</f>
        <v>2.350007833</v>
      </c>
      <c r="W32" s="41"/>
      <c r="X32" s="202">
        <f t="array" ref="X32">(L32+K32)/F32*100</f>
        <v>15.65217391</v>
      </c>
      <c r="Y32" s="2"/>
      <c r="Z32" s="2"/>
    </row>
    <row r="33" ht="19.5" customHeight="1">
      <c r="A33" s="4" t="s">
        <v>22</v>
      </c>
      <c r="B33" s="42">
        <v>9.0</v>
      </c>
      <c r="C33" s="42">
        <v>0.0</v>
      </c>
      <c r="D33" s="42">
        <v>3.0</v>
      </c>
      <c r="E33" s="42">
        <v>0.0</v>
      </c>
      <c r="F33" s="42">
        <v>127.0</v>
      </c>
      <c r="G33" s="42">
        <v>92.0</v>
      </c>
      <c r="H33" s="70">
        <v>16.3332666666</v>
      </c>
      <c r="I33" s="42">
        <v>37.0</v>
      </c>
      <c r="J33" s="42">
        <v>2.0</v>
      </c>
      <c r="K33" s="42">
        <v>32.0</v>
      </c>
      <c r="L33" s="42">
        <v>3.0</v>
      </c>
      <c r="M33" s="42">
        <v>19.0</v>
      </c>
      <c r="N33" s="42">
        <v>52.0</v>
      </c>
      <c r="O33" s="42">
        <v>36.0</v>
      </c>
      <c r="P33" s="71">
        <f t="array" ref="P33">O33*9/H33</f>
        <v>19.83681566</v>
      </c>
      <c r="Q33" s="72">
        <f t="array" ref="Q33">(K33+L33)/H33</f>
        <v>2.142865889</v>
      </c>
      <c r="R33" s="73">
        <f t="array" ref="R33">I33/H33</f>
        <v>2.265315369</v>
      </c>
      <c r="S33" s="73">
        <f t="array" ref="S33">H33/B33</f>
        <v>1.814807407</v>
      </c>
      <c r="T33" s="72">
        <f t="array" ref="T33">M33/H33</f>
        <v>1.163270054</v>
      </c>
      <c r="U33" s="75">
        <f t="array" ref="U33">O33/N33</f>
        <v>0.6923076923</v>
      </c>
      <c r="V33" s="72">
        <f t="array" ref="V33">(I33+K33+L33)/H33</f>
        <v>4.408181258</v>
      </c>
      <c r="W33" s="41"/>
      <c r="X33" s="202">
        <f t="array" ref="X33">(L33+K33)/F33*100</f>
        <v>27.55905512</v>
      </c>
      <c r="Y33" s="2"/>
      <c r="Z33" s="2"/>
    </row>
    <row r="34" ht="19.5" customHeight="1">
      <c r="A34" s="4" t="s">
        <v>23</v>
      </c>
      <c r="B34" s="42">
        <v>1.0</v>
      </c>
      <c r="C34" s="42">
        <v>0.0</v>
      </c>
      <c r="D34" s="42">
        <v>0.0</v>
      </c>
      <c r="E34" s="42">
        <v>0.0</v>
      </c>
      <c r="F34" s="42">
        <v>3.0</v>
      </c>
      <c r="G34" s="42">
        <v>2.0</v>
      </c>
      <c r="H34" s="70">
        <v>0.3333333</v>
      </c>
      <c r="I34" s="42">
        <v>1.0</v>
      </c>
      <c r="J34" s="42">
        <v>0.0</v>
      </c>
      <c r="K34" s="42">
        <v>1.0</v>
      </c>
      <c r="L34" s="42">
        <v>0.0</v>
      </c>
      <c r="M34" s="42">
        <v>1.0</v>
      </c>
      <c r="N34" s="42">
        <v>0.0</v>
      </c>
      <c r="O34" s="42">
        <v>0.0</v>
      </c>
      <c r="P34" s="71">
        <f t="array" ref="P34">O34*9/H34</f>
        <v>0</v>
      </c>
      <c r="Q34" s="72">
        <f t="array" ref="Q34">(K34+L34)/H34</f>
        <v>3.0000003</v>
      </c>
      <c r="R34" s="73">
        <f t="array" ref="R34">I34/H34</f>
        <v>3.0000003</v>
      </c>
      <c r="S34" s="73">
        <f t="array" ref="S34">H34/B34</f>
        <v>0.3333333</v>
      </c>
      <c r="T34" s="72">
        <f t="array" ref="T34">M34/H34</f>
        <v>3.0000003</v>
      </c>
      <c r="U34" s="75"/>
      <c r="V34" s="72">
        <f t="array" ref="V34">(I34+K34+L34)/H34</f>
        <v>6.0000006</v>
      </c>
      <c r="W34" s="41"/>
      <c r="X34" s="202">
        <f t="array" ref="X34">(L34+K34)/F34*100</f>
        <v>33.33333333</v>
      </c>
      <c r="Y34" s="2"/>
      <c r="Z34" s="2"/>
    </row>
    <row r="35" ht="19.5" customHeight="1">
      <c r="A35" s="4" t="s">
        <v>53</v>
      </c>
      <c r="B35" s="42">
        <v>3.0</v>
      </c>
      <c r="C35" s="42">
        <v>0.0</v>
      </c>
      <c r="D35" s="42">
        <v>2.0</v>
      </c>
      <c r="E35" s="42">
        <v>0.0</v>
      </c>
      <c r="F35" s="42">
        <v>53.0</v>
      </c>
      <c r="G35" s="42">
        <v>27.0</v>
      </c>
      <c r="H35" s="70">
        <v>5.9999666666</v>
      </c>
      <c r="I35" s="42">
        <v>7.0</v>
      </c>
      <c r="J35" s="42">
        <v>1.0</v>
      </c>
      <c r="K35" s="42">
        <v>26.0</v>
      </c>
      <c r="L35" s="42">
        <v>0.0</v>
      </c>
      <c r="M35" s="42">
        <v>3.0</v>
      </c>
      <c r="N35" s="42">
        <v>25.0</v>
      </c>
      <c r="O35" s="42">
        <v>13.0</v>
      </c>
      <c r="P35" s="71">
        <f t="array" ref="P35">O35*9/H35</f>
        <v>19.50010833</v>
      </c>
      <c r="Q35" s="72">
        <f t="array" ref="Q35">(K35+L35)/H35</f>
        <v>4.333357408</v>
      </c>
      <c r="R35" s="73">
        <f t="array" ref="R35">I35/H35</f>
        <v>1.166673148</v>
      </c>
      <c r="S35" s="73">
        <f t="array" ref="S35">H35/B35</f>
        <v>1.999988889</v>
      </c>
      <c r="T35" s="72">
        <f t="array" ref="T35">M35/H35</f>
        <v>0.5000027778</v>
      </c>
      <c r="U35" s="75">
        <f t="array" ref="U35">O35/N35</f>
        <v>0.52</v>
      </c>
      <c r="V35" s="72">
        <f t="array" ref="V35">(I35+K35+L35)/H35</f>
        <v>5.500030556</v>
      </c>
      <c r="W35" s="41"/>
      <c r="X35" s="202">
        <f t="array" ref="X35">(L35+K35)/F35*100</f>
        <v>49.05660377</v>
      </c>
      <c r="Y35" s="2"/>
      <c r="Z35" s="2"/>
    </row>
    <row r="36" ht="19.5" customHeight="1">
      <c r="A36" s="4" t="s">
        <v>21</v>
      </c>
      <c r="B36" s="42">
        <v>15.0</v>
      </c>
      <c r="C36" s="42">
        <v>3.0</v>
      </c>
      <c r="D36" s="42">
        <v>4.0</v>
      </c>
      <c r="E36" s="42">
        <v>2.0</v>
      </c>
      <c r="F36" s="42">
        <v>210.0</v>
      </c>
      <c r="G36" s="42">
        <v>158.0</v>
      </c>
      <c r="H36" s="70">
        <v>28.999966663</v>
      </c>
      <c r="I36" s="42">
        <v>62.0</v>
      </c>
      <c r="J36" s="42">
        <v>1.0</v>
      </c>
      <c r="K36" s="42">
        <v>44.0</v>
      </c>
      <c r="L36" s="42">
        <v>8.0</v>
      </c>
      <c r="M36" s="42">
        <v>31.0</v>
      </c>
      <c r="N36" s="42">
        <v>83.0</v>
      </c>
      <c r="O36" s="42">
        <v>70.0</v>
      </c>
      <c r="P36" s="71">
        <f t="array" ref="P36">O36*9/H36</f>
        <v>21.7241629</v>
      </c>
      <c r="Q36" s="72">
        <f t="array" ref="Q36">(K36+L36)/H36</f>
        <v>1.79310551</v>
      </c>
      <c r="R36" s="73">
        <f t="array" ref="R36">I36/H36</f>
        <v>2.137933492</v>
      </c>
      <c r="S36" s="73">
        <f t="array" ref="S36">H36/B36</f>
        <v>1.933331111</v>
      </c>
      <c r="T36" s="72">
        <f t="array" ref="T36">M36/H36</f>
        <v>1.068966746</v>
      </c>
      <c r="U36" s="75">
        <f t="array" ref="U36">O36/N36</f>
        <v>0.843373494</v>
      </c>
      <c r="V36" s="72">
        <f t="array" ref="V36">(I36+K36+L36)/H36</f>
        <v>3.931039002</v>
      </c>
      <c r="W36" s="41"/>
      <c r="X36" s="202">
        <f t="array" ref="X36">(L36+K36)/F36*100</f>
        <v>24.76190476</v>
      </c>
      <c r="Y36" s="2"/>
      <c r="Z36" s="2"/>
    </row>
    <row r="37" ht="19.5" customHeight="1">
      <c r="A37" s="61" t="s">
        <v>121</v>
      </c>
      <c r="B37" s="79"/>
      <c r="C37" s="79">
        <f t="array" ref="C37">SUM(C29:C36)</f>
        <v>6</v>
      </c>
      <c r="D37" s="79">
        <f t="array" ref="D37">SUM(D29:D36)</f>
        <v>16</v>
      </c>
      <c r="E37" s="79">
        <f t="array" ref="E37">SUM(E29:E36)</f>
        <v>3</v>
      </c>
      <c r="F37" s="79">
        <f t="array" ref="F37">SUM(F29:F36)</f>
        <v>692</v>
      </c>
      <c r="G37" s="79">
        <f t="array" ref="G37">SUM(G29:G36)</f>
        <v>501</v>
      </c>
      <c r="H37" s="80">
        <f t="array" ref="H37">SUM(H29:H36)</f>
        <v>90.66642663</v>
      </c>
      <c r="I37" s="79">
        <f t="array" ref="I37">SUM(I29:I36)</f>
        <v>184</v>
      </c>
      <c r="J37" s="79">
        <f t="array" ref="J37">SUM(J29:J36)</f>
        <v>7</v>
      </c>
      <c r="K37" s="79">
        <f t="array" ref="K37">SUM(K29:K36)</f>
        <v>167</v>
      </c>
      <c r="L37" s="79">
        <f t="array" ref="L37">SUM(L29:L36)</f>
        <v>24</v>
      </c>
      <c r="M37" s="79">
        <f t="array" ref="M37">SUM(M29:M36)</f>
        <v>103</v>
      </c>
      <c r="N37" s="79">
        <f t="array" ref="N37">SUM(N29:N36)</f>
        <v>270</v>
      </c>
      <c r="O37" s="79">
        <f t="array" ref="O37">SUM(O29:O36)</f>
        <v>186</v>
      </c>
      <c r="P37" s="81">
        <f t="array" ref="P37">O37*9/H37</f>
        <v>18.46328418</v>
      </c>
      <c r="Q37" s="82">
        <f t="array" ref="Q37">(K37+L37)/H37</f>
        <v>2.106623224</v>
      </c>
      <c r="R37" s="83">
        <f t="array" ref="R37">I37/H37</f>
        <v>2.029417138</v>
      </c>
      <c r="S37" s="83">
        <v>0.0</v>
      </c>
      <c r="T37" s="82">
        <f t="array" ref="T37">M37/H37</f>
        <v>1.136032419</v>
      </c>
      <c r="U37" s="85">
        <f t="array" ref="U37">O37/N37</f>
        <v>0.6888888889</v>
      </c>
      <c r="V37" s="82">
        <f t="array" ref="V37">(I37+K37+L37)/H37</f>
        <v>4.136040362</v>
      </c>
      <c r="W37" s="41"/>
      <c r="X37" s="36"/>
      <c r="Y37" s="2"/>
      <c r="Z37" s="2"/>
    </row>
    <row r="38" ht="16.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6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6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6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6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6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6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6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6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6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6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6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6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6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6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6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6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6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0.75" footer="0.0" header="0.0" left="0.699722" right="0.699722" top="0.75"/>
  <pageSetup orientation="portrait"/>
  <headerFooter>
    <oddFooter>&amp;C000000&amp;P</oddFoot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8" width="7.75"/>
    <col customWidth="1" min="19" max="19" width="9.5"/>
    <col customWidth="1" min="20" max="22" width="7.88"/>
    <col customWidth="1" hidden="1" min="23" max="23" width="7.88"/>
    <col customWidth="1" min="24" max="24" width="10.0"/>
    <col customWidth="1" min="25" max="25" width="2.25"/>
    <col customWidth="1" min="26" max="27" width="11.0"/>
  </cols>
  <sheetData>
    <row r="1" ht="26.25" customHeight="1">
      <c r="A1" s="157" t="s">
        <v>201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205"/>
      <c r="AA1" s="206"/>
    </row>
    <row r="2" ht="17.25" customHeight="1">
      <c r="A2" s="160" t="s">
        <v>103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  <c r="R2" s="161"/>
      <c r="S2" s="161"/>
      <c r="T2" s="161"/>
      <c r="U2" s="161"/>
      <c r="V2" s="161"/>
      <c r="W2" s="161"/>
      <c r="X2" s="161"/>
      <c r="Y2" s="2"/>
      <c r="Z2" s="207"/>
      <c r="AA2" s="208"/>
    </row>
    <row r="3" ht="34.5" customHeight="1">
      <c r="A3" s="4" t="s">
        <v>1</v>
      </c>
      <c r="B3" s="4" t="s">
        <v>104</v>
      </c>
      <c r="C3" s="4" t="s">
        <v>25</v>
      </c>
      <c r="D3" s="4" t="s">
        <v>105</v>
      </c>
      <c r="E3" s="4" t="s">
        <v>106</v>
      </c>
      <c r="F3" s="4" t="s">
        <v>107</v>
      </c>
      <c r="G3" s="4" t="s">
        <v>108</v>
      </c>
      <c r="H3" s="4" t="s">
        <v>109</v>
      </c>
      <c r="I3" s="4" t="s">
        <v>110</v>
      </c>
      <c r="J3" s="4" t="s">
        <v>111</v>
      </c>
      <c r="K3" s="4" t="s">
        <v>26</v>
      </c>
      <c r="L3" s="4" t="s">
        <v>27</v>
      </c>
      <c r="M3" s="4" t="s">
        <v>28</v>
      </c>
      <c r="N3" s="4" t="s">
        <v>112</v>
      </c>
      <c r="O3" s="4" t="s">
        <v>113</v>
      </c>
      <c r="P3" s="4" t="s">
        <v>176</v>
      </c>
      <c r="Q3" s="4" t="s">
        <v>115</v>
      </c>
      <c r="R3" s="4" t="s">
        <v>116</v>
      </c>
      <c r="S3" s="4" t="s">
        <v>29</v>
      </c>
      <c r="T3" s="4" t="s">
        <v>177</v>
      </c>
      <c r="U3" s="4" t="s">
        <v>118</v>
      </c>
      <c r="V3" s="4" t="s">
        <v>119</v>
      </c>
      <c r="W3" s="4" t="s">
        <v>181</v>
      </c>
      <c r="X3" s="4" t="s">
        <v>178</v>
      </c>
      <c r="Y3" s="179"/>
      <c r="Z3" s="207"/>
      <c r="AA3" s="209"/>
    </row>
    <row r="4" ht="19.5" customHeight="1">
      <c r="A4" s="4" t="s">
        <v>42</v>
      </c>
      <c r="B4" s="42">
        <v>14.0</v>
      </c>
      <c r="C4" s="164">
        <f t="array" ref="C4">F4/E4</f>
        <v>0.15</v>
      </c>
      <c r="D4" s="42">
        <v>24.0</v>
      </c>
      <c r="E4" s="42">
        <v>20.0</v>
      </c>
      <c r="F4" s="42">
        <v>3.0</v>
      </c>
      <c r="G4" s="42">
        <v>2.0</v>
      </c>
      <c r="H4" s="42">
        <v>0.0</v>
      </c>
      <c r="I4" s="42">
        <v>1.0</v>
      </c>
      <c r="J4" s="42">
        <v>0.0</v>
      </c>
      <c r="K4" s="42">
        <v>8.0</v>
      </c>
      <c r="L4" s="42">
        <v>4.0</v>
      </c>
      <c r="M4" s="42">
        <v>9.0</v>
      </c>
      <c r="N4" s="42">
        <v>4.0</v>
      </c>
      <c r="O4" s="42">
        <v>10.0</v>
      </c>
      <c r="P4" s="169">
        <f t="array" ref="P4">O4/D4</f>
        <v>0.4166666667</v>
      </c>
      <c r="Q4" s="45">
        <f t="array" ref="Q4">(G4*1+H4*2+I4*3+J4*4)/E4</f>
        <v>0.25</v>
      </c>
      <c r="R4" s="45">
        <f t="array" ref="R4">(F4+N4)/D4</f>
        <v>0.2916666667</v>
      </c>
      <c r="S4" s="47">
        <f t="array" ref="S4">R4+Q4</f>
        <v>0.5416666667</v>
      </c>
      <c r="T4" s="170">
        <f t="array" ref="T4">O4/(D4-(F4+N4))</f>
        <v>0.5882352941</v>
      </c>
      <c r="U4" s="49">
        <f t="array" ref="U4">RANK(R4,$R$4:$R$23)</f>
        <v>20</v>
      </c>
      <c r="V4" s="50">
        <f t="array" ref="V4">RANK(S4,$S$4:$S$23)</f>
        <v>20</v>
      </c>
      <c r="W4" s="42">
        <v>1.0</v>
      </c>
      <c r="X4" s="167">
        <f t="array" ref="X4">RANK(C4,$C$4:$C$23)</f>
        <v>17</v>
      </c>
      <c r="Y4" s="210"/>
      <c r="Z4" s="211">
        <f t="array" ref="Z4">N4/D4</f>
        <v>0.1666666667</v>
      </c>
      <c r="AA4" s="50">
        <f t="array" ref="AA4">RANK(Z4,$Z$4:$Z$23)</f>
        <v>13</v>
      </c>
    </row>
    <row r="5" ht="19.5" customHeight="1">
      <c r="A5" s="4" t="s">
        <v>54</v>
      </c>
      <c r="B5" s="42">
        <v>10.0</v>
      </c>
      <c r="C5" s="164">
        <f t="array" ref="C5">F5/E5</f>
        <v>0.1428571429</v>
      </c>
      <c r="D5" s="42">
        <v>21.0</v>
      </c>
      <c r="E5" s="42">
        <v>14.0</v>
      </c>
      <c r="F5" s="42">
        <v>2.0</v>
      </c>
      <c r="G5" s="42">
        <v>0.0</v>
      </c>
      <c r="H5" s="42">
        <v>2.0</v>
      </c>
      <c r="I5" s="42">
        <v>0.0</v>
      </c>
      <c r="J5" s="42">
        <v>0.0</v>
      </c>
      <c r="K5" s="42">
        <v>6.0</v>
      </c>
      <c r="L5" s="42">
        <v>2.0</v>
      </c>
      <c r="M5" s="42">
        <v>3.0</v>
      </c>
      <c r="N5" s="42">
        <v>7.0</v>
      </c>
      <c r="O5" s="42">
        <v>10.0</v>
      </c>
      <c r="P5" s="169">
        <f t="array" ref="P5">O5/D5</f>
        <v>0.4761904762</v>
      </c>
      <c r="Q5" s="45">
        <f t="array" ref="Q5">(G5*1+H5*2+I5*3+J5*4)/E5</f>
        <v>0.2857142857</v>
      </c>
      <c r="R5" s="45">
        <f t="array" ref="R5">(F5+N5)/D5</f>
        <v>0.4285714286</v>
      </c>
      <c r="S5" s="47">
        <f t="array" ref="S5">R5+Q5</f>
        <v>0.7142857143</v>
      </c>
      <c r="T5" s="170">
        <f t="array" ref="T5">O5/(D5-(F5+N5))</f>
        <v>0.8333333333</v>
      </c>
      <c r="U5" s="49">
        <f t="array" ref="U5">RANK(R5,$R$4:$R$23)</f>
        <v>16</v>
      </c>
      <c r="V5" s="50">
        <f t="array" ref="V5">RANK(S5,$S$4:$S$23)</f>
        <v>15</v>
      </c>
      <c r="W5" s="42">
        <v>1.0</v>
      </c>
      <c r="X5" s="167">
        <f t="array" ref="X5">RANK(C5,$C$4:$C$23)</f>
        <v>18</v>
      </c>
      <c r="Y5" s="210"/>
      <c r="Z5" s="211">
        <f t="array" ref="Z5">N5/D5</f>
        <v>0.3333333333</v>
      </c>
      <c r="AA5" s="50">
        <f t="array" ref="AA5">RANK(Z5,$Z$4:$Z$23)</f>
        <v>3</v>
      </c>
    </row>
    <row r="6" ht="19.5" customHeight="1">
      <c r="A6" s="4" t="s">
        <v>41</v>
      </c>
      <c r="B6" s="42">
        <v>23.0</v>
      </c>
      <c r="C6" s="164">
        <f t="array" ref="C6">F6/E6</f>
        <v>0.5714285714</v>
      </c>
      <c r="D6" s="42">
        <v>72.0</v>
      </c>
      <c r="E6" s="42">
        <v>63.0</v>
      </c>
      <c r="F6" s="42">
        <v>36.0</v>
      </c>
      <c r="G6" s="42">
        <v>26.0</v>
      </c>
      <c r="H6" s="42">
        <v>7.0</v>
      </c>
      <c r="I6" s="42">
        <v>2.0</v>
      </c>
      <c r="J6" s="42">
        <v>1.0</v>
      </c>
      <c r="K6" s="42">
        <v>22.0</v>
      </c>
      <c r="L6" s="42">
        <v>32.0</v>
      </c>
      <c r="M6" s="42">
        <v>15.0</v>
      </c>
      <c r="N6" s="42">
        <v>9.0</v>
      </c>
      <c r="O6" s="42">
        <v>4.0</v>
      </c>
      <c r="P6" s="165">
        <f t="array" ref="P6">O6/D6</f>
        <v>0.05555555556</v>
      </c>
      <c r="Q6" s="45">
        <f t="array" ref="Q6">(G6*1+H6*2+I6*3+J6*4)/E6</f>
        <v>0.7936507937</v>
      </c>
      <c r="R6" s="45">
        <f t="array" ref="R6">(F6+N6)/D6</f>
        <v>0.625</v>
      </c>
      <c r="S6" s="47">
        <f t="array" ref="S6">R6+Q6</f>
        <v>1.418650794</v>
      </c>
      <c r="T6" s="166">
        <f t="array" ref="T6">O6/(D6-(F6+N6))</f>
        <v>0.1481481481</v>
      </c>
      <c r="U6" s="49">
        <f t="array" ref="U6">RANK(R6,$R$4:$R$23)</f>
        <v>1</v>
      </c>
      <c r="V6" s="50">
        <f t="array" ref="V6">RANK(S6,$S$4:$S$23)</f>
        <v>1</v>
      </c>
      <c r="W6" s="42">
        <v>5.0</v>
      </c>
      <c r="X6" s="167">
        <f t="array" ref="X6">RANK(C6,$C$4:$C$23)</f>
        <v>1</v>
      </c>
      <c r="Y6" s="210"/>
      <c r="Z6" s="211">
        <f t="array" ref="Z6">N6/D6</f>
        <v>0.125</v>
      </c>
      <c r="AA6" s="50">
        <f t="array" ref="AA6">RANK(Z6,$Z$4:$Z$23)</f>
        <v>15</v>
      </c>
    </row>
    <row r="7" ht="19.5" customHeight="1">
      <c r="A7" s="4" t="s">
        <v>55</v>
      </c>
      <c r="B7" s="42">
        <v>3.0</v>
      </c>
      <c r="C7" s="164">
        <f t="array" ref="C7">F7/E7</f>
        <v>0</v>
      </c>
      <c r="D7" s="42">
        <v>7.0</v>
      </c>
      <c r="E7" s="42">
        <v>3.0</v>
      </c>
      <c r="F7" s="42">
        <v>0.0</v>
      </c>
      <c r="G7" s="42">
        <v>0.0</v>
      </c>
      <c r="H7" s="42">
        <v>0.0</v>
      </c>
      <c r="I7" s="42">
        <v>0.0</v>
      </c>
      <c r="J7" s="42">
        <v>0.0</v>
      </c>
      <c r="K7" s="42">
        <v>4.0</v>
      </c>
      <c r="L7" s="42">
        <v>3.0</v>
      </c>
      <c r="M7" s="42">
        <v>1.0</v>
      </c>
      <c r="N7" s="42">
        <v>4.0</v>
      </c>
      <c r="O7" s="42">
        <v>2.0</v>
      </c>
      <c r="P7" s="165">
        <f t="array" ref="P7">O7/D7</f>
        <v>0.2857142857</v>
      </c>
      <c r="Q7" s="45">
        <f t="array" ref="Q7">(G7*1+H7*2+I7*3+J7*4)/E7</f>
        <v>0</v>
      </c>
      <c r="R7" s="45">
        <f t="array" ref="R7">(F7+N7)/D7</f>
        <v>0.5714285714</v>
      </c>
      <c r="S7" s="47">
        <f t="array" ref="S7">R7+Q7</f>
        <v>0.5714285714</v>
      </c>
      <c r="T7" s="170">
        <f t="array" ref="T7">O7/(D7-(F7+N7))</f>
        <v>0.6666666667</v>
      </c>
      <c r="U7" s="49">
        <f t="array" ref="U7">RANK(R7,$R$4:$R$23)</f>
        <v>5</v>
      </c>
      <c r="V7" s="50">
        <f t="array" ref="V7">RANK(S7,$S$4:$S$23)</f>
        <v>18</v>
      </c>
      <c r="W7" s="42">
        <v>0.0</v>
      </c>
      <c r="X7" s="167">
        <f t="array" ref="X7">RANK(C7,$C$4:$C$23)</f>
        <v>20</v>
      </c>
      <c r="Y7" s="210"/>
      <c r="Z7" s="211">
        <f t="array" ref="Z7">N7/D7</f>
        <v>0.5714285714</v>
      </c>
      <c r="AA7" s="50">
        <f t="array" ref="AA7">RANK(Z7,$Z$4:$Z$23)</f>
        <v>1</v>
      </c>
    </row>
    <row r="8" ht="19.5" customHeight="1">
      <c r="A8" s="4" t="s">
        <v>43</v>
      </c>
      <c r="B8" s="42">
        <v>14.0</v>
      </c>
      <c r="C8" s="164">
        <f t="array" ref="C8">F8/E8</f>
        <v>0.36</v>
      </c>
      <c r="D8" s="42">
        <v>37.0</v>
      </c>
      <c r="E8" s="42">
        <v>25.0</v>
      </c>
      <c r="F8" s="42">
        <v>9.0</v>
      </c>
      <c r="G8" s="42">
        <v>6.0</v>
      </c>
      <c r="H8" s="42">
        <v>2.0</v>
      </c>
      <c r="I8" s="42">
        <v>0.0</v>
      </c>
      <c r="J8" s="42">
        <v>1.0</v>
      </c>
      <c r="K8" s="42">
        <v>13.0</v>
      </c>
      <c r="L8" s="42">
        <v>9.0</v>
      </c>
      <c r="M8" s="42">
        <v>6.0</v>
      </c>
      <c r="N8" s="42">
        <v>12.0</v>
      </c>
      <c r="O8" s="42">
        <v>9.0</v>
      </c>
      <c r="P8" s="165">
        <f t="array" ref="P8">O8/D8</f>
        <v>0.2432432432</v>
      </c>
      <c r="Q8" s="45">
        <f t="array" ref="Q8">(G8*1+H8*2+I8*3+J8*4)/E8</f>
        <v>0.56</v>
      </c>
      <c r="R8" s="45">
        <f t="array" ref="R8">(F8+N8)/D8</f>
        <v>0.5675675676</v>
      </c>
      <c r="S8" s="47">
        <f t="array" ref="S8">R8+Q8</f>
        <v>1.127567568</v>
      </c>
      <c r="T8" s="170">
        <f t="array" ref="T8">O8/(D8-(F8+N8))</f>
        <v>0.5625</v>
      </c>
      <c r="U8" s="49">
        <f t="array" ref="U8">RANK(R8,$R$4:$R$23)</f>
        <v>6</v>
      </c>
      <c r="V8" s="50">
        <f t="array" ref="V8">RANK(S8,$S$4:$S$23)</f>
        <v>5</v>
      </c>
      <c r="W8" s="42">
        <v>0.0</v>
      </c>
      <c r="X8" s="167">
        <f t="array" ref="X8">RANK(C8,$C$4:$C$23)</f>
        <v>7</v>
      </c>
      <c r="Y8" s="210"/>
      <c r="Z8" s="211">
        <f t="array" ref="Z8">N8/D8</f>
        <v>0.3243243243</v>
      </c>
      <c r="AA8" s="50">
        <f t="array" ref="AA8">RANK(Z8,$Z$4:$Z$23)</f>
        <v>4</v>
      </c>
    </row>
    <row r="9" ht="19.5" customHeight="1">
      <c r="A9" s="4" t="s">
        <v>19</v>
      </c>
      <c r="B9" s="42">
        <v>5.0</v>
      </c>
      <c r="C9" s="164">
        <f t="array" ref="C9">F9/E9</f>
        <v>0.25</v>
      </c>
      <c r="D9" s="42">
        <v>10.0</v>
      </c>
      <c r="E9" s="42">
        <v>16.0</v>
      </c>
      <c r="F9" s="42">
        <v>4.0</v>
      </c>
      <c r="G9" s="42">
        <v>4.0</v>
      </c>
      <c r="H9" s="42">
        <v>0.0</v>
      </c>
      <c r="I9" s="42">
        <v>0.0</v>
      </c>
      <c r="J9" s="42">
        <v>0.0</v>
      </c>
      <c r="K9" s="42">
        <v>3.0</v>
      </c>
      <c r="L9" s="42">
        <v>2.0</v>
      </c>
      <c r="M9" s="42">
        <v>1.0</v>
      </c>
      <c r="N9" s="42">
        <v>-1.0</v>
      </c>
      <c r="O9" s="42">
        <v>1.0</v>
      </c>
      <c r="P9" s="165">
        <f t="array" ref="P9">O9/D9</f>
        <v>0.1</v>
      </c>
      <c r="Q9" s="45">
        <f t="array" ref="Q9">(G9*1+H9*2+I9*3+J9*4)/E9</f>
        <v>0.25</v>
      </c>
      <c r="R9" s="45">
        <f t="array" ref="R9">(F9+N9)/D9</f>
        <v>0.3</v>
      </c>
      <c r="S9" s="47">
        <f t="array" ref="S9">R9+Q9</f>
        <v>0.55</v>
      </c>
      <c r="T9" s="166">
        <f t="array" ref="T9">O9/(D9-(F9+N9))</f>
        <v>0.1428571429</v>
      </c>
      <c r="U9" s="49">
        <f t="array" ref="U9">RANK(R9,$R$4:$R$23)</f>
        <v>19</v>
      </c>
      <c r="V9" s="50">
        <f t="array" ref="V9">RANK(S9,$S$4:$S$23)</f>
        <v>19</v>
      </c>
      <c r="W9" s="42">
        <v>2.0</v>
      </c>
      <c r="X9" s="167">
        <f t="array" ref="X9">RANK(C9,$C$4:$C$23)</f>
        <v>15</v>
      </c>
      <c r="Y9" s="210"/>
      <c r="Z9" s="211">
        <f t="array" ref="Z9">N9/D9</f>
        <v>-0.1</v>
      </c>
      <c r="AA9" s="50">
        <f t="array" ref="AA9">RANK(Z9,$Z$4:$Z$23)</f>
        <v>20</v>
      </c>
    </row>
    <row r="10" ht="19.5" customHeight="1">
      <c r="A10" s="4" t="s">
        <v>40</v>
      </c>
      <c r="B10" s="42">
        <v>25.0</v>
      </c>
      <c r="C10" s="164">
        <f t="array" ref="C10">F10/E10</f>
        <v>0.5538461538</v>
      </c>
      <c r="D10" s="42">
        <v>74.0</v>
      </c>
      <c r="E10" s="42">
        <v>65.0</v>
      </c>
      <c r="F10" s="42">
        <v>36.0</v>
      </c>
      <c r="G10" s="42">
        <v>26.0</v>
      </c>
      <c r="H10" s="42">
        <v>5.0</v>
      </c>
      <c r="I10" s="42">
        <v>5.0</v>
      </c>
      <c r="J10" s="42">
        <v>0.0</v>
      </c>
      <c r="K10" s="42">
        <v>29.0</v>
      </c>
      <c r="L10" s="42">
        <v>23.0</v>
      </c>
      <c r="M10" s="42">
        <v>32.0</v>
      </c>
      <c r="N10" s="42">
        <v>6.0</v>
      </c>
      <c r="O10" s="42">
        <v>4.0</v>
      </c>
      <c r="P10" s="165">
        <f t="array" ref="P10">O10/D10</f>
        <v>0.05405405405</v>
      </c>
      <c r="Q10" s="45">
        <f t="array" ref="Q10">(G10*1+H10*2+I10*3+J10*4)/E10</f>
        <v>0.7846153846</v>
      </c>
      <c r="R10" s="45">
        <f t="array" ref="R10">(F10+N10)/D10</f>
        <v>0.5675675676</v>
      </c>
      <c r="S10" s="47">
        <f t="array" ref="S10">R10+Q10</f>
        <v>1.352182952</v>
      </c>
      <c r="T10" s="166">
        <f t="array" ref="T10">O10/(D10-(F10+N10))</f>
        <v>0.125</v>
      </c>
      <c r="U10" s="49">
        <f t="array" ref="U10">RANK(R10,$R$4:$R$23)</f>
        <v>6</v>
      </c>
      <c r="V10" s="50">
        <f t="array" ref="V10">RANK(S10,$S$4:$S$23)</f>
        <v>3</v>
      </c>
      <c r="W10" s="42">
        <v>2.0</v>
      </c>
      <c r="X10" s="167">
        <f t="array" ref="X10">RANK(C10,$C$4:$C$23)</f>
        <v>2</v>
      </c>
      <c r="Y10" s="210"/>
      <c r="Z10" s="211">
        <f t="array" ref="Z10">N10/D10</f>
        <v>0.08108108108</v>
      </c>
      <c r="AA10" s="50">
        <f t="array" ref="AA10">RANK(Z10,$Z$4:$Z$23)</f>
        <v>18</v>
      </c>
    </row>
    <row r="11" ht="19.5" customHeight="1">
      <c r="A11" s="4" t="s">
        <v>44</v>
      </c>
      <c r="B11" s="42">
        <v>18.0</v>
      </c>
      <c r="C11" s="164">
        <f t="array" ref="C11">F11/E11</f>
        <v>0.275862069</v>
      </c>
      <c r="D11" s="42">
        <v>33.0</v>
      </c>
      <c r="E11" s="42">
        <v>29.0</v>
      </c>
      <c r="F11" s="42">
        <v>8.0</v>
      </c>
      <c r="G11" s="42">
        <v>7.0</v>
      </c>
      <c r="H11" s="42">
        <v>1.0</v>
      </c>
      <c r="I11" s="42">
        <v>0.0</v>
      </c>
      <c r="J11" s="42">
        <v>0.0</v>
      </c>
      <c r="K11" s="42">
        <v>10.0</v>
      </c>
      <c r="L11" s="42">
        <v>6.0</v>
      </c>
      <c r="M11" s="42">
        <v>7.0</v>
      </c>
      <c r="N11" s="42">
        <v>4.0</v>
      </c>
      <c r="O11" s="42">
        <v>6.0</v>
      </c>
      <c r="P11" s="165">
        <f t="array" ref="P11">O11/D11</f>
        <v>0.1818181818</v>
      </c>
      <c r="Q11" s="45">
        <f t="array" ref="Q11">(G11*1+H11*2+I11*3+J11*4)/E11</f>
        <v>0.3103448276</v>
      </c>
      <c r="R11" s="45">
        <f t="array" ref="R11">(F11+N11)/D11</f>
        <v>0.3636363636</v>
      </c>
      <c r="S11" s="47">
        <f t="array" ref="S11">R11+Q11</f>
        <v>0.6739811912</v>
      </c>
      <c r="T11" s="166">
        <f t="array" ref="T11">O11/(D11-(F11+N11))</f>
        <v>0.2857142857</v>
      </c>
      <c r="U11" s="49">
        <f t="array" ref="U11">RANK(R11,$R$4:$R$23)</f>
        <v>17</v>
      </c>
      <c r="V11" s="50">
        <f t="array" ref="V11">RANK(S11,$S$4:$S$23)</f>
        <v>17</v>
      </c>
      <c r="W11" s="42">
        <v>2.0</v>
      </c>
      <c r="X11" s="167">
        <f t="array" ref="X11">RANK(C11,$C$4:$C$23)</f>
        <v>14</v>
      </c>
      <c r="Y11" s="210"/>
      <c r="Z11" s="211">
        <f t="array" ref="Z11">N11/D11</f>
        <v>0.1212121212</v>
      </c>
      <c r="AA11" s="50">
        <f t="array" ref="AA11">RANK(Z11,$Z$4:$Z$23)</f>
        <v>16</v>
      </c>
    </row>
    <row r="12" ht="19.5" customHeight="1">
      <c r="A12" s="4" t="s">
        <v>46</v>
      </c>
      <c r="B12" s="42">
        <v>15.0</v>
      </c>
      <c r="C12" s="164">
        <f t="array" ref="C12">F12/E12</f>
        <v>0.35</v>
      </c>
      <c r="D12" s="42">
        <v>32.0</v>
      </c>
      <c r="E12" s="42">
        <v>20.0</v>
      </c>
      <c r="F12" s="42">
        <v>7.0</v>
      </c>
      <c r="G12" s="42">
        <v>6.0</v>
      </c>
      <c r="H12" s="42">
        <v>1.0</v>
      </c>
      <c r="I12" s="42">
        <v>0.0</v>
      </c>
      <c r="J12" s="42">
        <v>0.0</v>
      </c>
      <c r="K12" s="42">
        <v>15.0</v>
      </c>
      <c r="L12" s="42">
        <v>4.0</v>
      </c>
      <c r="M12" s="42">
        <v>10.0</v>
      </c>
      <c r="N12" s="42">
        <v>8.0</v>
      </c>
      <c r="O12" s="42">
        <v>1.0</v>
      </c>
      <c r="P12" s="165">
        <f t="array" ref="P12">O12/D12</f>
        <v>0.03125</v>
      </c>
      <c r="Q12" s="45">
        <f t="array" ref="Q12">(G12*1+H12*2+I12*3+J12*4)/E12</f>
        <v>0.4</v>
      </c>
      <c r="R12" s="45">
        <f t="array" ref="R12">(F12+N12)/D12</f>
        <v>0.46875</v>
      </c>
      <c r="S12" s="47">
        <f t="array" ref="S12">R12+Q12</f>
        <v>0.86875</v>
      </c>
      <c r="T12" s="166">
        <f t="array" ref="T12">O12/(D12-(F12+N12))</f>
        <v>0.05882352941</v>
      </c>
      <c r="U12" s="49">
        <f t="array" ref="U12">RANK(R12,$R$4:$R$23)</f>
        <v>11</v>
      </c>
      <c r="V12" s="50">
        <f t="array" ref="V12">RANK(S12,$S$4:$S$23)</f>
        <v>11</v>
      </c>
      <c r="W12" s="42">
        <v>1.0</v>
      </c>
      <c r="X12" s="167">
        <f t="array" ref="X12">RANK(C12,$C$4:$C$23)</f>
        <v>9</v>
      </c>
      <c r="Y12" s="210"/>
      <c r="Z12" s="211">
        <f t="array" ref="Z12">N12/D12</f>
        <v>0.25</v>
      </c>
      <c r="AA12" s="50">
        <f t="array" ref="AA12">RANK(Z12,$Z$4:$Z$23)</f>
        <v>7</v>
      </c>
    </row>
    <row r="13" ht="19.5" customHeight="1">
      <c r="A13" s="4" t="s">
        <v>20</v>
      </c>
      <c r="B13" s="42">
        <v>23.0</v>
      </c>
      <c r="C13" s="164">
        <f t="array" ref="C13">F13/E13</f>
        <v>0.4807692308</v>
      </c>
      <c r="D13" s="42">
        <v>67.0</v>
      </c>
      <c r="E13" s="42">
        <v>52.0</v>
      </c>
      <c r="F13" s="42">
        <v>25.0</v>
      </c>
      <c r="G13" s="42">
        <v>17.0</v>
      </c>
      <c r="H13" s="42">
        <v>7.0</v>
      </c>
      <c r="I13" s="42">
        <v>1.0</v>
      </c>
      <c r="J13" s="42">
        <v>0.0</v>
      </c>
      <c r="K13" s="42">
        <v>22.0</v>
      </c>
      <c r="L13" s="42">
        <v>19.0</v>
      </c>
      <c r="M13" s="42">
        <v>11.0</v>
      </c>
      <c r="N13" s="42">
        <v>15.0</v>
      </c>
      <c r="O13" s="42">
        <v>0.0</v>
      </c>
      <c r="P13" s="165">
        <f t="array" ref="P13">O13/D13</f>
        <v>0</v>
      </c>
      <c r="Q13" s="45">
        <f t="array" ref="Q13">(G13*1+H13*2+I13*3+J13*4)/E13</f>
        <v>0.6538461538</v>
      </c>
      <c r="R13" s="45">
        <f t="array" ref="R13">(F13+N13)/D13</f>
        <v>0.5970149254</v>
      </c>
      <c r="S13" s="47">
        <f t="array" ref="S13">R13+Q13</f>
        <v>1.250861079</v>
      </c>
      <c r="T13" s="166">
        <f t="array" ref="T13">O13/(D13-(F13+N13))</f>
        <v>0</v>
      </c>
      <c r="U13" s="49">
        <f t="array" ref="U13">RANK(R13,$R$4:$R$23)</f>
        <v>3</v>
      </c>
      <c r="V13" s="50">
        <f t="array" ref="V13">RANK(S13,$S$4:$S$23)</f>
        <v>4</v>
      </c>
      <c r="W13" s="42">
        <v>3.0</v>
      </c>
      <c r="X13" s="167">
        <f t="array" ref="X13">RANK(C13,$C$4:$C$23)</f>
        <v>4</v>
      </c>
      <c r="Y13" s="210"/>
      <c r="Z13" s="211">
        <f t="array" ref="Z13">N13/D13</f>
        <v>0.223880597</v>
      </c>
      <c r="AA13" s="50">
        <f t="array" ref="AA13">RANK(Z13,$Z$4:$Z$23)</f>
        <v>9</v>
      </c>
    </row>
    <row r="14" ht="19.5" customHeight="1">
      <c r="A14" s="4" t="s">
        <v>48</v>
      </c>
      <c r="B14" s="42">
        <v>27.0</v>
      </c>
      <c r="C14" s="164">
        <f t="array" ref="C14">F14/E14</f>
        <v>0.2340425532</v>
      </c>
      <c r="D14" s="42">
        <v>66.0</v>
      </c>
      <c r="E14" s="42">
        <v>47.0</v>
      </c>
      <c r="F14" s="42">
        <v>11.0</v>
      </c>
      <c r="G14" s="42">
        <v>8.0</v>
      </c>
      <c r="H14" s="42">
        <v>3.0</v>
      </c>
      <c r="I14" s="42">
        <v>0.0</v>
      </c>
      <c r="J14" s="42">
        <v>0.0</v>
      </c>
      <c r="K14" s="42">
        <v>15.0</v>
      </c>
      <c r="L14" s="42">
        <v>13.0</v>
      </c>
      <c r="M14" s="42">
        <v>13.0</v>
      </c>
      <c r="N14" s="42">
        <v>18.0</v>
      </c>
      <c r="O14" s="42">
        <v>25.0</v>
      </c>
      <c r="P14" s="169">
        <f t="array" ref="P14">O14/D14</f>
        <v>0.3787878788</v>
      </c>
      <c r="Q14" s="45">
        <f t="array" ref="Q14">(G14*1+H14*2+I14*3+J14*4)/E14</f>
        <v>0.2978723404</v>
      </c>
      <c r="R14" s="45">
        <f t="array" ref="R14">(F14+N14)/D14</f>
        <v>0.4393939394</v>
      </c>
      <c r="S14" s="47">
        <f t="array" ref="S14">R14+Q14</f>
        <v>0.7372662798</v>
      </c>
      <c r="T14" s="170">
        <f t="array" ref="T14">O14/(D14-(F14+N14))</f>
        <v>0.6756756757</v>
      </c>
      <c r="U14" s="49">
        <f t="array" ref="U14">RANK(R14,$R$4:$R$23)</f>
        <v>13</v>
      </c>
      <c r="V14" s="50">
        <f t="array" ref="V14">RANK(S14,$S$4:$S$23)</f>
        <v>14</v>
      </c>
      <c r="W14" s="42">
        <v>10.0</v>
      </c>
      <c r="X14" s="167">
        <f t="array" ref="X14">RANK(C14,$C$4:$C$23)</f>
        <v>16</v>
      </c>
      <c r="Y14" s="210"/>
      <c r="Z14" s="211">
        <f t="array" ref="Z14">N14/D14</f>
        <v>0.2727272727</v>
      </c>
      <c r="AA14" s="50">
        <f t="array" ref="AA14">RANK(Z14,$Z$4:$Z$23)</f>
        <v>6</v>
      </c>
    </row>
    <row r="15" ht="19.5" customHeight="1">
      <c r="A15" s="4" t="s">
        <v>22</v>
      </c>
      <c r="B15" s="42">
        <v>22.0</v>
      </c>
      <c r="C15" s="164">
        <f t="array" ref="C15">F15/E15</f>
        <v>0.3409090909</v>
      </c>
      <c r="D15" s="42">
        <v>47.0</v>
      </c>
      <c r="E15" s="42">
        <v>44.0</v>
      </c>
      <c r="F15" s="42">
        <v>15.0</v>
      </c>
      <c r="G15" s="42">
        <v>12.0</v>
      </c>
      <c r="H15" s="42">
        <v>3.0</v>
      </c>
      <c r="I15" s="42">
        <v>0.0</v>
      </c>
      <c r="J15" s="42">
        <v>0.0</v>
      </c>
      <c r="K15" s="42">
        <v>13.0</v>
      </c>
      <c r="L15" s="42">
        <v>16.0</v>
      </c>
      <c r="M15" s="42">
        <v>8.0</v>
      </c>
      <c r="N15" s="42">
        <v>2.0</v>
      </c>
      <c r="O15" s="42">
        <v>10.0</v>
      </c>
      <c r="P15" s="165">
        <f t="array" ref="P15">O15/D15</f>
        <v>0.2127659574</v>
      </c>
      <c r="Q15" s="45">
        <f t="array" ref="Q15">(G15*1+H15*2+I15*3+J15*4)/E15</f>
        <v>0.4090909091</v>
      </c>
      <c r="R15" s="45">
        <f t="array" ref="R15">(F15+N15)/D15</f>
        <v>0.3617021277</v>
      </c>
      <c r="S15" s="47">
        <f t="array" ref="S15">R15+Q15</f>
        <v>0.7707930368</v>
      </c>
      <c r="T15" s="166">
        <f t="array" ref="T15">O15/(D15-(F15+N15))</f>
        <v>0.3333333333</v>
      </c>
      <c r="U15" s="49">
        <f t="array" ref="U15">RANK(R15,$R$4:$R$23)</f>
        <v>18</v>
      </c>
      <c r="V15" s="50">
        <f t="array" ref="V15">RANK(S15,$S$4:$S$23)</f>
        <v>13</v>
      </c>
      <c r="W15" s="42">
        <v>1.0</v>
      </c>
      <c r="X15" s="167">
        <f t="array" ref="X15">RANK(C15,$C$4:$C$23)</f>
        <v>10</v>
      </c>
      <c r="Y15" s="210"/>
      <c r="Z15" s="211">
        <f t="array" ref="Z15">N15/D15</f>
        <v>0.04255319149</v>
      </c>
      <c r="AA15" s="50">
        <f t="array" ref="AA15">RANK(Z15,$Z$4:$Z$23)</f>
        <v>19</v>
      </c>
    </row>
    <row r="16" ht="19.5" customHeight="1">
      <c r="A16" s="4" t="s">
        <v>23</v>
      </c>
      <c r="B16" s="42">
        <v>24.0</v>
      </c>
      <c r="C16" s="164">
        <f t="array" ref="C16">F16/E16</f>
        <v>0.3965517241</v>
      </c>
      <c r="D16" s="42">
        <v>76.0</v>
      </c>
      <c r="E16" s="42">
        <v>58.0</v>
      </c>
      <c r="F16" s="42">
        <v>23.0</v>
      </c>
      <c r="G16" s="42">
        <v>17.0</v>
      </c>
      <c r="H16" s="42">
        <v>2.0</v>
      </c>
      <c r="I16" s="42">
        <v>4.0</v>
      </c>
      <c r="J16" s="42">
        <v>0.0</v>
      </c>
      <c r="K16" s="42">
        <v>24.0</v>
      </c>
      <c r="L16" s="42">
        <v>12.0</v>
      </c>
      <c r="M16" s="42">
        <v>23.0</v>
      </c>
      <c r="N16" s="42">
        <v>17.0</v>
      </c>
      <c r="O16" s="42">
        <v>9.0</v>
      </c>
      <c r="P16" s="165">
        <f t="array" ref="P16">O16/D16</f>
        <v>0.1184210526</v>
      </c>
      <c r="Q16" s="45">
        <f t="array" ref="Q16">(G16*1+H16*2+I16*3+J16*4)/E16</f>
        <v>0.5689655172</v>
      </c>
      <c r="R16" s="45">
        <f t="array" ref="R16">(F16+N16)/D16</f>
        <v>0.5263157895</v>
      </c>
      <c r="S16" s="47">
        <f t="array" ref="S16">R16+Q16</f>
        <v>1.095281307</v>
      </c>
      <c r="T16" s="166">
        <f t="array" ref="T16">O16/(D16-(F16+N16))</f>
        <v>0.25</v>
      </c>
      <c r="U16" s="49">
        <f t="array" ref="U16">RANK(R16,$R$4:$R$23)</f>
        <v>8</v>
      </c>
      <c r="V16" s="50">
        <f t="array" ref="V16">RANK(S16,$S$4:$S$23)</f>
        <v>6</v>
      </c>
      <c r="W16" s="42">
        <v>5.0</v>
      </c>
      <c r="X16" s="167">
        <f t="array" ref="X16">RANK(C16,$C$4:$C$23)</f>
        <v>5</v>
      </c>
      <c r="Y16" s="210"/>
      <c r="Z16" s="211">
        <f t="array" ref="Z16">N16/D16</f>
        <v>0.2236842105</v>
      </c>
      <c r="AA16" s="50">
        <f t="array" ref="AA16">RANK(Z16,$Z$4:$Z$23)</f>
        <v>10</v>
      </c>
    </row>
    <row r="17" ht="19.5" customHeight="1">
      <c r="A17" s="4" t="s">
        <v>47</v>
      </c>
      <c r="B17" s="42">
        <v>25.0</v>
      </c>
      <c r="C17" s="164">
        <f t="array" ref="C17">F17/E17</f>
        <v>0.3695652174</v>
      </c>
      <c r="D17" s="42">
        <v>53.0</v>
      </c>
      <c r="E17" s="42">
        <v>46.0</v>
      </c>
      <c r="F17" s="42">
        <v>17.0</v>
      </c>
      <c r="G17" s="42">
        <v>12.0</v>
      </c>
      <c r="H17" s="42">
        <v>5.0</v>
      </c>
      <c r="I17" s="42">
        <v>0.0</v>
      </c>
      <c r="J17" s="42">
        <v>0.0</v>
      </c>
      <c r="K17" s="42">
        <v>13.0</v>
      </c>
      <c r="L17" s="42">
        <v>8.0</v>
      </c>
      <c r="M17" s="42">
        <v>6.0</v>
      </c>
      <c r="N17" s="42">
        <v>6.0</v>
      </c>
      <c r="O17" s="42">
        <v>7.0</v>
      </c>
      <c r="P17" s="165">
        <f t="array" ref="P17">O17/D17</f>
        <v>0.1320754717</v>
      </c>
      <c r="Q17" s="45">
        <f t="array" ref="Q17">(G17*1+H17*2+I17*3+J17*4)/E17</f>
        <v>0.4782608696</v>
      </c>
      <c r="R17" s="45">
        <f t="array" ref="R17">(F17+N17)/D17</f>
        <v>0.4339622642</v>
      </c>
      <c r="S17" s="47">
        <f t="array" ref="S17">R17+Q17</f>
        <v>0.9122231337</v>
      </c>
      <c r="T17" s="166">
        <f t="array" ref="T17">O17/(D17-(F17+N17))</f>
        <v>0.2333333333</v>
      </c>
      <c r="U17" s="49">
        <f t="array" ref="U17">RANK(R17,$R$4:$R$23)</f>
        <v>14</v>
      </c>
      <c r="V17" s="50">
        <f t="array" ref="V17">RANK(S17,$S$4:$S$23)</f>
        <v>8</v>
      </c>
      <c r="W17" s="42">
        <v>5.0</v>
      </c>
      <c r="X17" s="167">
        <f t="array" ref="X17">RANK(C17,$C$4:$C$23)</f>
        <v>6</v>
      </c>
      <c r="Y17" s="210"/>
      <c r="Z17" s="211">
        <f t="array" ref="Z17">N17/D17</f>
        <v>0.1132075472</v>
      </c>
      <c r="AA17" s="50">
        <f t="array" ref="AA17">RANK(Z17,$Z$4:$Z$23)</f>
        <v>17</v>
      </c>
    </row>
    <row r="18" ht="19.5" customHeight="1">
      <c r="A18" s="4" t="s">
        <v>49</v>
      </c>
      <c r="B18" s="42">
        <v>15.0</v>
      </c>
      <c r="C18" s="164">
        <f t="array" ref="C18">F18/E18</f>
        <v>0.3225806452</v>
      </c>
      <c r="D18" s="42">
        <v>40.0</v>
      </c>
      <c r="E18" s="42">
        <v>31.0</v>
      </c>
      <c r="F18" s="42">
        <v>10.0</v>
      </c>
      <c r="G18" s="42">
        <v>9.0</v>
      </c>
      <c r="H18" s="42">
        <v>0.0</v>
      </c>
      <c r="I18" s="42">
        <v>0.0</v>
      </c>
      <c r="J18" s="42">
        <v>1.0</v>
      </c>
      <c r="K18" s="42">
        <v>9.0</v>
      </c>
      <c r="L18" s="42">
        <v>11.0</v>
      </c>
      <c r="M18" s="42">
        <v>0.0</v>
      </c>
      <c r="N18" s="42">
        <v>8.0</v>
      </c>
      <c r="O18" s="42">
        <v>6.0</v>
      </c>
      <c r="P18" s="165">
        <f t="array" ref="P18">O18/D18</f>
        <v>0.15</v>
      </c>
      <c r="Q18" s="45">
        <f t="array" ref="Q18">(G18*1+H18*2+I18*3+J18*4)/E18</f>
        <v>0.4193548387</v>
      </c>
      <c r="R18" s="45">
        <f t="array" ref="R18">(F18+N18)/D18</f>
        <v>0.45</v>
      </c>
      <c r="S18" s="47">
        <f t="array" ref="S18">R18+Q18</f>
        <v>0.8693548387</v>
      </c>
      <c r="T18" s="166">
        <f t="array" ref="T18">O18/(D18-(F18+N18))</f>
        <v>0.2727272727</v>
      </c>
      <c r="U18" s="49">
        <f t="array" ref="U18">RANK(R18,$R$4:$R$23)</f>
        <v>12</v>
      </c>
      <c r="V18" s="50">
        <f t="array" ref="V18">RANK(S18,$S$4:$S$23)</f>
        <v>10</v>
      </c>
      <c r="W18" s="42">
        <v>0.0</v>
      </c>
      <c r="X18" s="167">
        <f t="array" ref="X18">RANK(C18,$C$4:$C$23)</f>
        <v>11</v>
      </c>
      <c r="Y18" s="210"/>
      <c r="Z18" s="211">
        <f t="array" ref="Z18">N18/D18</f>
        <v>0.2</v>
      </c>
      <c r="AA18" s="50">
        <f t="array" ref="AA18">RANK(Z18,$Z$4:$Z$23)</f>
        <v>11</v>
      </c>
    </row>
    <row r="19" ht="19.5" customHeight="1">
      <c r="A19" s="4" t="s">
        <v>24</v>
      </c>
      <c r="B19" s="42">
        <v>9.0</v>
      </c>
      <c r="C19" s="164">
        <f t="array" ref="C19">F19/E19</f>
        <v>0.125</v>
      </c>
      <c r="D19" s="42">
        <v>17.0</v>
      </c>
      <c r="E19" s="42">
        <v>8.0</v>
      </c>
      <c r="F19" s="42">
        <v>1.0</v>
      </c>
      <c r="G19" s="42">
        <v>1.0</v>
      </c>
      <c r="H19" s="42">
        <v>0.0</v>
      </c>
      <c r="I19" s="42">
        <v>0.0</v>
      </c>
      <c r="J19" s="42">
        <v>0.0</v>
      </c>
      <c r="K19" s="42">
        <v>7.0</v>
      </c>
      <c r="L19" s="42">
        <v>2.0</v>
      </c>
      <c r="M19" s="42">
        <v>5.0</v>
      </c>
      <c r="N19" s="42">
        <v>9.0</v>
      </c>
      <c r="O19" s="42">
        <v>1.0</v>
      </c>
      <c r="P19" s="165">
        <f t="array" ref="P19">O19/D19</f>
        <v>0.05882352941</v>
      </c>
      <c r="Q19" s="45">
        <f t="array" ref="Q19">(G19*1+H19*2+I19*3+J19*4)/E19</f>
        <v>0.125</v>
      </c>
      <c r="R19" s="45">
        <f t="array" ref="R19">(F19+N19)/D19</f>
        <v>0.5882352941</v>
      </c>
      <c r="S19" s="47">
        <f t="array" ref="S19">R19+Q19</f>
        <v>0.7132352941</v>
      </c>
      <c r="T19" s="166">
        <f t="array" ref="T19">O19/(D19-(F19+N19))</f>
        <v>0.1428571429</v>
      </c>
      <c r="U19" s="49">
        <f t="array" ref="U19">RANK(R19,$R$4:$R$23)</f>
        <v>4</v>
      </c>
      <c r="V19" s="50">
        <f t="array" ref="V19">RANK(S19,$S$4:$S$23)</f>
        <v>16</v>
      </c>
      <c r="W19" s="42">
        <v>3.0</v>
      </c>
      <c r="X19" s="167">
        <f t="array" ref="X19">RANK(C19,$C$4:$C$23)</f>
        <v>19</v>
      </c>
      <c r="Y19" s="210"/>
      <c r="Z19" s="211">
        <f t="array" ref="Z19">N19/D19</f>
        <v>0.5294117647</v>
      </c>
      <c r="AA19" s="50">
        <f t="array" ref="AA19">RANK(Z19,$Z$4:$Z$23)</f>
        <v>2</v>
      </c>
    </row>
    <row r="20" ht="19.5" customHeight="1">
      <c r="A20" s="4" t="s">
        <v>56</v>
      </c>
      <c r="B20" s="42">
        <v>26.0</v>
      </c>
      <c r="C20" s="164">
        <f t="array" ref="C20">F20/E20</f>
        <v>0.537037037</v>
      </c>
      <c r="D20" s="42">
        <v>63.0</v>
      </c>
      <c r="E20" s="42">
        <v>54.0</v>
      </c>
      <c r="F20" s="42">
        <v>29.0</v>
      </c>
      <c r="G20" s="42">
        <v>19.0</v>
      </c>
      <c r="H20" s="42">
        <v>9.0</v>
      </c>
      <c r="I20" s="42">
        <v>0.0</v>
      </c>
      <c r="J20" s="42">
        <v>1.0</v>
      </c>
      <c r="K20" s="42">
        <v>25.0</v>
      </c>
      <c r="L20" s="42">
        <v>26.0</v>
      </c>
      <c r="M20" s="42">
        <v>7.0</v>
      </c>
      <c r="N20" s="42">
        <v>9.0</v>
      </c>
      <c r="O20" s="42">
        <v>4.0</v>
      </c>
      <c r="P20" s="165">
        <f t="array" ref="P20">O20/D20</f>
        <v>0.06349206349</v>
      </c>
      <c r="Q20" s="45">
        <f t="array" ref="Q20">(G20*1+H20*2+I20*3+J20*4)/E20</f>
        <v>0.7592592593</v>
      </c>
      <c r="R20" s="45">
        <f t="array" ref="R20">(F20+N20)/D20</f>
        <v>0.6031746032</v>
      </c>
      <c r="S20" s="47">
        <f t="array" ref="S20">R20+Q20</f>
        <v>1.362433862</v>
      </c>
      <c r="T20" s="166">
        <f t="array" ref="T20">O20/(D20-(F20+N20))</f>
        <v>0.16</v>
      </c>
      <c r="U20" s="49">
        <f t="array" ref="U20">RANK(R20,$R$4:$R$23)</f>
        <v>2</v>
      </c>
      <c r="V20" s="50">
        <f t="array" ref="V20">RANK(S20,$S$4:$S$23)</f>
        <v>2</v>
      </c>
      <c r="W20" s="42">
        <v>5.0</v>
      </c>
      <c r="X20" s="167">
        <f t="array" ref="X20">RANK(C20,$C$4:$C$23)</f>
        <v>3</v>
      </c>
      <c r="Y20" s="210"/>
      <c r="Z20" s="211">
        <f t="array" ref="Z20">N20/D20</f>
        <v>0.1428571429</v>
      </c>
      <c r="AA20" s="50">
        <f t="array" ref="AA20">RANK(Z20,$Z$4:$Z$23)</f>
        <v>14</v>
      </c>
    </row>
    <row r="21" ht="19.5" customHeight="1">
      <c r="A21" s="4" t="s">
        <v>53</v>
      </c>
      <c r="B21" s="42">
        <v>21.0</v>
      </c>
      <c r="C21" s="164">
        <f t="array" ref="C21">F21/E21</f>
        <v>0.3513513514</v>
      </c>
      <c r="D21" s="42">
        <v>50.0</v>
      </c>
      <c r="E21" s="42">
        <v>37.0</v>
      </c>
      <c r="F21" s="42">
        <v>13.0</v>
      </c>
      <c r="G21" s="42">
        <v>9.0</v>
      </c>
      <c r="H21" s="42">
        <v>4.0</v>
      </c>
      <c r="I21" s="42">
        <v>0.0</v>
      </c>
      <c r="J21" s="42">
        <v>0.0</v>
      </c>
      <c r="K21" s="42">
        <v>12.0</v>
      </c>
      <c r="L21" s="42">
        <v>15.0</v>
      </c>
      <c r="M21" s="42">
        <v>6.0</v>
      </c>
      <c r="N21" s="42">
        <v>12.0</v>
      </c>
      <c r="O21" s="42">
        <v>13.0</v>
      </c>
      <c r="P21" s="165">
        <f t="array" ref="P21">O21/D21</f>
        <v>0.26</v>
      </c>
      <c r="Q21" s="45">
        <f t="array" ref="Q21">(G21*1+H21*2+I21*3+J21*4)/E21</f>
        <v>0.4594594595</v>
      </c>
      <c r="R21" s="45">
        <f t="array" ref="R21">(F21+N21)/D21</f>
        <v>0.5</v>
      </c>
      <c r="S21" s="47">
        <f t="array" ref="S21">R21+Q21</f>
        <v>0.9594594595</v>
      </c>
      <c r="T21" s="170">
        <f t="array" ref="T21">O21/(D21-(F21+N21))</f>
        <v>0.52</v>
      </c>
      <c r="U21" s="49">
        <f t="array" ref="U21">RANK(R21,$R$4:$R$23)</f>
        <v>9</v>
      </c>
      <c r="V21" s="50">
        <f t="array" ref="V21">RANK(S21,$S$4:$S$23)</f>
        <v>7</v>
      </c>
      <c r="W21" s="42">
        <v>0.0</v>
      </c>
      <c r="X21" s="167">
        <f t="array" ref="X21">RANK(C21,$C$4:$C$23)</f>
        <v>8</v>
      </c>
      <c r="Y21" s="210"/>
      <c r="Z21" s="211">
        <f t="array" ref="Z21">N21/D21</f>
        <v>0.24</v>
      </c>
      <c r="AA21" s="50">
        <f t="array" ref="AA21">RANK(Z21,$Z$4:$Z$23)</f>
        <v>8</v>
      </c>
    </row>
    <row r="22" ht="19.5" customHeight="1">
      <c r="A22" s="4" t="s">
        <v>21</v>
      </c>
      <c r="B22" s="42">
        <v>21.0</v>
      </c>
      <c r="C22" s="164">
        <f t="array" ref="C22">F22/E22</f>
        <v>0.3095238095</v>
      </c>
      <c r="D22" s="42">
        <v>53.0</v>
      </c>
      <c r="E22" s="42">
        <v>42.0</v>
      </c>
      <c r="F22" s="42">
        <v>13.0</v>
      </c>
      <c r="G22" s="42">
        <v>8.0</v>
      </c>
      <c r="H22" s="42">
        <v>4.0</v>
      </c>
      <c r="I22" s="42">
        <v>1.0</v>
      </c>
      <c r="J22" s="42">
        <v>0.0</v>
      </c>
      <c r="K22" s="42">
        <v>13.0</v>
      </c>
      <c r="L22" s="42">
        <v>12.0</v>
      </c>
      <c r="M22" s="42">
        <v>9.0</v>
      </c>
      <c r="N22" s="42">
        <v>10.0</v>
      </c>
      <c r="O22" s="42">
        <v>8.0</v>
      </c>
      <c r="P22" s="165">
        <f t="array" ref="P22">O22/D22</f>
        <v>0.1509433962</v>
      </c>
      <c r="Q22" s="45">
        <f t="array" ref="Q22">(G22*1+H22*2+I22*3+J22*4)/E22</f>
        <v>0.4523809524</v>
      </c>
      <c r="R22" s="45">
        <f t="array" ref="R22">(F22+N22)/D22</f>
        <v>0.4339622642</v>
      </c>
      <c r="S22" s="47">
        <f t="array" ref="S22">R22+Q22</f>
        <v>0.8863432165</v>
      </c>
      <c r="T22" s="166">
        <f t="array" ref="T22">O22/(D22-(F22+N22))</f>
        <v>0.2666666667</v>
      </c>
      <c r="U22" s="49">
        <f t="array" ref="U22">RANK(R22,$R$4:$R$23)</f>
        <v>14</v>
      </c>
      <c r="V22" s="50">
        <f t="array" ref="V22">RANK(S22,$S$4:$S$23)</f>
        <v>9</v>
      </c>
      <c r="W22" s="42">
        <v>2.0</v>
      </c>
      <c r="X22" s="167">
        <f t="array" ref="X22">RANK(C22,$C$4:$C$23)</f>
        <v>13</v>
      </c>
      <c r="Y22" s="210"/>
      <c r="Z22" s="211">
        <f t="array" ref="Z22">N22/D22</f>
        <v>0.1886792453</v>
      </c>
      <c r="AA22" s="50">
        <f t="array" ref="AA22">RANK(Z22,$Z$4:$Z$23)</f>
        <v>12</v>
      </c>
    </row>
    <row r="23" ht="19.5" customHeight="1">
      <c r="A23" s="4" t="s">
        <v>51</v>
      </c>
      <c r="B23" s="42">
        <v>13.0</v>
      </c>
      <c r="C23" s="164">
        <f t="array" ref="C23">F23/E23</f>
        <v>0.3181818182</v>
      </c>
      <c r="D23" s="42">
        <v>36.0</v>
      </c>
      <c r="E23" s="42">
        <v>22.0</v>
      </c>
      <c r="F23" s="42">
        <v>7.0</v>
      </c>
      <c r="G23" s="42">
        <v>7.0</v>
      </c>
      <c r="H23" s="42">
        <v>0.0</v>
      </c>
      <c r="I23" s="42">
        <v>0.0</v>
      </c>
      <c r="J23" s="42">
        <v>0.0</v>
      </c>
      <c r="K23" s="42">
        <v>13.0</v>
      </c>
      <c r="L23" s="42">
        <v>5.0</v>
      </c>
      <c r="M23" s="42">
        <v>2.0</v>
      </c>
      <c r="N23" s="42">
        <v>10.0</v>
      </c>
      <c r="O23" s="42">
        <v>6.0</v>
      </c>
      <c r="P23" s="165">
        <f t="array" ref="P23">O23/D23</f>
        <v>0.1666666667</v>
      </c>
      <c r="Q23" s="45">
        <f t="array" ref="Q23">(G23*1+H23*2+I23*3+J23*4)/E23</f>
        <v>0.3181818182</v>
      </c>
      <c r="R23" s="45">
        <f t="array" ref="R23">(F23+N23)/D23</f>
        <v>0.4722222222</v>
      </c>
      <c r="S23" s="47">
        <f t="array" ref="S23">R23+Q23</f>
        <v>0.7904040404</v>
      </c>
      <c r="T23" s="166">
        <f t="array" ref="T23">O23/(D23-(F23+N23))</f>
        <v>0.3157894737</v>
      </c>
      <c r="U23" s="49">
        <f t="array" ref="U23">RANK(R23,$R$4:$R$23)</f>
        <v>10</v>
      </c>
      <c r="V23" s="50">
        <f t="array" ref="V23">RANK(S23,$S$4:$S$23)</f>
        <v>12</v>
      </c>
      <c r="W23" s="42">
        <v>1.0</v>
      </c>
      <c r="X23" s="167">
        <f t="array" ref="X23">RANK(C23,$C$4:$C$23)</f>
        <v>12</v>
      </c>
      <c r="Y23" s="210"/>
      <c r="Z23" s="211">
        <f t="array" ref="Z23">N23/D23</f>
        <v>0.2777777778</v>
      </c>
      <c r="AA23" s="50">
        <f t="array" ref="AA23">RANK(Z23,$Z$4:$Z$23)</f>
        <v>5</v>
      </c>
    </row>
    <row r="24" ht="19.5" customHeight="1">
      <c r="A24" s="61" t="s">
        <v>121</v>
      </c>
      <c r="B24" s="79"/>
      <c r="C24" s="125">
        <f t="array" ref="C24">F24/E24</f>
        <v>0.3864942529</v>
      </c>
      <c r="D24" s="79">
        <f t="array" ref="D24">SUM(D4:D23)</f>
        <v>878</v>
      </c>
      <c r="E24" s="79">
        <f t="array" ref="E24">SUM(E4:E23)</f>
        <v>696</v>
      </c>
      <c r="F24" s="79">
        <f t="array" ref="F24">SUM(F4:F23)</f>
        <v>269</v>
      </c>
      <c r="G24" s="79">
        <f t="array" ref="G24">SUM(G4:G23)</f>
        <v>196</v>
      </c>
      <c r="H24" s="79">
        <f t="array" ref="H24">SUM(H4:H23)</f>
        <v>55</v>
      </c>
      <c r="I24" s="79">
        <f t="array" ref="I24">SUM(I4:I23)</f>
        <v>14</v>
      </c>
      <c r="J24" s="79">
        <f t="array" ref="J24">SUM(J4:J23)</f>
        <v>4</v>
      </c>
      <c r="K24" s="79">
        <f t="array" ref="K24">SUM(K4:K23)</f>
        <v>276</v>
      </c>
      <c r="L24" s="79">
        <f t="array" ref="L24">SUM(L4:L23)</f>
        <v>224</v>
      </c>
      <c r="M24" s="79">
        <f t="array" ref="M24">SUM(M4:M23)</f>
        <v>174</v>
      </c>
      <c r="N24" s="79">
        <f t="array" ref="N24">SUM(N4:N23)</f>
        <v>169</v>
      </c>
      <c r="O24" s="79">
        <f t="array" ref="O24">SUM(O4:O23)</f>
        <v>136</v>
      </c>
      <c r="P24" s="64">
        <f t="array" ref="P24">O24/D24</f>
        <v>0.1548974943</v>
      </c>
      <c r="Q24" s="125"/>
      <c r="R24" s="125"/>
      <c r="S24" s="122"/>
      <c r="T24" s="63"/>
      <c r="U24" s="63"/>
      <c r="V24" s="63"/>
      <c r="W24" s="79">
        <f t="array" ref="W24">SUM(W4:W23)</f>
        <v>49</v>
      </c>
      <c r="X24" s="63"/>
      <c r="Y24" s="179"/>
      <c r="Z24" s="212"/>
      <c r="AA24" s="213"/>
    </row>
    <row r="25" ht="16.5" customHeight="1">
      <c r="A25" s="174"/>
      <c r="B25" s="175"/>
      <c r="C25" s="175"/>
      <c r="D25" s="175"/>
      <c r="E25" s="175"/>
      <c r="F25" s="175"/>
      <c r="G25" s="175"/>
      <c r="H25" s="175"/>
      <c r="I25" s="175"/>
      <c r="J25" s="175"/>
      <c r="K25" s="175"/>
      <c r="L25" s="175"/>
      <c r="M25" s="175"/>
      <c r="N25" s="175"/>
      <c r="O25" s="175"/>
      <c r="P25" s="175"/>
      <c r="Q25" s="175"/>
      <c r="R25" s="175"/>
      <c r="S25" s="175"/>
      <c r="T25" s="175"/>
      <c r="U25" s="175"/>
      <c r="V25" s="175"/>
      <c r="W25" s="175"/>
      <c r="X25" s="175"/>
      <c r="Y25" s="2"/>
      <c r="Z25" s="212"/>
      <c r="AA25" s="208"/>
    </row>
    <row r="26" ht="17.25" customHeight="1">
      <c r="A26" s="160" t="s">
        <v>122</v>
      </c>
      <c r="B26" s="177"/>
      <c r="C26" s="177"/>
      <c r="D26" s="177"/>
      <c r="E26" s="177"/>
      <c r="F26" s="177"/>
      <c r="G26" s="177"/>
      <c r="H26" s="177"/>
      <c r="I26" s="177"/>
      <c r="J26" s="177"/>
      <c r="K26" s="177"/>
      <c r="L26" s="177"/>
      <c r="M26" s="177"/>
      <c r="N26" s="177"/>
      <c r="O26" s="177"/>
      <c r="P26" s="177"/>
      <c r="Q26" s="177"/>
      <c r="R26" s="161"/>
      <c r="S26" s="161"/>
      <c r="T26" s="161"/>
      <c r="U26" s="161"/>
      <c r="V26" s="161"/>
      <c r="W26" s="2"/>
      <c r="X26" s="161"/>
      <c r="Y26" s="2"/>
      <c r="Z26" s="212"/>
      <c r="AA26" s="208"/>
    </row>
    <row r="27" ht="34.5" customHeight="1">
      <c r="A27" s="4" t="s">
        <v>1</v>
      </c>
      <c r="B27" s="4" t="s">
        <v>104</v>
      </c>
      <c r="C27" s="4" t="s">
        <v>123</v>
      </c>
      <c r="D27" s="4" t="s">
        <v>124</v>
      </c>
      <c r="E27" s="4" t="s">
        <v>125</v>
      </c>
      <c r="F27" s="4" t="s">
        <v>126</v>
      </c>
      <c r="G27" s="4" t="s">
        <v>106</v>
      </c>
      <c r="H27" s="4" t="s">
        <v>2</v>
      </c>
      <c r="I27" s="4" t="s">
        <v>127</v>
      </c>
      <c r="J27" s="4" t="s">
        <v>128</v>
      </c>
      <c r="K27" s="4" t="s">
        <v>129</v>
      </c>
      <c r="L27" s="4" t="s">
        <v>130</v>
      </c>
      <c r="M27" s="4" t="s">
        <v>4</v>
      </c>
      <c r="N27" s="4" t="s">
        <v>131</v>
      </c>
      <c r="O27" s="4" t="s">
        <v>132</v>
      </c>
      <c r="P27" s="4" t="s">
        <v>3</v>
      </c>
      <c r="Q27" s="4" t="s">
        <v>6</v>
      </c>
      <c r="R27" s="4" t="s">
        <v>5</v>
      </c>
      <c r="S27" s="4" t="s">
        <v>183</v>
      </c>
      <c r="T27" s="4" t="s">
        <v>134</v>
      </c>
      <c r="U27" s="4" t="s">
        <v>135</v>
      </c>
      <c r="V27" s="4" t="s">
        <v>7</v>
      </c>
      <c r="W27" s="163"/>
      <c r="X27" s="4" t="s">
        <v>184</v>
      </c>
      <c r="Y27" s="179"/>
      <c r="Z27" s="207"/>
      <c r="AA27" s="208"/>
    </row>
    <row r="28" ht="19.5" customHeight="1">
      <c r="A28" s="4" t="s">
        <v>42</v>
      </c>
      <c r="B28" s="42">
        <v>3.0</v>
      </c>
      <c r="C28" s="42">
        <v>0.0</v>
      </c>
      <c r="D28" s="42">
        <v>0.0</v>
      </c>
      <c r="E28" s="42">
        <v>0.0</v>
      </c>
      <c r="F28" s="42">
        <v>32.0</v>
      </c>
      <c r="G28" s="42">
        <v>12.0</v>
      </c>
      <c r="H28" s="70">
        <v>2.66633333333</v>
      </c>
      <c r="I28" s="214">
        <v>4.0</v>
      </c>
      <c r="J28" s="42">
        <v>0.0</v>
      </c>
      <c r="K28" s="180">
        <v>19.0</v>
      </c>
      <c r="L28" s="180">
        <v>0.0</v>
      </c>
      <c r="M28" s="214">
        <v>1.0</v>
      </c>
      <c r="N28" s="42">
        <v>22.0</v>
      </c>
      <c r="O28" s="42">
        <v>17.0</v>
      </c>
      <c r="P28" s="181">
        <f t="array" ref="P28">O28*9/H28</f>
        <v>57.38217277</v>
      </c>
      <c r="Q28" s="72">
        <f t="array" ref="Q28">(K28+L28)/H28</f>
        <v>7.125890736</v>
      </c>
      <c r="R28" s="73">
        <f t="array" ref="R28">I28/H28</f>
        <v>1.500187523</v>
      </c>
      <c r="S28" s="73">
        <f t="array" ref="S28">H28/B28</f>
        <v>0.8887777778</v>
      </c>
      <c r="T28" s="72">
        <f t="array" ref="T28">M28/H28</f>
        <v>0.3750468809</v>
      </c>
      <c r="U28" s="75">
        <f t="array" ref="U28">O28/N28</f>
        <v>0.7727272727</v>
      </c>
      <c r="V28" s="72">
        <f t="array" ref="V28">(I28+K28+L28)/H28</f>
        <v>8.62607826</v>
      </c>
      <c r="W28" s="163"/>
      <c r="X28" s="182">
        <f t="array" ref="X28">(L28+K28)/F28*100</f>
        <v>59.375</v>
      </c>
      <c r="Y28" s="215"/>
      <c r="Z28" s="207"/>
      <c r="AA28" s="208"/>
    </row>
    <row r="29" ht="19.5" customHeight="1">
      <c r="A29" s="4" t="s">
        <v>55</v>
      </c>
      <c r="B29" s="42">
        <v>0.0</v>
      </c>
      <c r="C29" s="42">
        <v>0.0</v>
      </c>
      <c r="D29" s="42">
        <v>0.0</v>
      </c>
      <c r="E29" s="42">
        <v>0.0</v>
      </c>
      <c r="F29" s="42">
        <v>0.0</v>
      </c>
      <c r="G29" s="42">
        <v>0.0</v>
      </c>
      <c r="H29" s="70">
        <v>0.0</v>
      </c>
      <c r="I29" s="214">
        <v>0.0</v>
      </c>
      <c r="J29" s="42">
        <v>0.0</v>
      </c>
      <c r="K29" s="180">
        <v>0.0</v>
      </c>
      <c r="L29" s="180">
        <v>0.0</v>
      </c>
      <c r="M29" s="214">
        <v>0.0</v>
      </c>
      <c r="N29" s="42">
        <v>0.0</v>
      </c>
      <c r="O29" s="42">
        <v>0.0</v>
      </c>
      <c r="P29" s="181">
        <v>0.0</v>
      </c>
      <c r="Q29" s="216" t="str">
        <f t="array" ref="Q29">(K29+L29)/H29</f>
        <v>#DIV/0!</v>
      </c>
      <c r="R29" s="217" t="str">
        <f t="array" ref="R29">I29/H29</f>
        <v>#DIV/0!</v>
      </c>
      <c r="S29" s="217" t="str">
        <f t="array" ref="S29">H29/B29</f>
        <v>#DIV/0!</v>
      </c>
      <c r="T29" s="216" t="str">
        <f t="array" ref="T29">M29/H29</f>
        <v>#DIV/0!</v>
      </c>
      <c r="U29" s="218" t="str">
        <f t="array" ref="U29">O29/N29</f>
        <v>#DIV/0!</v>
      </c>
      <c r="V29" s="216" t="str">
        <f t="array" ref="V29">(I29+K29+L29)/H29</f>
        <v>#DIV/0!</v>
      </c>
      <c r="W29" s="163"/>
      <c r="X29" s="30"/>
      <c r="Y29" s="215"/>
      <c r="Z29" s="207"/>
      <c r="AA29" s="208"/>
    </row>
    <row r="30" ht="19.5" customHeight="1">
      <c r="A30" s="4" t="s">
        <v>19</v>
      </c>
      <c r="B30" s="42">
        <v>3.0</v>
      </c>
      <c r="C30" s="42">
        <v>1.0</v>
      </c>
      <c r="D30" s="42">
        <v>0.0</v>
      </c>
      <c r="E30" s="42">
        <v>0.0</v>
      </c>
      <c r="F30" s="42">
        <v>15.0</v>
      </c>
      <c r="G30" s="42">
        <v>11.0</v>
      </c>
      <c r="H30" s="70">
        <v>1.333333</v>
      </c>
      <c r="I30" s="214">
        <v>4.0</v>
      </c>
      <c r="J30" s="42">
        <v>0.0</v>
      </c>
      <c r="K30" s="180">
        <v>4.0</v>
      </c>
      <c r="L30" s="180">
        <v>0.0</v>
      </c>
      <c r="M30" s="214">
        <v>2.0</v>
      </c>
      <c r="N30" s="42">
        <v>7.0</v>
      </c>
      <c r="O30" s="42">
        <v>1.0</v>
      </c>
      <c r="P30" s="181">
        <f t="array" ref="P30">O30*9/H30</f>
        <v>6.750001688</v>
      </c>
      <c r="Q30" s="72">
        <f t="array" ref="Q30">(K30+L30)/H30</f>
        <v>3.00000075</v>
      </c>
      <c r="R30" s="73">
        <f t="array" ref="R30">I30/H30</f>
        <v>3.00000075</v>
      </c>
      <c r="S30" s="73">
        <f t="array" ref="S30">H30/B30</f>
        <v>0.4444443333</v>
      </c>
      <c r="T30" s="72">
        <f t="array" ref="T30">M30/H30</f>
        <v>1.500000375</v>
      </c>
      <c r="U30" s="75">
        <f t="array" ref="U30">O30/N30</f>
        <v>0.1428571429</v>
      </c>
      <c r="V30" s="72">
        <f t="array" ref="V30">(I30+K30+L30)/H30</f>
        <v>6.0000015</v>
      </c>
      <c r="W30" s="163"/>
      <c r="X30" s="182">
        <f t="array" ref="X30">(L30+K30)/F30*100</f>
        <v>26.66666667</v>
      </c>
      <c r="Y30" s="215"/>
      <c r="Z30" s="207"/>
      <c r="AA30" s="208"/>
    </row>
    <row r="31" ht="19.5" customHeight="1">
      <c r="A31" s="4" t="s">
        <v>20</v>
      </c>
      <c r="B31" s="42">
        <v>16.0</v>
      </c>
      <c r="C31" s="42">
        <v>8.0</v>
      </c>
      <c r="D31" s="42">
        <v>4.0</v>
      </c>
      <c r="E31" s="42">
        <v>1.0</v>
      </c>
      <c r="F31" s="42">
        <v>324.0</v>
      </c>
      <c r="G31" s="42">
        <v>276.0</v>
      </c>
      <c r="H31" s="70">
        <v>61.0</v>
      </c>
      <c r="I31" s="214">
        <v>71.0</v>
      </c>
      <c r="J31" s="42">
        <v>1.0</v>
      </c>
      <c r="K31" s="180">
        <v>45.0</v>
      </c>
      <c r="L31" s="180">
        <v>10.0</v>
      </c>
      <c r="M31" s="214">
        <v>82.0</v>
      </c>
      <c r="N31" s="42">
        <v>79.0</v>
      </c>
      <c r="O31" s="42">
        <v>50.0</v>
      </c>
      <c r="P31" s="181">
        <f t="array" ref="P31">O31*9/H31</f>
        <v>7.37704918</v>
      </c>
      <c r="Q31" s="72">
        <f t="array" ref="Q31">(K31+L31)/H31</f>
        <v>0.9016393443</v>
      </c>
      <c r="R31" s="73">
        <f t="array" ref="R31">I31/H31</f>
        <v>1.163934426</v>
      </c>
      <c r="S31" s="73">
        <f t="array" ref="S31">H31/B31</f>
        <v>3.8125</v>
      </c>
      <c r="T31" s="72">
        <f t="array" ref="T31">M31/H31</f>
        <v>1.344262295</v>
      </c>
      <c r="U31" s="75">
        <f t="array" ref="U31">O31/N31</f>
        <v>0.6329113924</v>
      </c>
      <c r="V31" s="72">
        <f t="array" ref="V31">(I31+K31+L31)/H31</f>
        <v>2.06557377</v>
      </c>
      <c r="W31" s="163"/>
      <c r="X31" s="182">
        <f t="array" ref="X31">(L31+K31)/F31*100</f>
        <v>16.97530864</v>
      </c>
      <c r="Y31" s="215"/>
      <c r="Z31" s="207"/>
      <c r="AA31" s="208"/>
    </row>
    <row r="32" ht="19.5" customHeight="1">
      <c r="A32" s="4" t="s">
        <v>48</v>
      </c>
      <c r="B32" s="42">
        <v>1.0</v>
      </c>
      <c r="C32" s="42">
        <v>0.0</v>
      </c>
      <c r="D32" s="42">
        <v>0.0</v>
      </c>
      <c r="E32" s="42">
        <v>0.0</v>
      </c>
      <c r="F32" s="42">
        <v>3.0</v>
      </c>
      <c r="G32" s="42">
        <v>1.0</v>
      </c>
      <c r="H32" s="70">
        <v>0.3333333</v>
      </c>
      <c r="I32" s="214">
        <v>0.0</v>
      </c>
      <c r="J32" s="42">
        <v>0.0</v>
      </c>
      <c r="K32" s="180">
        <v>2.0</v>
      </c>
      <c r="L32" s="180">
        <v>0.0</v>
      </c>
      <c r="M32" s="214">
        <v>0.0</v>
      </c>
      <c r="N32" s="42">
        <v>0.0</v>
      </c>
      <c r="O32" s="42">
        <v>0.0</v>
      </c>
      <c r="P32" s="181">
        <f t="array" ref="P32">O32*9/H32</f>
        <v>0</v>
      </c>
      <c r="Q32" s="72"/>
      <c r="R32" s="73"/>
      <c r="S32" s="73"/>
      <c r="T32" s="72"/>
      <c r="U32" s="75"/>
      <c r="V32" s="72"/>
      <c r="W32" s="163"/>
      <c r="X32" s="182">
        <f t="array" ref="X32">(L32+K32)/F32*100</f>
        <v>66.66666667</v>
      </c>
      <c r="Y32" s="215"/>
      <c r="Z32" s="207"/>
      <c r="AA32" s="208"/>
    </row>
    <row r="33" ht="19.5" customHeight="1">
      <c r="A33" s="4" t="s">
        <v>22</v>
      </c>
      <c r="B33" s="42">
        <v>7.0</v>
      </c>
      <c r="C33" s="42">
        <v>2.0</v>
      </c>
      <c r="D33" s="42">
        <v>2.0</v>
      </c>
      <c r="E33" s="42">
        <v>0.0</v>
      </c>
      <c r="F33" s="42">
        <v>64.0</v>
      </c>
      <c r="G33" s="42">
        <v>42.0</v>
      </c>
      <c r="H33" s="70">
        <v>7.66666</v>
      </c>
      <c r="I33" s="214">
        <v>17.0</v>
      </c>
      <c r="J33" s="42">
        <v>0.0</v>
      </c>
      <c r="K33" s="180">
        <v>23.0</v>
      </c>
      <c r="L33" s="180">
        <v>1.0</v>
      </c>
      <c r="M33" s="214">
        <v>6.0</v>
      </c>
      <c r="N33" s="42">
        <v>29.0</v>
      </c>
      <c r="O33" s="42">
        <v>27.0</v>
      </c>
      <c r="P33" s="181">
        <f t="array" ref="P33">O33*9/H33</f>
        <v>31.69567974</v>
      </c>
      <c r="Q33" s="72">
        <f t="array" ref="Q33">(K33+L33)/H33</f>
        <v>3.130437505</v>
      </c>
      <c r="R33" s="73">
        <f t="array" ref="R33">I33/H33</f>
        <v>2.217393233</v>
      </c>
      <c r="S33" s="73">
        <f t="array" ref="S33">H33/B33</f>
        <v>1.095237143</v>
      </c>
      <c r="T33" s="72">
        <f t="array" ref="T33">M33/H33</f>
        <v>0.7826093762</v>
      </c>
      <c r="U33" s="75">
        <f t="array" ref="U33">O33/N33</f>
        <v>0.9310344828</v>
      </c>
      <c r="V33" s="72">
        <f t="array" ref="V33">(I33+K33+L33)/H33</f>
        <v>5.347830737</v>
      </c>
      <c r="W33" s="163"/>
      <c r="X33" s="182">
        <f t="array" ref="X33">(L33+K33)/F33*100</f>
        <v>37.5</v>
      </c>
      <c r="Y33" s="215"/>
      <c r="Z33" s="207"/>
      <c r="AA33" s="208"/>
    </row>
    <row r="34" ht="19.5" customHeight="1">
      <c r="A34" s="4" t="s">
        <v>23</v>
      </c>
      <c r="B34" s="42">
        <v>10.0</v>
      </c>
      <c r="C34" s="42">
        <v>2.0</v>
      </c>
      <c r="D34" s="42">
        <v>3.0</v>
      </c>
      <c r="E34" s="42">
        <v>0.0</v>
      </c>
      <c r="F34" s="42">
        <v>170.0</v>
      </c>
      <c r="G34" s="42">
        <v>125.0</v>
      </c>
      <c r="H34" s="70">
        <v>22.999966</v>
      </c>
      <c r="I34" s="214">
        <v>65.0</v>
      </c>
      <c r="J34" s="42">
        <v>1.0</v>
      </c>
      <c r="K34" s="180">
        <v>32.0</v>
      </c>
      <c r="L34" s="180">
        <v>9.0</v>
      </c>
      <c r="M34" s="214">
        <v>26.0</v>
      </c>
      <c r="N34" s="42">
        <v>74.0</v>
      </c>
      <c r="O34" s="42">
        <v>62.0</v>
      </c>
      <c r="P34" s="181">
        <f t="array" ref="P34">O34*9/H34</f>
        <v>24.26090543</v>
      </c>
      <c r="Q34" s="72">
        <f t="array" ref="Q34">(K34+L34)/H34</f>
        <v>1.782611331</v>
      </c>
      <c r="R34" s="73">
        <f t="array" ref="R34">I34/H34</f>
        <v>2.826091134</v>
      </c>
      <c r="S34" s="73">
        <f t="array" ref="S34">H34/B34</f>
        <v>2.2999966</v>
      </c>
      <c r="T34" s="72">
        <f t="array" ref="T34">M34/H34</f>
        <v>1.130436454</v>
      </c>
      <c r="U34" s="75">
        <f t="array" ref="U34">O34/N34</f>
        <v>0.8378378378</v>
      </c>
      <c r="V34" s="72">
        <f t="array" ref="V34">(I34+K34+L34)/H34</f>
        <v>4.608702465</v>
      </c>
      <c r="W34" s="163"/>
      <c r="X34" s="182">
        <f t="array" ref="X34">(L34+K34)/F34*100</f>
        <v>24.11764706</v>
      </c>
      <c r="Y34" s="215"/>
      <c r="Z34" s="207"/>
      <c r="AA34" s="208"/>
    </row>
    <row r="35" ht="19.5" customHeight="1">
      <c r="A35" s="4" t="s">
        <v>24</v>
      </c>
      <c r="B35" s="42">
        <v>4.0</v>
      </c>
      <c r="C35" s="42">
        <v>0.0</v>
      </c>
      <c r="D35" s="42">
        <v>2.0</v>
      </c>
      <c r="E35" s="42">
        <v>0.0</v>
      </c>
      <c r="F35" s="42">
        <v>50.0</v>
      </c>
      <c r="G35" s="42">
        <v>41.0</v>
      </c>
      <c r="H35" s="70">
        <v>4.66666666666</v>
      </c>
      <c r="I35" s="214">
        <v>25.0</v>
      </c>
      <c r="J35" s="42">
        <v>2.0</v>
      </c>
      <c r="K35" s="180">
        <v>7.0</v>
      </c>
      <c r="L35" s="180">
        <v>2.0</v>
      </c>
      <c r="M35" s="214">
        <v>5.0</v>
      </c>
      <c r="N35" s="42">
        <v>31.0</v>
      </c>
      <c r="O35" s="42">
        <v>23.0</v>
      </c>
      <c r="P35" s="181">
        <f t="array" ref="P35">O35*9/H35</f>
        <v>44.35714286</v>
      </c>
      <c r="Q35" s="72">
        <f t="array" ref="Q35">(K35+L35)/H35</f>
        <v>1.928571429</v>
      </c>
      <c r="R35" s="73">
        <f t="array" ref="R35">I35/H35</f>
        <v>5.357142857</v>
      </c>
      <c r="S35" s="73">
        <f t="array" ref="S35">H35/B35</f>
        <v>1.166666667</v>
      </c>
      <c r="T35" s="72">
        <f t="array" ref="T35">M35/H35</f>
        <v>1.071428571</v>
      </c>
      <c r="U35" s="75">
        <f t="array" ref="U35">O35/N35</f>
        <v>0.7419354839</v>
      </c>
      <c r="V35" s="72">
        <f t="array" ref="V35">(I35+K35+L35)/H35</f>
        <v>7.285714286</v>
      </c>
      <c r="W35" s="163"/>
      <c r="X35" s="182">
        <f t="array" ref="X35">(L35+K35)/F35*100</f>
        <v>18</v>
      </c>
      <c r="Y35" s="215"/>
      <c r="Z35" s="207"/>
      <c r="AA35" s="208"/>
    </row>
    <row r="36" ht="19.5" customHeight="1">
      <c r="A36" s="4" t="s">
        <v>53</v>
      </c>
      <c r="B36" s="42">
        <v>2.0</v>
      </c>
      <c r="C36" s="42">
        <v>0.0</v>
      </c>
      <c r="D36" s="42">
        <v>0.0</v>
      </c>
      <c r="E36" s="42">
        <v>1.0</v>
      </c>
      <c r="F36" s="42">
        <v>5.0</v>
      </c>
      <c r="G36" s="42">
        <v>2.0</v>
      </c>
      <c r="H36" s="70">
        <v>0.666666663333</v>
      </c>
      <c r="I36" s="214">
        <v>0.0</v>
      </c>
      <c r="J36" s="42">
        <v>0.0</v>
      </c>
      <c r="K36" s="180">
        <v>2.0</v>
      </c>
      <c r="L36" s="180">
        <v>1.0</v>
      </c>
      <c r="M36" s="214">
        <v>0.0</v>
      </c>
      <c r="N36" s="42">
        <v>1.0</v>
      </c>
      <c r="O36" s="42">
        <v>0.0</v>
      </c>
      <c r="P36" s="181">
        <f t="array" ref="P36">O36*9/H36</f>
        <v>0</v>
      </c>
      <c r="Q36" s="72">
        <f t="array" ref="Q36">(K36+L36)/H36</f>
        <v>4.500000023</v>
      </c>
      <c r="R36" s="73">
        <f t="array" ref="R36">I36/H36</f>
        <v>0</v>
      </c>
      <c r="S36" s="73">
        <f t="array" ref="S36">H36/B36</f>
        <v>0.3333333317</v>
      </c>
      <c r="T36" s="72">
        <f t="array" ref="T36">M36/H36</f>
        <v>0</v>
      </c>
      <c r="U36" s="75">
        <f t="array" ref="U36">O36/N36</f>
        <v>0</v>
      </c>
      <c r="V36" s="72">
        <f t="array" ref="V36">(I36+K36+L36)/H36</f>
        <v>4.500000023</v>
      </c>
      <c r="W36" s="163"/>
      <c r="X36" s="182">
        <f t="array" ref="X36">(L36+K36)/F36*100</f>
        <v>60</v>
      </c>
      <c r="Y36" s="215"/>
      <c r="Z36" s="207"/>
      <c r="AA36" s="208"/>
    </row>
    <row r="37" ht="19.5" customHeight="1">
      <c r="A37" s="4" t="s">
        <v>21</v>
      </c>
      <c r="B37" s="42">
        <v>14.0</v>
      </c>
      <c r="C37" s="42">
        <v>3.0</v>
      </c>
      <c r="D37" s="42">
        <v>3.0</v>
      </c>
      <c r="E37" s="42">
        <v>0.0</v>
      </c>
      <c r="F37" s="42">
        <v>160.0</v>
      </c>
      <c r="G37" s="42">
        <v>113.0</v>
      </c>
      <c r="H37" s="70">
        <v>26.66666632</v>
      </c>
      <c r="I37" s="214">
        <v>31.0</v>
      </c>
      <c r="J37" s="42">
        <v>0.0</v>
      </c>
      <c r="K37" s="180">
        <v>33.0</v>
      </c>
      <c r="L37" s="180">
        <v>10.0</v>
      </c>
      <c r="M37" s="214">
        <v>45.0</v>
      </c>
      <c r="N37" s="42">
        <v>42.0</v>
      </c>
      <c r="O37" s="42">
        <v>35.0</v>
      </c>
      <c r="P37" s="181">
        <f t="array" ref="P37">O37*9/H37</f>
        <v>11.81250015</v>
      </c>
      <c r="Q37" s="72">
        <f t="array" ref="Q37">(K37+L37)/H37</f>
        <v>1.612500021</v>
      </c>
      <c r="R37" s="73">
        <f t="array" ref="R37">I37/H37</f>
        <v>1.162500015</v>
      </c>
      <c r="S37" s="73">
        <f t="array" ref="S37">H37/B37</f>
        <v>1.90476188</v>
      </c>
      <c r="T37" s="72">
        <f t="array" ref="T37">M37/H37</f>
        <v>1.687500022</v>
      </c>
      <c r="U37" s="75">
        <f t="array" ref="U37">O37/N37</f>
        <v>0.8333333333</v>
      </c>
      <c r="V37" s="72">
        <f t="array" ref="V37">(I37+K37+L37)/H37</f>
        <v>2.775000036</v>
      </c>
      <c r="W37" s="163"/>
      <c r="X37" s="182">
        <f t="array" ref="X37">(L37+K37)/F37*100</f>
        <v>26.875</v>
      </c>
      <c r="Y37" s="215"/>
      <c r="Z37" s="207"/>
      <c r="AA37" s="208"/>
    </row>
    <row r="38" ht="19.5" customHeight="1">
      <c r="A38" s="61" t="s">
        <v>121</v>
      </c>
      <c r="B38" s="79"/>
      <c r="C38" s="79">
        <f t="array" ref="C38">SUM(C28:C37)</f>
        <v>16</v>
      </c>
      <c r="D38" s="79">
        <f t="array" ref="D38">SUM(D28:D37)</f>
        <v>14</v>
      </c>
      <c r="E38" s="79">
        <f t="array" ref="E38">SUM(E28:E37)</f>
        <v>2</v>
      </c>
      <c r="F38" s="79">
        <f t="array" ref="F38">SUM(F28:F37)</f>
        <v>823</v>
      </c>
      <c r="G38" s="79">
        <f t="array" ref="G38">SUM(G28:G37)</f>
        <v>623</v>
      </c>
      <c r="H38" s="80">
        <f t="array" ref="H38">SUM(H28:H37)</f>
        <v>127.9996253</v>
      </c>
      <c r="I38" s="79">
        <f t="array" ref="I38">SUM(I28:I37)</f>
        <v>217</v>
      </c>
      <c r="J38" s="79">
        <f t="array" ref="J38">SUM(J28:J37)</f>
        <v>4</v>
      </c>
      <c r="K38" s="79">
        <f t="array" ref="K38">SUM(K28:K37)</f>
        <v>167</v>
      </c>
      <c r="L38" s="79">
        <f t="array" ref="L38">SUM(L28:L37)</f>
        <v>33</v>
      </c>
      <c r="M38" s="79">
        <f t="array" ref="M38">SUM(M28:M37)</f>
        <v>167</v>
      </c>
      <c r="N38" s="79">
        <f t="array" ref="N38">SUM(N28:N37)</f>
        <v>285</v>
      </c>
      <c r="O38" s="79">
        <f t="array" ref="O38">SUM(O28:O37)</f>
        <v>215</v>
      </c>
      <c r="P38" s="81">
        <f t="array" ref="P38">O38*9/H38</f>
        <v>15.11723176</v>
      </c>
      <c r="Q38" s="82">
        <f t="array" ref="Q38">(K38+L38)/H38</f>
        <v>1.562504574</v>
      </c>
      <c r="R38" s="83">
        <f t="array" ref="R38">I38/H38</f>
        <v>1.695317463</v>
      </c>
      <c r="S38" s="83"/>
      <c r="T38" s="82">
        <f t="array" ref="T38">M38/H38</f>
        <v>1.304691319</v>
      </c>
      <c r="U38" s="85">
        <f t="array" ref="U38">O38/N38</f>
        <v>0.7543859649</v>
      </c>
      <c r="V38" s="82">
        <f t="array" ref="V38">(I38+K38+L38)/H38</f>
        <v>3.257822037</v>
      </c>
      <c r="W38" s="163"/>
      <c r="X38" s="82"/>
      <c r="Y38" s="215"/>
      <c r="Z38" s="207"/>
      <c r="AA38" s="208"/>
    </row>
    <row r="39" ht="16.5" customHeight="1">
      <c r="A39" s="174"/>
      <c r="B39" s="175"/>
      <c r="C39" s="175"/>
      <c r="D39" s="175"/>
      <c r="E39" s="175"/>
      <c r="F39" s="175"/>
      <c r="G39" s="175"/>
      <c r="H39" s="175"/>
      <c r="I39" s="175"/>
      <c r="J39" s="175"/>
      <c r="K39" s="175"/>
      <c r="L39" s="175"/>
      <c r="M39" s="175"/>
      <c r="N39" s="175"/>
      <c r="O39" s="175"/>
      <c r="P39" s="175"/>
      <c r="Q39" s="175"/>
      <c r="R39" s="175"/>
      <c r="S39" s="175"/>
      <c r="T39" s="175"/>
      <c r="U39" s="175"/>
      <c r="V39" s="175"/>
      <c r="W39" s="2"/>
      <c r="X39" s="175"/>
      <c r="Y39" s="2"/>
      <c r="Z39" s="207"/>
      <c r="AA39" s="208"/>
    </row>
    <row r="40" ht="16.5" customHeight="1">
      <c r="A40" s="190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07"/>
      <c r="AA40" s="208"/>
    </row>
    <row r="41" ht="16.5" customHeight="1">
      <c r="A41" s="191"/>
      <c r="B41" s="192"/>
      <c r="C41" s="192"/>
      <c r="D41" s="192"/>
      <c r="E41" s="192"/>
      <c r="F41" s="192"/>
      <c r="G41" s="192">
        <f t="array" ref="G41">(K38+L38)/F38</f>
        <v>0.2430133657</v>
      </c>
      <c r="H41" s="192"/>
      <c r="I41" s="192"/>
      <c r="J41" s="192"/>
      <c r="K41" s="192"/>
      <c r="L41" s="192"/>
      <c r="M41" s="192"/>
      <c r="N41" s="192"/>
      <c r="O41" s="192"/>
      <c r="P41" s="192"/>
      <c r="Q41" s="192"/>
      <c r="R41" s="192"/>
      <c r="S41" s="192"/>
      <c r="T41" s="192"/>
      <c r="U41" s="192"/>
      <c r="V41" s="192"/>
      <c r="W41" s="192"/>
      <c r="X41" s="192"/>
      <c r="Y41" s="192"/>
      <c r="Z41" s="219"/>
      <c r="AA41" s="220"/>
    </row>
    <row r="42" ht="16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ht="16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ht="16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ht="16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ht="16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ht="16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ht="16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ht="16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ht="16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ht="16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ht="16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ht="16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ht="16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ht="16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</sheetData>
  <printOptions/>
  <pageMargins bottom="0.75" footer="0.0" header="0.0" left="0.699722" right="0.699722" top="0.75"/>
  <pageSetup orientation="portrait"/>
  <headerFooter>
    <oddFooter>&amp;C000000&amp;P</oddFooter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7.75"/>
    <col customWidth="1" min="2" max="2" width="13.63"/>
    <col customWidth="1" min="3" max="20" width="7.75"/>
    <col customWidth="1" min="21" max="35" width="7.88"/>
  </cols>
  <sheetData>
    <row r="1" ht="26.25" customHeight="1">
      <c r="A1" s="157" t="s">
        <v>202</v>
      </c>
      <c r="B1" s="221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158"/>
      <c r="AE1" s="158"/>
      <c r="AF1" s="158"/>
      <c r="AG1" s="158"/>
      <c r="AH1" s="158"/>
      <c r="AI1" s="159"/>
    </row>
    <row r="2" ht="17.25" customHeight="1">
      <c r="A2" s="160" t="s">
        <v>103</v>
      </c>
      <c r="B2" s="222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  <c r="R2" s="161"/>
      <c r="S2" s="161"/>
      <c r="T2" s="161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178"/>
    </row>
    <row r="3" ht="17.25" customHeight="1">
      <c r="A3" s="4" t="s">
        <v>1</v>
      </c>
      <c r="B3" s="4" t="s">
        <v>203</v>
      </c>
      <c r="C3" s="4" t="s">
        <v>104</v>
      </c>
      <c r="D3" s="4" t="s">
        <v>25</v>
      </c>
      <c r="E3" s="4" t="s">
        <v>105</v>
      </c>
      <c r="F3" s="4" t="s">
        <v>106</v>
      </c>
      <c r="G3" s="4" t="s">
        <v>107</v>
      </c>
      <c r="H3" s="4" t="s">
        <v>108</v>
      </c>
      <c r="I3" s="4" t="s">
        <v>109</v>
      </c>
      <c r="J3" s="4" t="s">
        <v>110</v>
      </c>
      <c r="K3" s="4" t="s">
        <v>111</v>
      </c>
      <c r="L3" s="4" t="s">
        <v>26</v>
      </c>
      <c r="M3" s="4" t="s">
        <v>27</v>
      </c>
      <c r="N3" s="4" t="s">
        <v>28</v>
      </c>
      <c r="O3" s="4" t="s">
        <v>112</v>
      </c>
      <c r="P3" s="4" t="s">
        <v>113</v>
      </c>
      <c r="Q3" s="4" t="s">
        <v>114</v>
      </c>
      <c r="R3" s="4" t="s">
        <v>115</v>
      </c>
      <c r="S3" s="4" t="s">
        <v>116</v>
      </c>
      <c r="T3" s="4" t="s">
        <v>29</v>
      </c>
      <c r="U3" s="179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178"/>
    </row>
    <row r="4" ht="15.0" customHeight="1">
      <c r="A4" s="4" t="s">
        <v>42</v>
      </c>
      <c r="B4" s="223" t="s">
        <v>204</v>
      </c>
      <c r="C4" s="42">
        <v>52.0</v>
      </c>
      <c r="D4" s="114">
        <f t="array" ref="D4">G4/F4</f>
        <v>0.5221238938</v>
      </c>
      <c r="E4" s="42">
        <v>137.0</v>
      </c>
      <c r="F4" s="42">
        <v>113.0</v>
      </c>
      <c r="G4" s="42">
        <v>59.0</v>
      </c>
      <c r="H4" s="42">
        <v>42.0</v>
      </c>
      <c r="I4" s="42">
        <v>8.0</v>
      </c>
      <c r="J4" s="42">
        <v>5.0</v>
      </c>
      <c r="K4" s="42">
        <v>4.0</v>
      </c>
      <c r="L4" s="42">
        <v>78.0</v>
      </c>
      <c r="M4" s="42">
        <v>48.0</v>
      </c>
      <c r="N4" s="42">
        <v>68.0</v>
      </c>
      <c r="O4" s="42">
        <v>18.0</v>
      </c>
      <c r="P4" s="42">
        <v>19.0</v>
      </c>
      <c r="Q4" s="51">
        <f t="array" ref="Q4">P4/E4</f>
        <v>0.1386861314</v>
      </c>
      <c r="R4" s="45">
        <f t="array" ref="R4">(H4*1+I4*2+J4*3+K4*4)/F4</f>
        <v>0.7876106195</v>
      </c>
      <c r="S4" s="46">
        <f t="array" ref="S4">(G4+O4)/E4</f>
        <v>0.5620437956</v>
      </c>
      <c r="T4" s="47">
        <f t="array" ref="T4">S4+R4</f>
        <v>1.349654415</v>
      </c>
      <c r="U4" s="179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178"/>
    </row>
    <row r="5" ht="17.25" customHeight="1">
      <c r="A5" s="4" t="s">
        <v>54</v>
      </c>
      <c r="B5" s="223" t="s">
        <v>205</v>
      </c>
      <c r="C5" s="42">
        <v>63.0</v>
      </c>
      <c r="D5" s="114">
        <f t="array" ref="D5">G5/F5</f>
        <v>0.4409448819</v>
      </c>
      <c r="E5" s="42">
        <v>171.0</v>
      </c>
      <c r="F5" s="42">
        <v>127.0</v>
      </c>
      <c r="G5" s="42">
        <v>56.0</v>
      </c>
      <c r="H5" s="42">
        <v>26.0</v>
      </c>
      <c r="I5" s="42">
        <v>24.0</v>
      </c>
      <c r="J5" s="42">
        <v>4.0</v>
      </c>
      <c r="K5" s="42">
        <v>2.0</v>
      </c>
      <c r="L5" s="42">
        <v>64.0</v>
      </c>
      <c r="M5" s="42">
        <v>56.0</v>
      </c>
      <c r="N5" s="42">
        <v>40.0</v>
      </c>
      <c r="O5" s="42">
        <v>37.0</v>
      </c>
      <c r="P5" s="42">
        <v>23.0</v>
      </c>
      <c r="Q5" s="51">
        <f t="array" ref="Q5">P5/E5</f>
        <v>0.134502924</v>
      </c>
      <c r="R5" s="45">
        <f t="array" ref="R5">(H5*1+I5*2+J5*3+K5*4)/F5</f>
        <v>0.7401574803</v>
      </c>
      <c r="S5" s="46">
        <f t="array" ref="S5">(G5+O5)/E5</f>
        <v>0.5438596491</v>
      </c>
      <c r="T5" s="47">
        <f t="array" ref="T5">S5+R5</f>
        <v>1.284017129</v>
      </c>
      <c r="U5" s="179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178"/>
    </row>
    <row r="6" ht="17.25" customHeight="1">
      <c r="A6" s="4" t="s">
        <v>41</v>
      </c>
      <c r="B6" s="223" t="s">
        <v>206</v>
      </c>
      <c r="C6" s="42">
        <v>80.0</v>
      </c>
      <c r="D6" s="114">
        <f t="array" ref="D6">G6/F6</f>
        <v>0.527638191</v>
      </c>
      <c r="E6" s="42">
        <v>234.0</v>
      </c>
      <c r="F6" s="42">
        <v>199.0</v>
      </c>
      <c r="G6" s="42">
        <v>105.0</v>
      </c>
      <c r="H6" s="42">
        <v>68.0</v>
      </c>
      <c r="I6" s="42">
        <v>30.0</v>
      </c>
      <c r="J6" s="42">
        <v>6.0</v>
      </c>
      <c r="K6" s="42">
        <v>1.0</v>
      </c>
      <c r="L6" s="42">
        <v>93.0</v>
      </c>
      <c r="M6" s="42">
        <v>98.0</v>
      </c>
      <c r="N6" s="42">
        <v>61.0</v>
      </c>
      <c r="O6" s="42">
        <v>33.0</v>
      </c>
      <c r="P6" s="42">
        <v>15.0</v>
      </c>
      <c r="Q6" s="51">
        <f t="array" ref="Q6">P6/E6</f>
        <v>0.0641025641</v>
      </c>
      <c r="R6" s="45">
        <f t="array" ref="R6">(H6*1+I6*2+J6*3+K6*4)/F6</f>
        <v>0.7537688442</v>
      </c>
      <c r="S6" s="46">
        <f t="array" ref="S6">(G6+O6)/E6</f>
        <v>0.5897435897</v>
      </c>
      <c r="T6" s="47">
        <f t="array" ref="T6">S6+R6</f>
        <v>1.343512434</v>
      </c>
      <c r="U6" s="179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178"/>
    </row>
    <row r="7" ht="17.25" customHeight="1">
      <c r="A7" s="4" t="s">
        <v>43</v>
      </c>
      <c r="B7" s="223" t="s">
        <v>207</v>
      </c>
      <c r="C7" s="42">
        <v>62.0</v>
      </c>
      <c r="D7" s="114">
        <f t="array" ref="D7">G7/F7</f>
        <v>0.3873873874</v>
      </c>
      <c r="E7" s="42">
        <v>144.0</v>
      </c>
      <c r="F7" s="42">
        <v>111.0</v>
      </c>
      <c r="G7" s="42">
        <v>43.0</v>
      </c>
      <c r="H7" s="42">
        <v>32.0</v>
      </c>
      <c r="I7" s="42">
        <v>7.0</v>
      </c>
      <c r="J7" s="42">
        <v>3.0</v>
      </c>
      <c r="K7" s="42">
        <v>1.0</v>
      </c>
      <c r="L7" s="42">
        <v>47.0</v>
      </c>
      <c r="M7" s="42">
        <v>39.0</v>
      </c>
      <c r="N7" s="42">
        <v>23.0</v>
      </c>
      <c r="O7" s="42">
        <v>30.0</v>
      </c>
      <c r="P7" s="42">
        <v>27.0</v>
      </c>
      <c r="Q7" s="51">
        <f t="array" ref="Q7">P7/E7</f>
        <v>0.1875</v>
      </c>
      <c r="R7" s="45">
        <f t="array" ref="R7">(H7*1+I7*2+J7*3+K7*4)/F7</f>
        <v>0.5315315315</v>
      </c>
      <c r="S7" s="46">
        <f t="array" ref="S7">(G7+O7)/E7</f>
        <v>0.5069444444</v>
      </c>
      <c r="T7" s="47">
        <f t="array" ref="T7">S7+R7</f>
        <v>1.038475976</v>
      </c>
      <c r="U7" s="179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178"/>
    </row>
    <row r="8" ht="17.25" customHeight="1">
      <c r="A8" s="4" t="s">
        <v>19</v>
      </c>
      <c r="B8" s="223" t="s">
        <v>208</v>
      </c>
      <c r="C8" s="42">
        <v>48.0</v>
      </c>
      <c r="D8" s="114">
        <f t="array" ref="D8">G8/F8</f>
        <v>0.3333333333</v>
      </c>
      <c r="E8" s="42">
        <v>108.0</v>
      </c>
      <c r="F8" s="42">
        <v>93.0</v>
      </c>
      <c r="G8" s="42">
        <v>31.0</v>
      </c>
      <c r="H8" s="42">
        <v>24.0</v>
      </c>
      <c r="I8" s="42">
        <v>7.0</v>
      </c>
      <c r="J8" s="42">
        <v>0.0</v>
      </c>
      <c r="K8" s="42">
        <v>0.0</v>
      </c>
      <c r="L8" s="42">
        <v>30.0</v>
      </c>
      <c r="M8" s="42">
        <v>20.0</v>
      </c>
      <c r="N8" s="42">
        <v>40.0</v>
      </c>
      <c r="O8" s="42">
        <v>18.0</v>
      </c>
      <c r="P8" s="42">
        <v>30.0</v>
      </c>
      <c r="Q8" s="51">
        <f t="array" ref="Q8">P8/E8</f>
        <v>0.2777777778</v>
      </c>
      <c r="R8" s="45">
        <f t="array" ref="R8">(H8*1+I8*2+J8*3+K8*4)/F8</f>
        <v>0.4086021505</v>
      </c>
      <c r="S8" s="46">
        <f t="array" ref="S8">(G8+O8)/E8</f>
        <v>0.4537037037</v>
      </c>
      <c r="T8" s="47">
        <f t="array" ref="T8">S8+R8</f>
        <v>0.8623058542</v>
      </c>
      <c r="U8" s="179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178"/>
    </row>
    <row r="9" ht="17.25" customHeight="1">
      <c r="A9" s="4" t="s">
        <v>52</v>
      </c>
      <c r="B9" s="223" t="s">
        <v>209</v>
      </c>
      <c r="C9" s="42">
        <v>22.0</v>
      </c>
      <c r="D9" s="114">
        <f t="array" ref="D9">G9/F9</f>
        <v>0.431372549</v>
      </c>
      <c r="E9" s="42">
        <v>62.0</v>
      </c>
      <c r="F9" s="42">
        <v>51.0</v>
      </c>
      <c r="G9" s="42">
        <v>22.0</v>
      </c>
      <c r="H9" s="42">
        <v>17.0</v>
      </c>
      <c r="I9" s="42">
        <v>5.0</v>
      </c>
      <c r="J9" s="42">
        <v>0.0</v>
      </c>
      <c r="K9" s="42">
        <v>0.0</v>
      </c>
      <c r="L9" s="42">
        <v>15.0</v>
      </c>
      <c r="M9" s="42">
        <v>19.0</v>
      </c>
      <c r="N9" s="42">
        <v>18.0</v>
      </c>
      <c r="O9" s="42">
        <v>11.0</v>
      </c>
      <c r="P9" s="42">
        <v>3.0</v>
      </c>
      <c r="Q9" s="51">
        <f t="array" ref="Q9">P9/E9</f>
        <v>0.04838709677</v>
      </c>
      <c r="R9" s="45">
        <f t="array" ref="R9">(H9*1+I9*2+J9*3+K9*4)/F9</f>
        <v>0.5294117647</v>
      </c>
      <c r="S9" s="46">
        <f t="array" ref="S9">(G9+O9)/E9</f>
        <v>0.5322580645</v>
      </c>
      <c r="T9" s="47">
        <f t="array" ref="T9">S9+R9</f>
        <v>1.061669829</v>
      </c>
      <c r="U9" s="179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178"/>
    </row>
    <row r="10" ht="17.25" customHeight="1">
      <c r="A10" s="4" t="s">
        <v>40</v>
      </c>
      <c r="B10" s="223" t="s">
        <v>210</v>
      </c>
      <c r="C10" s="42">
        <v>90.0</v>
      </c>
      <c r="D10" s="114">
        <f t="array" ref="D10">G10/F10</f>
        <v>0.5081967213</v>
      </c>
      <c r="E10" s="42">
        <v>242.0</v>
      </c>
      <c r="F10" s="42">
        <v>183.0</v>
      </c>
      <c r="G10" s="42">
        <v>93.0</v>
      </c>
      <c r="H10" s="42">
        <v>72.0</v>
      </c>
      <c r="I10" s="42">
        <v>14.0</v>
      </c>
      <c r="J10" s="42">
        <v>10.0</v>
      </c>
      <c r="K10" s="42">
        <v>1.0</v>
      </c>
      <c r="L10" s="42">
        <v>101.0</v>
      </c>
      <c r="M10" s="42">
        <v>66.0</v>
      </c>
      <c r="N10" s="42">
        <v>111.0</v>
      </c>
      <c r="O10" s="42">
        <v>52.0</v>
      </c>
      <c r="P10" s="42">
        <v>22.0</v>
      </c>
      <c r="Q10" s="51">
        <f t="array" ref="Q10">P10/E10</f>
        <v>0.09090909091</v>
      </c>
      <c r="R10" s="45">
        <f t="array" ref="R10">(H10*1+I10*2+J10*3+K10*4)/F10</f>
        <v>0.7322404372</v>
      </c>
      <c r="S10" s="46">
        <f t="array" ref="S10">(G10+O10)/E10</f>
        <v>0.5991735537</v>
      </c>
      <c r="T10" s="47">
        <f t="array" ref="T10">S10+R10</f>
        <v>1.331413991</v>
      </c>
      <c r="U10" s="179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178"/>
    </row>
    <row r="11" ht="17.25" customHeight="1">
      <c r="A11" s="4" t="s">
        <v>46</v>
      </c>
      <c r="B11" s="223" t="s">
        <v>211</v>
      </c>
      <c r="C11" s="42">
        <v>36.0</v>
      </c>
      <c r="D11" s="114">
        <f t="array" ref="D11">G11/F11</f>
        <v>0.36</v>
      </c>
      <c r="E11" s="42">
        <v>71.0</v>
      </c>
      <c r="F11" s="42">
        <v>50.0</v>
      </c>
      <c r="G11" s="42">
        <v>18.0</v>
      </c>
      <c r="H11" s="42">
        <v>13.0</v>
      </c>
      <c r="I11" s="42">
        <v>3.0</v>
      </c>
      <c r="J11" s="42">
        <v>2.0</v>
      </c>
      <c r="K11" s="42">
        <v>0.0</v>
      </c>
      <c r="L11" s="42">
        <v>26.0</v>
      </c>
      <c r="M11" s="42">
        <v>17.0</v>
      </c>
      <c r="N11" s="42">
        <v>19.0</v>
      </c>
      <c r="O11" s="42">
        <v>14.0</v>
      </c>
      <c r="P11" s="42">
        <v>6.0</v>
      </c>
      <c r="Q11" s="51">
        <f t="array" ref="Q11">P11/E11</f>
        <v>0.08450704225</v>
      </c>
      <c r="R11" s="45">
        <f t="array" ref="R11">(H11*1+I11*2+J11*3+K11*4)/F11</f>
        <v>0.5</v>
      </c>
      <c r="S11" s="46">
        <f t="array" ref="S11">(G11+O11)/E11</f>
        <v>0.4507042254</v>
      </c>
      <c r="T11" s="47">
        <f t="array" ref="T11">S11+R11</f>
        <v>0.9507042254</v>
      </c>
      <c r="U11" s="179"/>
      <c r="V11" s="2"/>
      <c r="W11" s="2"/>
      <c r="X11" s="2"/>
      <c r="Y11" s="224" t="s">
        <v>212</v>
      </c>
      <c r="Z11" s="161"/>
      <c r="AA11" s="161"/>
      <c r="AB11" s="161"/>
      <c r="AC11" s="161"/>
      <c r="AD11" s="2"/>
      <c r="AE11" s="224" t="s">
        <v>213</v>
      </c>
      <c r="AF11" s="161"/>
      <c r="AG11" s="161"/>
      <c r="AH11" s="161"/>
      <c r="AI11" s="162"/>
    </row>
    <row r="12" ht="17.25" customHeight="1">
      <c r="A12" s="4" t="s">
        <v>20</v>
      </c>
      <c r="B12" s="223" t="s">
        <v>214</v>
      </c>
      <c r="C12" s="42">
        <v>61.0</v>
      </c>
      <c r="D12" s="114">
        <f t="array" ref="D12">G12/F12</f>
        <v>0.4782608696</v>
      </c>
      <c r="E12" s="42">
        <v>165.0</v>
      </c>
      <c r="F12" s="42">
        <v>138.0</v>
      </c>
      <c r="G12" s="42">
        <v>66.0</v>
      </c>
      <c r="H12" s="42">
        <v>41.0</v>
      </c>
      <c r="I12" s="42">
        <v>22.0</v>
      </c>
      <c r="J12" s="42">
        <v>2.0</v>
      </c>
      <c r="K12" s="42">
        <v>1.0</v>
      </c>
      <c r="L12" s="42">
        <v>50.0</v>
      </c>
      <c r="M12" s="42">
        <v>60.0</v>
      </c>
      <c r="N12" s="42">
        <v>25.0</v>
      </c>
      <c r="O12" s="42">
        <v>26.0</v>
      </c>
      <c r="P12" s="42">
        <v>7.0</v>
      </c>
      <c r="Q12" s="51">
        <f t="array" ref="Q12">P12/E12</f>
        <v>0.04242424242</v>
      </c>
      <c r="R12" s="45">
        <f t="array" ref="R12">(H12*1+I12*2+J12*3+K12*4)/F12</f>
        <v>0.6884057971</v>
      </c>
      <c r="S12" s="46">
        <f t="array" ref="S12">(G12+O12)/E12</f>
        <v>0.5575757576</v>
      </c>
      <c r="T12" s="47">
        <f t="array" ref="T12">S12+R12</f>
        <v>1.245981555</v>
      </c>
      <c r="U12" s="179"/>
      <c r="V12" s="2"/>
      <c r="W12" s="2"/>
      <c r="X12" s="225"/>
      <c r="Y12" s="226" t="s">
        <v>215</v>
      </c>
      <c r="Z12" s="227" t="s">
        <v>216</v>
      </c>
      <c r="AA12" s="90"/>
      <c r="AB12" s="227" t="s">
        <v>217</v>
      </c>
      <c r="AC12" s="90"/>
      <c r="AD12" s="163"/>
      <c r="AE12" s="226" t="s">
        <v>215</v>
      </c>
      <c r="AF12" s="227" t="s">
        <v>216</v>
      </c>
      <c r="AG12" s="90"/>
      <c r="AH12" s="227" t="s">
        <v>217</v>
      </c>
      <c r="AI12" s="90"/>
    </row>
    <row r="13" ht="17.25" customHeight="1">
      <c r="A13" s="4" t="s">
        <v>48</v>
      </c>
      <c r="B13" s="223" t="s">
        <v>218</v>
      </c>
      <c r="C13" s="42">
        <v>59.0</v>
      </c>
      <c r="D13" s="114">
        <f t="array" ref="D13">G13/F13</f>
        <v>0.3</v>
      </c>
      <c r="E13" s="42">
        <v>144.0</v>
      </c>
      <c r="F13" s="42">
        <v>110.0</v>
      </c>
      <c r="G13" s="42">
        <v>33.0</v>
      </c>
      <c r="H13" s="42">
        <v>30.0</v>
      </c>
      <c r="I13" s="42">
        <v>3.0</v>
      </c>
      <c r="J13" s="42">
        <v>0.0</v>
      </c>
      <c r="K13" s="42">
        <v>0.0</v>
      </c>
      <c r="L13" s="42">
        <v>36.0</v>
      </c>
      <c r="M13" s="42">
        <v>31.0</v>
      </c>
      <c r="N13" s="42">
        <v>22.0</v>
      </c>
      <c r="O13" s="42">
        <v>28.0</v>
      </c>
      <c r="P13" s="42">
        <v>34.0</v>
      </c>
      <c r="Q13" s="51">
        <f t="array" ref="Q13">P13/E13</f>
        <v>0.2361111111</v>
      </c>
      <c r="R13" s="45">
        <f t="array" ref="R13">(H13*1+I13*2+J13*3+K13*4)/F13</f>
        <v>0.3272727273</v>
      </c>
      <c r="S13" s="46">
        <f t="array" ref="S13">(G13+O13)/E13</f>
        <v>0.4236111111</v>
      </c>
      <c r="T13" s="47">
        <f t="array" ref="T13">S13+R13</f>
        <v>0.7508838384</v>
      </c>
      <c r="U13" s="179"/>
      <c r="V13" s="2"/>
      <c r="W13" s="2"/>
      <c r="X13" s="225"/>
      <c r="Y13" s="228"/>
      <c r="Z13" s="229" t="s">
        <v>203</v>
      </c>
      <c r="AA13" s="229" t="s">
        <v>1</v>
      </c>
      <c r="AB13" s="229" t="s">
        <v>203</v>
      </c>
      <c r="AC13" s="229" t="s">
        <v>1</v>
      </c>
      <c r="AD13" s="163"/>
      <c r="AE13" s="228"/>
      <c r="AF13" s="229" t="s">
        <v>203</v>
      </c>
      <c r="AG13" s="229" t="s">
        <v>1</v>
      </c>
      <c r="AH13" s="229" t="s">
        <v>203</v>
      </c>
      <c r="AI13" s="229" t="s">
        <v>1</v>
      </c>
    </row>
    <row r="14" ht="17.25" customHeight="1">
      <c r="A14" s="4" t="s">
        <v>47</v>
      </c>
      <c r="B14" s="223" t="s">
        <v>219</v>
      </c>
      <c r="C14" s="42">
        <v>71.0</v>
      </c>
      <c r="D14" s="114">
        <f t="array" ref="D14">G14/F14</f>
        <v>0.3868613139</v>
      </c>
      <c r="E14" s="42">
        <v>162.0</v>
      </c>
      <c r="F14" s="42">
        <v>137.0</v>
      </c>
      <c r="G14" s="42">
        <v>53.0</v>
      </c>
      <c r="H14" s="42">
        <v>44.0</v>
      </c>
      <c r="I14" s="42">
        <v>7.0</v>
      </c>
      <c r="J14" s="42">
        <v>1.0</v>
      </c>
      <c r="K14" s="42">
        <v>1.0</v>
      </c>
      <c r="L14" s="42">
        <v>35.0</v>
      </c>
      <c r="M14" s="42">
        <v>29.0</v>
      </c>
      <c r="N14" s="42">
        <v>18.0</v>
      </c>
      <c r="O14" s="42">
        <v>19.0</v>
      </c>
      <c r="P14" s="42">
        <v>25.0</v>
      </c>
      <c r="Q14" s="51">
        <f t="array" ref="Q14">P14/E14</f>
        <v>0.1543209877</v>
      </c>
      <c r="R14" s="45">
        <f t="array" ref="R14">(H14*1+I14*2+J14*3+K14*4)/F14</f>
        <v>0.4744525547</v>
      </c>
      <c r="S14" s="46">
        <f t="array" ref="S14">(G14+O14)/E14</f>
        <v>0.4444444444</v>
      </c>
      <c r="T14" s="47">
        <f t="array" ref="T14">S14+R14</f>
        <v>0.9188969992</v>
      </c>
      <c r="U14" s="179"/>
      <c r="V14" s="2"/>
      <c r="W14" s="2"/>
      <c r="X14" s="225"/>
      <c r="Y14" s="230">
        <v>1.0</v>
      </c>
      <c r="Z14" s="231" t="s">
        <v>220</v>
      </c>
      <c r="AA14" s="231" t="s">
        <v>40</v>
      </c>
      <c r="AB14" s="231" t="s">
        <v>221</v>
      </c>
      <c r="AC14" s="231" t="s">
        <v>19</v>
      </c>
      <c r="AD14" s="163"/>
      <c r="AE14" s="232">
        <v>1.0</v>
      </c>
      <c r="AF14" s="76" t="s">
        <v>221</v>
      </c>
      <c r="AG14" s="76" t="s">
        <v>46</v>
      </c>
      <c r="AH14" s="76" t="s">
        <v>220</v>
      </c>
      <c r="AI14" s="76" t="s">
        <v>40</v>
      </c>
    </row>
    <row r="15" ht="17.25" customHeight="1">
      <c r="A15" s="4" t="s">
        <v>49</v>
      </c>
      <c r="B15" s="223" t="s">
        <v>222</v>
      </c>
      <c r="C15" s="42">
        <v>47.0</v>
      </c>
      <c r="D15" s="114">
        <f t="array" ref="D15">G15/F15</f>
        <v>0.3333333333</v>
      </c>
      <c r="E15" s="42">
        <v>130.0</v>
      </c>
      <c r="F15" s="42">
        <v>105.0</v>
      </c>
      <c r="G15" s="42">
        <v>35.0</v>
      </c>
      <c r="H15" s="42">
        <v>28.0</v>
      </c>
      <c r="I15" s="42">
        <v>2.0</v>
      </c>
      <c r="J15" s="42">
        <v>2.0</v>
      </c>
      <c r="K15" s="42">
        <v>3.0</v>
      </c>
      <c r="L15" s="42">
        <v>34.0</v>
      </c>
      <c r="M15" s="42">
        <v>42.0</v>
      </c>
      <c r="N15" s="42">
        <v>17.0</v>
      </c>
      <c r="O15" s="42">
        <v>19.0</v>
      </c>
      <c r="P15" s="42">
        <v>16.0</v>
      </c>
      <c r="Q15" s="51">
        <f t="array" ref="Q15">P15/E15</f>
        <v>0.1230769231</v>
      </c>
      <c r="R15" s="45">
        <f t="array" ref="R15">(H15*1+I15*2+J15*3+K15*4)/F15</f>
        <v>0.4761904762</v>
      </c>
      <c r="S15" s="46">
        <f t="array" ref="S15">(G15+O15)/E15</f>
        <v>0.4153846154</v>
      </c>
      <c r="T15" s="47">
        <f t="array" ref="T15">S15+R15</f>
        <v>0.8915750916</v>
      </c>
      <c r="U15" s="179"/>
      <c r="V15" s="2"/>
      <c r="W15" s="2"/>
      <c r="X15" s="225"/>
      <c r="Y15" s="230">
        <v>2.0</v>
      </c>
      <c r="Z15" s="231" t="s">
        <v>223</v>
      </c>
      <c r="AA15" s="231" t="s">
        <v>56</v>
      </c>
      <c r="AB15" s="231" t="s">
        <v>224</v>
      </c>
      <c r="AC15" s="231" t="s">
        <v>51</v>
      </c>
      <c r="AD15" s="163"/>
      <c r="AE15" s="232">
        <v>2.0</v>
      </c>
      <c r="AF15" s="76" t="s">
        <v>225</v>
      </c>
      <c r="AG15" s="76" t="s">
        <v>43</v>
      </c>
      <c r="AH15" s="76" t="s">
        <v>225</v>
      </c>
      <c r="AI15" s="76" t="s">
        <v>49</v>
      </c>
    </row>
    <row r="16" ht="17.25" customHeight="1">
      <c r="A16" s="4" t="s">
        <v>45</v>
      </c>
      <c r="B16" s="223" t="s">
        <v>206</v>
      </c>
      <c r="C16" s="42">
        <v>9.0</v>
      </c>
      <c r="D16" s="114">
        <f t="array" ref="D16">G16/F16</f>
        <v>0.2941176471</v>
      </c>
      <c r="E16" s="42">
        <v>20.0</v>
      </c>
      <c r="F16" s="42">
        <v>17.0</v>
      </c>
      <c r="G16" s="42">
        <v>5.0</v>
      </c>
      <c r="H16" s="42">
        <v>5.0</v>
      </c>
      <c r="I16" s="42">
        <v>0.0</v>
      </c>
      <c r="J16" s="42">
        <v>0.0</v>
      </c>
      <c r="K16" s="42">
        <v>0.0</v>
      </c>
      <c r="L16" s="42">
        <v>4.0</v>
      </c>
      <c r="M16" s="42">
        <v>2.0</v>
      </c>
      <c r="N16" s="42">
        <v>3.0</v>
      </c>
      <c r="O16" s="42">
        <v>2.0</v>
      </c>
      <c r="P16" s="42">
        <v>2.0</v>
      </c>
      <c r="Q16" s="51">
        <f t="array" ref="Q16">P16/E16</f>
        <v>0.1</v>
      </c>
      <c r="R16" s="45">
        <f t="array" ref="R16">(H16*1+I16*2+J16*3+K16*4)/F16</f>
        <v>0.2941176471</v>
      </c>
      <c r="S16" s="46">
        <f t="array" ref="S16">(G16+O16)/E16</f>
        <v>0.35</v>
      </c>
      <c r="T16" s="47">
        <f t="array" ref="T16">S16+R16</f>
        <v>0.6441176471</v>
      </c>
      <c r="U16" s="179"/>
      <c r="V16" s="2"/>
      <c r="W16" s="2"/>
      <c r="X16" s="225"/>
      <c r="Y16" s="230">
        <v>3.0</v>
      </c>
      <c r="Z16" s="231" t="s">
        <v>220</v>
      </c>
      <c r="AA16" s="231" t="s">
        <v>41</v>
      </c>
      <c r="AB16" s="231" t="s">
        <v>226</v>
      </c>
      <c r="AC16" s="231" t="s">
        <v>20</v>
      </c>
      <c r="AD16" s="163"/>
      <c r="AE16" s="232">
        <v>3.0</v>
      </c>
      <c r="AF16" s="76" t="s">
        <v>227</v>
      </c>
      <c r="AG16" s="76" t="s">
        <v>41</v>
      </c>
      <c r="AH16" s="76" t="s">
        <v>226</v>
      </c>
      <c r="AI16" s="76" t="s">
        <v>20</v>
      </c>
    </row>
    <row r="17" ht="17.25" customHeight="1">
      <c r="A17" s="4" t="s">
        <v>56</v>
      </c>
      <c r="B17" s="223" t="s">
        <v>207</v>
      </c>
      <c r="C17" s="42">
        <v>70.0</v>
      </c>
      <c r="D17" s="114">
        <f t="array" ref="D17">G17/F17</f>
        <v>0.4460431655</v>
      </c>
      <c r="E17" s="42">
        <v>166.0</v>
      </c>
      <c r="F17" s="42">
        <v>139.0</v>
      </c>
      <c r="G17" s="42">
        <v>62.0</v>
      </c>
      <c r="H17" s="42">
        <v>47.0</v>
      </c>
      <c r="I17" s="42">
        <v>13.0</v>
      </c>
      <c r="J17" s="42">
        <v>0.0</v>
      </c>
      <c r="K17" s="42">
        <v>2.0</v>
      </c>
      <c r="L17" s="42">
        <v>55.0</v>
      </c>
      <c r="M17" s="42">
        <v>51.0</v>
      </c>
      <c r="N17" s="42">
        <v>32.0</v>
      </c>
      <c r="O17" s="42">
        <v>27.0</v>
      </c>
      <c r="P17" s="42">
        <v>24.0</v>
      </c>
      <c r="Q17" s="51">
        <f t="array" ref="Q17">P17/E17</f>
        <v>0.1445783133</v>
      </c>
      <c r="R17" s="45">
        <f t="array" ref="R17">(H17*1+I17*2+J17*3+K17*4)/F17</f>
        <v>0.5827338129</v>
      </c>
      <c r="S17" s="46">
        <f t="array" ref="S17">(G17+O17)/E17</f>
        <v>0.5361445783</v>
      </c>
      <c r="T17" s="47">
        <f t="array" ref="T17">S17+R17</f>
        <v>1.118878391</v>
      </c>
      <c r="U17" s="179"/>
      <c r="V17" s="2"/>
      <c r="W17" s="2"/>
      <c r="X17" s="225"/>
      <c r="Y17" s="230">
        <v>4.0</v>
      </c>
      <c r="Z17" s="231" t="s">
        <v>228</v>
      </c>
      <c r="AA17" s="231" t="s">
        <v>21</v>
      </c>
      <c r="AB17" s="231" t="s">
        <v>225</v>
      </c>
      <c r="AC17" s="231" t="s">
        <v>49</v>
      </c>
      <c r="AD17" s="163"/>
      <c r="AE17" s="232">
        <v>4.0</v>
      </c>
      <c r="AF17" s="76" t="s">
        <v>226</v>
      </c>
      <c r="AG17" s="76" t="s">
        <v>21</v>
      </c>
      <c r="AH17" s="76" t="s">
        <v>227</v>
      </c>
      <c r="AI17" s="76" t="s">
        <v>45</v>
      </c>
    </row>
    <row r="18" ht="17.25" customHeight="1">
      <c r="A18" s="4" t="s">
        <v>53</v>
      </c>
      <c r="B18" s="223" t="s">
        <v>229</v>
      </c>
      <c r="C18" s="42">
        <v>46.0</v>
      </c>
      <c r="D18" s="114">
        <f t="array" ref="D18">G18/F18</f>
        <v>0.3026315789</v>
      </c>
      <c r="E18" s="42">
        <v>104.0</v>
      </c>
      <c r="F18" s="42">
        <v>76.0</v>
      </c>
      <c r="G18" s="42">
        <v>23.0</v>
      </c>
      <c r="H18" s="42">
        <v>17.0</v>
      </c>
      <c r="I18" s="42">
        <v>6.0</v>
      </c>
      <c r="J18" s="42">
        <v>0.0</v>
      </c>
      <c r="K18" s="42">
        <v>0.0</v>
      </c>
      <c r="L18" s="42">
        <v>26.0</v>
      </c>
      <c r="M18" s="42">
        <v>17.0</v>
      </c>
      <c r="N18" s="42">
        <v>18.0</v>
      </c>
      <c r="O18" s="42">
        <v>26.0</v>
      </c>
      <c r="P18" s="42">
        <v>26.0</v>
      </c>
      <c r="Q18" s="51">
        <f t="array" ref="Q18">P18/E18</f>
        <v>0.25</v>
      </c>
      <c r="R18" s="45">
        <f t="array" ref="R18">(H18*1+I18*2+J18*3+K18*4)/F18</f>
        <v>0.3815789474</v>
      </c>
      <c r="S18" s="46">
        <f t="array" ref="S18">(G18+O18)/E18</f>
        <v>0.4711538462</v>
      </c>
      <c r="T18" s="47">
        <f t="array" ref="T18">S18+R18</f>
        <v>0.8527327935</v>
      </c>
      <c r="U18" s="179"/>
      <c r="V18" s="2"/>
      <c r="W18" s="2"/>
      <c r="X18" s="225"/>
      <c r="Y18" s="230">
        <v>5.0</v>
      </c>
      <c r="Z18" s="231" t="s">
        <v>226</v>
      </c>
      <c r="AA18" s="231" t="s">
        <v>53</v>
      </c>
      <c r="AB18" s="231" t="s">
        <v>228</v>
      </c>
      <c r="AC18" s="231" t="s">
        <v>47</v>
      </c>
      <c r="AD18" s="163"/>
      <c r="AE18" s="232">
        <v>5.0</v>
      </c>
      <c r="AF18" s="76" t="s">
        <v>228</v>
      </c>
      <c r="AG18" s="76" t="s">
        <v>19</v>
      </c>
      <c r="AH18" s="76" t="s">
        <v>228</v>
      </c>
      <c r="AI18" s="76" t="s">
        <v>47</v>
      </c>
    </row>
    <row r="19" ht="17.25" customHeight="1">
      <c r="A19" s="4" t="s">
        <v>21</v>
      </c>
      <c r="B19" s="223" t="s">
        <v>230</v>
      </c>
      <c r="C19" s="42">
        <v>60.0</v>
      </c>
      <c r="D19" s="114">
        <f t="array" ref="D19">G19/F19</f>
        <v>0.3035714286</v>
      </c>
      <c r="E19" s="42">
        <v>147.0</v>
      </c>
      <c r="F19" s="42">
        <v>112.0</v>
      </c>
      <c r="G19" s="42">
        <v>34.0</v>
      </c>
      <c r="H19" s="42">
        <v>22.0</v>
      </c>
      <c r="I19" s="42">
        <v>10.0</v>
      </c>
      <c r="J19" s="42">
        <v>2.0</v>
      </c>
      <c r="K19" s="42">
        <v>0.0</v>
      </c>
      <c r="L19" s="42">
        <v>34.0</v>
      </c>
      <c r="M19" s="42">
        <v>27.0</v>
      </c>
      <c r="N19" s="42">
        <v>19.0</v>
      </c>
      <c r="O19" s="42">
        <v>34.0</v>
      </c>
      <c r="P19" s="42">
        <v>32.0</v>
      </c>
      <c r="Q19" s="51">
        <f t="array" ref="Q19">P19/E19</f>
        <v>0.2176870748</v>
      </c>
      <c r="R19" s="45">
        <f t="array" ref="R19">(H19*1+I19*2+J19*3+K19*4)/F19</f>
        <v>0.4285714286</v>
      </c>
      <c r="S19" s="46">
        <f t="array" ref="S19">(G19+O19)/E19</f>
        <v>0.462585034</v>
      </c>
      <c r="T19" s="47">
        <f t="array" ref="T19">S19+R19</f>
        <v>0.8911564626</v>
      </c>
      <c r="U19" s="179"/>
      <c r="V19" s="2"/>
      <c r="W19" s="2"/>
      <c r="X19" s="225"/>
      <c r="Y19" s="230">
        <v>6.0</v>
      </c>
      <c r="Z19" s="231" t="s">
        <v>225</v>
      </c>
      <c r="AA19" s="231" t="s">
        <v>42</v>
      </c>
      <c r="AB19" s="231" t="s">
        <v>227</v>
      </c>
      <c r="AC19" s="231" t="s">
        <v>45</v>
      </c>
      <c r="AD19" s="163"/>
      <c r="AE19" s="232">
        <v>6.0</v>
      </c>
      <c r="AF19" s="76" t="s">
        <v>224</v>
      </c>
      <c r="AG19" s="76" t="s">
        <v>51</v>
      </c>
      <c r="AH19" s="76" t="s">
        <v>223</v>
      </c>
      <c r="AI19" s="76" t="s">
        <v>53</v>
      </c>
    </row>
    <row r="20" ht="17.25" customHeight="1">
      <c r="A20" s="4" t="s">
        <v>50</v>
      </c>
      <c r="B20" s="223" t="s">
        <v>231</v>
      </c>
      <c r="C20" s="42">
        <v>1.0</v>
      </c>
      <c r="D20" s="114">
        <f t="array" ref="D20">G20/F20</f>
        <v>0</v>
      </c>
      <c r="E20" s="42">
        <v>2.0</v>
      </c>
      <c r="F20" s="42">
        <v>2.0</v>
      </c>
      <c r="G20" s="42">
        <v>0.0</v>
      </c>
      <c r="H20" s="42">
        <v>0.0</v>
      </c>
      <c r="I20" s="42">
        <v>0.0</v>
      </c>
      <c r="J20" s="42">
        <v>0.0</v>
      </c>
      <c r="K20" s="42">
        <v>0.0</v>
      </c>
      <c r="L20" s="42">
        <v>0.0</v>
      </c>
      <c r="M20" s="42">
        <v>0.0</v>
      </c>
      <c r="N20" s="42">
        <v>0.0</v>
      </c>
      <c r="O20" s="42">
        <v>0.0</v>
      </c>
      <c r="P20" s="42">
        <v>1.0</v>
      </c>
      <c r="Q20" s="51">
        <f t="array" ref="Q20">P20/E20</f>
        <v>0.5</v>
      </c>
      <c r="R20" s="45">
        <f t="array" ref="R20">(H20*1+I20*2+J20*3+K20*4)/F20</f>
        <v>0</v>
      </c>
      <c r="S20" s="46">
        <f t="array" ref="S20">(G20+O20)/E20</f>
        <v>0</v>
      </c>
      <c r="T20" s="47">
        <f t="array" ref="T20">S20+R20</f>
        <v>0</v>
      </c>
      <c r="U20" s="179"/>
      <c r="V20" s="2"/>
      <c r="W20" s="2"/>
      <c r="X20" s="225"/>
      <c r="Y20" s="230">
        <v>7.0</v>
      </c>
      <c r="Z20" s="231" t="s">
        <v>224</v>
      </c>
      <c r="AA20" s="231" t="s">
        <v>46</v>
      </c>
      <c r="AB20" s="231" t="s">
        <v>223</v>
      </c>
      <c r="AC20" s="231" t="s">
        <v>43</v>
      </c>
      <c r="AD20" s="163"/>
      <c r="AE20" s="232">
        <v>7.0</v>
      </c>
      <c r="AF20" s="76" t="s">
        <v>220</v>
      </c>
      <c r="AG20" s="76" t="s">
        <v>42</v>
      </c>
      <c r="AH20" s="76" t="s">
        <v>232</v>
      </c>
      <c r="AI20" s="76" t="s">
        <v>52</v>
      </c>
    </row>
    <row r="21" ht="17.25" customHeight="1">
      <c r="A21" s="4" t="s">
        <v>51</v>
      </c>
      <c r="B21" s="223" t="s">
        <v>231</v>
      </c>
      <c r="C21" s="42">
        <v>24.0</v>
      </c>
      <c r="D21" s="114">
        <f t="array" ref="D21">G21/F21</f>
        <v>0.2051282051</v>
      </c>
      <c r="E21" s="42">
        <v>60.0</v>
      </c>
      <c r="F21" s="42">
        <v>39.0</v>
      </c>
      <c r="G21" s="42">
        <v>8.0</v>
      </c>
      <c r="H21" s="42">
        <v>8.0</v>
      </c>
      <c r="I21" s="42">
        <v>0.0</v>
      </c>
      <c r="J21" s="42">
        <v>0.0</v>
      </c>
      <c r="K21" s="42">
        <v>0.0</v>
      </c>
      <c r="L21" s="42">
        <v>16.0</v>
      </c>
      <c r="M21" s="42">
        <v>5.0</v>
      </c>
      <c r="N21" s="42">
        <v>8.0</v>
      </c>
      <c r="O21" s="42">
        <v>14.0</v>
      </c>
      <c r="P21" s="42">
        <v>9.0</v>
      </c>
      <c r="Q21" s="51">
        <f t="array" ref="Q21">P21/E21</f>
        <v>0.15</v>
      </c>
      <c r="R21" s="45">
        <f t="array" ref="R21">(H21*1+I21*2+J21*3+K21*4)/F21</f>
        <v>0.2051282051</v>
      </c>
      <c r="S21" s="46">
        <f t="array" ref="S21">(G21+O21)/E21</f>
        <v>0.3666666667</v>
      </c>
      <c r="T21" s="47">
        <f t="array" ref="T21">S21+R21</f>
        <v>0.5717948718</v>
      </c>
      <c r="U21" s="179"/>
      <c r="V21" s="2"/>
      <c r="W21" s="2"/>
      <c r="X21" s="225"/>
      <c r="Y21" s="230">
        <v>8.0</v>
      </c>
      <c r="Z21" s="231" t="s">
        <v>232</v>
      </c>
      <c r="AA21" s="231" t="s">
        <v>54</v>
      </c>
      <c r="AB21" s="231" t="s">
        <v>232</v>
      </c>
      <c r="AC21" s="231" t="s">
        <v>52</v>
      </c>
      <c r="AD21" s="163"/>
      <c r="AE21" s="232">
        <v>8.0</v>
      </c>
      <c r="AF21" s="76" t="s">
        <v>232</v>
      </c>
      <c r="AG21" s="76" t="s">
        <v>54</v>
      </c>
      <c r="AH21" s="76" t="s">
        <v>224</v>
      </c>
      <c r="AI21" s="76" t="s">
        <v>50</v>
      </c>
    </row>
    <row r="22" ht="17.25" customHeight="1">
      <c r="A22" s="61" t="s">
        <v>121</v>
      </c>
      <c r="B22" s="79"/>
      <c r="C22" s="62"/>
      <c r="D22" s="63">
        <f t="array" ref="D22">G22/F22</f>
        <v>0.4139844617</v>
      </c>
      <c r="E22" s="62">
        <f t="array" ref="E22">SUM(E4:E21)</f>
        <v>2269</v>
      </c>
      <c r="F22" s="62">
        <f t="array" ref="F22">SUM(F4:F21)</f>
        <v>1802</v>
      </c>
      <c r="G22" s="62">
        <f t="array" ref="G22">SUM(G4:G21)</f>
        <v>746</v>
      </c>
      <c r="H22" s="62">
        <f t="array" ref="H22">SUM(H4:H21)</f>
        <v>536</v>
      </c>
      <c r="I22" s="62">
        <f t="array" ref="I22">SUM(I4:I21)</f>
        <v>161</v>
      </c>
      <c r="J22" s="62">
        <f t="array" ref="J22">SUM(J4:J21)</f>
        <v>37</v>
      </c>
      <c r="K22" s="62">
        <f t="array" ref="K22">SUM(K4:K21)</f>
        <v>16</v>
      </c>
      <c r="L22" s="62">
        <f t="array" ref="L22">SUM(L4:L21)</f>
        <v>744</v>
      </c>
      <c r="M22" s="62">
        <f t="array" ref="M22">SUM(M4:M21)</f>
        <v>627</v>
      </c>
      <c r="N22" s="62">
        <f t="array" ref="N22">SUM(N4:N21)</f>
        <v>542</v>
      </c>
      <c r="O22" s="62">
        <f t="array" ref="O22">SUM(O4:O21)</f>
        <v>408</v>
      </c>
      <c r="P22" s="62">
        <f t="array" ref="P22">SUM(P4:P21)</f>
        <v>321</v>
      </c>
      <c r="Q22" s="64">
        <f t="array" ref="Q22">P22/E22</f>
        <v>0.1414720141</v>
      </c>
      <c r="R22" s="63">
        <f t="array" ref="R22">(H22*1+I22*2+J22*3+K22*4)/F22</f>
        <v>0.5732519423</v>
      </c>
      <c r="S22" s="63">
        <f t="array" ref="S22">(G22+O22)/E22</f>
        <v>0.5085940943</v>
      </c>
      <c r="T22" s="63">
        <f t="array" ref="T22">S22+R22</f>
        <v>1.081846037</v>
      </c>
      <c r="U22" s="179"/>
      <c r="V22" s="2"/>
      <c r="W22" s="2"/>
      <c r="X22" s="225"/>
      <c r="Y22" s="230">
        <v>9.0</v>
      </c>
      <c r="Z22" s="231" t="s">
        <v>221</v>
      </c>
      <c r="AA22" s="231" t="s">
        <v>48</v>
      </c>
      <c r="AB22" s="231" t="s">
        <v>220</v>
      </c>
      <c r="AC22" s="231" t="s">
        <v>50</v>
      </c>
      <c r="AD22" s="179"/>
      <c r="AE22" s="175"/>
      <c r="AF22" s="175"/>
      <c r="AG22" s="175"/>
      <c r="AH22" s="175"/>
      <c r="AI22" s="176"/>
    </row>
    <row r="23" ht="16.5" customHeight="1">
      <c r="A23" s="174"/>
      <c r="B23" s="175"/>
      <c r="C23" s="175"/>
      <c r="D23" s="175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2"/>
      <c r="V23" s="2"/>
      <c r="W23" s="2"/>
      <c r="X23" s="2"/>
      <c r="Y23" s="175"/>
      <c r="Z23" s="175"/>
      <c r="AA23" s="175"/>
      <c r="AB23" s="175"/>
      <c r="AC23" s="175"/>
      <c r="AD23" s="2"/>
      <c r="AE23" s="2"/>
      <c r="AF23" s="2"/>
      <c r="AG23" s="2"/>
      <c r="AH23" s="2"/>
      <c r="AI23" s="178"/>
    </row>
    <row r="24" ht="17.25" customHeight="1">
      <c r="A24" s="160" t="s">
        <v>122</v>
      </c>
      <c r="B24" s="222"/>
      <c r="C24" s="177"/>
      <c r="D24" s="177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2"/>
      <c r="V24" s="2"/>
      <c r="W24" s="2"/>
      <c r="X24" s="2"/>
      <c r="Y24" s="224" t="s">
        <v>233</v>
      </c>
      <c r="Z24" s="161"/>
      <c r="AA24" s="161"/>
      <c r="AB24" s="161"/>
      <c r="AC24" s="161"/>
      <c r="AD24" s="2"/>
      <c r="AE24" s="2"/>
      <c r="AF24" s="2"/>
      <c r="AG24" s="2"/>
      <c r="AH24" s="2"/>
      <c r="AI24" s="178"/>
    </row>
    <row r="25" ht="34.5" customHeight="1">
      <c r="A25" s="4" t="s">
        <v>1</v>
      </c>
      <c r="B25" s="233"/>
      <c r="C25" s="4" t="s">
        <v>104</v>
      </c>
      <c r="D25" s="4" t="s">
        <v>123</v>
      </c>
      <c r="E25" s="4" t="s">
        <v>124</v>
      </c>
      <c r="F25" s="4" t="s">
        <v>125</v>
      </c>
      <c r="G25" s="4" t="s">
        <v>126</v>
      </c>
      <c r="H25" s="4" t="s">
        <v>106</v>
      </c>
      <c r="I25" s="4" t="s">
        <v>2</v>
      </c>
      <c r="J25" s="4" t="s">
        <v>127</v>
      </c>
      <c r="K25" s="4" t="s">
        <v>128</v>
      </c>
      <c r="L25" s="4" t="s">
        <v>129</v>
      </c>
      <c r="M25" s="4" t="s">
        <v>130</v>
      </c>
      <c r="N25" s="4" t="s">
        <v>4</v>
      </c>
      <c r="O25" s="4" t="s">
        <v>131</v>
      </c>
      <c r="P25" s="4" t="s">
        <v>132</v>
      </c>
      <c r="Q25" s="4" t="s">
        <v>3</v>
      </c>
      <c r="R25" s="4" t="s">
        <v>6</v>
      </c>
      <c r="S25" s="4" t="s">
        <v>5</v>
      </c>
      <c r="T25" s="4" t="s">
        <v>133</v>
      </c>
      <c r="U25" s="179"/>
      <c r="V25" s="2"/>
      <c r="W25" s="2"/>
      <c r="X25" s="225"/>
      <c r="Y25" s="226" t="s">
        <v>215</v>
      </c>
      <c r="Z25" s="227" t="s">
        <v>216</v>
      </c>
      <c r="AA25" s="90"/>
      <c r="AB25" s="227" t="s">
        <v>217</v>
      </c>
      <c r="AC25" s="90"/>
      <c r="AD25" s="179"/>
      <c r="AE25" s="2"/>
      <c r="AF25" s="2"/>
      <c r="AG25" s="2"/>
      <c r="AH25" s="2"/>
      <c r="AI25" s="178"/>
    </row>
    <row r="26" ht="17.25" customHeight="1">
      <c r="A26" s="69" t="s">
        <v>42</v>
      </c>
      <c r="B26" s="234"/>
      <c r="C26" s="42">
        <v>26.0</v>
      </c>
      <c r="D26" s="42">
        <v>4.0</v>
      </c>
      <c r="E26" s="42">
        <v>2.0</v>
      </c>
      <c r="F26" s="42">
        <v>0.0</v>
      </c>
      <c r="G26" s="42">
        <v>280.0</v>
      </c>
      <c r="H26" s="42">
        <v>189.0</v>
      </c>
      <c r="I26" s="70">
        <v>36.99965999933</v>
      </c>
      <c r="J26" s="42">
        <v>71.0</v>
      </c>
      <c r="K26" s="42">
        <v>1.0</v>
      </c>
      <c r="L26" s="42">
        <v>76.0</v>
      </c>
      <c r="M26" s="42">
        <v>13.0</v>
      </c>
      <c r="N26" s="42">
        <v>28.0</v>
      </c>
      <c r="O26" s="42">
        <v>104.0</v>
      </c>
      <c r="P26" s="42">
        <v>73.0</v>
      </c>
      <c r="Q26" s="71">
        <f t="array" ref="Q26">P26*9/I26</f>
        <v>17.75691993</v>
      </c>
      <c r="R26" s="72">
        <f t="array" ref="R26">(L26+M26)/I26</f>
        <v>2.405427509</v>
      </c>
      <c r="S26" s="73">
        <f t="array" ref="S26">J26/I26</f>
        <v>1.918936552</v>
      </c>
      <c r="T26" s="73">
        <f t="array" ref="T26">I26/C26</f>
        <v>1.423063846</v>
      </c>
      <c r="U26" s="179"/>
      <c r="V26" s="2"/>
      <c r="W26" s="2"/>
      <c r="X26" s="225"/>
      <c r="Y26" s="228"/>
      <c r="Z26" s="229" t="s">
        <v>203</v>
      </c>
      <c r="AA26" s="229" t="s">
        <v>1</v>
      </c>
      <c r="AB26" s="229" t="s">
        <v>203</v>
      </c>
      <c r="AC26" s="229" t="s">
        <v>1</v>
      </c>
      <c r="AD26" s="179"/>
      <c r="AE26" s="2"/>
      <c r="AF26" s="2"/>
      <c r="AG26" s="2"/>
      <c r="AH26" s="2"/>
      <c r="AI26" s="178"/>
    </row>
    <row r="27" ht="17.25" customHeight="1">
      <c r="A27" s="69" t="s">
        <v>19</v>
      </c>
      <c r="B27" s="234"/>
      <c r="C27" s="42">
        <v>24.0</v>
      </c>
      <c r="D27" s="42">
        <v>4.0</v>
      </c>
      <c r="E27" s="42">
        <v>8.0</v>
      </c>
      <c r="F27" s="42">
        <v>0.0</v>
      </c>
      <c r="G27" s="42">
        <v>298.0</v>
      </c>
      <c r="H27" s="42">
        <v>215.0</v>
      </c>
      <c r="I27" s="70">
        <v>35.6666329966667</v>
      </c>
      <c r="J27" s="42">
        <v>77.0</v>
      </c>
      <c r="K27" s="42">
        <v>4.0</v>
      </c>
      <c r="L27" s="42">
        <v>69.0</v>
      </c>
      <c r="M27" s="42">
        <v>12.0</v>
      </c>
      <c r="N27" s="42">
        <v>42.0</v>
      </c>
      <c r="O27" s="42">
        <v>130.0</v>
      </c>
      <c r="P27" s="42">
        <v>78.0</v>
      </c>
      <c r="Q27" s="71">
        <f t="array" ref="Q27">P27*9/I27</f>
        <v>19.68226157</v>
      </c>
      <c r="R27" s="72">
        <f t="array" ref="R27">(L27+M27)/I27</f>
        <v>2.271030181</v>
      </c>
      <c r="S27" s="73">
        <f t="array" ref="S27">J27/I27</f>
        <v>2.158880543</v>
      </c>
      <c r="T27" s="73">
        <f t="array" ref="T27">I27/C27</f>
        <v>1.486109708</v>
      </c>
      <c r="U27" s="179"/>
      <c r="V27" s="2"/>
      <c r="W27" s="2"/>
      <c r="X27" s="225"/>
      <c r="Y27" s="232">
        <v>1.0</v>
      </c>
      <c r="Z27" s="76" t="s">
        <v>224</v>
      </c>
      <c r="AA27" s="76" t="s">
        <v>46</v>
      </c>
      <c r="AB27" s="76" t="s">
        <v>220</v>
      </c>
      <c r="AC27" s="76" t="s">
        <v>40</v>
      </c>
      <c r="AD27" s="179"/>
      <c r="AE27" s="2"/>
      <c r="AF27" s="2"/>
      <c r="AG27" s="2"/>
      <c r="AH27" s="2"/>
      <c r="AI27" s="178"/>
    </row>
    <row r="28" ht="17.25" customHeight="1">
      <c r="A28" s="69" t="s">
        <v>20</v>
      </c>
      <c r="B28" s="234"/>
      <c r="C28" s="42">
        <v>42.0</v>
      </c>
      <c r="D28" s="42">
        <v>13.0</v>
      </c>
      <c r="E28" s="42">
        <v>8.0</v>
      </c>
      <c r="F28" s="42">
        <v>2.0</v>
      </c>
      <c r="G28" s="42">
        <v>569.0</v>
      </c>
      <c r="H28" s="42">
        <v>467.0</v>
      </c>
      <c r="I28" s="70">
        <v>99.99993323333</v>
      </c>
      <c r="J28" s="42">
        <v>141.0</v>
      </c>
      <c r="K28" s="42">
        <v>2.0</v>
      </c>
      <c r="L28" s="42">
        <v>89.0</v>
      </c>
      <c r="M28" s="42">
        <v>18.0</v>
      </c>
      <c r="N28" s="42">
        <v>132.0</v>
      </c>
      <c r="O28" s="42">
        <v>151.0</v>
      </c>
      <c r="P28" s="42">
        <v>95.0</v>
      </c>
      <c r="Q28" s="71">
        <f t="array" ref="Q28">P28*9/I28</f>
        <v>8.550005709</v>
      </c>
      <c r="R28" s="72">
        <f t="array" ref="R28">(L28+M28)/I28</f>
        <v>1.070000714</v>
      </c>
      <c r="S28" s="73">
        <f t="array" ref="S28">J28/I28</f>
        <v>1.410000941</v>
      </c>
      <c r="T28" s="73">
        <f t="array" ref="T28">I28/C28</f>
        <v>2.380950791</v>
      </c>
      <c r="U28" s="179"/>
      <c r="V28" s="2"/>
      <c r="W28" s="2"/>
      <c r="X28" s="225"/>
      <c r="Y28" s="232">
        <v>2.0</v>
      </c>
      <c r="Z28" s="76" t="s">
        <v>225</v>
      </c>
      <c r="AA28" s="76" t="s">
        <v>53</v>
      </c>
      <c r="AB28" s="76" t="s">
        <v>224</v>
      </c>
      <c r="AC28" s="76" t="s">
        <v>51</v>
      </c>
      <c r="AD28" s="179"/>
      <c r="AE28" s="2"/>
      <c r="AF28" s="2"/>
      <c r="AG28" s="2"/>
      <c r="AH28" s="2"/>
      <c r="AI28" s="178"/>
    </row>
    <row r="29" ht="17.25" customHeight="1">
      <c r="A29" s="69" t="s">
        <v>53</v>
      </c>
      <c r="B29" s="234"/>
      <c r="C29" s="42">
        <v>8.0</v>
      </c>
      <c r="D29" s="42">
        <v>2.0</v>
      </c>
      <c r="E29" s="42">
        <v>2.0</v>
      </c>
      <c r="F29" s="42">
        <v>1.0</v>
      </c>
      <c r="G29" s="42">
        <v>102.0</v>
      </c>
      <c r="H29" s="42">
        <v>55.0</v>
      </c>
      <c r="I29" s="70">
        <v>13.666633329933</v>
      </c>
      <c r="J29" s="42">
        <v>16.0</v>
      </c>
      <c r="K29" s="42">
        <v>1.0</v>
      </c>
      <c r="L29" s="42">
        <v>45.0</v>
      </c>
      <c r="M29" s="42">
        <v>1.0</v>
      </c>
      <c r="N29" s="42">
        <v>13.0</v>
      </c>
      <c r="O29" s="42">
        <v>36.0</v>
      </c>
      <c r="P29" s="42">
        <v>21.0</v>
      </c>
      <c r="Q29" s="71">
        <f t="array" ref="Q29">P29*9/I29</f>
        <v>13.82930203</v>
      </c>
      <c r="R29" s="72">
        <f t="array" ref="R29">(L29+M29)/I29</f>
        <v>3.365861869</v>
      </c>
      <c r="S29" s="73">
        <f t="array" ref="S29">J29/I29</f>
        <v>1.170734563</v>
      </c>
      <c r="T29" s="73">
        <f t="array" ref="T29">I29/C29</f>
        <v>1.708329166</v>
      </c>
      <c r="U29" s="179"/>
      <c r="V29" s="2"/>
      <c r="W29" s="2"/>
      <c r="X29" s="225"/>
      <c r="Y29" s="232">
        <v>3.0</v>
      </c>
      <c r="Z29" s="76" t="s">
        <v>223</v>
      </c>
      <c r="AA29" s="76" t="s">
        <v>56</v>
      </c>
      <c r="AB29" s="76" t="s">
        <v>228</v>
      </c>
      <c r="AC29" s="76" t="s">
        <v>47</v>
      </c>
      <c r="AD29" s="179"/>
      <c r="AE29" s="2"/>
      <c r="AF29" s="2"/>
      <c r="AG29" s="2"/>
      <c r="AH29" s="2"/>
      <c r="AI29" s="178"/>
    </row>
    <row r="30" ht="17.25" customHeight="1">
      <c r="A30" s="69" t="s">
        <v>21</v>
      </c>
      <c r="B30" s="234"/>
      <c r="C30" s="42">
        <v>38.0</v>
      </c>
      <c r="D30" s="42">
        <v>8.0</v>
      </c>
      <c r="E30" s="42">
        <v>11.0</v>
      </c>
      <c r="F30" s="42">
        <v>3.0</v>
      </c>
      <c r="G30" s="42">
        <v>550.0</v>
      </c>
      <c r="H30" s="42">
        <v>397.0</v>
      </c>
      <c r="I30" s="70">
        <v>81.666632983</v>
      </c>
      <c r="J30" s="42">
        <v>133.0</v>
      </c>
      <c r="K30" s="42">
        <v>1.0</v>
      </c>
      <c r="L30" s="42">
        <v>123.0</v>
      </c>
      <c r="M30" s="42">
        <v>25.0</v>
      </c>
      <c r="N30" s="42">
        <v>131.0</v>
      </c>
      <c r="O30" s="42">
        <v>183.0</v>
      </c>
      <c r="P30" s="42">
        <v>130.0</v>
      </c>
      <c r="Q30" s="71">
        <f t="array" ref="Q30">P30*9/I30</f>
        <v>14.32653652</v>
      </c>
      <c r="R30" s="72">
        <f t="array" ref="R30">(L30+M30)/I30</f>
        <v>1.812245645</v>
      </c>
      <c r="S30" s="73">
        <f t="array" ref="S30">J30/I30</f>
        <v>1.6285721</v>
      </c>
      <c r="T30" s="73">
        <f t="array" ref="T30">I30/C30</f>
        <v>2.149121921</v>
      </c>
      <c r="U30" s="179"/>
      <c r="V30" s="2"/>
      <c r="W30" s="2"/>
      <c r="X30" s="225"/>
      <c r="Y30" s="232">
        <v>4.0</v>
      </c>
      <c r="Z30" s="76" t="s">
        <v>226</v>
      </c>
      <c r="AA30" s="76" t="s">
        <v>20</v>
      </c>
      <c r="AB30" s="76" t="s">
        <v>220</v>
      </c>
      <c r="AC30" s="76" t="s">
        <v>41</v>
      </c>
      <c r="AD30" s="179"/>
      <c r="AE30" s="2"/>
      <c r="AF30" s="2"/>
      <c r="AG30" s="2"/>
      <c r="AH30" s="2"/>
      <c r="AI30" s="178"/>
    </row>
    <row r="31" ht="17.25" customHeight="1">
      <c r="A31" s="61" t="s">
        <v>121</v>
      </c>
      <c r="B31" s="79"/>
      <c r="C31" s="79">
        <f t="array" ref="C31">SUM(C26:C30)</f>
        <v>138</v>
      </c>
      <c r="D31" s="79">
        <f t="array" ref="D31">SUM(D26:D30)</f>
        <v>31</v>
      </c>
      <c r="E31" s="79">
        <f t="array" ref="E31">SUM(E26:E30)</f>
        <v>31</v>
      </c>
      <c r="F31" s="79">
        <f t="array" ref="F31">SUM(F26:F30)</f>
        <v>6</v>
      </c>
      <c r="G31" s="79">
        <f t="array" ref="G31">SUM(G26:G30)</f>
        <v>1799</v>
      </c>
      <c r="H31" s="79">
        <f t="array" ref="H31">SUM(H26:H30)</f>
        <v>1323</v>
      </c>
      <c r="I31" s="80">
        <f t="array" ref="I31">SUM(I26:I30)</f>
        <v>267.9994925</v>
      </c>
      <c r="J31" s="79">
        <f t="array" ref="J31">SUM(J26:J30)</f>
        <v>438</v>
      </c>
      <c r="K31" s="79">
        <f t="array" ref="K31">SUM(K26:K30)</f>
        <v>9</v>
      </c>
      <c r="L31" s="79">
        <f t="array" ref="L31">SUM(L26:L30)</f>
        <v>402</v>
      </c>
      <c r="M31" s="79">
        <f t="array" ref="M31">SUM(M26:M30)</f>
        <v>69</v>
      </c>
      <c r="N31" s="79">
        <f t="array" ref="N31">SUM(N26:N30)</f>
        <v>346</v>
      </c>
      <c r="O31" s="79">
        <f t="array" ref="O31">SUM(O26:O30)</f>
        <v>604</v>
      </c>
      <c r="P31" s="79">
        <f t="array" ref="P31">SUM(P26:P30)</f>
        <v>397</v>
      </c>
      <c r="Q31" s="81">
        <f t="array" ref="Q31">P31*9/I31</f>
        <v>13.3321148</v>
      </c>
      <c r="R31" s="82">
        <f t="array" ref="R31">(L31+M31)/I31</f>
        <v>1.757466014</v>
      </c>
      <c r="S31" s="83">
        <f t="array" ref="S31">J31/I31</f>
        <v>1.634331453</v>
      </c>
      <c r="T31" s="83">
        <f t="array" ref="T31">I31/C31</f>
        <v>1.942025308</v>
      </c>
      <c r="U31" s="179"/>
      <c r="V31" s="2"/>
      <c r="W31" s="2"/>
      <c r="X31" s="225"/>
      <c r="Y31" s="232">
        <v>5.0</v>
      </c>
      <c r="Z31" s="76" t="s">
        <v>220</v>
      </c>
      <c r="AA31" s="76" t="s">
        <v>43</v>
      </c>
      <c r="AB31" s="76" t="s">
        <v>226</v>
      </c>
      <c r="AC31" s="76" t="s">
        <v>21</v>
      </c>
      <c r="AD31" s="179"/>
      <c r="AE31" s="2"/>
      <c r="AF31" s="2"/>
      <c r="AG31" s="2"/>
      <c r="AH31" s="2"/>
      <c r="AI31" s="178"/>
    </row>
    <row r="32" ht="16.5" customHeight="1">
      <c r="A32" s="174"/>
      <c r="B32" s="175"/>
      <c r="C32" s="175"/>
      <c r="D32" s="175"/>
      <c r="E32" s="175"/>
      <c r="F32" s="175"/>
      <c r="G32" s="175"/>
      <c r="H32" s="175"/>
      <c r="I32" s="175"/>
      <c r="J32" s="175"/>
      <c r="K32" s="175"/>
      <c r="L32" s="175"/>
      <c r="M32" s="175"/>
      <c r="N32" s="175"/>
      <c r="O32" s="175"/>
      <c r="P32" s="175"/>
      <c r="Q32" s="175"/>
      <c r="R32" s="175"/>
      <c r="S32" s="175"/>
      <c r="T32" s="175"/>
      <c r="U32" s="2"/>
      <c r="V32" s="2"/>
      <c r="W32" s="2"/>
      <c r="X32" s="225"/>
      <c r="Y32" s="232">
        <v>6.0</v>
      </c>
      <c r="Z32" s="76" t="s">
        <v>228</v>
      </c>
      <c r="AA32" s="76" t="s">
        <v>19</v>
      </c>
      <c r="AB32" s="76" t="s">
        <v>225</v>
      </c>
      <c r="AC32" s="76" t="s">
        <v>49</v>
      </c>
      <c r="AD32" s="179"/>
      <c r="AE32" s="2"/>
      <c r="AF32" s="2"/>
      <c r="AG32" s="2"/>
      <c r="AH32" s="2"/>
      <c r="AI32" s="178"/>
    </row>
    <row r="33" ht="16.5" customHeight="1">
      <c r="A33" s="190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25"/>
      <c r="Y33" s="232">
        <v>7.0</v>
      </c>
      <c r="Z33" s="76" t="s">
        <v>232</v>
      </c>
      <c r="AA33" s="76" t="s">
        <v>54</v>
      </c>
      <c r="AB33" s="76" t="s">
        <v>232</v>
      </c>
      <c r="AC33" s="76" t="s">
        <v>52</v>
      </c>
      <c r="AD33" s="179"/>
      <c r="AE33" s="2"/>
      <c r="AF33" s="2"/>
      <c r="AG33" s="2"/>
      <c r="AH33" s="2"/>
      <c r="AI33" s="178"/>
    </row>
    <row r="34" ht="16.5" customHeight="1">
      <c r="A34" s="190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25"/>
      <c r="Y34" s="232">
        <v>8.0</v>
      </c>
      <c r="Z34" s="76" t="s">
        <v>221</v>
      </c>
      <c r="AA34" s="76" t="s">
        <v>50</v>
      </c>
      <c r="AB34" s="76" t="s">
        <v>223</v>
      </c>
      <c r="AC34" s="76" t="s">
        <v>42</v>
      </c>
      <c r="AD34" s="179"/>
      <c r="AE34" s="2"/>
      <c r="AF34" s="2"/>
      <c r="AG34" s="2"/>
      <c r="AH34" s="2"/>
      <c r="AI34" s="178"/>
    </row>
    <row r="35" ht="16.5" customHeight="1">
      <c r="A35" s="190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25"/>
      <c r="Y35" s="232">
        <v>9.0</v>
      </c>
      <c r="Z35" s="76" t="s">
        <v>220</v>
      </c>
      <c r="AA35" s="76" t="s">
        <v>45</v>
      </c>
      <c r="AB35" s="76" t="s">
        <v>221</v>
      </c>
      <c r="AC35" s="76" t="s">
        <v>48</v>
      </c>
      <c r="AD35" s="179"/>
      <c r="AE35" s="2"/>
      <c r="AF35" s="2"/>
      <c r="AG35" s="2"/>
      <c r="AH35" s="2"/>
      <c r="AI35" s="178"/>
    </row>
    <row r="36" ht="16.5" customHeight="1">
      <c r="A36" s="190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175"/>
      <c r="Z36" s="175"/>
      <c r="AA36" s="175"/>
      <c r="AB36" s="175"/>
      <c r="AC36" s="175"/>
      <c r="AD36" s="2"/>
      <c r="AE36" s="2"/>
      <c r="AF36" s="2"/>
      <c r="AG36" s="2"/>
      <c r="AH36" s="2"/>
      <c r="AI36" s="178"/>
    </row>
    <row r="37" ht="16.5" customHeight="1">
      <c r="A37" s="190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24" t="s">
        <v>234</v>
      </c>
      <c r="Z37" s="161"/>
      <c r="AA37" s="161"/>
      <c r="AB37" s="161"/>
      <c r="AC37" s="161"/>
      <c r="AD37" s="2"/>
      <c r="AE37" s="2"/>
      <c r="AF37" s="2"/>
      <c r="AG37" s="2"/>
      <c r="AH37" s="2"/>
      <c r="AI37" s="178"/>
    </row>
    <row r="38" ht="16.5" customHeight="1">
      <c r="A38" s="190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25"/>
      <c r="Y38" s="226" t="s">
        <v>215</v>
      </c>
      <c r="Z38" s="227" t="s">
        <v>216</v>
      </c>
      <c r="AA38" s="90"/>
      <c r="AB38" s="227" t="s">
        <v>217</v>
      </c>
      <c r="AC38" s="90"/>
      <c r="AD38" s="179"/>
      <c r="AE38" s="2"/>
      <c r="AF38" s="2"/>
      <c r="AG38" s="2"/>
      <c r="AH38" s="2"/>
      <c r="AI38" s="178"/>
    </row>
    <row r="39" ht="16.5" customHeight="1">
      <c r="A39" s="190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25"/>
      <c r="Y39" s="228"/>
      <c r="Z39" s="229" t="s">
        <v>203</v>
      </c>
      <c r="AA39" s="229" t="s">
        <v>1</v>
      </c>
      <c r="AB39" s="229" t="s">
        <v>203</v>
      </c>
      <c r="AC39" s="229" t="s">
        <v>1</v>
      </c>
      <c r="AD39" s="179"/>
      <c r="AE39" s="2"/>
      <c r="AF39" s="2"/>
      <c r="AG39" s="2"/>
      <c r="AH39" s="2"/>
      <c r="AI39" s="178"/>
    </row>
    <row r="40" ht="16.5" customHeight="1">
      <c r="A40" s="190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25"/>
      <c r="Y40" s="230">
        <v>1.0</v>
      </c>
      <c r="Z40" s="231" t="s">
        <v>221</v>
      </c>
      <c r="AA40" s="231" t="s">
        <v>50</v>
      </c>
      <c r="AB40" s="231" t="s">
        <v>220</v>
      </c>
      <c r="AC40" s="231" t="s">
        <v>48</v>
      </c>
      <c r="AD40" s="179"/>
      <c r="AE40" s="2"/>
      <c r="AF40" s="2"/>
      <c r="AG40" s="2"/>
      <c r="AH40" s="2"/>
      <c r="AI40" s="178"/>
    </row>
    <row r="41" ht="16.5" customHeight="1">
      <c r="A41" s="190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25"/>
      <c r="Y41" s="230">
        <v>2.0</v>
      </c>
      <c r="Z41" s="231" t="s">
        <v>225</v>
      </c>
      <c r="AA41" s="231" t="s">
        <v>42</v>
      </c>
      <c r="AB41" s="231" t="s">
        <v>224</v>
      </c>
      <c r="AC41" s="231" t="s">
        <v>51</v>
      </c>
      <c r="AD41" s="179"/>
      <c r="AE41" s="2"/>
      <c r="AF41" s="2"/>
      <c r="AG41" s="2"/>
      <c r="AH41" s="2"/>
      <c r="AI41" s="178"/>
    </row>
    <row r="42" ht="16.5" customHeight="1">
      <c r="A42" s="190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25"/>
      <c r="Y42" s="230">
        <v>3.0</v>
      </c>
      <c r="Z42" s="231" t="s">
        <v>220</v>
      </c>
      <c r="AA42" s="231" t="s">
        <v>40</v>
      </c>
      <c r="AB42" s="231" t="s">
        <v>226</v>
      </c>
      <c r="AC42" s="231" t="s">
        <v>20</v>
      </c>
      <c r="AD42" s="179"/>
      <c r="AE42" s="2"/>
      <c r="AF42" s="2"/>
      <c r="AG42" s="2"/>
      <c r="AH42" s="2"/>
      <c r="AI42" s="178"/>
    </row>
    <row r="43" ht="16.5" customHeight="1">
      <c r="A43" s="190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25"/>
      <c r="Y43" s="230">
        <v>4.0</v>
      </c>
      <c r="Z43" s="231" t="s">
        <v>220</v>
      </c>
      <c r="AA43" s="231" t="s">
        <v>41</v>
      </c>
      <c r="AB43" s="231" t="s">
        <v>220</v>
      </c>
      <c r="AC43" s="231" t="s">
        <v>45</v>
      </c>
      <c r="AD43" s="179"/>
      <c r="AE43" s="2"/>
      <c r="AF43" s="2"/>
      <c r="AG43" s="2"/>
      <c r="AH43" s="2"/>
      <c r="AI43" s="178"/>
    </row>
    <row r="44" ht="16.5" customHeight="1">
      <c r="A44" s="190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25"/>
      <c r="Y44" s="230">
        <v>5.0</v>
      </c>
      <c r="Z44" s="231" t="s">
        <v>226</v>
      </c>
      <c r="AA44" s="231" t="s">
        <v>21</v>
      </c>
      <c r="AB44" s="231" t="s">
        <v>232</v>
      </c>
      <c r="AC44" s="231" t="s">
        <v>49</v>
      </c>
      <c r="AD44" s="179"/>
      <c r="AE44" s="2"/>
      <c r="AF44" s="2"/>
      <c r="AG44" s="2"/>
      <c r="AH44" s="2"/>
      <c r="AI44" s="178"/>
    </row>
    <row r="45" ht="16.5" customHeight="1">
      <c r="A45" s="190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25"/>
      <c r="Y45" s="230">
        <v>6.0</v>
      </c>
      <c r="Z45" s="231" t="s">
        <v>228</v>
      </c>
      <c r="AA45" s="231" t="s">
        <v>19</v>
      </c>
      <c r="AB45" s="231" t="s">
        <v>223</v>
      </c>
      <c r="AC45" s="231" t="s">
        <v>56</v>
      </c>
      <c r="AD45" s="179"/>
      <c r="AE45" s="2"/>
      <c r="AF45" s="2"/>
      <c r="AG45" s="2"/>
      <c r="AH45" s="2"/>
      <c r="AI45" s="178"/>
    </row>
    <row r="46" ht="16.5" customHeight="1">
      <c r="A46" s="190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25"/>
      <c r="Y46" s="230">
        <v>7.0</v>
      </c>
      <c r="Z46" s="231" t="s">
        <v>223</v>
      </c>
      <c r="AA46" s="231" t="s">
        <v>43</v>
      </c>
      <c r="AB46" s="231" t="s">
        <v>228</v>
      </c>
      <c r="AC46" s="231" t="s">
        <v>47</v>
      </c>
      <c r="AD46" s="179"/>
      <c r="AE46" s="2"/>
      <c r="AF46" s="2"/>
      <c r="AG46" s="2"/>
      <c r="AH46" s="2"/>
      <c r="AI46" s="178"/>
    </row>
    <row r="47" ht="16.5" customHeight="1">
      <c r="A47" s="190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25"/>
      <c r="Y47" s="230">
        <v>8.0</v>
      </c>
      <c r="Z47" s="231" t="s">
        <v>224</v>
      </c>
      <c r="AA47" s="231" t="s">
        <v>54</v>
      </c>
      <c r="AB47" s="231" t="s">
        <v>221</v>
      </c>
      <c r="AC47" s="231" t="s">
        <v>46</v>
      </c>
      <c r="AD47" s="179"/>
      <c r="AE47" s="2"/>
      <c r="AF47" s="2"/>
      <c r="AG47" s="2"/>
      <c r="AH47" s="2"/>
      <c r="AI47" s="178"/>
    </row>
    <row r="48" ht="16.5" customHeight="1">
      <c r="A48" s="191"/>
      <c r="B48" s="192"/>
      <c r="C48" s="192"/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N48" s="192"/>
      <c r="O48" s="192"/>
      <c r="P48" s="192"/>
      <c r="Q48" s="192"/>
      <c r="R48" s="192"/>
      <c r="S48" s="192"/>
      <c r="T48" s="192"/>
      <c r="U48" s="192"/>
      <c r="V48" s="192"/>
      <c r="W48" s="192"/>
      <c r="X48" s="235"/>
      <c r="Y48" s="230">
        <v>9.0</v>
      </c>
      <c r="Z48" s="231" t="s">
        <v>232</v>
      </c>
      <c r="AA48" s="231" t="s">
        <v>52</v>
      </c>
      <c r="AB48" s="231" t="s">
        <v>225</v>
      </c>
      <c r="AC48" s="231" t="s">
        <v>53</v>
      </c>
      <c r="AD48" s="236"/>
      <c r="AE48" s="192"/>
      <c r="AF48" s="192"/>
      <c r="AG48" s="192"/>
      <c r="AH48" s="192"/>
      <c r="AI48" s="194"/>
    </row>
    <row r="49" ht="16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</row>
    <row r="50" ht="16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</row>
    <row r="51" ht="16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</row>
    <row r="52" ht="16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</row>
    <row r="53" ht="16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</row>
    <row r="54" ht="16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</row>
    <row r="55" ht="16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</row>
    <row r="56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</row>
    <row r="57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</row>
    <row r="58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</row>
    <row r="59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</row>
    <row r="60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</row>
    <row r="61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</row>
    <row r="62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</row>
    <row r="63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</row>
    <row r="64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</row>
    <row r="65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</row>
    <row r="66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</row>
    <row r="67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</row>
    <row r="68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</row>
    <row r="69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</row>
    <row r="70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</row>
    <row r="71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</row>
    <row r="72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</row>
    <row r="73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</row>
    <row r="74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</row>
    <row r="75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</row>
    <row r="76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</row>
    <row r="77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</row>
    <row r="78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</row>
    <row r="79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</row>
    <row r="80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</row>
    <row r="81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</row>
    <row r="82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</row>
    <row r="83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</row>
    <row r="84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</row>
    <row r="85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</row>
    <row r="86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</row>
    <row r="87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</row>
    <row r="88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</row>
    <row r="89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</row>
    <row r="90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</row>
    <row r="91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</row>
    <row r="92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</row>
    <row r="93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</row>
    <row r="94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</row>
    <row r="95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</row>
    <row r="96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</row>
    <row r="97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</row>
    <row r="98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</row>
    <row r="99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</row>
    <row r="100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</row>
    <row r="101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</row>
    <row r="102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</row>
    <row r="103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</row>
    <row r="104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</row>
    <row r="105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</row>
    <row r="106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</row>
    <row r="107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</row>
    <row r="108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</row>
    <row r="109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</row>
    <row r="110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</row>
    <row r="111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</row>
    <row r="112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</row>
    <row r="113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</row>
    <row r="114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</row>
    <row r="115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</row>
    <row r="116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</row>
    <row r="117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</row>
    <row r="118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</row>
    <row r="119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</row>
    <row r="120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</row>
    <row r="121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</row>
    <row r="122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</row>
    <row r="123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</row>
    <row r="124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</row>
    <row r="125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</row>
    <row r="126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</row>
    <row r="127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</row>
    <row r="128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</row>
    <row r="129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</row>
    <row r="130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</row>
    <row r="131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</row>
    <row r="132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</row>
    <row r="133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</row>
    <row r="134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</row>
    <row r="135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</row>
    <row r="136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</row>
    <row r="137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</row>
    <row r="138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</row>
    <row r="139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</row>
    <row r="140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</row>
    <row r="141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</row>
    <row r="142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</row>
    <row r="143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</row>
    <row r="144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</row>
    <row r="145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</row>
    <row r="146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</row>
    <row r="147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</row>
    <row r="148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</row>
    <row r="149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</row>
    <row r="150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</row>
    <row r="151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</row>
    <row r="152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</row>
    <row r="153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</row>
    <row r="154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</row>
    <row r="155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</row>
    <row r="156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</row>
    <row r="157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</row>
    <row r="158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</row>
    <row r="159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</row>
    <row r="160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</row>
    <row r="161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</row>
    <row r="162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</row>
    <row r="163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</row>
    <row r="164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</row>
    <row r="165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</row>
    <row r="166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</row>
    <row r="167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</row>
    <row r="168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</row>
    <row r="169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</row>
    <row r="170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</row>
    <row r="171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</row>
    <row r="172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</row>
    <row r="173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</row>
    <row r="174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</row>
    <row r="175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</row>
    <row r="176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</row>
    <row r="177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</row>
    <row r="178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</row>
    <row r="179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</row>
    <row r="180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</row>
    <row r="181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</row>
    <row r="182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</row>
    <row r="183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</row>
    <row r="184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</row>
    <row r="185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</row>
    <row r="186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</row>
    <row r="187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</row>
    <row r="188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</row>
    <row r="189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</row>
    <row r="190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</row>
    <row r="191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</row>
    <row r="192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</row>
    <row r="193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</row>
    <row r="194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</row>
    <row r="195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</row>
    <row r="196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</row>
    <row r="197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</row>
    <row r="198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</row>
    <row r="199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</row>
    <row r="200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</row>
    <row r="201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</row>
    <row r="202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</row>
    <row r="203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</row>
    <row r="204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</row>
    <row r="205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</row>
    <row r="206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</row>
    <row r="207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</row>
    <row r="208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</row>
    <row r="209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</row>
    <row r="210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</row>
    <row r="211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</row>
    <row r="212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</row>
    <row r="213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</row>
    <row r="214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</row>
    <row r="215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</row>
    <row r="216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</row>
    <row r="217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</row>
    <row r="218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</row>
    <row r="219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</row>
    <row r="220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</row>
    <row r="221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</row>
    <row r="222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</row>
    <row r="223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</row>
    <row r="224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</row>
    <row r="225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</row>
    <row r="226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</row>
    <row r="227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</row>
    <row r="228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</row>
    <row r="229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</row>
    <row r="230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</row>
    <row r="231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</row>
    <row r="232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</row>
    <row r="233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</row>
    <row r="234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</row>
    <row r="235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</row>
    <row r="236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</row>
    <row r="237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</row>
    <row r="238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</row>
    <row r="239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</row>
    <row r="240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</row>
    <row r="241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</row>
    <row r="242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</row>
    <row r="243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</row>
    <row r="244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</row>
    <row r="245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</row>
    <row r="246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</row>
    <row r="247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</row>
    <row r="248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</row>
    <row r="249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</row>
    <row r="250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</row>
    <row r="251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</row>
    <row r="252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</row>
    <row r="253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</row>
    <row r="254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</row>
    <row r="255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</row>
    <row r="256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</row>
    <row r="257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</row>
    <row r="258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</row>
    <row r="259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</row>
    <row r="260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</row>
    <row r="261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</row>
    <row r="262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</row>
    <row r="263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</row>
    <row r="264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</row>
    <row r="265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</row>
    <row r="266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</row>
    <row r="267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</row>
    <row r="268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</row>
    <row r="269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</row>
    <row r="270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</row>
    <row r="271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</row>
    <row r="272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</row>
    <row r="273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</row>
    <row r="274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</row>
    <row r="275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</row>
    <row r="276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</row>
    <row r="277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</row>
    <row r="278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</row>
    <row r="279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</row>
    <row r="280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</row>
    <row r="281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</row>
    <row r="282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</row>
    <row r="283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</row>
    <row r="284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</row>
    <row r="285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</row>
    <row r="286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</row>
    <row r="287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</row>
    <row r="288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</row>
    <row r="289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</row>
    <row r="290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</row>
    <row r="291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</row>
    <row r="292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</row>
    <row r="293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</row>
    <row r="294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</row>
    <row r="295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</row>
    <row r="296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</row>
    <row r="297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</row>
    <row r="298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</row>
    <row r="299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</row>
    <row r="300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</row>
    <row r="301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</row>
    <row r="302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</row>
    <row r="303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</row>
    <row r="304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</row>
    <row r="305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</row>
    <row r="306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</row>
    <row r="307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</row>
    <row r="308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</row>
    <row r="309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</row>
    <row r="310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</row>
    <row r="311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</row>
    <row r="312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</row>
    <row r="313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</row>
    <row r="314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</row>
    <row r="315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</row>
    <row r="316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</row>
    <row r="317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</row>
    <row r="318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</row>
    <row r="319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</row>
    <row r="320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</row>
    <row r="321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</row>
    <row r="322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</row>
    <row r="323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</row>
    <row r="324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</row>
    <row r="325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</row>
    <row r="326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</row>
    <row r="327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</row>
    <row r="328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</row>
    <row r="329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</row>
    <row r="330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</row>
    <row r="331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</row>
    <row r="332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</row>
    <row r="333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</row>
    <row r="334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</row>
    <row r="335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</row>
    <row r="336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</row>
    <row r="337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</row>
    <row r="338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</row>
    <row r="339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</row>
    <row r="340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</row>
    <row r="341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</row>
    <row r="342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</row>
    <row r="343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</row>
    <row r="344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</row>
    <row r="345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</row>
    <row r="346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</row>
    <row r="347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</row>
    <row r="348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</row>
    <row r="349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</row>
    <row r="350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</row>
    <row r="351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</row>
    <row r="352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</row>
    <row r="353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</row>
    <row r="354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</row>
    <row r="355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</row>
    <row r="356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</row>
    <row r="357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</row>
    <row r="358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</row>
    <row r="359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</row>
    <row r="360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</row>
    <row r="361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</row>
    <row r="362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</row>
    <row r="363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</row>
    <row r="364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</row>
    <row r="365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</row>
    <row r="366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</row>
    <row r="367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</row>
    <row r="368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</row>
    <row r="369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</row>
    <row r="370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</row>
    <row r="371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</row>
    <row r="372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</row>
    <row r="373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</row>
    <row r="374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</row>
    <row r="375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</row>
    <row r="376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</row>
    <row r="377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</row>
    <row r="378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</row>
    <row r="379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</row>
    <row r="380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</row>
    <row r="381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</row>
    <row r="382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</row>
    <row r="383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</row>
    <row r="384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</row>
    <row r="385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</row>
    <row r="386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</row>
    <row r="387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</row>
    <row r="388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</row>
    <row r="389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</row>
    <row r="390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</row>
    <row r="391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</row>
    <row r="392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</row>
    <row r="393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</row>
    <row r="394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</row>
    <row r="395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</row>
    <row r="396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</row>
    <row r="397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</row>
    <row r="398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</row>
    <row r="399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</row>
    <row r="400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</row>
    <row r="401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</row>
    <row r="402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</row>
    <row r="403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</row>
    <row r="404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</row>
    <row r="405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</row>
    <row r="406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</row>
    <row r="407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</row>
    <row r="408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</row>
    <row r="409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</row>
    <row r="410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</row>
    <row r="411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</row>
    <row r="412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</row>
    <row r="413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</row>
    <row r="414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</row>
    <row r="415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</row>
    <row r="416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</row>
    <row r="417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</row>
    <row r="418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</row>
    <row r="419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</row>
    <row r="420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</row>
    <row r="421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</row>
    <row r="422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</row>
    <row r="423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</row>
    <row r="424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</row>
    <row r="425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</row>
    <row r="426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</row>
    <row r="427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</row>
    <row r="428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</row>
    <row r="429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</row>
    <row r="430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</row>
    <row r="431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</row>
    <row r="432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</row>
    <row r="433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</row>
    <row r="434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</row>
    <row r="435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</row>
    <row r="436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</row>
    <row r="437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</row>
    <row r="438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</row>
    <row r="439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</row>
    <row r="440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</row>
    <row r="441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</row>
    <row r="442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</row>
    <row r="443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</row>
    <row r="444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</row>
    <row r="445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</row>
    <row r="446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</row>
    <row r="447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</row>
    <row r="448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</row>
    <row r="449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</row>
    <row r="450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</row>
    <row r="451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</row>
    <row r="452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</row>
    <row r="453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</row>
    <row r="454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</row>
    <row r="455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</row>
    <row r="456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</row>
    <row r="457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</row>
    <row r="458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</row>
    <row r="459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</row>
    <row r="460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</row>
    <row r="461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</row>
    <row r="462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</row>
    <row r="463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</row>
    <row r="464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</row>
    <row r="465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</row>
    <row r="466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</row>
    <row r="467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</row>
    <row r="468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</row>
    <row r="469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</row>
    <row r="470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</row>
    <row r="471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</row>
    <row r="472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</row>
    <row r="473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</row>
    <row r="474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</row>
    <row r="475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</row>
    <row r="476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</row>
    <row r="477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</row>
    <row r="478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</row>
    <row r="479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</row>
    <row r="480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</row>
    <row r="481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</row>
    <row r="482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</row>
    <row r="483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</row>
    <row r="484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</row>
    <row r="485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</row>
    <row r="486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</row>
    <row r="487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</row>
    <row r="488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</row>
    <row r="489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</row>
    <row r="490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</row>
    <row r="491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</row>
    <row r="492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</row>
    <row r="493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</row>
    <row r="494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</row>
    <row r="495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</row>
    <row r="496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</row>
    <row r="497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</row>
    <row r="498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</row>
    <row r="499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</row>
    <row r="500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</row>
    <row r="501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</row>
    <row r="502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</row>
    <row r="503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</row>
    <row r="504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</row>
    <row r="505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</row>
    <row r="506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</row>
    <row r="507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</row>
    <row r="508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</row>
    <row r="509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</row>
    <row r="510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</row>
    <row r="511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</row>
    <row r="512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</row>
    <row r="513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</row>
    <row r="514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</row>
    <row r="515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</row>
    <row r="516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</row>
    <row r="517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</row>
    <row r="518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</row>
    <row r="519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</row>
    <row r="520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</row>
    <row r="521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</row>
    <row r="522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</row>
    <row r="523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</row>
    <row r="524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</row>
    <row r="525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</row>
    <row r="526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</row>
    <row r="527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</row>
    <row r="528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</row>
    <row r="529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</row>
    <row r="530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</row>
    <row r="531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</row>
    <row r="532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</row>
    <row r="533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</row>
    <row r="534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</row>
    <row r="535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</row>
    <row r="536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</row>
    <row r="537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</row>
    <row r="538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</row>
    <row r="539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</row>
    <row r="540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</row>
    <row r="541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</row>
    <row r="542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</row>
    <row r="543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</row>
    <row r="544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</row>
    <row r="545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</row>
    <row r="546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</row>
    <row r="547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</row>
    <row r="548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</row>
    <row r="549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</row>
    <row r="550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</row>
    <row r="551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</row>
    <row r="552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</row>
    <row r="553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</row>
    <row r="554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</row>
    <row r="555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</row>
    <row r="556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</row>
    <row r="557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</row>
    <row r="558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</row>
    <row r="559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</row>
    <row r="560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</row>
    <row r="561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</row>
    <row r="562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</row>
    <row r="563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</row>
    <row r="564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</row>
    <row r="565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</row>
    <row r="566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</row>
    <row r="567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</row>
    <row r="568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</row>
    <row r="569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</row>
    <row r="570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</row>
    <row r="571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</row>
    <row r="572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</row>
    <row r="573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</row>
    <row r="574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</row>
    <row r="575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</row>
    <row r="576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</row>
    <row r="577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</row>
    <row r="578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</row>
    <row r="579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</row>
    <row r="580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</row>
    <row r="581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</row>
    <row r="582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</row>
    <row r="583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</row>
    <row r="584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</row>
    <row r="585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</row>
    <row r="586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</row>
    <row r="587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</row>
    <row r="588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</row>
    <row r="589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</row>
    <row r="590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</row>
    <row r="591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</row>
    <row r="592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</row>
    <row r="593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</row>
    <row r="594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</row>
    <row r="595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</row>
    <row r="596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</row>
    <row r="597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</row>
    <row r="598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</row>
    <row r="599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</row>
    <row r="600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</row>
    <row r="601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</row>
    <row r="602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</row>
    <row r="603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</row>
    <row r="604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</row>
    <row r="605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</row>
    <row r="606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</row>
    <row r="607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</row>
    <row r="608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</row>
    <row r="609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</row>
    <row r="610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</row>
    <row r="611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</row>
    <row r="612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</row>
    <row r="613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</row>
    <row r="614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</row>
    <row r="615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</row>
    <row r="616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</row>
    <row r="617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</row>
    <row r="618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</row>
    <row r="619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</row>
    <row r="620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</row>
    <row r="621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</row>
    <row r="622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</row>
    <row r="623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</row>
    <row r="624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</row>
    <row r="625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</row>
    <row r="626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</row>
    <row r="627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</row>
    <row r="628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</row>
    <row r="629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</row>
    <row r="630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</row>
    <row r="631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</row>
    <row r="632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</row>
    <row r="633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</row>
    <row r="634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</row>
    <row r="635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</row>
    <row r="636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</row>
    <row r="637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</row>
    <row r="638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</row>
    <row r="639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</row>
    <row r="640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</row>
    <row r="641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</row>
    <row r="642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</row>
    <row r="643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</row>
    <row r="644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</row>
    <row r="645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</row>
    <row r="646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</row>
    <row r="647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</row>
    <row r="648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</row>
    <row r="649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</row>
    <row r="650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</row>
    <row r="651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</row>
    <row r="652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</row>
    <row r="653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</row>
    <row r="654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</row>
    <row r="655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</row>
    <row r="656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</row>
    <row r="657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</row>
    <row r="658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</row>
    <row r="659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</row>
    <row r="660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</row>
    <row r="661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</row>
    <row r="662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</row>
    <row r="663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</row>
    <row r="664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</row>
    <row r="665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</row>
    <row r="666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</row>
    <row r="667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</row>
    <row r="668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</row>
    <row r="669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</row>
    <row r="670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</row>
    <row r="671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</row>
    <row r="672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</row>
    <row r="673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</row>
    <row r="674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</row>
    <row r="675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</row>
    <row r="676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</row>
    <row r="677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</row>
    <row r="678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</row>
    <row r="679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</row>
    <row r="680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</row>
    <row r="681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</row>
    <row r="682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</row>
    <row r="683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</row>
    <row r="684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</row>
    <row r="685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</row>
    <row r="686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</row>
    <row r="687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</row>
    <row r="688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</row>
    <row r="689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</row>
    <row r="690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</row>
    <row r="691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</row>
    <row r="692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</row>
    <row r="693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</row>
    <row r="694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</row>
    <row r="695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</row>
    <row r="696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</row>
    <row r="697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</row>
    <row r="698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</row>
    <row r="699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</row>
    <row r="700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</row>
    <row r="701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</row>
    <row r="702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</row>
    <row r="703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</row>
    <row r="704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</row>
    <row r="705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</row>
    <row r="706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</row>
    <row r="707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</row>
    <row r="708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</row>
    <row r="709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</row>
    <row r="710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</row>
    <row r="711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</row>
    <row r="712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</row>
    <row r="713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</row>
    <row r="714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</row>
    <row r="715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</row>
    <row r="716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</row>
    <row r="717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</row>
    <row r="718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</row>
    <row r="719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</row>
    <row r="720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</row>
    <row r="721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</row>
    <row r="722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</row>
    <row r="723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</row>
    <row r="724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</row>
    <row r="725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</row>
    <row r="726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</row>
    <row r="727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</row>
    <row r="728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</row>
    <row r="729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</row>
    <row r="730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</row>
    <row r="731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</row>
    <row r="732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</row>
    <row r="733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</row>
    <row r="734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</row>
    <row r="735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</row>
    <row r="736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</row>
    <row r="737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</row>
    <row r="738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</row>
    <row r="739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</row>
    <row r="740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</row>
    <row r="741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</row>
    <row r="742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</row>
    <row r="743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</row>
    <row r="744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</row>
    <row r="745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</row>
    <row r="746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</row>
    <row r="747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</row>
    <row r="748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</row>
    <row r="749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</row>
    <row r="750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</row>
    <row r="751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</row>
    <row r="752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</row>
    <row r="753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</row>
    <row r="754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</row>
    <row r="755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</row>
    <row r="756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</row>
    <row r="757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</row>
    <row r="758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</row>
    <row r="759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</row>
    <row r="760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</row>
    <row r="761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</row>
    <row r="762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</row>
    <row r="763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</row>
    <row r="764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</row>
    <row r="765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</row>
    <row r="766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</row>
    <row r="767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</row>
    <row r="768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</row>
    <row r="769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</row>
    <row r="770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</row>
    <row r="771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</row>
    <row r="772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</row>
    <row r="773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</row>
    <row r="774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</row>
    <row r="775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</row>
    <row r="776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</row>
    <row r="777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</row>
    <row r="778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</row>
    <row r="779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</row>
    <row r="780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</row>
    <row r="781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</row>
    <row r="782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</row>
    <row r="783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</row>
    <row r="784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</row>
    <row r="785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</row>
    <row r="786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</row>
    <row r="787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</row>
    <row r="788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</row>
    <row r="789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</row>
    <row r="790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</row>
    <row r="791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</row>
    <row r="792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</row>
    <row r="793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</row>
    <row r="794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</row>
    <row r="795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</row>
    <row r="796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</row>
    <row r="797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</row>
    <row r="798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</row>
    <row r="799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</row>
    <row r="800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</row>
    <row r="801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</row>
    <row r="802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</row>
    <row r="803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</row>
    <row r="804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</row>
    <row r="805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</row>
    <row r="806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</row>
    <row r="807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</row>
    <row r="808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</row>
    <row r="809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</row>
    <row r="810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</row>
    <row r="811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</row>
    <row r="812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</row>
    <row r="813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</row>
    <row r="814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</row>
    <row r="815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</row>
    <row r="816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</row>
    <row r="817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</row>
    <row r="818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</row>
    <row r="819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</row>
    <row r="820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</row>
    <row r="821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</row>
    <row r="822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</row>
    <row r="823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</row>
    <row r="824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</row>
    <row r="825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</row>
    <row r="826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</row>
    <row r="827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</row>
    <row r="828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</row>
    <row r="829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</row>
    <row r="830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</row>
    <row r="831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</row>
    <row r="832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</row>
    <row r="833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</row>
    <row r="834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</row>
    <row r="835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</row>
    <row r="836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</row>
    <row r="837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</row>
    <row r="838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</row>
    <row r="839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</row>
    <row r="840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</row>
    <row r="841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</row>
    <row r="842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</row>
    <row r="843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</row>
    <row r="844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</row>
    <row r="845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</row>
    <row r="846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</row>
    <row r="847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</row>
    <row r="848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</row>
    <row r="849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</row>
    <row r="850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</row>
    <row r="851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</row>
    <row r="852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</row>
    <row r="853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</row>
    <row r="854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</row>
    <row r="855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</row>
    <row r="856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</row>
    <row r="857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</row>
    <row r="858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</row>
    <row r="859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</row>
    <row r="860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</row>
    <row r="861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</row>
    <row r="862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</row>
    <row r="863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</row>
    <row r="864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</row>
    <row r="865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</row>
    <row r="866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</row>
    <row r="867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</row>
    <row r="868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</row>
    <row r="869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</row>
    <row r="870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</row>
    <row r="871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</row>
    <row r="872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</row>
    <row r="873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</row>
    <row r="874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</row>
    <row r="875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</row>
    <row r="876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</row>
    <row r="877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</row>
    <row r="878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</row>
    <row r="879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</row>
    <row r="880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</row>
    <row r="881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</row>
    <row r="882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</row>
    <row r="883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</row>
    <row r="884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</row>
    <row r="885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</row>
    <row r="886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</row>
    <row r="887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</row>
    <row r="888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</row>
    <row r="889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</row>
    <row r="890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</row>
    <row r="891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</row>
    <row r="892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</row>
    <row r="893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</row>
    <row r="894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</row>
    <row r="895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</row>
    <row r="896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</row>
    <row r="897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</row>
    <row r="898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</row>
    <row r="899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</row>
    <row r="900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</row>
    <row r="901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</row>
    <row r="902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</row>
    <row r="903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</row>
    <row r="904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</row>
    <row r="905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</row>
    <row r="906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</row>
    <row r="907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</row>
    <row r="908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</row>
    <row r="909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</row>
    <row r="910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</row>
    <row r="911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</row>
    <row r="912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</row>
    <row r="913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</row>
    <row r="914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</row>
    <row r="915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</row>
    <row r="916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</row>
    <row r="917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</row>
    <row r="918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</row>
    <row r="919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</row>
    <row r="920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</row>
    <row r="921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</row>
    <row r="922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</row>
    <row r="923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</row>
    <row r="924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</row>
    <row r="925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</row>
    <row r="926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</row>
    <row r="927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</row>
    <row r="928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</row>
    <row r="929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</row>
    <row r="930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</row>
    <row r="931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</row>
    <row r="932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</row>
    <row r="933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</row>
    <row r="934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</row>
    <row r="935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</row>
    <row r="936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</row>
    <row r="937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</row>
    <row r="938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</row>
    <row r="939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</row>
    <row r="940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</row>
    <row r="941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</row>
    <row r="942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</row>
    <row r="943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</row>
    <row r="944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</row>
    <row r="945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</row>
    <row r="946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</row>
    <row r="947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</row>
    <row r="948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</row>
    <row r="949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</row>
    <row r="950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</row>
    <row r="951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</row>
    <row r="952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</row>
    <row r="953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</row>
    <row r="954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</row>
    <row r="955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</row>
    <row r="956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</row>
    <row r="957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</row>
    <row r="958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</row>
    <row r="959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</row>
    <row r="960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</row>
    <row r="961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</row>
    <row r="962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</row>
    <row r="963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</row>
    <row r="964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</row>
    <row r="965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</row>
    <row r="966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</row>
    <row r="967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</row>
    <row r="968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</row>
    <row r="969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</row>
    <row r="970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</row>
    <row r="971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</row>
    <row r="972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</row>
    <row r="973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</row>
    <row r="974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</row>
    <row r="975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</row>
    <row r="976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</row>
    <row r="977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</row>
    <row r="978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</row>
    <row r="979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</row>
    <row r="980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</row>
    <row r="981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</row>
    <row r="982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</row>
    <row r="983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</row>
    <row r="984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</row>
    <row r="985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</row>
    <row r="986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</row>
    <row r="987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</row>
    <row r="988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</row>
    <row r="989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</row>
    <row r="990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</row>
    <row r="991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</row>
    <row r="992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</row>
    <row r="993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</row>
    <row r="994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</row>
    <row r="995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</row>
    <row r="996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</row>
    <row r="997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</row>
    <row r="998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</row>
    <row r="999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</row>
    <row r="1000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</row>
  </sheetData>
  <mergeCells count="12">
    <mergeCell ref="Z25:AA25"/>
    <mergeCell ref="AB25:AC25"/>
    <mergeCell ref="Y38:Y39"/>
    <mergeCell ref="Z38:AA38"/>
    <mergeCell ref="AB38:AC38"/>
    <mergeCell ref="Y12:Y13"/>
    <mergeCell ref="Z12:AA12"/>
    <mergeCell ref="AB12:AC12"/>
    <mergeCell ref="AE12:AE13"/>
    <mergeCell ref="AF12:AG12"/>
    <mergeCell ref="AH12:AI12"/>
    <mergeCell ref="Y25:Y26"/>
  </mergeCells>
  <conditionalFormatting sqref="Q4:Q21">
    <cfRule type="cellIs" dxfId="3" priority="1" stopIfTrue="1" operator="greaterThan">
      <formula>0.3</formula>
    </cfRule>
  </conditionalFormatting>
  <printOptions/>
  <pageMargins bottom="0.75" footer="0.0" header="0.0" left="0.699722" right="0.699722" top="0.75"/>
  <pageSetup orientation="portrait"/>
  <headerFooter>
    <oddFooter>&amp;C000000&amp;P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