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osfung/Coursework/excel_challenge/"/>
    </mc:Choice>
  </mc:AlternateContent>
  <xr:revisionPtr revIDLastSave="0" documentId="13_ncr:1_{C7A97186-813F-684D-BB50-42E4C772C471}" xr6:coauthVersionLast="45" xr6:coauthVersionMax="45" xr10:uidLastSave="{00000000-0000-0000-0000-000000000000}"/>
  <bookViews>
    <workbookView xWindow="0" yWindow="460" windowWidth="28800" windowHeight="16000" activeTab="4" xr2:uid="{00000000-000D-0000-FFFF-FFFF00000000}"/>
  </bookViews>
  <sheets>
    <sheet name="Successful Subcampaigns" sheetId="4" r:id="rId1"/>
    <sheet name="Successful Campaigns" sheetId="2" r:id="rId2"/>
    <sheet name="Outcomes by Date" sheetId="5" r:id="rId3"/>
    <sheet name="Raw Data" sheetId="1" r:id="rId4"/>
    <sheet name="Success Rate vs Goal" sheetId="6" r:id="rId5"/>
  </sheets>
  <definedNames>
    <definedName name="Goal">'Raw Data'!$D$2:$D$4115</definedName>
    <definedName name="State">'Raw Data'!$F$2:$F$4115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6" l="1"/>
  <c r="F2" i="6"/>
  <c r="E2" i="6"/>
  <c r="D2" i="6"/>
  <c r="C2" i="6"/>
  <c r="B2" i="6"/>
  <c r="B5" i="6"/>
  <c r="B4" i="6"/>
  <c r="B3" i="6"/>
  <c r="O2" i="1"/>
  <c r="E3" i="6"/>
  <c r="H3" i="6"/>
  <c r="E4" i="6"/>
  <c r="H4" i="6"/>
  <c r="E5" i="6"/>
  <c r="H5" i="6"/>
  <c r="E6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C3" i="6"/>
  <c r="C13" i="6"/>
  <c r="B13" i="6"/>
  <c r="C12" i="6"/>
  <c r="B12" i="6"/>
  <c r="C11" i="6"/>
  <c r="B11" i="6"/>
  <c r="C10" i="6"/>
  <c r="B10" i="6"/>
  <c r="C9" i="6"/>
  <c r="B9" i="6"/>
  <c r="C8" i="6"/>
  <c r="C7" i="6"/>
  <c r="B7" i="6"/>
  <c r="C6" i="6"/>
  <c r="C5" i="6"/>
  <c r="C4" i="6"/>
  <c r="B8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<sst xmlns="http://schemas.openxmlformats.org/spreadsheetml/2006/main" count="24819" uniqueCount="8401">
  <si>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</si>
  <si>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</si>
  <si>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</si>
  <si>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</si>
  <si>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</si>
  <si>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</si>
  <si>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</si>
  <si>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</si>
  <si>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</si>
  <si>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</si>
  <si>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</si>
  <si>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</si>
  <si>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</si>
  <si>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</si>
  <si>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</si>
  <si>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</si>
  <si>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</si>
  <si>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</si>
  <si>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</si>
  <si>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</si>
  <si>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</si>
  <si>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</si>
  <si>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</si>
  <si>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</si>
  <si>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</si>
  <si>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</si>
  <si>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</si>
  <si>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</si>
  <si>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</si>
  <si>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</si>
  <si>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</si>
  <si>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</si>
  <si>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</si>
  <si>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</si>
  <si>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</si>
  <si>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</si>
  <si>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</si>
  <si>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</si>
  <si>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</si>
  <si>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</si>
  <si>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</si>
  <si>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</si>
  <si>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</si>
  <si>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</si>
  <si>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</si>
  <si>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</si>
  <si>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</si>
  <si>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</si>
  <si>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</si>
  <si>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</si>
  <si>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</si>
  <si>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</si>
  <si>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</si>
  <si>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</si>
  <si>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</si>
  <si>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</si>
  <si>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</si>
  <si>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</si>
  <si>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</si>
  <si>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</si>
  <si>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</si>
  <si>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</si>
  <si>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</si>
  <si>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</si>
  <si>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</si>
  <si>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</si>
  <si>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</si>
  <si>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</si>
  <si>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</si>
  <si>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</si>
  <si>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</si>
  <si>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</si>
  <si>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</si>
  <si>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</si>
  <si>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</si>
  <si>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</si>
  <si>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</si>
  <si>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</si>
  <si>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</si>
  <si>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</si>
  <si>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</si>
  <si>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</si>
  <si>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</si>
  <si>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</si>
  <si>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</si>
  <si>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</si>
  <si>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</si>
  <si>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</si>
  <si>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</si>
  <si>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</si>
  <si>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</si>
  <si>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</si>
  <si>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</si>
  <si>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</si>
  <si>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</si>
  <si>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</si>
  <si>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</si>
  <si>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</si>
  <si>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</si>
  <si>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</si>
  <si>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</si>
  <si>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</si>
  <si>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</si>
  <si>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</si>
  <si>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</si>
  <si>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</si>
  <si>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</si>
  <si>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</si>
  <si>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</si>
  <si>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</si>
  <si>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</si>
  <si>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</si>
  <si>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</si>
  <si>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</si>
  <si>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</si>
  <si>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</si>
  <si>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</si>
  <si>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</si>
  <si>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</si>
  <si>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</si>
  <si>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</si>
  <si>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</si>
  <si>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</si>
  <si>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</si>
  <si>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</si>
  <si>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</si>
  <si>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</si>
  <si>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</si>
  <si>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</si>
  <si>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</si>
  <si>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</si>
  <si>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</si>
  <si>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</si>
  <si>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</si>
  <si>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</si>
  <si>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</si>
  <si>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</si>
  <si>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</si>
  <si>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</si>
  <si>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</si>
  <si>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</si>
  <si>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</si>
  <si>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</si>
  <si>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</si>
  <si>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</si>
  <si>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</si>
  <si>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</si>
  <si>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</si>
  <si>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</si>
  <si>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</si>
  <si>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</si>
  <si>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</si>
  <si>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</si>
  <si>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</si>
  <si>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</si>
  <si>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</si>
  <si>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</si>
  <si>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</si>
  <si>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</si>
  <si>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</si>
  <si>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</si>
  <si>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</si>
  <si>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</si>
  <si>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</si>
  <si>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</si>
  <si>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</si>
  <si>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</si>
  <si>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</si>
  <si>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</si>
  <si>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</si>
  <si>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</si>
  <si>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</si>
  <si>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</si>
  <si>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</si>
  <si>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</si>
  <si>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</si>
  <si>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</si>
  <si>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</si>
  <si>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</si>
  <si>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</si>
  <si>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</si>
  <si>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</si>
  <si>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</si>
  <si>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</si>
  <si>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</si>
  <si>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</si>
  <si>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</si>
  <si>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</si>
  <si>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</si>
  <si>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</si>
  <si>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</si>
  <si>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</si>
  <si>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</si>
  <si>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</si>
  <si>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</si>
  <si>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</si>
  <si>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</si>
  <si>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</si>
  <si>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</si>
  <si>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</si>
  <si>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</si>
  <si>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</si>
  <si>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</si>
  <si>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</si>
  <si>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</si>
  <si>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</si>
  <si>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</si>
  <si>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</si>
  <si>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</si>
  <si>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</si>
  <si>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</si>
  <si>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</si>
  <si>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</si>
  <si>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</si>
  <si>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</si>
  <si>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</si>
  <si>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</si>
  <si>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</si>
  <si>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</si>
  <si>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</si>
  <si>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</si>
  <si>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</si>
  <si>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</si>
  <si>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</si>
  <si>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</si>
  <si>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</si>
  <si>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</si>
  <si>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</si>
  <si>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</si>
  <si>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</si>
  <si>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</si>
  <si>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</si>
  <si>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</si>
  <si>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</si>
  <si>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</si>
  <si>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</si>
  <si>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</si>
  <si>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</si>
  <si>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</si>
  <si>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</si>
  <si>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</si>
  <si>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</si>
  <si>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</si>
  <si>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</si>
  <si>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</si>
  <si>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</si>
  <si>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</si>
  <si>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</si>
  <si>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</si>
  <si>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</si>
  <si>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</si>
  <si>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</si>
  <si>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</si>
  <si>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</si>
  <si>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</si>
  <si>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</si>
  <si>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</si>
  <si>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</si>
  <si>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</si>
  <si>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</si>
  <si>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</si>
  <si>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</si>
  <si>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</si>
  <si>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</si>
  <si>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</si>
  <si>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</si>
  <si>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</si>
  <si>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</si>
  <si>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</si>
  <si>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</si>
  <si>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</si>
  <si>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</si>
  <si>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</si>
  <si>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</si>
  <si>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</si>
  <si>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</si>
  <si>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</si>
  <si>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</si>
  <si>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</si>
  <si>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</si>
  <si>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</si>
  <si>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</si>
  <si>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</si>
  <si>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</si>
  <si>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</si>
  <si>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</si>
  <si>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</si>
  <si>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</si>
  <si>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</si>
  <si>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</si>
  <si>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</si>
  <si>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</si>
  <si>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</si>
  <si>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</si>
  <si>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</si>
  <si>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</si>
  <si>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</si>
  <si>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</si>
  <si>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</si>
  <si>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</si>
  <si>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</si>
  <si>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</si>
  <si>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</si>
  <si>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</si>
  <si>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</si>
  <si>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</si>
  <si>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</si>
  <si>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</si>
  <si>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</si>
  <si>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</si>
  <si>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</si>
  <si>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</si>
  <si>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</si>
  <si>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</si>
  <si>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</si>
  <si>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</si>
  <si>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</si>
  <si>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</si>
  <si>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</si>
  <si>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</si>
  <si>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</si>
  <si>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</si>
  <si>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</si>
  <si>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</si>
  <si>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</si>
  <si>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</si>
  <si>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</si>
  <si>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</si>
  <si>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</si>
  <si>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</si>
  <si>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</si>
  <si>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</si>
  <si>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</si>
  <si>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</si>
  <si>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</si>
  <si>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</si>
  <si>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</si>
  <si>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</si>
  <si>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</si>
  <si>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</si>
  <si>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</si>
  <si>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</si>
  <si>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</si>
  <si>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</si>
  <si>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</si>
  <si>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</si>
  <si>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</si>
  <si>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</si>
  <si>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</si>
  <si>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</si>
  <si>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</si>
  <si>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</si>
  <si>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</si>
  <si>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</si>
  <si>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</si>
  <si>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</si>
  <si>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</si>
  <si>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</si>
  <si>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</si>
  <si>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</si>
  <si>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</si>
  <si>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</si>
  <si>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</si>
  <si>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</si>
  <si>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</si>
  <si>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</si>
  <si>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</si>
  <si>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</si>
  <si>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</si>
  <si>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</si>
  <si>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</si>
  <si>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</si>
  <si>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</si>
  <si>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</si>
  <si>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</si>
  <si>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</si>
  <si>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</si>
  <si>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</si>
  <si>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</si>
  <si>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</si>
  <si>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</si>
  <si>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</si>
  <si>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</si>
  <si>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</si>
  <si>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</si>
  <si>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</si>
  <si>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</si>
  <si>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</si>
  <si>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</si>
  <si>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</si>
  <si>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</si>
  <si>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</si>
  <si>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</si>
  <si>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</si>
  <si>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</si>
  <si>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</si>
  <si>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</si>
  <si>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</si>
  <si>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</si>
  <si>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</si>
  <si>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</si>
  <si>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</si>
  <si>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</si>
  <si>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</si>
  <si>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</si>
  <si>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</si>
  <si>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</si>
  <si>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</si>
  <si>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</si>
  <si>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</si>
  <si>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</si>
  <si>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</si>
  <si>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</si>
  <si>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</si>
  <si>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</si>
  <si>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</si>
  <si>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</si>
  <si>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</si>
  <si>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</si>
  <si>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</si>
  <si>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</si>
  <si>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</si>
  <si>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</si>
  <si>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</si>
  <si>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</si>
  <si>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</si>
  <si>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</si>
  <si>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</si>
  <si>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</si>
  <si>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</si>
  <si>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</si>
  <si>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</si>
  <si>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</si>
  <si>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</si>
  <si>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</si>
  <si>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</si>
  <si>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</si>
  <si>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</si>
  <si>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</si>
  <si>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</si>
  <si>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</si>
  <si>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</si>
  <si>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</si>
  <si>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</si>
  <si>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</si>
  <si>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</si>
  <si>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</si>
  <si>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</si>
  <si>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</si>
  <si>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</si>
  <si>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</si>
  <si>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</si>
  <si>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</si>
  <si>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</si>
  <si>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</si>
  <si>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</si>
  <si>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</si>
  <si>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</si>
  <si>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</si>
  <si>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</si>
  <si>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</si>
  <si>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</si>
  <si>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</si>
  <si>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</si>
  <si>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</si>
  <si>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</si>
  <si>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</si>
  <si>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</si>
  <si>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</si>
  <si>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</si>
  <si>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</si>
  <si>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</si>
  <si>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</si>
  <si>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</si>
  <si>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</si>
  <si>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</si>
  <si>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</si>
  <si>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</si>
  <si>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</si>
  <si>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</si>
  <si>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</si>
  <si>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</si>
  <si>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</si>
  <si>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</si>
  <si>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</si>
  <si>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</si>
  <si>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</si>
  <si>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</si>
  <si>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</si>
  <si>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</si>
  <si>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</si>
  <si>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</si>
  <si>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</si>
  <si>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</si>
  <si>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</si>
  <si>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</si>
  <si>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</si>
  <si>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</si>
  <si>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</si>
  <si>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</si>
  <si>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</si>
  <si>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</si>
  <si>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</si>
  <si>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</si>
  <si>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</si>
  <si>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</si>
  <si>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</si>
  <si>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</si>
  <si>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</si>
  <si>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</si>
  <si>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</si>
  <si>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</si>
  <si>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</si>
  <si>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</si>
  <si>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</si>
  <si>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</si>
  <si>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</si>
  <si>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</si>
  <si>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</si>
  <si>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</si>
  <si>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</si>
  <si>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</si>
  <si>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</si>
  <si>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</si>
  <si>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</si>
  <si>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</si>
  <si>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</si>
  <si>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</si>
  <si>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</si>
  <si>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</si>
  <si>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</si>
  <si>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</si>
  <si>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</si>
  <si>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</si>
  <si>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</si>
  <si>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</si>
  <si>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</si>
  <si>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</si>
  <si>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</si>
  <si>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</si>
  <si>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</si>
  <si>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</si>
  <si>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</si>
  <si>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</si>
  <si>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</si>
  <si>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</si>
  <si>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</si>
  <si>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</si>
  <si>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</si>
  <si>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</si>
  <si>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</si>
  <si>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</si>
  <si>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</si>
  <si>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</si>
  <si>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</si>
  <si>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</si>
  <si>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</si>
  <si>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</si>
  <si>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</si>
  <si>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</si>
  <si>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</si>
  <si>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</si>
  <si>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</si>
  <si>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</si>
  <si>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</si>
  <si>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</si>
  <si>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</si>
  <si>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</si>
  <si>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</si>
  <si>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</si>
  <si>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</si>
  <si>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</si>
  <si>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</si>
  <si>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</si>
  <si>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</si>
  <si>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</si>
  <si>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</si>
  <si>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</si>
  <si>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</si>
  <si>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</si>
  <si>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</si>
  <si>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</si>
  <si>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</si>
  <si>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</si>
  <si>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</si>
  <si>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</si>
  <si>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</si>
  <si>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</si>
  <si>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</si>
  <si>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</si>
  <si>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</si>
  <si>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</si>
  <si>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</si>
  <si>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</si>
  <si>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</si>
  <si>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</si>
  <si>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</si>
  <si>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</si>
  <si>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</si>
  <si>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</si>
  <si>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</si>
  <si>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</si>
  <si>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</si>
  <si>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</si>
  <si>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</si>
  <si>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</si>
  <si>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</si>
  <si>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</si>
  <si>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</si>
  <si>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</si>
  <si>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</si>
  <si>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</si>
  <si>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</si>
  <si>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</si>
  <si>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</si>
  <si>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</si>
  <si>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</si>
  <si>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</si>
  <si>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</si>
  <si>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</si>
  <si>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</si>
  <si>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</si>
  <si>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</si>
  <si>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</si>
  <si>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</si>
  <si>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</si>
  <si>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</si>
  <si>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</si>
  <si>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</si>
  <si>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</si>
  <si>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</si>
  <si>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</si>
  <si>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</si>
  <si>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</si>
  <si>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</si>
  <si>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</si>
  <si>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</si>
  <si>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</si>
  <si>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</si>
  <si>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</si>
  <si>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</si>
  <si>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</si>
  <si>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</si>
  <si>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</si>
  <si>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</si>
  <si>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</si>
  <si>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</si>
  <si>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</si>
  <si>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</si>
  <si>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</si>
  <si>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</si>
  <si>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</si>
  <si>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</si>
  <si>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</si>
  <si>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</si>
  <si>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</si>
  <si>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</si>
  <si>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</si>
  <si>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</si>
  <si>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</si>
  <si>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</si>
  <si>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</si>
  <si>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</si>
  <si>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</si>
  <si>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</si>
  <si>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</si>
  <si>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</si>
  <si>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</si>
  <si>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</si>
  <si>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</si>
  <si>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</si>
  <si>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</si>
  <si>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</si>
  <si>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</si>
  <si>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</si>
  <si>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</si>
  <si>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</si>
  <si>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</si>
  <si>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</si>
  <si>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</si>
  <si>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</si>
  <si>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</si>
  <si>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</si>
  <si>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</si>
  <si>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</si>
  <si>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</si>
  <si>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</si>
  <si>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</si>
  <si>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</si>
  <si>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</si>
  <si>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</si>
  <si>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</si>
  <si>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</si>
  <si>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</si>
  <si>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</si>
  <si>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</si>
  <si>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</si>
  <si>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</si>
  <si>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</si>
  <si>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</si>
  <si>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</si>
  <si>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</si>
  <si>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</si>
  <si>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</si>
  <si>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</si>
  <si>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</si>
  <si>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</si>
  <si>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</si>
  <si>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</si>
  <si>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</si>
  <si>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</si>
  <si>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</si>
  <si>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</si>
  <si>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</si>
  <si>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</si>
  <si>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</si>
  <si>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</si>
  <si>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</si>
  <si>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</si>
  <si>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</si>
  <si>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</si>
  <si>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</si>
  <si>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</si>
  <si>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</si>
  <si>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</si>
  <si>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</si>
  <si>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</si>
  <si>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</si>
  <si>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</si>
  <si>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</si>
  <si>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</si>
  <si>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</si>
  <si>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</si>
  <si>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</si>
  <si>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</si>
  <si>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</si>
  <si>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</si>
  <si>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</si>
  <si>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</si>
  <si>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</si>
  <si>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</si>
  <si>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</si>
  <si>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</si>
  <si>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</si>
  <si>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</si>
  <si>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</si>
  <si>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</si>
  <si>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</si>
  <si>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</si>
  <si>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</si>
  <si>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</si>
  <si>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</si>
  <si>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</si>
  <si>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</si>
  <si>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</si>
  <si>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</si>
  <si>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</si>
  <si>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</si>
  <si>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</si>
  <si>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</si>
  <si>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</si>
  <si>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</si>
  <si>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</si>
  <si>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</si>
  <si>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</si>
  <si>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</si>
  <si>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</si>
  <si>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</si>
  <si>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</si>
  <si>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</si>
  <si>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</si>
  <si>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</si>
  <si>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</si>
  <si>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</si>
  <si>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</si>
  <si>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</si>
  <si>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</si>
  <si>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</si>
  <si>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</si>
  <si>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</si>
  <si>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</si>
  <si>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</si>
  <si>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</si>
  <si>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</si>
  <si>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</si>
  <si>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</si>
  <si>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</si>
  <si>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</si>
  <si>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</si>
  <si>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</si>
  <si>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</si>
  <si>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</si>
  <si>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</si>
  <si>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</si>
  <si>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</si>
  <si>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</si>
  <si>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</si>
  <si>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</si>
  <si>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</si>
  <si>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</si>
  <si>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</si>
  <si>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</si>
  <si>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</si>
  <si>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</si>
  <si>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</si>
  <si>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</si>
  <si>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</si>
  <si>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</si>
  <si>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</si>
  <si>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</si>
  <si>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</si>
  <si>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</si>
  <si>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</si>
  <si>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</si>
  <si>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</si>
  <si>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</si>
  <si>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</si>
  <si>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</si>
  <si>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</si>
  <si>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</si>
  <si>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</si>
  <si>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</si>
  <si>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</si>
  <si>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</si>
  <si>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</si>
  <si>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</si>
  <si>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</si>
  <si>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</si>
  <si>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</si>
  <si>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</si>
  <si>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</si>
  <si>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</si>
  <si>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</si>
  <si>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</si>
  <si>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</si>
  <si>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</si>
  <si>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</si>
  <si>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</si>
  <si>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</si>
  <si>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</si>
  <si>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</si>
  <si>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</si>
  <si>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</si>
  <si>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</si>
  <si>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</si>
  <si>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</si>
  <si>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</si>
  <si>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</si>
  <si>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</si>
  <si>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</si>
  <si>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</si>
  <si>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</si>
  <si>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</si>
  <si>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</si>
  <si>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</si>
  <si>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</si>
  <si>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</si>
  <si>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</si>
  <si>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</si>
  <si>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</si>
  <si>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</si>
  <si>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</si>
  <si>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</si>
  <si>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</si>
  <si>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</si>
  <si>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</si>
  <si>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</si>
  <si>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</si>
  <si>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</si>
  <si>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</si>
  <si>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</si>
  <si>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</si>
  <si>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</si>
  <si>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</si>
  <si>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</si>
  <si>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</si>
  <si>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</si>
  <si>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</si>
  <si>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</si>
  <si>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</si>
  <si>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</si>
  <si>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</si>
  <si>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</si>
  <si>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</si>
  <si>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</si>
  <si>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</si>
  <si>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</si>
  <si>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</si>
  <si>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</si>
  <si>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</si>
  <si>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</si>
  <si>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</si>
  <si>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</si>
  <si>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</si>
  <si>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</si>
  <si>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</si>
  <si>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</si>
  <si>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</si>
  <si>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</si>
  <si>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</si>
  <si>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</si>
  <si>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</si>
  <si>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</si>
  <si>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</si>
  <si>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</si>
  <si>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</si>
  <si>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</si>
  <si>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</si>
  <si>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</si>
  <si>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</si>
  <si>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</si>
  <si>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</si>
  <si>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</si>
  <si>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</si>
  <si>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</si>
  <si>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</si>
  <si>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</si>
  <si>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</si>
  <si>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</si>
  <si>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</si>
  <si>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</si>
  <si>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</si>
  <si>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</si>
  <si>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</si>
  <si>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</si>
  <si>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</si>
  <si>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</si>
  <si>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</si>
  <si>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</si>
  <si>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</si>
  <si>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</si>
  <si>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</si>
  <si>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</si>
  <si>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</si>
  <si>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</si>
  <si>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</si>
  <si>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</si>
  <si>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</si>
  <si>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</si>
  <si>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</si>
  <si>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</si>
  <si>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</si>
  <si>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</si>
  <si>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</si>
  <si>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</si>
  <si>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</si>
  <si>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</si>
  <si>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</si>
  <si>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</si>
  <si>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</si>
  <si>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</si>
  <si>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</si>
  <si>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</si>
  <si>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</si>
  <si>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</si>
  <si>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</si>
  <si>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</si>
  <si>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</si>
  <si>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</si>
  <si>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</si>
  <si>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</si>
  <si>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</si>
  <si>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</si>
  <si>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</si>
  <si>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</si>
  <si>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</si>
  <si>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</si>
  <si>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</si>
  <si>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</si>
  <si>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</si>
  <si>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</si>
  <si>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</si>
  <si>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</si>
  <si>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</si>
  <si>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</si>
  <si>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</si>
  <si>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</si>
  <si>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</si>
  <si>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</si>
  <si>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</si>
  <si>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</si>
  <si>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</si>
  <si>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</si>
  <si>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</si>
  <si>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</si>
  <si>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</si>
  <si>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</si>
  <si>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</si>
  <si>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</si>
  <si>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</si>
  <si>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</si>
  <si>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</si>
  <si>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</si>
  <si>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</si>
  <si>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</si>
  <si>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</si>
  <si>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</si>
  <si>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</si>
  <si>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</si>
  <si>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</si>
  <si>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</si>
  <si>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</si>
  <si>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</si>
  <si>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</si>
  <si>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</si>
  <si>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</si>
  <si>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</si>
  <si>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</si>
  <si>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</si>
  <si>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</si>
  <si>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</si>
  <si>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</si>
  <si>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</si>
  <si>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</si>
  <si>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</si>
  <si>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</si>
  <si>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</si>
  <si>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</si>
  <si>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</si>
  <si>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</si>
  <si>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</si>
  <si>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</si>
  <si>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</si>
  <si>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</si>
  <si>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</si>
  <si>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</si>
  <si>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</si>
  <si>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</si>
  <si>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</si>
  <si>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</si>
  <si>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</si>
  <si>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</si>
  <si>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</si>
  <si>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</si>
  <si>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</si>
  <si>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</si>
  <si>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</si>
  <si>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</si>
  <si>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</si>
  <si>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</si>
  <si>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</si>
  <si>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</si>
  <si>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</si>
  <si>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</si>
  <si>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</si>
  <si>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</si>
  <si>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</si>
  <si>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</si>
  <si>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</si>
  <si>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</si>
  <si>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</si>
  <si>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</si>
  <si>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</si>
  <si>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</si>
  <si>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</si>
  <si>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</si>
  <si>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</si>
  <si>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</si>
  <si>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</si>
  <si>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</si>
  <si>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</si>
  <si>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</si>
  <si>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</si>
  <si>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</si>
  <si>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</si>
  <si>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</si>
  <si>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</si>
  <si>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</si>
  <si>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</si>
  <si>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</si>
  <si>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</si>
  <si>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</si>
  <si>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</si>
  <si>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</si>
  <si>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</si>
  <si>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</si>
  <si>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</si>
  <si>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</si>
  <si>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</si>
  <si>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</si>
  <si>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</si>
  <si>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</si>
  <si>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</si>
  <si>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</si>
  <si>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</si>
  <si>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</si>
  <si>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</si>
  <si>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</si>
  <si>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</si>
  <si>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</si>
  <si>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</si>
  <si>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</si>
  <si>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</si>
  <si>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</si>
  <si>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</si>
  <si>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</si>
  <si>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</si>
  <si>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</si>
  <si>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</si>
  <si>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</si>
  <si>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</si>
  <si>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</si>
  <si>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</si>
  <si>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</si>
  <si>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</si>
  <si>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</si>
  <si>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</si>
  <si>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</si>
  <si>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</si>
  <si>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</si>
  <si>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</si>
  <si>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</si>
  <si>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</si>
  <si>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</si>
  <si>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</si>
  <si>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</si>
  <si>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</si>
  <si>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</si>
  <si>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</si>
  <si>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</si>
  <si>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</si>
  <si>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</si>
  <si>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</si>
  <si>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</si>
  <si>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</si>
  <si>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</si>
  <si>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</si>
  <si>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</si>
  <si>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</si>
  <si>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</si>
  <si>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</si>
  <si>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</si>
  <si>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</si>
  <si>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</si>
  <si>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</si>
  <si>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</si>
  <si>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</si>
  <si>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</si>
  <si>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</si>
  <si>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</si>
  <si>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</si>
  <si>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</si>
  <si>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</si>
  <si>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</si>
  <si>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</si>
  <si>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</si>
  <si>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</si>
  <si>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</si>
  <si>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</si>
  <si>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</si>
  <si>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</si>
  <si>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</si>
  <si>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</si>
  <si>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</si>
  <si>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</si>
  <si>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</si>
  <si>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</si>
  <si>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</si>
  <si>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</si>
  <si>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</si>
  <si>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</si>
  <si>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</si>
  <si>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</si>
  <si>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</si>
  <si>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</si>
  <si>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</si>
  <si>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</si>
  <si>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</si>
  <si>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</si>
  <si>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</si>
  <si>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</si>
  <si>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</si>
  <si>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</si>
  <si>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</si>
  <si>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</si>
  <si>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</si>
  <si>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</si>
  <si>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</si>
  <si>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</si>
  <si>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</si>
  <si>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</si>
  <si>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</si>
  <si>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</si>
  <si>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</si>
  <si>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</si>
  <si>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</si>
  <si>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</si>
  <si>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</si>
  <si>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</si>
  <si>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</si>
  <si>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</si>
  <si>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</si>
  <si>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</si>
  <si>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</si>
  <si>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</si>
  <si>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</si>
  <si>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</si>
  <si>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</si>
  <si>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</si>
  <si>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</si>
  <si>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</si>
  <si>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</si>
  <si>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</si>
  <si>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</si>
  <si>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</si>
  <si>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</si>
  <si>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</si>
  <si>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</si>
  <si>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</si>
  <si>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</si>
  <si>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</si>
  <si>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</si>
  <si>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</si>
  <si>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</si>
  <si>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</si>
  <si>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</si>
  <si>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</si>
  <si>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</si>
  <si>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</si>
  <si>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</si>
  <si>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</si>
  <si>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</si>
  <si>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</si>
  <si>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</si>
  <si>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</si>
  <si>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</si>
  <si>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</si>
  <si>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</si>
  <si>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</si>
  <si>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</si>
  <si>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</si>
  <si>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</si>
  <si>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</si>
  <si>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</si>
  <si>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</si>
  <si>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</si>
  <si>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</si>
  <si>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</si>
  <si>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</si>
  <si>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</si>
  <si>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</si>
  <si>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</si>
  <si>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</si>
  <si>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</si>
  <si>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</si>
  <si>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</si>
  <si>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</si>
  <si>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</si>
  <si>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</si>
  <si>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</si>
  <si>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</si>
  <si>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</si>
  <si>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</si>
  <si>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</si>
  <si>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</si>
  <si>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</si>
  <si>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</si>
  <si>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</si>
  <si>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</si>
  <si>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</si>
  <si>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</si>
  <si>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</si>
  <si>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</si>
  <si>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</si>
  <si>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</si>
  <si>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</si>
  <si>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</si>
  <si>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</si>
  <si>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</si>
  <si>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</si>
  <si>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</si>
  <si>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</si>
  <si>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</si>
  <si>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</si>
  <si>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</si>
  <si>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</si>
  <si>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</si>
  <si>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</si>
  <si>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</si>
  <si>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</si>
  <si>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</si>
  <si>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</si>
  <si>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</si>
  <si>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</si>
  <si>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</si>
  <si>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</si>
  <si>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</si>
  <si>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</si>
  <si>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</si>
  <si>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</si>
  <si>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</si>
  <si>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</si>
  <si>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</si>
  <si>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</si>
  <si>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</si>
  <si>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</si>
  <si>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</si>
  <si>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</si>
  <si>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</si>
  <si>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</si>
  <si>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</si>
  <si>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</si>
  <si>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</si>
  <si>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</si>
  <si>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</si>
  <si>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</si>
  <si>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</si>
  <si>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</si>
  <si>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</si>
  <si>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</si>
  <si>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</si>
  <si>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</si>
  <si>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</si>
  <si>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</si>
  <si>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</si>
  <si>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</si>
  <si>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</si>
  <si>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</si>
  <si>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</si>
  <si>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</si>
  <si>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</si>
  <si>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</si>
  <si>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</si>
  <si>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</si>
  <si>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</si>
  <si>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</si>
  <si>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</si>
  <si>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</si>
  <si>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</si>
  <si>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</si>
  <si>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</si>
  <si>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</si>
  <si>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</si>
  <si>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</si>
  <si>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</si>
  <si>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</si>
  <si>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</si>
  <si>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</si>
  <si>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</si>
  <si>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</si>
  <si>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</si>
  <si>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</si>
  <si>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</si>
  <si>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</si>
  <si>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</si>
  <si>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</si>
  <si>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</si>
  <si>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</si>
  <si>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</si>
  <si>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</si>
  <si>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</si>
  <si>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</si>
  <si>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</si>
  <si>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</si>
  <si>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</si>
  <si>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</si>
  <si>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</si>
  <si>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</si>
  <si>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</si>
  <si>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</si>
  <si>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</si>
  <si>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</si>
  <si>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</si>
  <si>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</si>
  <si>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</si>
  <si>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</si>
  <si>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</si>
  <si>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</si>
  <si>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</si>
  <si>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</si>
  <si>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</si>
  <si>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</si>
  <si>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</si>
  <si>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</si>
  <si>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</si>
  <si>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</si>
  <si>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</si>
  <si>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</si>
  <si>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</si>
  <si>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</si>
  <si>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</si>
  <si>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</si>
  <si>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</si>
  <si>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</si>
  <si>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</si>
  <si>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</si>
  <si>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</si>
  <si>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</si>
  <si>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</si>
  <si>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</si>
  <si>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</si>
  <si>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</si>
  <si>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</si>
  <si>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</si>
  <si>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</si>
  <si>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</si>
  <si>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</si>
  <si>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</si>
  <si>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</si>
  <si>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</si>
  <si>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</si>
  <si>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</si>
  <si>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</si>
  <si>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</si>
  <si>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</si>
  <si>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</si>
  <si>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</si>
  <si>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</si>
  <si>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</si>
  <si>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</si>
  <si>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</si>
  <si>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</si>
  <si>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</si>
  <si>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</si>
  <si>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</si>
  <si>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</si>
  <si>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</si>
  <si>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</si>
  <si>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</si>
  <si>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</si>
  <si>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</si>
  <si>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</si>
  <si>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</si>
  <si>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</si>
  <si>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</si>
  <si>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</si>
  <si>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</si>
  <si>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</si>
  <si>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</si>
  <si>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</si>
  <si>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</si>
  <si>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</si>
  <si>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</si>
  <si>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</si>
  <si>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</si>
  <si>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</si>
  <si>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</si>
  <si>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</si>
  <si>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</si>
  <si>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</si>
  <si>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</si>
  <si>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</si>
  <si>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</si>
  <si>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</si>
  <si>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</si>
  <si>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</si>
  <si>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</si>
  <si>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</si>
  <si>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</si>
  <si>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</si>
  <si>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</si>
  <si>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</si>
  <si>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</si>
  <si>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</si>
  <si>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</si>
  <si>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</si>
  <si>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</si>
  <si>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</si>
  <si>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</si>
  <si>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</si>
  <si>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</si>
  <si>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</si>
  <si>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</si>
  <si>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</si>
  <si>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</si>
  <si>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</si>
  <si>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</si>
  <si>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</si>
  <si>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</si>
  <si>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</si>
  <si>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</si>
  <si>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</si>
  <si>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</si>
  <si>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</si>
  <si>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</si>
  <si>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</si>
  <si>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</si>
  <si>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</si>
  <si>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</si>
  <si>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</si>
  <si>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</si>
  <si>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</si>
  <si>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</si>
  <si>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</si>
  <si>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</si>
  <si>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</si>
  <si>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</si>
  <si>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</si>
  <si>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</si>
  <si>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</si>
  <si>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</si>
  <si>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</si>
  <si>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</si>
  <si>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</si>
  <si>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</si>
  <si>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</si>
  <si>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</si>
  <si>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</si>
  <si>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</si>
  <si>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</si>
  <si>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</si>
  <si>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</si>
  <si>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</si>
  <si>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</si>
  <si>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</si>
  <si>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</si>
  <si>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</si>
  <si>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</si>
  <si>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</si>
  <si>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</si>
  <si>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</si>
  <si>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</si>
  <si>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</si>
  <si>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</si>
  <si>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</si>
  <si>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</si>
  <si>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</si>
  <si>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</si>
  <si>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</si>
  <si>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</si>
  <si>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</si>
  <si>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</si>
  <si>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</si>
  <si>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</si>
  <si>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</si>
  <si>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</si>
  <si>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</si>
  <si>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</si>
  <si>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</si>
  <si>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</si>
  <si>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</si>
  <si>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</si>
  <si>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</si>
  <si>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</si>
  <si>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</si>
  <si>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</si>
  <si>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</si>
  <si>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</si>
  <si>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</si>
  <si>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</si>
  <si>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</si>
  <si>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</si>
  <si>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</si>
  <si>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</si>
  <si>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</si>
  <si>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</si>
  <si>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</si>
  <si>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</si>
  <si>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</si>
  <si>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</si>
  <si>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</si>
  <si>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</si>
  <si>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</si>
  <si>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</si>
  <si>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</si>
  <si>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</si>
  <si>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</si>
  <si>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</si>
  <si>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</si>
  <si>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</si>
  <si>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</si>
  <si>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</si>
  <si>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</si>
  <si>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</si>
  <si>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</si>
  <si>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</si>
  <si>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</si>
  <si>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</si>
  <si>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</si>
  <si>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</si>
  <si>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</si>
  <si>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</si>
  <si>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</si>
  <si>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</si>
  <si>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</si>
  <si>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</si>
  <si>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</si>
  <si>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</si>
  <si>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</si>
  <si>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</si>
  <si>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</si>
  <si>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</si>
  <si>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</si>
  <si>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</si>
  <si>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</si>
  <si>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</si>
  <si>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</si>
  <si>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</si>
  <si>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</si>
  <si>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</si>
  <si>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</si>
  <si>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</si>
  <si>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</si>
  <si>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</si>
  <si>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</si>
  <si>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</si>
  <si>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</si>
  <si>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</si>
  <si>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</si>
  <si>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</si>
  <si>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</si>
  <si>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</si>
  <si>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</si>
  <si>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</si>
  <si>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</si>
  <si>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</si>
  <si>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</si>
  <si>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</si>
  <si>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</si>
  <si>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</si>
  <si>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</si>
  <si>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</si>
  <si>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</si>
  <si>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</si>
  <si>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</si>
  <si>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</si>
  <si>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</si>
  <si>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</si>
  <si>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</si>
  <si>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</si>
  <si>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</si>
  <si>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</si>
  <si>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</si>
  <si>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</si>
  <si>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</si>
  <si>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</si>
  <si>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</si>
  <si>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</si>
  <si>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</si>
  <si>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</si>
  <si>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</si>
  <si>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</si>
  <si>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</si>
  <si>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</si>
  <si>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</si>
  <si>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</si>
  <si>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</si>
  <si>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</si>
  <si>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</si>
  <si>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</si>
  <si>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</si>
  <si>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</si>
  <si>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</si>
  <si>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</si>
  <si>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</si>
  <si>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</si>
  <si>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</si>
  <si>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</si>
  <si>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</si>
  <si>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</si>
  <si>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</si>
  <si>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</si>
  <si>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</si>
  <si>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</si>
  <si>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</si>
  <si>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</si>
  <si>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</si>
  <si>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</si>
  <si>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</si>
  <si>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</si>
  <si>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</si>
  <si>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</si>
  <si>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</si>
  <si>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</si>
  <si>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</si>
  <si>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</si>
  <si>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</si>
  <si>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</si>
  <si>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</si>
  <si>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</si>
  <si>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</si>
  <si>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</si>
  <si>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</si>
  <si>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</si>
  <si>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</si>
  <si>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</si>
  <si>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</si>
  <si>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</si>
  <si>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</si>
  <si>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</si>
  <si>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</si>
  <si>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</si>
  <si>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</si>
  <si>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</si>
  <si>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</si>
  <si>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</si>
  <si>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</si>
  <si>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</si>
  <si>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</si>
  <si>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</si>
  <si>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</si>
  <si>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</si>
  <si>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</si>
  <si>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</si>
  <si>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</si>
  <si>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</si>
  <si>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</si>
  <si>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</si>
  <si>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</si>
  <si>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</si>
  <si>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</si>
  <si>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</si>
  <si>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</si>
  <si>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</si>
  <si>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</si>
  <si>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</si>
  <si>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</si>
  <si>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</si>
  <si>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</si>
  <si>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</si>
  <si>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</si>
  <si>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</si>
  <si>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</si>
  <si>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</si>
  <si>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</si>
  <si>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</si>
  <si>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</si>
  <si>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</si>
  <si>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</si>
  <si>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</si>
  <si>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</si>
  <si>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</si>
  <si>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</si>
  <si>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</si>
  <si>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</si>
  <si>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</si>
  <si>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</si>
  <si>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</si>
  <si>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</si>
  <si>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</si>
  <si>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</si>
  <si>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</si>
  <si>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</si>
  <si>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</si>
  <si>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</si>
  <si>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</si>
  <si>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</si>
  <si>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</si>
  <si>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</si>
  <si>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</si>
  <si>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</si>
  <si>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</si>
  <si>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</si>
  <si>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</si>
  <si>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</si>
  <si>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</si>
  <si>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</si>
  <si>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</si>
  <si>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</si>
  <si>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</si>
  <si>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</si>
  <si>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</si>
  <si>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</si>
  <si>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</si>
  <si>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</si>
  <si>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</si>
  <si>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</si>
  <si>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</si>
  <si>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</si>
  <si>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</si>
  <si>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</si>
  <si>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</si>
  <si>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</si>
  <si>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</si>
  <si>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</si>
  <si>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</si>
  <si>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</si>
  <si>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</si>
  <si>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</si>
  <si>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</si>
  <si>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</si>
  <si>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</si>
  <si>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</si>
  <si>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</si>
  <si>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</si>
  <si>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</si>
  <si>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</si>
  <si>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</si>
  <si>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</si>
  <si>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</si>
  <si>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</si>
  <si>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</si>
  <si>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</si>
  <si>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</si>
  <si>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</si>
  <si>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</si>
  <si>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</si>
  <si>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</si>
  <si>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</si>
  <si>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</si>
  <si>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</si>
  <si>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</si>
  <si>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</si>
  <si>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</si>
  <si>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</si>
  <si>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</si>
  <si>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</si>
  <si>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</si>
  <si>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</si>
  <si>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</si>
  <si>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</si>
  <si>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</si>
  <si>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</si>
  <si>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</si>
  <si>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</si>
  <si>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</si>
  <si>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</si>
  <si>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</si>
  <si>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</si>
  <si>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</si>
  <si>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</si>
  <si>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</si>
  <si>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</si>
  <si>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</si>
  <si>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</si>
  <si>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</si>
  <si>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</si>
  <si>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</si>
  <si>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</si>
  <si>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</si>
  <si>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</si>
  <si>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</si>
  <si>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</si>
  <si>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</si>
  <si>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</si>
  <si>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</si>
  <si>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</si>
  <si>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</si>
  <si>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</si>
  <si>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</si>
  <si>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</si>
  <si>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</si>
  <si>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</si>
  <si>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</si>
  <si>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</si>
  <si>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</si>
  <si>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</si>
  <si>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</si>
  <si>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</si>
  <si>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</si>
  <si>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</si>
  <si>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</si>
  <si>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</si>
  <si>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</si>
  <si>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</si>
  <si>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</si>
  <si>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</si>
  <si>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</si>
  <si>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</si>
  <si>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</si>
  <si>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</si>
  <si>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</si>
  <si>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</si>
  <si>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</si>
  <si>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</si>
  <si>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</si>
  <si>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</si>
  <si>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</si>
  <si>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</si>
  <si>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</si>
  <si>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</si>
  <si>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</si>
  <si>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</si>
  <si>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</si>
  <si>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</si>
  <si>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</si>
  <si>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</si>
  <si>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</si>
  <si>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</si>
  <si>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</si>
  <si>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</si>
  <si>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</si>
  <si>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</si>
  <si>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</si>
  <si>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</si>
  <si>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</si>
  <si>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</si>
  <si>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</si>
  <si>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</si>
  <si>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</si>
  <si>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</si>
  <si>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</si>
  <si>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</si>
  <si>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</si>
  <si>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</si>
  <si>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</si>
  <si>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</si>
  <si>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</si>
  <si>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</si>
  <si>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</si>
  <si>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</si>
  <si>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</si>
  <si>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</si>
  <si>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</si>
  <si>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</si>
  <si>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</si>
  <si>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</si>
  <si>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</si>
  <si>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</si>
  <si>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</si>
  <si>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</si>
  <si>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</si>
  <si>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</si>
  <si>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</si>
  <si>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</si>
  <si>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</si>
  <si>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</si>
  <si>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</si>
  <si>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</si>
  <si>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</si>
  <si>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</si>
  <si>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</si>
  <si>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</si>
  <si>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</si>
  <si>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</si>
  <si>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</si>
  <si>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</si>
  <si>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</si>
  <si>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</si>
  <si>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</si>
  <si>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</si>
  <si>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</si>
  <si>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</si>
  <si>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</si>
  <si>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</si>
  <si>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</si>
  <si>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</si>
  <si>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</si>
  <si>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</si>
  <si>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</si>
  <si>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</si>
  <si>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</si>
  <si>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</si>
  <si>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</si>
  <si>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</si>
  <si>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</si>
  <si>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</si>
  <si>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</si>
  <si>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</si>
  <si>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</si>
  <si>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</si>
  <si>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</si>
  <si>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</si>
  <si>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</si>
  <si>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</si>
  <si>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</si>
  <si>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</si>
  <si>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</si>
  <si>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</si>
  <si>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</si>
  <si>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</si>
  <si>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</si>
  <si>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</si>
  <si>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</si>
  <si>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</si>
  <si>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</si>
  <si>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</si>
  <si>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</si>
  <si>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</si>
  <si>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</si>
  <si>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</si>
  <si>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</si>
  <si>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</si>
  <si>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</si>
  <si>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</si>
  <si>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</si>
  <si>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</si>
  <si>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</si>
  <si>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</si>
  <si>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</si>
  <si>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</si>
  <si>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</si>
  <si>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</si>
  <si>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</si>
  <si>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</si>
  <si>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</si>
  <si>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</si>
  <si>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</si>
  <si>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</si>
  <si>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</si>
  <si>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</si>
  <si>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</si>
  <si>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</si>
  <si>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</si>
  <si>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</si>
  <si>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</si>
  <si>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</si>
  <si>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</si>
  <si>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</si>
  <si>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</si>
  <si>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</si>
  <si>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</si>
  <si>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</si>
  <si>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</si>
  <si>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</si>
  <si>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</si>
  <si>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</si>
  <si>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</si>
  <si>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</si>
  <si>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</si>
  <si>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</si>
  <si>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</si>
  <si>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</si>
  <si>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</si>
  <si>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</si>
  <si>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</si>
  <si>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</si>
  <si>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</si>
  <si>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</si>
  <si>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</si>
  <si>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</si>
  <si>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</si>
  <si>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</si>
  <si>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</si>
  <si>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</si>
  <si>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</si>
  <si>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</si>
  <si>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</si>
  <si>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</si>
  <si>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</si>
  <si>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</si>
  <si>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</si>
  <si>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</si>
  <si>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</si>
  <si>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</si>
  <si>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</si>
  <si>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</si>
  <si>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</si>
  <si>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</si>
  <si>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</si>
  <si>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</si>
  <si>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</si>
  <si>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</si>
  <si>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</si>
  <si>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</si>
  <si>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</si>
  <si>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</si>
  <si>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</si>
  <si>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</si>
  <si>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</si>
  <si>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</si>
  <si>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</si>
  <si>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</si>
  <si>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</si>
  <si>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</si>
  <si>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</si>
  <si>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</si>
  <si>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</si>
  <si>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</si>
  <si>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</si>
  <si>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</si>
  <si>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</si>
  <si>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</si>
  <si>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</si>
  <si>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</si>
  <si>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</si>
  <si>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</si>
  <si>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</si>
  <si>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</si>
  <si>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</si>
  <si>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</si>
  <si>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</si>
  <si>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</si>
  <si>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</si>
  <si>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</si>
  <si>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</si>
  <si>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</si>
  <si>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</si>
  <si>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</si>
  <si>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</si>
  <si>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</si>
  <si>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</si>
  <si>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</si>
  <si>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</si>
  <si>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</si>
  <si>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</si>
  <si>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</si>
  <si>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</si>
  <si>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</si>
  <si>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</si>
  <si>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</si>
  <si>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</si>
  <si>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</si>
  <si>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</si>
  <si>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</si>
  <si>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</si>
  <si>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</si>
  <si>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</si>
  <si>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</si>
  <si>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</si>
  <si>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</si>
  <si>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</si>
  <si>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</si>
  <si>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</si>
  <si>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</si>
  <si>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</si>
  <si>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</si>
  <si>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</si>
  <si>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</si>
  <si>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</si>
  <si>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</si>
  <si>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</si>
  <si>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</si>
  <si>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</si>
  <si>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</si>
  <si>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</si>
  <si>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</si>
  <si>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</si>
  <si>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</si>
  <si>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</si>
  <si>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</si>
  <si>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</si>
  <si>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</si>
  <si>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</si>
  <si>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</si>
  <si>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</si>
  <si>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</si>
  <si>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</si>
  <si>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</si>
  <si>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</si>
  <si>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</si>
  <si>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</si>
  <si>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</si>
  <si>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</si>
  <si>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</si>
  <si>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</si>
  <si>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</si>
  <si>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</si>
  <si>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</si>
  <si>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</si>
  <si>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</si>
  <si>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</si>
  <si>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</si>
  <si>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</si>
  <si>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</si>
  <si>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</si>
  <si>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</si>
  <si>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</si>
  <si>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</si>
  <si>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</si>
  <si>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</si>
  <si>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</si>
  <si>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</si>
  <si>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</si>
  <si>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</si>
  <si>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</si>
  <si>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</si>
  <si>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</si>
  <si>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</si>
  <si>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</si>
  <si>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</si>
  <si>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</si>
  <si>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</si>
  <si>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</si>
  <si>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</si>
  <si>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</si>
  <si>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</si>
  <si>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</si>
  <si>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</si>
  <si>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</si>
  <si>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</si>
  <si>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</si>
  <si>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</si>
  <si>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</si>
  <si>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</si>
  <si>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</si>
  <si>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</si>
  <si>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</si>
  <si>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</si>
  <si>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</si>
  <si>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</si>
  <si>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</si>
  <si>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</si>
  <si>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</si>
  <si>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</si>
  <si>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</si>
  <si>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</si>
  <si>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</si>
  <si>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</si>
  <si>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</si>
  <si>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</si>
  <si>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</si>
  <si>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</si>
  <si>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</si>
  <si>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</si>
  <si>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</si>
  <si>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</si>
  <si>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</si>
  <si>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</si>
  <si>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</si>
  <si>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</si>
  <si>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</si>
  <si>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</si>
  <si>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</si>
  <si>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</si>
  <si>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</si>
  <si>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</si>
  <si>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</si>
  <si>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</si>
  <si>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</si>
  <si>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</si>
  <si>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</si>
  <si>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</si>
  <si>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</si>
  <si>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</si>
  <si>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</si>
  <si>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</si>
  <si>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</si>
  <si>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</si>
  <si>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</si>
  <si>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</si>
  <si>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</si>
  <si>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</si>
  <si>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</si>
  <si>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</si>
  <si>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</si>
  <si>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</si>
  <si>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</si>
  <si>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</si>
  <si>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</si>
  <si>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</si>
  <si>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</si>
  <si>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</si>
  <si>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</si>
  <si>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</si>
  <si>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</si>
  <si>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</si>
  <si>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</si>
  <si>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</si>
  <si>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</si>
  <si>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</si>
  <si>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</si>
  <si>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</si>
  <si>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</si>
  <si>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</si>
  <si>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</si>
  <si>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</si>
  <si>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</si>
  <si>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</si>
  <si>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</si>
  <si>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</si>
  <si>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</si>
  <si>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</si>
  <si>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</si>
  <si>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</si>
  <si>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</si>
  <si>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</si>
  <si>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</si>
  <si>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</si>
  <si>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</si>
  <si>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</si>
  <si>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</si>
  <si>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</si>
  <si>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</si>
  <si>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</si>
  <si>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</si>
  <si>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</si>
  <si>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</si>
  <si>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</si>
  <si>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</si>
  <si>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</si>
  <si>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</si>
  <si>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</si>
  <si>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</si>
  <si>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</si>
  <si>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</si>
  <si>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</si>
  <si>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</si>
  <si>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</si>
  <si>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</si>
  <si>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</si>
  <si>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</si>
  <si>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</si>
  <si>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</si>
  <si>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</si>
  <si>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</si>
  <si>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</si>
  <si>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</si>
  <si>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</si>
  <si>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</si>
  <si>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</si>
  <si>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</si>
  <si>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</si>
  <si>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</si>
  <si>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</si>
  <si>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</si>
  <si>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</si>
  <si>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</si>
  <si>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</si>
  <si>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</si>
  <si>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</si>
  <si>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</si>
  <si>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</si>
  <si>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</si>
  <si>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</si>
  <si>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</si>
  <si>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</si>
  <si>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</si>
  <si>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</si>
  <si>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</si>
  <si>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</si>
  <si>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</si>
  <si>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</si>
  <si>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</si>
  <si>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</si>
  <si>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</si>
  <si>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</si>
  <si>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</si>
  <si>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</si>
  <si>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</si>
  <si>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</si>
  <si>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</si>
  <si>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</si>
  <si>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</si>
  <si>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</si>
  <si>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</si>
  <si>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</si>
  <si>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</si>
  <si>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</si>
  <si>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</si>
  <si>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</si>
  <si>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</si>
  <si>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</si>
  <si>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</si>
  <si>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</si>
  <si>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</si>
  <si>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</si>
  <si>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</si>
  <si>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</si>
  <si>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</si>
  <si>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</si>
  <si>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</si>
  <si>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</si>
  <si>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</si>
  <si>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</si>
  <si>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</si>
  <si>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</si>
  <si>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</si>
  <si>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</si>
  <si>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</si>
  <si>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</si>
  <si>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</si>
  <si>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</si>
  <si>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</si>
  <si>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</si>
  <si>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</si>
  <si>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</si>
  <si>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</si>
  <si>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</si>
  <si>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</si>
  <si>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</si>
  <si>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</si>
  <si>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</si>
  <si>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</si>
  <si>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</si>
  <si>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</si>
  <si>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</si>
  <si>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</si>
  <si>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</si>
  <si>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</si>
  <si>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</si>
  <si>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</si>
  <si>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</si>
  <si>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</si>
  <si>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</si>
  <si>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</si>
  <si>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</si>
  <si>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</si>
  <si>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</si>
  <si>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</si>
  <si>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</si>
  <si>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</si>
  <si>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</si>
  <si>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</si>
  <si>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</si>
  <si>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</si>
  <si>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</si>
  <si>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</si>
  <si>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</si>
  <si>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</si>
  <si>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</si>
  <si>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</si>
  <si>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</si>
  <si>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</si>
  <si>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</si>
  <si>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</si>
  <si>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</si>
  <si>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</si>
  <si>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</si>
  <si>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</si>
  <si>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</si>
  <si>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</si>
  <si>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</si>
  <si>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</si>
  <si>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</si>
  <si>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</si>
  <si>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</si>
  <si>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</si>
  <si>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</si>
  <si>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</si>
  <si>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</si>
  <si>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</si>
  <si>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</si>
  <si>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</si>
  <si>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</si>
  <si>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</si>
  <si>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</si>
  <si>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</si>
  <si>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</si>
  <si>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</si>
  <si>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</si>
  <si>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</si>
  <si>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</si>
  <si>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</si>
  <si>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</si>
  <si>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</si>
  <si>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</si>
  <si>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</si>
  <si>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</si>
  <si>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</si>
  <si>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</si>
  <si>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</si>
  <si>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</si>
  <si>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</si>
  <si>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</si>
  <si>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</si>
  <si>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</si>
  <si>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</si>
  <si>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</si>
  <si>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</si>
  <si>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</si>
  <si>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</si>
  <si>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</si>
  <si>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</si>
  <si>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</si>
  <si>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</si>
  <si>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</si>
  <si>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</si>
  <si>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</si>
  <si>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</si>
  <si>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</si>
  <si>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</si>
  <si>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</si>
  <si>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</si>
  <si>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</si>
  <si>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</si>
  <si>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</si>
  <si>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</si>
  <si>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</si>
  <si>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</si>
  <si>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</si>
  <si>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</si>
  <si>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</si>
  <si>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</si>
  <si>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</si>
  <si>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</si>
  <si>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</si>
  <si>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</si>
  <si>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</si>
  <si>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</si>
  <si>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</si>
  <si>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</si>
  <si>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</si>
  <si>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</si>
  <si>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</si>
  <si>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</si>
  <si>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</si>
  <si>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</si>
  <si>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</si>
  <si>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</si>
  <si>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</si>
  <si>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</si>
  <si>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</si>
  <si>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</si>
  <si>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</si>
  <si>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</si>
  <si>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</si>
  <si>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</si>
  <si>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</si>
  <si>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</si>
  <si>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</si>
  <si>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</si>
  <si>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</si>
  <si>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</si>
  <si>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</si>
  <si>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</si>
  <si>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</si>
  <si>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</si>
  <si>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</si>
  <si>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</si>
  <si>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</si>
  <si>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</si>
  <si>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</si>
  <si>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</si>
  <si>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</si>
  <si>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</si>
  <si>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</si>
  <si>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</si>
  <si>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</si>
  <si>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</si>
  <si>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</si>
  <si>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</si>
  <si>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</si>
  <si>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</si>
  <si>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</si>
  <si>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</si>
  <si>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</si>
  <si>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</si>
  <si>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</si>
  <si>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</si>
  <si>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</si>
  <si>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</si>
  <si>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</si>
  <si>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</si>
  <si>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</si>
  <si>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</si>
  <si>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</si>
  <si>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</si>
  <si>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</si>
  <si>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</si>
  <si>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</si>
  <si>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</si>
  <si>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</si>
  <si>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</si>
  <si>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</si>
  <si>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</si>
  <si>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</si>
  <si>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</si>
  <si>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</si>
  <si>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</si>
  <si>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</si>
  <si>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</si>
  <si>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</si>
  <si>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</si>
  <si>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</si>
  <si>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</si>
  <si>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</si>
  <si>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</si>
  <si>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</si>
  <si>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</si>
  <si>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</si>
  <si>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</si>
  <si>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</si>
  <si>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</si>
  <si>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</si>
  <si>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</si>
  <si>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</si>
  <si>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</si>
  <si>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</si>
  <si>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</si>
  <si>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</si>
  <si>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</si>
  <si>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</si>
  <si>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</si>
  <si>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</si>
  <si>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</si>
  <si>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</si>
  <si>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</si>
  <si>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</si>
  <si>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</si>
  <si>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</si>
  <si>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</si>
  <si>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</si>
  <si>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</si>
  <si>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</si>
  <si>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</si>
  <si>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</si>
  <si>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</si>
  <si>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</si>
  <si>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</si>
  <si>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</si>
  <si>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</si>
  <si>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</si>
  <si>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</si>
  <si>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</si>
  <si>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</si>
  <si>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</si>
  <si>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</si>
  <si>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</si>
  <si>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</si>
  <si>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</si>
  <si>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</si>
  <si>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</si>
  <si>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</si>
  <si>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</si>
  <si>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</si>
  <si>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</si>
  <si>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</si>
  <si>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</si>
  <si>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</si>
  <si>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</si>
  <si>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</si>
  <si>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</si>
  <si>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</si>
  <si>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</si>
  <si>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</si>
  <si>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</si>
  <si>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</si>
  <si>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</si>
  <si>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</si>
  <si>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</si>
  <si>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</si>
  <si>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</si>
  <si>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</si>
  <si>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</si>
  <si>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</si>
  <si>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</si>
  <si>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</si>
  <si>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</si>
  <si>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</si>
  <si>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</si>
  <si>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</si>
  <si>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</si>
  <si>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</si>
  <si>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</si>
  <si>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</si>
  <si>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</si>
  <si>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</si>
  <si>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</si>
  <si>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</si>
  <si>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</si>
  <si>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</si>
  <si>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</si>
  <si>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</si>
  <si>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</si>
  <si>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</si>
  <si>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</si>
  <si>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</si>
  <si>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</si>
  <si>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</si>
  <si>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</si>
  <si>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</si>
  <si>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</si>
  <si>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</si>
  <si>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</si>
  <si>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</si>
  <si>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</si>
  <si>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</si>
  <si>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</si>
  <si>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</si>
  <si>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</si>
  <si>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</si>
  <si>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</si>
  <si>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</si>
  <si>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</si>
  <si>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</si>
  <si>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</si>
  <si>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</si>
  <si>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</si>
  <si>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</si>
  <si>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</si>
  <si>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</si>
  <si>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</si>
  <si>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</si>
  <si>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</si>
  <si>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</si>
  <si>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</si>
  <si>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</si>
  <si>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</si>
  <si>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</si>
  <si>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</si>
  <si>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</si>
  <si>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</si>
  <si>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</si>
  <si>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</si>
  <si>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</si>
  <si>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</si>
  <si>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</si>
  <si>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</si>
  <si>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</si>
  <si>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</si>
  <si>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</si>
  <si>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</si>
  <si>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</si>
  <si>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</si>
  <si>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</si>
  <si>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</si>
  <si>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</si>
  <si>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</si>
  <si>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</si>
  <si>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</si>
  <si>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</si>
  <si>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</si>
  <si>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</si>
  <si>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</si>
  <si>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</si>
  <si>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</si>
  <si>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</si>
  <si>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</si>
  <si>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</si>
  <si>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</si>
  <si>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</si>
  <si>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</si>
  <si>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</si>
  <si>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</si>
  <si>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</si>
  <si>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</si>
  <si>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</si>
  <si>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</si>
  <si>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</si>
  <si>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</si>
  <si>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</si>
  <si>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</si>
  <si>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</si>
  <si>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</si>
  <si>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</si>
  <si>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</si>
  <si>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</si>
  <si>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</si>
  <si>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</si>
  <si>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</si>
  <si>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</si>
  <si>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</si>
  <si>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</si>
  <si>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</si>
  <si>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</si>
  <si>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</si>
  <si>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</si>
  <si>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</si>
  <si>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</si>
  <si>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</si>
  <si>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</si>
  <si>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</si>
  <si>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</si>
  <si>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</si>
  <si>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</si>
  <si>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</si>
  <si>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</si>
  <si>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</si>
  <si>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</si>
  <si>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</si>
  <si>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</si>
  <si>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</si>
  <si>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</si>
  <si>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</si>
  <si>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</si>
  <si>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</si>
  <si>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</si>
  <si>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</si>
  <si>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</si>
  <si>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</si>
  <si>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</si>
  <si>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</si>
  <si>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</si>
  <si>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</si>
  <si>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</si>
  <si>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</si>
  <si>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</si>
  <si>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</si>
  <si>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</si>
  <si>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</si>
  <si>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</si>
  <si>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</si>
  <si>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</si>
  <si>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</si>
  <si>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</si>
  <si>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</si>
  <si>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</si>
  <si>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</si>
  <si>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</si>
  <si>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</si>
  <si>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</si>
  <si>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</si>
  <si>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</si>
  <si>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</si>
  <si>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</si>
  <si>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</si>
  <si>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</si>
  <si>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</si>
  <si>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</si>
  <si>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</si>
  <si>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</si>
  <si>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</si>
  <si>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</si>
  <si>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</si>
  <si>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</si>
  <si>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</si>
  <si>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</si>
  <si>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</si>
  <si>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</si>
  <si>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</si>
  <si>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</si>
  <si>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</si>
  <si>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</si>
  <si>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</si>
  <si>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</si>
  <si>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</si>
  <si>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</si>
  <si>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</si>
  <si>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</si>
  <si>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</si>
  <si>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</si>
  <si>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</si>
  <si>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</si>
  <si>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</si>
  <si>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</si>
  <si>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</si>
  <si>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</si>
  <si>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</si>
  <si>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</si>
  <si>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</si>
  <si>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</si>
  <si>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</si>
  <si>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</si>
  <si>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</si>
  <si>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</si>
  <si>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</si>
  <si>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</si>
  <si>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</si>
  <si>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</si>
  <si>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</si>
  <si>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</si>
  <si>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</si>
  <si>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</si>
  <si>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</si>
  <si>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</si>
  <si>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</si>
  <si>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</si>
  <si>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</si>
  <si>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</si>
  <si>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</si>
  <si>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</si>
  <si>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</si>
  <si>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</si>
  <si>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</si>
  <si>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</si>
  <si>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</si>
  <si>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</si>
  <si>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</si>
  <si>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</si>
  <si>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</si>
  <si>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</si>
  <si>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</si>
  <si>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</si>
  <si>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</si>
  <si>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</si>
  <si>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</si>
  <si>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</si>
  <si>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</si>
  <si>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</si>
  <si>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</si>
  <si>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</si>
  <si>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</si>
  <si>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</si>
  <si>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</si>
  <si>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</si>
  <si>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</si>
  <si>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</si>
  <si>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</si>
  <si>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</si>
  <si>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</si>
  <si>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</si>
  <si>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</si>
  <si>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</si>
  <si>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</si>
  <si>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</si>
  <si>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</si>
  <si>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</si>
  <si>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</si>
  <si>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</si>
  <si>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</si>
  <si>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</si>
  <si>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</si>
  <si>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</si>
  <si>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</si>
  <si>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</si>
  <si>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</si>
  <si>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</si>
  <si>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</si>
  <si>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</si>
  <si>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</si>
  <si>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</si>
  <si>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</si>
  <si>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</si>
  <si>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</si>
  <si>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</si>
  <si>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</si>
  <si>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</si>
  <si>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</si>
  <si>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</si>
  <si>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</si>
  <si>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</si>
  <si>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</si>
  <si>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</si>
  <si>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</si>
  <si>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</si>
  <si>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</si>
  <si>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</si>
  <si>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</si>
  <si>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</si>
  <si>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</si>
  <si>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</si>
  <si>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</si>
  <si>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</si>
  <si>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</si>
  <si>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</si>
  <si>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</si>
  <si>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</si>
  <si>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</si>
  <si>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</si>
  <si>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</si>
  <si>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</si>
  <si>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</si>
  <si>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</si>
  <si>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</si>
  <si>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</si>
  <si>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</si>
  <si>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</si>
  <si>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</si>
  <si>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</si>
  <si>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</si>
  <si>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</si>
  <si>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</si>
  <si>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</si>
  <si>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</si>
  <si>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</si>
  <si>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</si>
  <si>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</si>
  <si>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</si>
  <si>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</si>
  <si>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</si>
  <si>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</si>
  <si>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</si>
  <si>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</si>
  <si>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</si>
  <si>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</si>
  <si>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</si>
  <si>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</si>
  <si>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</si>
  <si>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</si>
  <si>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</si>
  <si>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</si>
  <si>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</si>
  <si>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</si>
  <si>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</si>
  <si>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</si>
  <si>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</si>
  <si>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</si>
  <si>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</si>
  <si>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</si>
  <si>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</si>
  <si>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</si>
  <si>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</si>
  <si>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</si>
  <si>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</si>
  <si>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</si>
  <si>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</si>
  <si>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</si>
  <si>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</si>
  <si>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</si>
  <si>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</si>
  <si>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</si>
  <si>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</si>
  <si>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</si>
  <si>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</si>
  <si>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</si>
  <si>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</si>
  <si>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</si>
  <si>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</si>
  <si>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</si>
  <si>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</si>
  <si>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</si>
  <si>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</si>
  <si>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</si>
  <si>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</si>
  <si>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</si>
  <si>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</si>
  <si>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</si>
  <si>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</si>
  <si>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</si>
  <si>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</si>
  <si>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</si>
  <si>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</si>
  <si>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</si>
  <si>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</si>
  <si>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</si>
  <si>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</si>
  <si>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</si>
  <si>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</si>
  <si>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</si>
  <si>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</si>
  <si>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</si>
  <si>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</si>
  <si>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</si>
  <si>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</si>
  <si>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</si>
  <si>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</si>
  <si>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</si>
  <si>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</si>
  <si>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</si>
  <si>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</si>
  <si>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</si>
  <si>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</si>
  <si>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</si>
  <si>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</si>
  <si>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</si>
  <si>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</si>
  <si>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</si>
  <si>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</si>
  <si>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</si>
  <si>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</si>
  <si>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</si>
  <si>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</si>
  <si>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</si>
  <si>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</si>
  <si>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</si>
  <si>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</si>
  <si>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</si>
  <si>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</si>
  <si>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</si>
  <si>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</si>
  <si>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</si>
  <si>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</si>
  <si>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</si>
  <si>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</si>
  <si>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</si>
  <si>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</si>
  <si>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</si>
  <si>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</si>
  <si>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</si>
  <si>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</si>
  <si>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</si>
  <si>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</si>
  <si>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</si>
  <si>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</si>
  <si>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</si>
  <si>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</si>
  <si>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</si>
  <si>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</si>
  <si>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</si>
  <si>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</si>
  <si>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</si>
  <si>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</si>
  <si>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</si>
  <si>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</si>
  <si>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</si>
  <si>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</si>
  <si>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</si>
  <si>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</si>
  <si>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</si>
  <si>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</si>
  <si>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</si>
  <si>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</si>
  <si>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</si>
  <si>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</si>
  <si>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</si>
  <si>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</si>
  <si>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</si>
  <si>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</si>
  <si>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</si>
  <si>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</si>
  <si>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</si>
  <si>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</si>
  <si>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</si>
  <si>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</si>
  <si>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</si>
  <si>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</si>
  <si>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</si>
  <si>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</si>
  <si>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</si>
  <si>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</si>
  <si>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</si>
  <si>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</si>
  <si>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</si>
  <si>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</si>
  <si>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</si>
  <si>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</si>
  <si>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</si>
  <si>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</si>
  <si>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</si>
  <si>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</si>
  <si>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</si>
  <si>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</si>
  <si>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</si>
  <si>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</si>
  <si>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</si>
  <si>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</si>
  <si>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</si>
  <si>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</si>
  <si>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</si>
  <si>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</si>
  <si>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</si>
  <si>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</si>
  <si>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</si>
  <si>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</si>
  <si>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</si>
  <si>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</si>
  <si>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</si>
  <si>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</si>
  <si>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</si>
  <si>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</si>
  <si>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</si>
  <si>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</si>
  <si>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</si>
  <si>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</si>
  <si>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</si>
  <si>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</si>
  <si>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</si>
  <si>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</si>
  <si>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</si>
  <si>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</si>
  <si>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</si>
  <si>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</si>
  <si>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</si>
  <si>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</si>
  <si>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</si>
  <si>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</si>
  <si>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</si>
  <si>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</si>
  <si>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</si>
  <si>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</si>
  <si>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</si>
  <si>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</si>
  <si>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</si>
  <si>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</si>
  <si>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</si>
  <si>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</si>
  <si>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</si>
  <si>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</si>
  <si>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</si>
  <si>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</si>
  <si>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</si>
  <si>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</si>
  <si>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</si>
  <si>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</si>
  <si>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</si>
  <si>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</si>
  <si>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</si>
  <si>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</si>
  <si>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</si>
  <si>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</si>
  <si>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</si>
  <si>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</si>
  <si>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</si>
  <si>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</si>
  <si>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</si>
  <si>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</si>
  <si>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</si>
  <si>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</si>
  <si>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</si>
  <si>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</si>
  <si>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</si>
  <si>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</si>
  <si>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</si>
  <si>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</si>
  <si>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</si>
  <si>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</si>
  <si>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</si>
  <si>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</si>
  <si>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</si>
  <si>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</si>
  <si>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</si>
  <si>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</si>
  <si>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</si>
  <si>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</si>
  <si>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</si>
  <si>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</si>
  <si>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</si>
  <si>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</si>
  <si>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</si>
  <si>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</si>
  <si>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</si>
  <si>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</si>
  <si>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</si>
  <si>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</si>
  <si>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</si>
  <si>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</si>
  <si>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</si>
  <si>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</si>
  <si>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</si>
  <si>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</si>
  <si>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</si>
  <si>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</si>
  <si>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</si>
  <si>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</si>
  <si>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</si>
  <si>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</si>
  <si>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</si>
  <si>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</si>
  <si>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</si>
  <si>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</si>
  <si>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</si>
  <si>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</si>
  <si>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</si>
  <si>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</si>
  <si>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</si>
  <si>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</si>
  <si>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</si>
  <si>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</si>
  <si>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</si>
  <si>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</si>
  <si>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</si>
  <si>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</si>
  <si>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</si>
  <si>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</si>
  <si>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</si>
  <si>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</si>
  <si>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</si>
  <si>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</si>
  <si>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</si>
  <si>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</si>
  <si>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</si>
  <si>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</si>
  <si>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</si>
  <si>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</si>
  <si>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</si>
  <si>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</si>
  <si>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</si>
  <si>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</si>
  <si>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</si>
  <si>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</si>
  <si>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</si>
  <si>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</si>
  <si>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</si>
  <si>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</si>
  <si>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</si>
  <si>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</si>
  <si>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</si>
  <si>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</si>
  <si>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</si>
  <si>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</si>
  <si>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</si>
  <si>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</si>
  <si>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</si>
  <si>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</si>
  <si>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</si>
  <si>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</si>
  <si>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</si>
  <si>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</si>
  <si>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</si>
  <si>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</si>
  <si>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</si>
  <si>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</si>
  <si>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</si>
  <si>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</si>
  <si>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</si>
  <si>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</si>
  <si>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</si>
  <si>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</si>
  <si>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</si>
  <si>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</si>
  <si>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</si>
  <si>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</si>
  <si>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</si>
  <si>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</si>
  <si>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</si>
  <si>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</si>
  <si>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</si>
  <si>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</si>
  <si>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</si>
  <si>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</si>
  <si>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</si>
  <si>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</si>
  <si>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</si>
  <si>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</si>
  <si>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</si>
  <si>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</si>
  <si>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</si>
  <si>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</si>
  <si>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</si>
  <si>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</si>
  <si>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</si>
  <si>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</si>
  <si>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</si>
  <si>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</si>
  <si>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</si>
  <si>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</si>
  <si>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</si>
  <si>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</si>
  <si>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</si>
  <si>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</si>
  <si>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</si>
  <si>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</si>
  <si>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</si>
  <si>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</si>
  <si>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</si>
  <si>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</si>
  <si>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</si>
  <si>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</si>
  <si>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</si>
  <si>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</si>
  <si>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</si>
  <si>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</si>
  <si>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</si>
  <si>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</si>
  <si>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</si>
  <si>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</si>
  <si>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</si>
  <si>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</si>
  <si>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</si>
  <si>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</si>
  <si>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</si>
  <si>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</si>
  <si>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</si>
  <si>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</si>
  <si>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</si>
  <si>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</si>
  <si>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</si>
  <si>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</si>
  <si>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</si>
  <si>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</si>
  <si>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</si>
  <si>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</si>
  <si>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</si>
  <si>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</si>
  <si>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</si>
  <si>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</si>
  <si>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</si>
  <si>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</si>
  <si>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</si>
  <si>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</si>
  <si>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</si>
  <si>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</si>
  <si>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</si>
  <si>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</si>
  <si>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</si>
  <si>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</si>
  <si>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</si>
  <si>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</si>
  <si>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</si>
  <si>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</si>
  <si>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</si>
  <si>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</si>
  <si>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</si>
  <si>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</si>
  <si>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</si>
  <si>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</si>
  <si>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</si>
  <si>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</si>
  <si>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</si>
  <si>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</si>
  <si>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</si>
  <si>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</si>
  <si>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</si>
  <si>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</si>
  <si>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</si>
  <si>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</si>
  <si>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</si>
  <si>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</si>
  <si>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</si>
  <si>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</si>
  <si>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</si>
  <si>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</si>
  <si>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</si>
  <si>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</si>
  <si>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</si>
  <si>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</si>
  <si>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</si>
  <si>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</si>
  <si>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</si>
  <si>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</si>
  <si>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</si>
  <si>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</si>
  <si>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</si>
  <si>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</si>
  <si>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</si>
  <si>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</si>
  <si>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</si>
  <si>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</si>
  <si>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</si>
  <si>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</si>
  <si>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</si>
  <si>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</si>
  <si>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</si>
  <si>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</si>
  <si>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</si>
  <si>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</si>
  <si>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</si>
  <si>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</si>
  <si>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</si>
  <si>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</si>
  <si>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</si>
  <si>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</si>
  <si>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</si>
  <si>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</si>
  <si>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</si>
  <si>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</si>
  <si>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</si>
  <si>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</si>
  <si>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</si>
  <si>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</si>
  <si>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</si>
  <si>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</si>
  <si>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</si>
  <si>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</si>
  <si>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</si>
  <si>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</si>
  <si>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</si>
  <si>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</si>
  <si>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</si>
  <si>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</si>
  <si>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</si>
  <si>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</si>
  <si>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</si>
  <si>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</si>
  <si>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</si>
  <si>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</si>
  <si>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</si>
  <si>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</si>
  <si>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</si>
  <si>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</si>
  <si>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</si>
  <si>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</si>
  <si>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</si>
  <si>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</si>
  <si>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</si>
  <si>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</si>
  <si>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</si>
  <si>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</si>
  <si>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</si>
  <si>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</si>
  <si>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</si>
  <si>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</si>
  <si>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</si>
  <si>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</si>
  <si>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</si>
  <si>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</si>
  <si>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</si>
  <si>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</si>
  <si>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</si>
  <si>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</si>
  <si>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</si>
  <si>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</si>
  <si>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</si>
  <si>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</si>
  <si>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</si>
  <si>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</si>
  <si>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</si>
  <si>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</si>
  <si>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</si>
  <si>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</si>
  <si>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</si>
  <si>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</si>
  <si>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</si>
  <si>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</si>
  <si>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</si>
  <si>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</si>
  <si>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</si>
  <si>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</si>
  <si>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</si>
  <si>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</si>
  <si>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</si>
  <si>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</si>
  <si>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</si>
  <si>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</si>
  <si>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</si>
  <si>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</si>
  <si>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</si>
  <si>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</si>
  <si>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</si>
  <si>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</si>
  <si>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</si>
  <si>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</si>
  <si>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</si>
  <si>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</si>
  <si>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</si>
  <si>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</si>
  <si>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</si>
  <si>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</si>
  <si>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</si>
  <si>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</si>
  <si>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</si>
  <si>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</si>
  <si>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</si>
  <si>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</si>
  <si>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</si>
  <si>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</si>
  <si>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</si>
  <si>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</si>
  <si>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</si>
  <si>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</si>
  <si>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</si>
  <si>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</si>
  <si>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</si>
  <si>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</si>
  <si>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</si>
  <si>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</si>
  <si>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</si>
  <si>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</si>
  <si>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</si>
  <si>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</si>
  <si>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</si>
  <si>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</si>
  <si>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</si>
  <si>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</si>
  <si>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</si>
  <si>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</si>
  <si>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</si>
  <si>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</si>
  <si>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</si>
  <si>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</si>
  <si>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</si>
  <si>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</si>
  <si>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</si>
  <si>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</si>
  <si>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</si>
  <si>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</si>
  <si>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</si>
  <si>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</si>
  <si>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</si>
  <si>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</si>
  <si>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</si>
  <si>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</si>
  <si>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</si>
  <si>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</si>
  <si>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</si>
  <si>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</si>
  <si>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</si>
  <si>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</si>
  <si>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</si>
  <si>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</si>
  <si>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</si>
  <si>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</si>
  <si>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</si>
  <si>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</si>
  <si>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</si>
  <si>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</si>
  <si>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</si>
  <si>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</si>
  <si>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</si>
  <si>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</si>
  <si>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</si>
  <si>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</si>
  <si>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</si>
  <si>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</si>
  <si>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</si>
  <si>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</si>
  <si>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</si>
  <si>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</si>
  <si>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</si>
  <si>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</si>
  <si>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</si>
  <si>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</si>
  <si>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</si>
  <si>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</si>
  <si>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</si>
  <si>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</si>
  <si>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</si>
  <si>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</si>
  <si>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</si>
  <si>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</si>
  <si>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</si>
  <si>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</si>
  <si>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</si>
  <si>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</si>
  <si>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</si>
  <si>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</si>
  <si>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</si>
  <si>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</si>
  <si>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</si>
  <si>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</si>
  <si>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</si>
  <si>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</si>
  <si>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</si>
  <si>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</si>
  <si>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</si>
  <si>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</si>
  <si>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</si>
  <si>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</si>
  <si>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</si>
  <si>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</si>
  <si>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</si>
  <si>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</si>
  <si>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</si>
  <si>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</si>
  <si>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</si>
  <si>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</si>
  <si>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</si>
  <si>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</si>
  <si>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</si>
  <si>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</si>
  <si>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</si>
  <si>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</si>
  <si>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</si>
  <si>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</si>
  <si>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</si>
  <si>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</si>
  <si>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</si>
  <si>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</si>
  <si>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</si>
  <si>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</si>
  <si>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</si>
  <si>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</si>
  <si>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</si>
  <si>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</si>
  <si>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</si>
  <si>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</si>
  <si>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</si>
  <si>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</si>
  <si>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</si>
  <si>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</si>
  <si>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</si>
  <si>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</si>
  <si>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</si>
  <si>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</si>
  <si>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</si>
  <si>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</si>
  <si>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</si>
  <si>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</si>
  <si>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</si>
  <si>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</si>
  <si>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</si>
  <si>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</si>
  <si>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</si>
  <si>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</si>
  <si>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</si>
  <si>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</si>
  <si>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</si>
  <si>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</si>
  <si>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</si>
  <si>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</si>
  <si>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</si>
  <si>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</si>
  <si>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</si>
  <si>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</si>
  <si>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</si>
  <si>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</si>
  <si>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</si>
  <si>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</si>
  <si>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</si>
  <si>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</si>
  <si>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</si>
  <si>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</si>
  <si>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</si>
  <si>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</si>
  <si>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</si>
  <si>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</si>
  <si>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</si>
  <si>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</si>
  <si>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</si>
  <si>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</si>
  <si>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</si>
  <si>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</si>
  <si>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</si>
  <si>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</si>
  <si>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</si>
  <si>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</si>
  <si>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</si>
  <si>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</si>
  <si>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</si>
  <si>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</si>
  <si>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</si>
  <si>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</si>
  <si>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</si>
  <si>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</si>
  <si>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</si>
  <si>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</si>
  <si>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</si>
  <si>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</si>
  <si>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</si>
  <si>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</si>
  <si>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</si>
  <si>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</si>
  <si>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</si>
  <si>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</si>
  <si>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</si>
  <si>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</si>
  <si>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</si>
  <si>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</si>
  <si>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</si>
  <si>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</si>
  <si>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</si>
  <si>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</si>
  <si>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</si>
  <si>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</si>
  <si>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</si>
  <si>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</si>
  <si>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</si>
  <si>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</si>
  <si>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</si>
  <si>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</si>
  <si>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</si>
  <si>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</si>
  <si>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</si>
  <si>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</si>
  <si>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</si>
  <si>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</si>
  <si>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</si>
  <si>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</si>
  <si>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</si>
  <si>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</si>
  <si>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</si>
  <si>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</si>
  <si>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</si>
  <si>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</si>
  <si>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</si>
  <si>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</si>
  <si>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</si>
  <si>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</si>
  <si>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</si>
  <si>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</si>
  <si>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</si>
  <si>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</si>
  <si>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</si>
  <si>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</si>
  <si>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</si>
  <si>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</si>
  <si>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</si>
  <si>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</si>
  <si>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</si>
  <si>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</si>
  <si>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</si>
  <si>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</si>
  <si>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</si>
  <si>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</si>
  <si>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</si>
  <si>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</si>
  <si>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</si>
  <si>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</si>
  <si>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</si>
  <si>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</si>
  <si>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</si>
  <si>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</si>
  <si>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</si>
  <si>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</si>
  <si>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</si>
  <si>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</si>
  <si>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</si>
  <si>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</si>
  <si>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</si>
  <si>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</si>
  <si>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</si>
  <si>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</si>
  <si>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</si>
  <si>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</si>
  <si>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</si>
  <si>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</si>
  <si>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</si>
  <si>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</si>
  <si>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</si>
  <si>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</si>
  <si>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</si>
  <si>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</si>
  <si>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</si>
  <si>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</si>
  <si>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</si>
  <si>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</si>
  <si>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</si>
  <si>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</si>
  <si>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</si>
  <si>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</si>
  <si>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</si>
  <si>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</si>
  <si>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</si>
  <si>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</si>
  <si>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</si>
  <si>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</si>
  <si>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</si>
  <si>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</si>
  <si>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</si>
  <si>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</si>
  <si>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</si>
  <si>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</si>
  <si>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</si>
  <si>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</si>
  <si>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</si>
  <si>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</si>
  <si>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</si>
  <si>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</si>
  <si>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</si>
  <si>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</si>
  <si>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</si>
  <si>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</si>
  <si>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</si>
  <si>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</si>
  <si>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</si>
  <si>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</si>
  <si>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</si>
  <si>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</si>
  <si>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</si>
  <si>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</si>
  <si>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</si>
  <si>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</si>
  <si>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</si>
  <si>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</si>
  <si>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</si>
  <si>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</si>
  <si>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</si>
  <si>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</si>
  <si>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</si>
  <si>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</si>
  <si>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</si>
  <si>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</si>
  <si>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</si>
  <si>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</si>
  <si>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</si>
  <si>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</si>
  <si>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</si>
  <si>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</si>
  <si>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</si>
  <si>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</si>
  <si>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</si>
  <si>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</si>
  <si>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</si>
  <si>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</si>
  <si>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</si>
  <si>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</si>
  <si>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</si>
  <si>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</si>
  <si>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</si>
  <si>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</si>
  <si>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</si>
  <si>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</si>
  <si>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</si>
  <si>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</si>
  <si>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</si>
  <si>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</si>
  <si>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</si>
  <si>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</si>
  <si>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</si>
  <si>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</si>
  <si>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</si>
  <si>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</si>
  <si>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</si>
  <si>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</si>
  <si>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</si>
  <si>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</si>
  <si>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</si>
  <si>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</si>
  <si>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</si>
  <si>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</si>
  <si>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</si>
  <si>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</si>
  <si>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</si>
  <si>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</si>
  <si>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</si>
  <si>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</si>
  <si>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</si>
  <si>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</si>
  <si>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</si>
  <si>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</si>
  <si>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</si>
  <si>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</si>
  <si>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</si>
  <si>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</si>
  <si>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</si>
  <si>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</si>
  <si>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</si>
  <si>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</si>
  <si>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</si>
  <si>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</si>
  <si>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</si>
  <si>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</si>
  <si>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</si>
  <si>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</si>
  <si>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</si>
  <si>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</si>
  <si>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</si>
  <si>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</si>
  <si>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</si>
  <si>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</si>
  <si>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</si>
  <si>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</si>
  <si>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</si>
  <si>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</si>
  <si>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</si>
  <si>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</si>
  <si>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</si>
  <si>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</si>
  <si>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</si>
  <si>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</si>
  <si>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</si>
  <si>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</si>
  <si>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</si>
  <si>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</si>
  <si>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</si>
  <si>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</si>
  <si>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</si>
  <si>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</si>
  <si>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</si>
  <si>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</si>
  <si>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</si>
  <si>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</si>
  <si>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</si>
  <si>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</si>
  <si>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</si>
  <si>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</si>
  <si>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</si>
  <si>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</si>
  <si>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</si>
  <si>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</si>
  <si>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</si>
  <si>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</si>
  <si>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</si>
  <si>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</si>
  <si>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</si>
  <si>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</si>
  <si>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</si>
  <si>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</si>
  <si>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</si>
  <si>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</si>
  <si>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</si>
  <si>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</si>
  <si>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</si>
  <si>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</si>
  <si>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</si>
  <si>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</si>
  <si>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</si>
  <si>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</si>
  <si>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</si>
  <si>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</si>
  <si>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</si>
  <si>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</si>
  <si>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</si>
  <si>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</si>
  <si>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</si>
  <si>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</si>
  <si>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</si>
  <si>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</si>
  <si>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</si>
  <si>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</si>
  <si>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</si>
  <si>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</si>
  <si>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</si>
  <si>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</si>
  <si>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</si>
  <si>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</si>
  <si>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</si>
  <si>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</si>
  <si>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</si>
  <si>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</si>
  <si>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</si>
  <si>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</si>
  <si>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</si>
  <si>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</si>
  <si>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</si>
  <si>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</si>
  <si>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</si>
  <si>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</si>
  <si>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</si>
  <si>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</si>
  <si>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</si>
  <si>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</si>
  <si>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</si>
  <si>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</si>
  <si>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</si>
  <si>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</si>
  <si>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</si>
  <si>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</si>
  <si>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</si>
  <si>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</si>
  <si>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</si>
  <si>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</si>
  <si>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</si>
  <si>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</si>
  <si>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</si>
  <si>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</si>
  <si>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</si>
  <si>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</si>
  <si>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</si>
  <si>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</si>
  <si>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</si>
  <si>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</si>
  <si>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</si>
  <si>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</si>
  <si>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</si>
  <si>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</si>
  <si>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</si>
  <si>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</si>
  <si>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</si>
  <si>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</si>
  <si>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</si>
  <si>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</si>
  <si>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</si>
  <si>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</si>
  <si>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</si>
  <si>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</si>
  <si>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</si>
  <si>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</si>
  <si>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</si>
  <si>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</si>
  <si>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</si>
  <si>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</si>
  <si>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</si>
  <si>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</si>
  <si>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</si>
  <si>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</si>
  <si>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</si>
  <si>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</si>
  <si>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</si>
  <si>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</si>
  <si>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</si>
  <si>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</si>
  <si>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</si>
  <si>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</si>
  <si>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</si>
  <si>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</si>
  <si>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</si>
  <si>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</si>
  <si>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</si>
  <si>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</si>
  <si>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</si>
  <si>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</si>
  <si>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</si>
  <si>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</si>
  <si>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</si>
  <si>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</si>
  <si>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</si>
  <si>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</si>
  <si>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</si>
  <si>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</si>
  <si>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</si>
  <si>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</si>
  <si>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</si>
  <si>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</si>
  <si>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</si>
  <si>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</si>
  <si>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</si>
  <si>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</si>
  <si>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</si>
  <si>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</si>
  <si>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</si>
  <si>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</si>
  <si>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</si>
  <si>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</si>
  <si>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</si>
  <si>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</si>
  <si>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</si>
  <si>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</si>
  <si>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</si>
  <si>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</si>
  <si>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</si>
  <si>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</si>
  <si>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</si>
  <si>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</si>
  <si>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</si>
  <si>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</si>
  <si>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</si>
  <si>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</si>
  <si>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</si>
  <si>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</si>
  <si>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</si>
  <si>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</si>
  <si>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</si>
  <si>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</si>
  <si>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</si>
  <si>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</si>
  <si>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</si>
  <si>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</si>
  <si>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</si>
  <si>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</si>
  <si>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</si>
  <si>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</si>
  <si>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</si>
  <si>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</si>
  <si>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</si>
  <si>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</si>
  <si>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</si>
  <si>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</si>
  <si>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</si>
  <si>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</si>
  <si>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</si>
  <si>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</si>
  <si>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</si>
  <si>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</si>
  <si>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</si>
  <si>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</si>
  <si>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</si>
  <si>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</si>
  <si>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</si>
  <si>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</si>
  <si>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</si>
  <si>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</si>
  <si>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</si>
  <si>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</si>
  <si>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</si>
  <si>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</si>
  <si>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</si>
  <si>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</si>
  <si>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</si>
  <si>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</si>
  <si>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</si>
  <si>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</si>
  <si>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</si>
  <si>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</si>
  <si>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</si>
  <si>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</si>
  <si>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</si>
  <si>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</si>
  <si>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</si>
  <si>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</si>
  <si>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</si>
  <si>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</si>
  <si>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</si>
  <si>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</si>
  <si>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</si>
  <si>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</si>
  <si>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</si>
  <si>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</si>
  <si>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</si>
  <si>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</si>
  <si>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</si>
  <si>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</si>
  <si>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</si>
  <si>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</si>
  <si>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</si>
  <si>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</si>
  <si>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</si>
  <si>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</si>
  <si>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</si>
  <si>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</si>
  <si>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</si>
  <si>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</si>
  <si>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</si>
  <si>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</si>
  <si>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</si>
  <si>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</si>
  <si>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</si>
  <si>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</si>
  <si>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</si>
  <si>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</si>
  <si>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</si>
  <si>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</si>
  <si>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</si>
  <si>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</si>
  <si>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</si>
  <si>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</si>
  <si>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</si>
  <si>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</si>
  <si>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</si>
  <si>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</si>
  <si>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</si>
  <si>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</si>
  <si>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</si>
  <si>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</si>
  <si>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</si>
  <si>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</si>
  <si>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</si>
  <si>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</si>
  <si>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</si>
  <si>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</si>
  <si>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</si>
  <si>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</si>
  <si>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</si>
  <si>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</si>
  <si>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</si>
  <si>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</si>
  <si>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</si>
  <si>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</si>
  <si>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</si>
  <si>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</si>
  <si>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</si>
  <si>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</si>
  <si>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</si>
  <si>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</si>
  <si>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</si>
  <si>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</si>
  <si>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</si>
  <si>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</si>
  <si>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</si>
  <si>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</si>
  <si>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</si>
  <si>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</si>
  <si>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</si>
  <si>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</si>
  <si>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</si>
  <si>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</si>
  <si>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</si>
  <si>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</si>
  <si>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</si>
  <si>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</si>
  <si>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</si>
  <si>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</si>
  <si>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</si>
  <si>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</si>
  <si>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</si>
  <si>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</si>
  <si>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</si>
  <si>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</si>
  <si>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</si>
  <si>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</si>
  <si>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</si>
  <si>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</si>
  <si>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</si>
  <si>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</si>
  <si>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</si>
  <si>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</si>
  <si>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</si>
  <si>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</si>
  <si>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</si>
  <si>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</si>
  <si>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</si>
  <si>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</si>
  <si>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</si>
  <si>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</si>
  <si>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</si>
  <si>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</si>
  <si>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</si>
  <si>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</si>
  <si>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</si>
  <si>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</si>
  <si>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</si>
  <si>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</si>
  <si>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</si>
  <si>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</si>
  <si>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</si>
  <si>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</si>
  <si>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</si>
  <si>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</si>
  <si>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</si>
  <si>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</si>
  <si>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</si>
  <si>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</si>
  <si>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</si>
  <si>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</si>
  <si>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</si>
  <si>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</si>
  <si>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</si>
  <si>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</si>
  <si>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</si>
  <si>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</si>
  <si>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</si>
  <si>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</si>
  <si>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</si>
  <si>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</si>
  <si>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</si>
  <si>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</si>
  <si>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</si>
  <si>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</si>
  <si>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</si>
  <si>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</si>
  <si>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</si>
  <si>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</si>
  <si>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</si>
  <si>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</si>
  <si>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</si>
  <si>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</si>
  <si>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</si>
  <si>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</si>
  <si>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</si>
  <si>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</si>
  <si>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</si>
  <si>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</si>
  <si>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</si>
  <si>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</si>
  <si>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</si>
  <si>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</si>
  <si>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</si>
  <si>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</si>
  <si>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</si>
  <si>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</si>
  <si>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</si>
  <si>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</si>
  <si>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</si>
  <si>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</si>
  <si>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</si>
  <si>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</si>
  <si>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</si>
  <si>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</si>
  <si>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</si>
  <si>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</si>
  <si>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</si>
  <si>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</si>
  <si>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</si>
  <si>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</si>
  <si>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</si>
  <si>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</si>
  <si>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</si>
  <si>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</si>
  <si>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</si>
  <si>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</si>
  <si>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</si>
  <si>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</si>
  <si>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</si>
  <si>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</si>
  <si>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</si>
  <si>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</si>
  <si>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</si>
  <si>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</si>
  <si>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</si>
  <si>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</si>
  <si>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</si>
  <si>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</si>
  <si>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</si>
  <si>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</si>
  <si>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</si>
  <si>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</si>
  <si>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</si>
  <si>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</si>
  <si>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</si>
  <si>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</si>
  <si>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</si>
  <si>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</si>
  <si>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</si>
  <si>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</si>
  <si>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</si>
  <si>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</si>
  <si>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</si>
  <si>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</si>
  <si>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</si>
  <si>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</si>
  <si>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</si>
  <si>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</si>
  <si>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</si>
  <si>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</si>
  <si>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</si>
  <si>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</si>
  <si>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</si>
  <si>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</si>
  <si>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</si>
  <si>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</si>
  <si>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</si>
  <si>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</si>
  <si>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</si>
  <si>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</si>
  <si>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</si>
  <si>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</si>
  <si>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</si>
  <si>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</si>
  <si>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</si>
  <si>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</si>
  <si>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</si>
  <si>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</si>
  <si>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</si>
  <si>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</si>
  <si>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</si>
  <si>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</si>
  <si>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</si>
  <si>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</si>
  <si>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</si>
  <si>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</si>
  <si>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</si>
  <si>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</si>
  <si>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</si>
  <si>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</si>
  <si>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</si>
  <si>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</si>
  <si>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</si>
  <si>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</si>
  <si>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</si>
  <si>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</si>
  <si>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</si>
  <si>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</si>
  <si>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</si>
  <si>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</si>
  <si>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</si>
  <si>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</si>
  <si>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</si>
  <si>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</si>
  <si>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</si>
  <si>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</si>
  <si>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</si>
  <si>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</si>
  <si>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</si>
  <si>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</si>
  <si>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</si>
  <si>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</si>
  <si>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</si>
  <si>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</si>
  <si>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</si>
  <si>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</si>
  <si>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</si>
  <si>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</si>
  <si>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</si>
  <si>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</si>
  <si>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</si>
  <si>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</si>
  <si>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</si>
  <si>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</si>
  <si>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</si>
  <si>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</si>
  <si>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</si>
  <si>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</si>
  <si>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</si>
  <si>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</si>
  <si>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</si>
  <si>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</si>
  <si>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</si>
  <si>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</si>
  <si>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</si>
  <si>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</si>
  <si>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</si>
  <si>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</si>
  <si>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</si>
  <si>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</si>
  <si>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</si>
  <si>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</si>
  <si>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</si>
  <si>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</si>
  <si>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</si>
  <si>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</si>
  <si>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</si>
  <si>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</si>
  <si>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</si>
  <si>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</si>
  <si>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</si>
  <si>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</si>
  <si>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</si>
  <si>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</si>
  <si>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</si>
  <si>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</si>
  <si>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</si>
  <si>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</si>
  <si>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</si>
  <si>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</si>
  <si>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</si>
  <si>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</si>
  <si>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</si>
  <si>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</si>
  <si>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</si>
  <si>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</si>
  <si>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</si>
  <si>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</si>
  <si>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</si>
  <si>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</si>
  <si>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</si>
  <si>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</si>
  <si>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</si>
  <si>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</si>
  <si>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</si>
  <si>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</si>
  <si>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</si>
  <si>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</si>
  <si>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</si>
  <si>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</si>
  <si>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</si>
  <si>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</si>
  <si>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</si>
  <si>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</si>
  <si>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</si>
  <si>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</si>
  <si>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</si>
  <si>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</si>
  <si>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</si>
  <si>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</si>
  <si>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</si>
  <si>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</si>
  <si>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</si>
  <si>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</si>
  <si>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</si>
  <si>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</si>
  <si>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</si>
  <si>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</si>
  <si>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</si>
  <si>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</si>
  <si>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</si>
  <si>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</si>
  <si>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</si>
  <si>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</si>
  <si>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</si>
  <si>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</si>
  <si>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</si>
  <si>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</si>
  <si>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</si>
  <si>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</si>
  <si>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</si>
  <si>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</si>
  <si>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</si>
  <si>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</si>
  <si>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</si>
  <si>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</si>
  <si>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</si>
  <si>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</si>
  <si>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</si>
  <si>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</si>
  <si>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</si>
  <si>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</si>
  <si>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</si>
  <si>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</si>
  <si>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</si>
  <si>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</si>
  <si>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</si>
  <si>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</si>
  <si>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</si>
  <si>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</si>
  <si>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</si>
  <si>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</si>
  <si>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</si>
  <si>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</si>
  <si>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</si>
  <si>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</si>
  <si>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</si>
  <si>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</si>
  <si>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</si>
  <si>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</si>
  <si>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</si>
  <si>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</si>
  <si>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</si>
  <si>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</si>
  <si>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</si>
  <si>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</si>
  <si>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</si>
  <si>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</si>
  <si>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</si>
  <si>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</si>
  <si>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</si>
  <si>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</si>
  <si>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</si>
  <si>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</si>
  <si>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</si>
  <si>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</si>
  <si>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</si>
  <si>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</si>
  <si>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</si>
  <si>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</si>
  <si>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</si>
  <si>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</si>
  <si>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</si>
  <si>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</si>
  <si>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</si>
  <si>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</si>
  <si>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</si>
  <si>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</si>
  <si>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</si>
  <si>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</si>
  <si>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</si>
  <si>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</si>
  <si>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</si>
  <si>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</si>
  <si>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</si>
  <si>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</si>
  <si>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</si>
  <si>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</si>
  <si>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</si>
  <si>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</si>
  <si>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</si>
  <si>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</si>
  <si>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</si>
  <si>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</si>
  <si>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</si>
  <si>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</si>
  <si>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</si>
  <si>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</si>
  <si>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</si>
  <si>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</si>
  <si>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</si>
  <si>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</si>
  <si>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</si>
  <si>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</si>
  <si>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</si>
  <si>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</si>
  <si>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</si>
  <si>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</si>
  <si>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</si>
  <si>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</si>
  <si>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</si>
  <si>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</si>
  <si>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</si>
  <si>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</si>
  <si>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</si>
  <si>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</si>
  <si>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</si>
  <si>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</si>
  <si>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</si>
  <si>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</si>
  <si>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</si>
  <si>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</si>
  <si>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</si>
  <si>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</si>
  <si>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</si>
  <si>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</si>
  <si>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</si>
  <si>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</si>
  <si>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</si>
  <si>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</si>
  <si>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</si>
  <si>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</si>
  <si>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</si>
  <si>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</si>
  <si>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</si>
  <si>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</si>
  <si>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</si>
  <si>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</si>
  <si>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</si>
  <si>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</si>
  <si>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</si>
  <si>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</si>
  <si>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</si>
  <si>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</si>
  <si>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</si>
  <si>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</si>
  <si>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</si>
  <si>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</si>
  <si>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</si>
  <si>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</si>
  <si>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</si>
  <si>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</si>
  <si>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</si>
  <si>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</si>
  <si>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</si>
  <si>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</si>
  <si>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</si>
  <si>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</si>
  <si>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</si>
  <si>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</si>
  <si>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</si>
  <si>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</si>
  <si>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</si>
  <si>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</si>
  <si>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</si>
  <si>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</si>
  <si>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</si>
  <si>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</si>
  <si>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</si>
  <si>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</si>
  <si>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</si>
  <si>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</si>
  <si>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</si>
  <si>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</si>
  <si>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</si>
  <si>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</si>
  <si>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</si>
  <si>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</si>
  <si>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</si>
  <si>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</si>
  <si>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</si>
  <si>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</si>
  <si>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</si>
  <si>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</si>
  <si>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</si>
  <si>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</si>
  <si>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</si>
  <si>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</si>
  <si>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</si>
  <si>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</si>
  <si>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</si>
  <si>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</si>
  <si>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</si>
  <si>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</si>
  <si>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</si>
  <si>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</si>
  <si>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</si>
  <si>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</si>
  <si>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</si>
  <si>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</si>
  <si>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</si>
  <si>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</si>
  <si>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</si>
  <si>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</si>
  <si>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</si>
  <si>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</si>
  <si>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</si>
  <si>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</si>
  <si>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</si>
  <si>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</si>
  <si>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</si>
  <si>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</si>
  <si>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</si>
  <si>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</si>
  <si>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</si>
  <si>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</si>
  <si>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</si>
  <si>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</si>
  <si>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</si>
  <si>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</si>
  <si>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</si>
  <si>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</si>
  <si>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</si>
  <si>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</si>
  <si>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</si>
  <si>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</si>
  <si>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</si>
  <si>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</si>
  <si>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</si>
  <si>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</si>
  <si>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</si>
  <si>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</si>
  <si>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</si>
  <si>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</si>
  <si>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</si>
  <si>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</si>
  <si>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</si>
  <si>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</si>
  <si>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</si>
  <si>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</si>
  <si>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</si>
  <si>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</si>
  <si>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</si>
  <si>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</si>
  <si>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</si>
  <si>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</si>
  <si>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</si>
  <si>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</si>
  <si>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</si>
  <si>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</si>
  <si>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</si>
  <si>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</si>
  <si>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</si>
  <si>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</si>
  <si>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</si>
  <si>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</si>
  <si>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</si>
  <si>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</si>
  <si>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</si>
  <si>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</si>
  <si>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</si>
  <si>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</si>
  <si>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</si>
  <si>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</si>
  <si>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</si>
  <si>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</si>
  <si>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</si>
  <si>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</si>
  <si>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</si>
  <si>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</si>
  <si>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</si>
  <si>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</si>
  <si>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</si>
  <si>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</si>
  <si>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</si>
  <si>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</si>
  <si>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</si>
  <si>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</si>
  <si>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</si>
  <si>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</si>
  <si>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</si>
  <si>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</si>
  <si>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</si>
  <si>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</si>
  <si>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</si>
  <si>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</si>
  <si>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</si>
  <si>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</si>
  <si>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</si>
  <si>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</si>
  <si>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</si>
  <si>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</si>
  <si>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</si>
  <si>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</si>
  <si>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</si>
  <si>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</si>
  <si>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</si>
  <si>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</si>
  <si>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</si>
  <si>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</si>
  <si>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</si>
  <si>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</si>
  <si>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</si>
  <si>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</si>
  <si>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</si>
  <si>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</si>
  <si>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</si>
  <si>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</si>
  <si>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</si>
  <si>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</si>
  <si>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</si>
  <si>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</si>
  <si>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</si>
  <si>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</si>
  <si>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</si>
  <si>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</si>
  <si>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</si>
  <si>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</si>
  <si>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</si>
  <si>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</si>
  <si>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</si>
  <si>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</si>
  <si>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</si>
  <si>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</si>
  <si>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</si>
  <si>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</si>
  <si>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</si>
  <si>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</si>
  <si>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</si>
  <si>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</si>
  <si>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</si>
  <si>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</si>
  <si>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</si>
  <si>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</si>
  <si>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</si>
  <si>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</si>
  <si>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</si>
  <si>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</si>
  <si>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</si>
  <si>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</si>
  <si>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</si>
  <si>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</si>
  <si>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</si>
  <si>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</si>
  <si>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</si>
  <si>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</si>
  <si>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</si>
  <si>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</si>
  <si>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</si>
  <si>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</si>
  <si>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</si>
  <si>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</si>
  <si>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</si>
  <si>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</si>
  <si>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</si>
  <si>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</si>
  <si>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</si>
  <si>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</si>
  <si>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</si>
  <si>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</si>
  <si>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</si>
  <si>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</si>
  <si>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</si>
  <si>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</si>
  <si>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</si>
  <si>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</si>
  <si>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</si>
  <si>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</si>
  <si>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</si>
  <si>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</si>
  <si>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</si>
  <si>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</si>
  <si>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</si>
  <si>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</si>
  <si>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</si>
  <si>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</si>
  <si>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</si>
  <si>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</si>
  <si>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</si>
  <si>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</si>
  <si>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</si>
  <si>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</si>
  <si>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</si>
  <si>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</si>
  <si>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</si>
  <si>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</si>
  <si>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</si>
  <si>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</si>
  <si>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</si>
  <si>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</si>
  <si>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</si>
  <si>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</si>
  <si>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</si>
  <si>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</si>
  <si>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</si>
  <si>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</si>
  <si>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</si>
  <si>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</si>
  <si>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</si>
  <si>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</si>
  <si>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</si>
  <si>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</si>
  <si>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</si>
  <si>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</si>
  <si>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</si>
  <si>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</si>
  <si>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</si>
  <si>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</si>
  <si>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</si>
  <si>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</si>
  <si>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</si>
  <si>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</si>
  <si>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</si>
  <si>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</si>
  <si>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</si>
  <si>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</si>
  <si>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</si>
  <si>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</si>
  <si>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</si>
  <si>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</si>
  <si>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</si>
  <si>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</si>
  <si>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</si>
  <si>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</si>
  <si>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</si>
  <si>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</si>
  <si>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</si>
  <si>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</si>
  <si>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</si>
  <si>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</si>
  <si>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</si>
  <si>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</si>
  <si>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</si>
  <si>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</si>
  <si>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</si>
  <si>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</si>
  <si>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</si>
  <si>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</si>
  <si>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</si>
  <si>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</si>
  <si>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</si>
  <si>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</si>
  <si>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</si>
  <si>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</si>
  <si>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</si>
  <si>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</si>
  <si>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</si>
  <si>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</si>
  <si>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</si>
  <si>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</si>
  <si>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</si>
  <si>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</si>
  <si>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</si>
  <si>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</si>
  <si>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</si>
  <si>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</si>
  <si>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</si>
  <si>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</si>
  <si>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</si>
  <si>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</si>
  <si>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</si>
  <si>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</si>
  <si>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</si>
  <si>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</si>
  <si>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</si>
  <si>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</si>
  <si>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</si>
  <si>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</si>
  <si>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</si>
  <si>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</si>
  <si>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</si>
  <si>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</si>
  <si>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</si>
  <si>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</si>
  <si>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</si>
  <si>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</si>
  <si>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</si>
  <si>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</si>
  <si>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</si>
  <si>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</si>
  <si>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</si>
  <si>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</si>
  <si>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</si>
  <si>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</si>
  <si>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</si>
  <si>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</si>
  <si>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</si>
  <si>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</si>
  <si>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</si>
  <si>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</si>
  <si>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</si>
  <si>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</si>
  <si>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</si>
  <si>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</si>
  <si>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</si>
  <si>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</si>
  <si>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</si>
  <si>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</si>
  <si>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</si>
  <si>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</si>
  <si>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</si>
  <si>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</si>
  <si>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</si>
  <si>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</si>
  <si>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</si>
  <si>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</si>
  <si>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</si>
  <si>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</si>
  <si>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</si>
  <si>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</si>
  <si>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</si>
  <si>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</si>
  <si>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</si>
  <si>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</si>
  <si>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</si>
  <si>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</si>
  <si>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</si>
  <si>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</si>
  <si>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</si>
  <si>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</si>
  <si>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</si>
  <si>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</si>
  <si>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</si>
  <si>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</si>
  <si>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</si>
  <si>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</si>
  <si>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</si>
  <si>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</si>
  <si>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</si>
  <si>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</si>
  <si>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</si>
  <si>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</si>
  <si>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</si>
  <si>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</si>
  <si>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</si>
  <si>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</si>
  <si>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</si>
  <si>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</si>
  <si>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</si>
  <si>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</si>
  <si>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</si>
  <si>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</si>
  <si>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</si>
  <si>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</si>
  <si>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</si>
  <si>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</si>
  <si>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</si>
  <si>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</si>
  <si>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</si>
  <si>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</si>
  <si>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</si>
  <si>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</si>
  <si>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</si>
  <si>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</si>
  <si>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</si>
  <si>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</si>
  <si>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</si>
  <si>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</si>
  <si>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</si>
  <si>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</si>
  <si>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</si>
  <si>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</si>
  <si>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</si>
  <si>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</si>
  <si>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</si>
  <si>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</si>
  <si>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</si>
  <si>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</si>
  <si>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</si>
  <si>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</si>
  <si>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</si>
  <si>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</si>
  <si>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</si>
  <si>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</si>
  <si>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</si>
  <si>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</si>
  <si>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</si>
  <si>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</si>
  <si>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</si>
  <si>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</si>
  <si>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</si>
  <si>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</si>
  <si>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</si>
  <si>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</si>
  <si>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</si>
  <si>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</si>
  <si>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</si>
  <si>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</si>
  <si>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</si>
  <si>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</si>
  <si>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</si>
  <si>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</si>
  <si>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</si>
  <si>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</si>
  <si>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</si>
  <si>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</si>
  <si>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</si>
  <si>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</si>
  <si>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</si>
  <si>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</si>
  <si>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</si>
  <si>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</si>
  <si>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</si>
  <si>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</si>
  <si>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</si>
  <si>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</si>
  <si>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</si>
  <si>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</si>
  <si>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</si>
  <si>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</si>
  <si>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</si>
  <si>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</si>
  <si>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</si>
  <si>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</si>
  <si>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</si>
  <si>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</si>
  <si>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</si>
  <si>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</si>
  <si>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</si>
  <si>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</si>
  <si>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</si>
  <si>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</si>
  <si>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</si>
  <si>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</si>
  <si>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</si>
  <si>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</si>
  <si>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</si>
  <si>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</si>
  <si>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</si>
  <si>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</si>
  <si>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</si>
  <si>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</si>
  <si>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</si>
  <si>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</si>
  <si>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</si>
  <si>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</si>
  <si>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</si>
  <si>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</si>
  <si>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</si>
  <si>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</si>
  <si>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</si>
  <si>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</si>
  <si>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</si>
  <si>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</si>
  <si>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</si>
  <si>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</si>
  <si>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</si>
  <si>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</si>
  <si>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</si>
  <si>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</si>
  <si>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</si>
  <si>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</si>
  <si>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</si>
  <si>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</si>
  <si>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</si>
  <si>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</si>
  <si>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</si>
  <si>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</si>
  <si>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</si>
  <si>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</si>
  <si>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</si>
  <si>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</si>
  <si>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</si>
  <si>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</si>
  <si>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</si>
  <si>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</si>
  <si>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</si>
  <si>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</si>
  <si>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</si>
  <si>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</si>
  <si>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</si>
  <si>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</si>
  <si>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</si>
  <si>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</si>
  <si>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</si>
  <si>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</si>
  <si>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</si>
  <si>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</si>
  <si>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</si>
  <si>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</si>
  <si>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</si>
  <si>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</si>
  <si>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</si>
  <si>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</si>
  <si>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</si>
  <si>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</si>
  <si>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</si>
  <si>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</si>
  <si>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</si>
  <si>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</si>
  <si>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</si>
  <si>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</si>
  <si>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</si>
  <si>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</si>
  <si>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</si>
  <si>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</si>
  <si>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</si>
  <si>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</si>
  <si>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</si>
  <si>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</si>
  <si>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</si>
  <si>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</si>
  <si>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</si>
  <si>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</si>
  <si>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</si>
  <si>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</si>
  <si>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</si>
  <si>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</si>
  <si>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</si>
  <si>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</si>
  <si>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</si>
  <si>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</si>
  <si>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</si>
  <si>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</si>
  <si>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</si>
  <si>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</si>
  <si>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</si>
  <si>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</si>
  <si>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</si>
  <si>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</si>
  <si>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</si>
  <si>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</si>
  <si>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</si>
  <si>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</si>
  <si>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</si>
  <si>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</si>
  <si>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</si>
  <si>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</si>
  <si>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</si>
  <si>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</si>
  <si>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</si>
  <si>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</si>
  <si>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</si>
  <si>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</si>
  <si>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</si>
  <si>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</si>
  <si>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</si>
  <si>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</si>
  <si>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</si>
  <si>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</si>
  <si>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</si>
  <si>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</si>
  <si>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</si>
  <si>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</si>
  <si>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</si>
  <si>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</si>
  <si>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</si>
  <si>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</si>
  <si>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</si>
  <si>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</si>
  <si>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</si>
  <si>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</si>
  <si>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</si>
  <si>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</si>
  <si>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</si>
  <si>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</si>
  <si>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</si>
  <si>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</si>
  <si>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</si>
  <si>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</si>
  <si>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</si>
  <si>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</si>
  <si>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</si>
  <si>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</si>
  <si>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</si>
  <si>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</si>
  <si>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</si>
  <si>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</si>
  <si>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</si>
  <si>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</si>
  <si>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</si>
  <si>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</si>
  <si>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</si>
  <si>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</si>
  <si>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</si>
  <si>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</si>
  <si>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</si>
  <si>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</si>
  <si>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</si>
  <si>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</si>
  <si>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</si>
  <si>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</si>
  <si>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</si>
  <si>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</si>
  <si>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</si>
  <si>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</si>
  <si>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</si>
  <si>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</si>
  <si>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</si>
  <si>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</si>
  <si>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</si>
  <si>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</si>
  <si>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</si>
  <si>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</si>
  <si>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</si>
  <si>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</si>
  <si>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</si>
  <si>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</si>
  <si>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</si>
  <si>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</si>
  <si>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</si>
  <si>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</si>
  <si>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</si>
  <si>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</si>
  <si>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</si>
  <si>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</si>
  <si>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</si>
  <si>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</si>
  <si>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</si>
  <si>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</si>
  <si>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</si>
  <si>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</si>
  <si>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</si>
  <si>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</si>
  <si>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</si>
  <si>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</si>
  <si>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</si>
  <si>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</si>
  <si>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</si>
  <si>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</si>
  <si>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</si>
  <si>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</si>
  <si>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</si>
  <si>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</si>
  <si>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</si>
  <si>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</si>
  <si>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</si>
  <si>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</si>
  <si>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</si>
  <si>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</si>
  <si>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</si>
  <si>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</si>
  <si>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</si>
  <si>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</si>
  <si>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</si>
  <si>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</si>
  <si>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</si>
  <si>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</si>
  <si>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</si>
  <si>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</si>
  <si>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</si>
  <si>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</si>
  <si>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</si>
  <si>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</si>
  <si>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</si>
  <si>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</si>
  <si>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</si>
  <si>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</si>
  <si>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</si>
  <si>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</si>
  <si>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</si>
  <si>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</si>
  <si>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</si>
  <si>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</si>
  <si>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</si>
  <si>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</si>
  <si>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</si>
  <si>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</si>
  <si>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</si>
  <si>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</si>
  <si>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</si>
  <si>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</si>
  <si>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</si>
  <si>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</si>
  <si>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</si>
  <si>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</si>
  <si>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</si>
  <si>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</si>
  <si>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</si>
  <si>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</si>
  <si>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</si>
  <si>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</si>
  <si>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</si>
  <si>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</si>
  <si>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</si>
  <si>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</si>
  <si>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</si>
  <si>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</si>
  <si>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</si>
  <si>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</si>
  <si>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</si>
  <si>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</si>
  <si>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</si>
  <si>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</si>
  <si>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</si>
  <si>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</si>
  <si>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</si>
  <si>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</si>
  <si>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</si>
  <si>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</si>
  <si>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</si>
  <si>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</si>
  <si>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</si>
  <si>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</si>
  <si>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</si>
  <si>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</si>
  <si>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</si>
  <si>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</si>
  <si>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</si>
  <si>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</si>
  <si>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</si>
  <si>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</si>
  <si>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</si>
  <si>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</si>
  <si>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</si>
  <si>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</si>
  <si>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</si>
  <si>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</si>
  <si>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</si>
  <si>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</si>
  <si>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</si>
  <si>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</si>
  <si>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</si>
  <si>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</si>
  <si>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</si>
  <si>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</si>
  <si>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</si>
  <si>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</si>
  <si>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</si>
  <si>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</si>
  <si>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</si>
  <si>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</si>
  <si>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</si>
  <si>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</si>
  <si>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</si>
  <si>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</si>
  <si>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</si>
  <si>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</si>
  <si>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</si>
  <si>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</si>
  <si>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</si>
  <si>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</si>
  <si>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</si>
  <si>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</si>
  <si>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</si>
  <si>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</si>
  <si>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</si>
  <si>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</si>
  <si>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</si>
  <si>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</si>
  <si>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</si>
  <si>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</si>
  <si>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</si>
  <si>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</si>
  <si>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</si>
  <si>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</si>
  <si>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</si>
  <si>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</si>
  <si>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</si>
  <si>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</si>
  <si>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</si>
  <si>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</si>
  <si>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</si>
  <si>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</si>
  <si>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</si>
  <si>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</si>
  <si>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</si>
  <si>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</si>
  <si>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</si>
  <si>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</si>
  <si>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</si>
  <si>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</si>
  <si>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</si>
  <si>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</si>
  <si>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</si>
  <si>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</si>
  <si>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</si>
  <si>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</si>
  <si>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</si>
  <si>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</si>
  <si>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</si>
  <si>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</si>
  <si>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</si>
  <si>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</si>
  <si>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</si>
  <si>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</si>
  <si>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</si>
  <si>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</si>
  <si>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</si>
  <si>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</si>
  <si>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</si>
  <si>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</si>
  <si>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</si>
  <si>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</si>
  <si>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</si>
  <si>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</si>
  <si>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</si>
  <si>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</si>
  <si>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</si>
  <si>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</si>
  <si>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</si>
  <si>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</si>
  <si>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</si>
  <si>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</si>
  <si>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</si>
  <si>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</si>
  <si>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</si>
  <si>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</si>
  <si>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</si>
  <si>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</si>
  <si>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</si>
  <si>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</si>
  <si>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</si>
  <si>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</si>
  <si>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</si>
  <si>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</si>
  <si>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</si>
  <si>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</si>
  <si>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</si>
  <si>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</si>
  <si>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</si>
  <si>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</si>
  <si>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</si>
  <si>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</si>
  <si>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</si>
  <si>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</si>
  <si>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</si>
  <si>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</si>
  <si>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</si>
  <si>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</si>
  <si>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</si>
  <si>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</si>
  <si>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</si>
  <si>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</si>
  <si>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</si>
  <si>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</si>
  <si>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</si>
  <si>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</si>
  <si>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</si>
  <si>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</si>
  <si>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</si>
  <si>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</si>
  <si>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</si>
  <si>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</si>
  <si>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</si>
  <si>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</si>
  <si>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</si>
  <si>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</si>
  <si>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</si>
  <si>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</si>
  <si>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</si>
  <si>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</si>
  <si>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</si>
  <si>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</si>
  <si>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</si>
  <si>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</si>
  <si>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</si>
  <si>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</si>
  <si>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</si>
  <si>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</si>
  <si>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</si>
  <si>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</si>
  <si>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</si>
  <si>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</si>
  <si>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</si>
  <si>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</si>
  <si>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</si>
  <si>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</si>
  <si>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</si>
  <si>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</si>
  <si>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</si>
  <si>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</si>
  <si>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</si>
  <si>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</si>
  <si>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</si>
  <si>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</si>
  <si>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</si>
  <si>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</si>
  <si>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</si>
  <si>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</si>
  <si>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</si>
  <si>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</si>
  <si>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</si>
  <si>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</si>
  <si>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</si>
  <si>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</si>
  <si>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</si>
  <si>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</si>
  <si>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</si>
  <si>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</si>
  <si>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</si>
  <si>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</si>
  <si>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</si>
  <si>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</si>
  <si>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</si>
  <si>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</si>
  <si>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</si>
  <si>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</si>
  <si>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</si>
  <si>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</si>
  <si>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</si>
  <si>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</si>
  <si>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</si>
  <si>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</si>
  <si>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</si>
  <si>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</si>
  <si>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</si>
  <si>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</si>
  <si>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</si>
  <si>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</si>
  <si>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</si>
  <si>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</si>
  <si>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</si>
  <si>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</si>
  <si>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</si>
  <si>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</si>
  <si>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</si>
  <si>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</si>
  <si>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</si>
  <si>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</si>
  <si>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</si>
  <si>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</si>
  <si>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</si>
  <si>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</si>
  <si>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</si>
  <si>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</si>
  <si>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</si>
  <si>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</si>
  <si>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</si>
  <si>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</si>
  <si>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</si>
  <si>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</si>
  <si>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</si>
  <si>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</si>
  <si>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</si>
  <si>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</si>
  <si>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</si>
  <si>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</si>
  <si>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</si>
  <si>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</si>
  <si>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</si>
  <si>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</si>
  <si>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</si>
  <si>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</si>
  <si>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</si>
  <si>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</si>
  <si>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</si>
  <si>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</si>
  <si>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</si>
  <si>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</si>
  <si>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</si>
  <si>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</si>
  <si>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</si>
  <si>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</si>
  <si>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</si>
  <si>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</si>
  <si>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</si>
  <si>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</si>
  <si>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</si>
  <si>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</si>
  <si>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</si>
  <si>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</si>
  <si>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</si>
  <si>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</si>
  <si>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</si>
  <si>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</si>
  <si>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</si>
  <si>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</si>
  <si>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</si>
  <si>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</si>
  <si>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</si>
  <si>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</si>
  <si>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</si>
  <si>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</si>
  <si>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</si>
  <si>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</si>
  <si>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</si>
  <si>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</si>
  <si>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</si>
  <si>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</si>
  <si>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</si>
  <si>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</si>
  <si>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</si>
  <si>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</si>
  <si>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</si>
  <si>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</si>
  <si>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</si>
  <si>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</si>
  <si>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</si>
  <si>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</si>
  <si>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</si>
  <si>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</si>
  <si>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</si>
  <si>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</si>
  <si>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</si>
  <si>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</si>
  <si>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</si>
  <si>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</si>
  <si>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</si>
  <si>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</si>
  <si>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</si>
  <si>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</si>
  <si>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</si>
  <si>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</si>
  <si>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</si>
  <si>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</si>
  <si>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</si>
  <si>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</si>
  <si>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</si>
  <si>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</si>
  <si>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</si>
  <si>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</si>
  <si>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</si>
  <si>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</si>
  <si>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</si>
  <si>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</si>
  <si>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</si>
  <si>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</si>
  <si>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</si>
  <si>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</si>
  <si>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</si>
  <si>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</si>
  <si>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</si>
  <si>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</si>
  <si>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</si>
  <si>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</si>
  <si>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</si>
  <si>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</si>
  <si>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</si>
  <si>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</si>
  <si>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</si>
  <si>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</si>
  <si>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</si>
  <si>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</si>
  <si>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</si>
  <si>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</si>
  <si>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</si>
  <si>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</si>
  <si>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</si>
  <si>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</si>
  <si>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</si>
  <si>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</si>
  <si>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</si>
  <si>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</si>
  <si>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</si>
  <si>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</si>
  <si>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</si>
  <si>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</si>
  <si>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</si>
  <si>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</si>
  <si>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</si>
  <si>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</si>
  <si>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</si>
  <si>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</si>
  <si>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</si>
  <si>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</si>
  <si>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</si>
  <si>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</si>
  <si>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</si>
  <si>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</si>
  <si>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</si>
  <si>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</si>
  <si>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</si>
  <si>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</si>
  <si>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</si>
  <si>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</si>
  <si>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</si>
  <si>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</si>
  <si>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</si>
  <si>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</si>
  <si>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</si>
  <si>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</si>
  <si>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</si>
  <si>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</si>
  <si>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</si>
  <si>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</si>
  <si>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</si>
  <si>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</si>
  <si>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</si>
  <si>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</si>
  <si>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</si>
  <si>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</si>
  <si>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</si>
  <si>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</si>
  <si>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</si>
  <si>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</si>
  <si>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</si>
  <si>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</si>
  <si>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</si>
  <si>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</si>
  <si>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</si>
  <si>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</si>
  <si>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</si>
  <si>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</si>
  <si>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</si>
  <si>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</si>
  <si>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</si>
  <si>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</si>
  <si>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</si>
  <si>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</si>
  <si>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</si>
  <si>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</si>
  <si>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</si>
  <si>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</si>
  <si>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</si>
  <si>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</si>
  <si>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</si>
  <si>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</si>
  <si>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</si>
  <si>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</si>
  <si>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</si>
  <si>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</si>
  <si>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</si>
  <si>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</si>
  <si>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</si>
  <si>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</si>
  <si>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</si>
  <si>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</si>
  <si>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</si>
  <si>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</si>
  <si>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</si>
  <si>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</si>
  <si>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</si>
  <si>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</si>
  <si>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</si>
  <si>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</si>
  <si>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</si>
  <si>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</si>
  <si>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</si>
  <si>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</si>
  <si>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</si>
  <si>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</si>
  <si>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</si>
  <si>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</si>
  <si>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</si>
  <si>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</si>
  <si>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</si>
  <si>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</si>
  <si>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</si>
  <si>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</si>
  <si>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</si>
  <si>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</si>
  <si>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</si>
  <si>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</si>
  <si>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</si>
  <si>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</si>
  <si>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</si>
  <si>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</si>
  <si>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</si>
  <si>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</si>
  <si>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</si>
  <si>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</si>
  <si>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</si>
  <si>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</si>
  <si>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</si>
  <si>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</si>
  <si>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</si>
  <si>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</si>
  <si>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</si>
  <si>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</si>
  <si>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</si>
  <si>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</si>
  <si>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</si>
  <si>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</si>
  <si>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</si>
  <si>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</si>
  <si>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</si>
  <si>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</si>
  <si>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</si>
  <si>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</si>
  <si>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</si>
  <si>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</si>
  <si>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</si>
  <si>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</si>
  <si>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</si>
  <si>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</si>
  <si>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</si>
  <si>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</si>
  <si>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</si>
  <si>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</si>
  <si>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</si>
  <si>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</si>
  <si>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</si>
  <si>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</si>
  <si>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</si>
  <si>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</si>
  <si>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</si>
  <si>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</si>
  <si>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</si>
  <si>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</si>
  <si>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</si>
  <si>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</si>
  <si>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</si>
  <si>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</si>
  <si>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</si>
  <si>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</si>
  <si>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</si>
  <si>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</si>
  <si>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</si>
  <si>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</si>
  <si>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</si>
  <si>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</si>
  <si>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</si>
  <si>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</si>
  <si>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</si>
  <si>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</si>
  <si>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</si>
  <si>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</si>
  <si>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</si>
  <si>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</si>
  <si>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</si>
  <si>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</si>
  <si>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</si>
  <si>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</si>
  <si>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</si>
  <si>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</si>
  <si>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</si>
  <si>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</si>
  <si>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</si>
  <si>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</si>
  <si>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</si>
  <si>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</si>
  <si>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</si>
  <si>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</si>
  <si>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</si>
  <si>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</si>
  <si>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</si>
  <si>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</si>
  <si>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</si>
  <si>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</si>
  <si>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</si>
  <si>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</si>
  <si>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</si>
  <si>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</si>
  <si>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</si>
  <si>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</si>
  <si>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</si>
  <si>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</si>
  <si>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</si>
  <si>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</si>
  <si>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</si>
  <si>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</si>
  <si>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</si>
  <si>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</si>
  <si>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</si>
  <si>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</si>
  <si>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</si>
  <si>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</si>
  <si>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</si>
  <si>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</si>
  <si>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</si>
  <si>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</si>
  <si>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</si>
  <si>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</si>
  <si>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</si>
  <si>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</si>
  <si>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</si>
  <si>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</si>
  <si>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</si>
  <si>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</si>
  <si>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</si>
  <si>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</si>
  <si>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</si>
  <si>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</si>
  <si>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</si>
  <si>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</si>
  <si>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</si>
  <si>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</si>
  <si>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</si>
  <si>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</si>
  <si>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</si>
  <si>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</si>
  <si>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</si>
  <si>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</si>
  <si>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</si>
  <si>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</si>
  <si>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</si>
  <si>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</si>
  <si>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</si>
  <si>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</si>
  <si>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</si>
  <si>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</si>
  <si>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</si>
  <si>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</si>
  <si>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</si>
  <si>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</si>
  <si>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</si>
  <si>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</si>
  <si>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</si>
  <si>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</si>
  <si>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</si>
  <si>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</si>
  <si>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</si>
  <si>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</si>
  <si>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</si>
  <si>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</si>
  <si>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</si>
  <si>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</si>
  <si>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</si>
  <si>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</si>
  <si>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</si>
  <si>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</si>
  <si>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</si>
  <si>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</si>
  <si>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</si>
  <si>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</si>
  <si>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</si>
  <si>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</si>
  <si>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</si>
  <si>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</si>
  <si>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</si>
  <si>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</si>
  <si>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</si>
  <si>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</si>
  <si>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</si>
  <si>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</si>
  <si>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</si>
  <si>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</si>
  <si>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</si>
  <si>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</si>
  <si>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</si>
  <si>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</si>
  <si>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</si>
  <si>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</si>
  <si>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</si>
  <si>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</si>
  <si>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</si>
  <si>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</si>
  <si>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</si>
  <si>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</si>
  <si>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</si>
  <si>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</si>
  <si>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</si>
  <si>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</si>
  <si>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</si>
  <si>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</si>
  <si>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</si>
  <si>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</si>
  <si>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</si>
  <si>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</si>
  <si>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</si>
  <si>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</si>
  <si>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</si>
  <si>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</si>
  <si>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</si>
  <si>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</si>
  <si>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</si>
  <si>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</si>
  <si>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</si>
  <si>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</si>
  <si>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</si>
  <si>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</si>
  <si>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</si>
  <si>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</si>
  <si>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</si>
  <si>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</si>
  <si>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</si>
  <si>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</si>
  <si>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</si>
  <si>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</si>
  <si>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</si>
  <si>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</si>
  <si>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</si>
  <si>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</si>
  <si>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</si>
  <si>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</si>
  <si>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</si>
  <si>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</si>
  <si>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</si>
  <si>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</si>
  <si>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</si>
  <si>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</si>
  <si>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</si>
  <si>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</si>
  <si>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</si>
  <si>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</si>
  <si>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</si>
  <si>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</si>
  <si>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</si>
  <si>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</si>
  <si>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</si>
  <si>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</si>
  <si>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</si>
  <si>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</si>
  <si>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</si>
  <si>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</si>
  <si>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</si>
  <si>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</si>
  <si>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</si>
  <si>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</si>
  <si>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</si>
  <si>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</si>
  <si>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</si>
  <si>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</si>
  <si>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</si>
  <si>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</si>
  <si>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</si>
  <si>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</si>
  <si>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</si>
  <si>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</si>
  <si>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</si>
  <si>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</si>
  <si>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</si>
  <si>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</si>
  <si>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</si>
  <si>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</si>
  <si>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</si>
  <si>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</si>
  <si>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</si>
  <si>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</si>
  <si>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</si>
  <si>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</si>
  <si>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</si>
  <si>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</si>
  <si>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</si>
  <si>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</si>
  <si>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</si>
  <si>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</si>
  <si>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</si>
  <si>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</si>
  <si>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</si>
  <si>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</si>
  <si>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</si>
  <si>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</si>
  <si>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</si>
  <si>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</si>
  <si>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</si>
  <si>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</si>
  <si>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</si>
  <si>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</si>
  <si>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</si>
  <si>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</si>
  <si>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</si>
  <si>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</si>
  <si>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</si>
  <si>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</si>
  <si>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</si>
  <si>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</si>
  <si>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</si>
  <si>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</si>
  <si>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</si>
  <si>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</si>
  <si>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</si>
  <si>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</si>
  <si>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</si>
  <si>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</si>
  <si>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</si>
  <si>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</si>
  <si>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</si>
  <si>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</si>
  <si>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</si>
  <si>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</si>
  <si>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</si>
  <si>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</si>
  <si>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</si>
  <si>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</si>
  <si>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</si>
  <si>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</si>
  <si>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</si>
  <si>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</si>
  <si>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</si>
  <si>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</si>
  <si>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</si>
  <si>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</si>
  <si>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</si>
  <si>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</si>
  <si>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</si>
  <si>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</si>
  <si>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</si>
  <si>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</si>
  <si>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</si>
  <si>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</si>
  <si>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</si>
  <si>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</si>
  <si>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</si>
  <si>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</si>
  <si>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</si>
  <si>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</si>
  <si>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</si>
  <si>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</si>
  <si>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</si>
  <si>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</si>
  <si>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</si>
  <si>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</si>
  <si>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</si>
  <si>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</si>
  <si>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</si>
  <si>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</si>
  <si>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</si>
  <si>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</si>
  <si>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</si>
  <si>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</si>
  <si>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</si>
  <si>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</si>
  <si>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</si>
  <si>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</si>
  <si>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</si>
  <si>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</si>
  <si>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</si>
  <si>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</si>
  <si>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</si>
  <si>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</si>
  <si>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</si>
  <si>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</si>
  <si>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</si>
  <si>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</si>
  <si>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</si>
  <si>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</si>
  <si>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</si>
  <si>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</si>
  <si>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</si>
  <si>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</si>
  <si>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</si>
  <si>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</si>
  <si>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</si>
  <si>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</si>
  <si>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</si>
  <si>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</si>
  <si>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</si>
  <si>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</si>
  <si>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</si>
  <si>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</si>
  <si>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</si>
  <si>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</si>
  <si>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</si>
  <si>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</si>
  <si>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</si>
  <si>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</si>
  <si>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</si>
  <si>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</si>
  <si>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</si>
  <si>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</si>
  <si>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</si>
  <si>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</si>
  <si>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</si>
  <si>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</si>
  <si>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</si>
  <si>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</si>
  <si>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</si>
  <si>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</si>
  <si>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</si>
  <si>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</si>
  <si>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</si>
  <si>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</si>
  <si>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</si>
  <si>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</si>
  <si>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</si>
  <si>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</si>
  <si>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</si>
  <si>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</si>
  <si>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</si>
  <si>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</si>
  <si>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</si>
  <si>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</si>
  <si>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</si>
  <si>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</si>
  <si>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</si>
  <si>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</si>
  <si>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</si>
  <si>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</si>
  <si>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</si>
  <si>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</si>
  <si>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</si>
  <si>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</si>
  <si>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</si>
  <si>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</si>
  <si>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</si>
  <si>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</si>
  <si>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</si>
  <si>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</si>
  <si>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</si>
  <si>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</si>
  <si>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</si>
  <si>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</si>
  <si>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</si>
  <si>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</si>
  <si>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</si>
  <si>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</si>
  <si>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</si>
  <si>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</si>
  <si>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</si>
  <si>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</si>
  <si>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</si>
  <si>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</si>
  <si>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</si>
  <si>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</si>
  <si>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</si>
  <si>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</si>
  <si>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</si>
  <si>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</si>
  <si>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</si>
  <si>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</si>
  <si>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</si>
  <si>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</si>
  <si>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</si>
  <si>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</si>
  <si>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</si>
  <si>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</si>
  <si>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</si>
  <si>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</si>
  <si>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</si>
  <si>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</si>
  <si>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</si>
  <si>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</si>
  <si>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</si>
  <si>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</si>
  <si>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</si>
  <si>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</si>
  <si>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</si>
  <si>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</si>
  <si>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</si>
  <si>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</si>
  <si>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</si>
  <si>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</si>
  <si>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</si>
  <si>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</si>
  <si>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</si>
  <si>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</si>
  <si>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</si>
  <si>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</si>
  <si>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</si>
  <si>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</si>
  <si>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</si>
  <si>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</si>
  <si>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</si>
  <si>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</si>
  <si>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</si>
  <si>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</si>
  <si>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</si>
  <si>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</si>
  <si>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</si>
  <si>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</si>
  <si>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</si>
  <si>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</si>
  <si>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</si>
  <si>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</si>
  <si>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</si>
  <si>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</si>
  <si>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</si>
  <si>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</si>
  <si>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</si>
  <si>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</si>
  <si>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</si>
  <si>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</si>
  <si>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</si>
  <si>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</si>
  <si>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</si>
  <si>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</si>
  <si>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</si>
  <si>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</si>
  <si>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</si>
  <si>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</si>
  <si>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</si>
  <si>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</si>
  <si>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</si>
  <si>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</si>
  <si>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</si>
  <si>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</si>
  <si>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</si>
  <si>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</si>
  <si>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</si>
  <si>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</si>
  <si>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</si>
  <si>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</si>
  <si>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</si>
  <si>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</si>
  <si>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</si>
  <si>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</si>
  <si>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</si>
  <si>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</si>
  <si>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</si>
  <si>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</si>
  <si>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</si>
  <si>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</si>
  <si>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</si>
  <si>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</si>
  <si>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</si>
  <si>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</si>
  <si>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</si>
  <si>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</si>
  <si>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</si>
  <si>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</si>
  <si>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</si>
  <si>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</si>
  <si>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</si>
  <si>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</si>
  <si>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</si>
  <si>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</si>
  <si>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</si>
  <si>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</si>
  <si>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</si>
  <si>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</si>
  <si>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</si>
  <si>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</si>
  <si>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</si>
  <si>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</si>
  <si>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</si>
  <si>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</si>
  <si>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</si>
  <si>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</si>
  <si>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</si>
  <si>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</si>
  <si>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</si>
  <si>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</si>
  <si>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</si>
  <si>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</si>
  <si>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</si>
  <si>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</si>
  <si>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</si>
  <si>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</si>
  <si>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</si>
  <si>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</si>
  <si>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</si>
  <si>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</si>
  <si>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</si>
  <si>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</si>
  <si>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</si>
  <si>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</si>
  <si>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</si>
  <si>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</si>
  <si>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</si>
  <si>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</si>
  <si>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</si>
  <si>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</si>
  <si>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</si>
  <si>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</si>
  <si>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</si>
  <si>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</si>
  <si>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</si>
  <si>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</si>
  <si>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</si>
  <si>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</si>
  <si>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</si>
  <si>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</si>
  <si>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</si>
  <si>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</si>
  <si>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</si>
  <si>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</si>
  <si>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</si>
  <si>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</si>
  <si>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</si>
  <si>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</si>
  <si>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</si>
  <si>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</si>
  <si>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</si>
  <si>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</si>
  <si>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</si>
  <si>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</si>
  <si>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</si>
  <si>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</si>
  <si>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</si>
  <si>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</si>
  <si>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</si>
  <si>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</si>
  <si>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</si>
  <si>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</si>
  <si>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</si>
  <si>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</si>
  <si>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</si>
  <si>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</si>
  <si>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</si>
  <si>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</si>
  <si>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</si>
  <si>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</si>
  <si>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</si>
  <si>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</si>
  <si>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</si>
  <si>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</si>
  <si>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</si>
  <si>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</si>
  <si>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</si>
  <si>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</si>
  <si>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</si>
  <si>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</si>
  <si>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</si>
  <si>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</si>
  <si>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</si>
  <si>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</si>
  <si>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</si>
  <si>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</si>
  <si>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</si>
  <si>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</si>
  <si>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</si>
  <si>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</si>
  <si>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</si>
  <si>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</si>
  <si>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</si>
  <si>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</si>
  <si>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</si>
  <si>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</si>
  <si>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</si>
  <si>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</si>
  <si>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</si>
  <si>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</si>
  <si>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</si>
  <si>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</si>
  <si>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</si>
  <si>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</si>
  <si>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</si>
  <si>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</si>
  <si>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</si>
  <si>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</si>
  <si>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</si>
  <si>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</si>
  <si>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</si>
  <si>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</si>
  <si>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</si>
  <si>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</si>
  <si>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</si>
  <si>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</si>
  <si>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</si>
  <si>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</si>
  <si>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</si>
  <si>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</si>
  <si>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</si>
  <si>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</si>
  <si>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</si>
  <si>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</si>
  <si>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</si>
  <si>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</si>
  <si>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</si>
  <si>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</si>
  <si>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</si>
  <si>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</si>
  <si>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</si>
  <si>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</si>
  <si>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</si>
  <si>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</si>
  <si>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</si>
  <si>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</si>
  <si>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</si>
  <si>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</si>
  <si>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</si>
  <si>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</si>
  <si>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</si>
  <si>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</si>
  <si>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</si>
  <si>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</si>
  <si>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</si>
  <si>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</si>
  <si>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</si>
  <si>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</si>
  <si>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</si>
  <si>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</si>
  <si>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</si>
  <si>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</si>
  <si>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</si>
  <si>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</si>
  <si>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</si>
  <si>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</si>
  <si>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</si>
  <si>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</si>
  <si>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</si>
  <si>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</si>
  <si>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</si>
  <si>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</si>
  <si>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</si>
  <si>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</si>
  <si>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</si>
  <si>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</si>
  <si>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</si>
  <si>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</si>
  <si>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</si>
  <si>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</si>
  <si>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</si>
  <si>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</si>
  <si>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</si>
  <si>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</si>
  <si>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</si>
  <si>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</si>
  <si>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</si>
  <si>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</si>
  <si>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</si>
  <si>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</si>
  <si>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</si>
  <si>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</si>
  <si>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</si>
  <si>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</si>
  <si>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</si>
  <si>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</si>
  <si>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</si>
  <si>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</si>
  <si>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</si>
  <si>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</si>
  <si>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</si>
  <si>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</si>
  <si>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</si>
  <si>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</si>
  <si>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</si>
  <si>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</si>
  <si>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</si>
  <si>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</si>
  <si>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</si>
  <si>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</si>
  <si>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</si>
  <si>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</si>
  <si>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</si>
  <si>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</si>
  <si>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</si>
  <si>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</si>
  <si>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</si>
  <si>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</si>
  <si>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</si>
  <si>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</si>
  <si>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</si>
  <si>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</si>
  <si>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</si>
  <si>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</si>
  <si>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</si>
  <si>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</si>
  <si>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</si>
  <si>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</si>
  <si>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</si>
  <si>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</si>
  <si>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</si>
  <si>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</si>
  <si>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</si>
  <si>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</si>
  <si>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</si>
  <si>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</si>
  <si>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</si>
  <si>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</si>
  <si>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</si>
  <si>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</si>
  <si>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</si>
  <si>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</si>
  <si>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</si>
  <si>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</si>
  <si>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</si>
  <si>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</si>
  <si>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</si>
  <si>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</si>
  <si>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</si>
  <si>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</si>
  <si>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</si>
  <si>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</si>
  <si>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</si>
  <si>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</si>
  <si>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</si>
  <si>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</si>
  <si>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</si>
  <si>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</si>
  <si>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</si>
  <si>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</si>
  <si>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</si>
  <si>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</si>
  <si>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</si>
  <si>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</si>
  <si>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</si>
  <si>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</si>
  <si>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</si>
  <si>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</si>
  <si>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</si>
  <si>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</si>
  <si>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</si>
  <si>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</si>
  <si>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</si>
  <si>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</si>
  <si>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</si>
  <si>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</si>
  <si>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</si>
  <si>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</si>
  <si>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</si>
  <si>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</si>
  <si>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</si>
  <si>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</si>
  <si>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</si>
  <si>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</si>
  <si>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</si>
  <si>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</si>
  <si>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</si>
  <si>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</si>
  <si>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</si>
  <si>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</si>
  <si>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</si>
  <si>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</si>
  <si>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</si>
  <si>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</si>
  <si>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</si>
  <si>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</si>
  <si>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</si>
  <si>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</si>
  <si>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</si>
  <si>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</si>
  <si>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</si>
  <si>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</si>
  <si>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</si>
  <si>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</si>
  <si>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</si>
  <si>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</si>
  <si>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</si>
  <si>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</si>
  <si>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</si>
  <si>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</si>
  <si>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</si>
  <si>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</si>
  <si>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</si>
  <si>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</si>
  <si>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</si>
  <si>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</si>
  <si>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</si>
  <si>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</si>
  <si>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</si>
  <si>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</si>
  <si>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</si>
  <si>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</si>
  <si>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</si>
  <si>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</si>
  <si>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</si>
  <si>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</si>
  <si>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</si>
  <si>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</si>
  <si>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</si>
  <si>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</si>
  <si>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</si>
  <si>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</si>
  <si>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</si>
  <si>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</si>
  <si>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</si>
  <si>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</si>
  <si>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</si>
  <si>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</si>
  <si>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</si>
  <si>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</si>
  <si>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</si>
  <si>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</si>
  <si>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</si>
  <si>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</si>
  <si>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</si>
  <si>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</si>
  <si>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</si>
  <si>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</si>
  <si>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</si>
  <si>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</si>
  <si>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</si>
  <si>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</si>
  <si>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</si>
  <si>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</si>
  <si>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</si>
  <si>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</si>
  <si>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</si>
  <si>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</si>
  <si>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</si>
  <si>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</si>
  <si>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</si>
  <si>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</si>
  <si>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</si>
  <si>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</si>
  <si>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</si>
  <si>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</si>
  <si>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</si>
  <si>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</si>
  <si>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</si>
  <si>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</si>
  <si>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</si>
  <si>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</si>
  <si>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</si>
  <si>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</si>
  <si>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</si>
  <si>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</si>
  <si>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</si>
  <si>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</si>
  <si>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</si>
  <si>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</si>
  <si>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</si>
  <si>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</si>
  <si>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</si>
  <si>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</si>
  <si>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</si>
  <si>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</si>
  <si>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</si>
  <si>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</si>
  <si>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</si>
  <si>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</si>
  <si>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</si>
  <si>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</si>
  <si>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</si>
  <si>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</si>
  <si>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</si>
  <si>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</si>
  <si>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</si>
  <si>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</si>
  <si>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</si>
  <si>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</si>
  <si>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</si>
  <si>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</si>
  <si>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</si>
  <si>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</si>
  <si>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</si>
  <si>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</si>
  <si>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</si>
  <si>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</si>
  <si>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</si>
  <si>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</si>
  <si>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</si>
  <si>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</si>
  <si>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</si>
  <si>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</si>
  <si>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</si>
  <si>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</si>
  <si>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</si>
  <si>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</si>
  <si>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</si>
  <si>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</si>
  <si>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</si>
  <si>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</si>
  <si>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</si>
  <si>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</si>
  <si>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</si>
  <si>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</si>
  <si>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</si>
  <si>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</si>
  <si>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</si>
  <si>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</si>
  <si>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</si>
  <si>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</si>
  <si>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</si>
  <si>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</si>
  <si>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</si>
  <si>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</si>
  <si>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</si>
  <si>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</si>
  <si>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</si>
  <si>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</si>
  <si>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</si>
  <si>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</si>
  <si>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</si>
  <si>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</si>
  <si>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</si>
  <si>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</si>
  <si>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</si>
  <si>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</si>
  <si>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</si>
  <si>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</si>
  <si>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</si>
  <si>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</si>
  <si>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</si>
  <si>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</si>
  <si>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</si>
  <si>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</si>
  <si>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</si>
  <si>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</si>
  <si>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</si>
  <si>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</si>
  <si>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</si>
  <si>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</si>
  <si>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</si>
  <si>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</si>
  <si>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</si>
  <si>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</si>
  <si>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</si>
  <si>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</si>
  <si>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</si>
  <si>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</si>
  <si>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</si>
  <si>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</si>
  <si>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</si>
  <si>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</si>
  <si>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</si>
  <si>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</si>
  <si>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</si>
  <si>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</si>
  <si>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</si>
  <si>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</si>
  <si>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</si>
  <si>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</si>
  <si>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</si>
  <si>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</si>
  <si>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</si>
  <si>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</si>
  <si>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</si>
  <si>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</si>
  <si>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</si>
  <si>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</si>
  <si>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</si>
  <si>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</si>
  <si>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</si>
  <si>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</si>
  <si>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</si>
  <si>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</si>
  <si>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</si>
  <si>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</si>
  <si>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</si>
  <si>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</si>
  <si>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</si>
  <si>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</si>
  <si>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</si>
  <si>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</si>
  <si>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</si>
  <si>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</si>
  <si>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</si>
  <si>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</si>
  <si>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</si>
  <si>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</si>
  <si>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</si>
  <si>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</si>
  <si>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</si>
  <si>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</si>
  <si>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</si>
  <si>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</si>
  <si>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</si>
  <si>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</si>
  <si>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</si>
  <si>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</si>
  <si>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</si>
  <si>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</si>
  <si>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</si>
  <si>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</si>
  <si>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</si>
  <si>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</si>
  <si>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</si>
  <si>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</si>
  <si>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</si>
  <si>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</si>
  <si>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</si>
  <si>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</si>
  <si>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</si>
  <si>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</si>
  <si>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</si>
  <si>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</si>
  <si>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</si>
  <si>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</si>
  <si>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</si>
  <si>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</si>
  <si>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</si>
  <si>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</si>
  <si>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</si>
  <si>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</si>
  <si>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</si>
  <si>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</si>
  <si>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</si>
  <si>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</si>
  <si>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</si>
  <si>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</si>
  <si>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</si>
  <si>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</si>
  <si>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</si>
  <si>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</si>
  <si>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</si>
  <si>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</si>
  <si>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</si>
  <si>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</si>
  <si>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</si>
  <si>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</si>
  <si>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</si>
  <si>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</si>
  <si>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</si>
  <si>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</si>
  <si>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</si>
  <si>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</si>
  <si>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</si>
  <si>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</si>
  <si>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</si>
  <si>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</si>
  <si>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</si>
  <si>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</si>
  <si>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</si>
  <si>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</si>
  <si>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</si>
  <si>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</si>
  <si>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</si>
  <si>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</si>
  <si>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</si>
  <si>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</si>
  <si>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</si>
  <si>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</si>
  <si>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</si>
  <si>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</si>
  <si>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</si>
  <si>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</si>
  <si>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</si>
  <si>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</si>
  <si>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</si>
  <si>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</si>
  <si>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</si>
  <si>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</si>
  <si>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</si>
  <si>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</si>
  <si>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</si>
  <si>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</si>
  <si>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</si>
  <si>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</si>
  <si>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</si>
  <si>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</si>
  <si>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</si>
  <si>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</si>
  <si>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</si>
  <si>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</si>
  <si>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</si>
  <si>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</si>
  <si>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</si>
  <si>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</si>
  <si>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</si>
  <si>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</si>
  <si>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</si>
  <si>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</si>
  <si>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</si>
  <si>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</si>
  <si>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</si>
  <si>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</si>
  <si>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</si>
  <si>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</si>
  <si>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</si>
  <si>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</si>
  <si>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</si>
  <si>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</si>
  <si>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</si>
  <si>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</si>
  <si>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</si>
  <si>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</si>
  <si>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</si>
  <si>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</si>
  <si>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</si>
  <si>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</si>
  <si>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</si>
  <si>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</si>
  <si>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</si>
  <si>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</si>
  <si>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</si>
  <si>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</si>
  <si>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</si>
  <si>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</si>
  <si>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</si>
  <si>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</si>
  <si>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</si>
  <si>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</si>
  <si>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</si>
  <si>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</si>
  <si>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</si>
  <si>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</si>
  <si>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</si>
  <si>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</si>
  <si>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</si>
  <si>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</si>
  <si>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</si>
  <si>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</si>
  <si>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</si>
  <si>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</si>
  <si>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</si>
  <si>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</si>
  <si>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</si>
  <si>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</si>
  <si>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</si>
  <si>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</si>
  <si>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</si>
  <si>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</si>
  <si>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</si>
  <si>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</si>
  <si>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</si>
  <si>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</si>
  <si>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</si>
  <si>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</si>
  <si>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</si>
  <si>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</si>
  <si>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</si>
  <si>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</si>
  <si>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</si>
  <si>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</si>
  <si>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</si>
  <si>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</si>
  <si>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</si>
  <si>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</si>
  <si>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</si>
  <si>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</si>
  <si>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</si>
  <si>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</si>
  <si>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</si>
  <si>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</si>
  <si>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</si>
  <si>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</si>
  <si>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</si>
  <si>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</si>
  <si>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</si>
  <si>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</si>
  <si>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</si>
  <si>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</si>
  <si>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</si>
  <si>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</si>
  <si>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</si>
  <si>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</si>
  <si>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</si>
  <si>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</si>
  <si>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</si>
  <si>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</si>
  <si>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</si>
  <si>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</si>
  <si>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</si>
  <si>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</si>
  <si>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</si>
  <si>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</si>
  <si>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</si>
  <si>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</si>
  <si>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</si>
  <si>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</si>
  <si>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</si>
  <si>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</si>
  <si>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</si>
  <si>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</si>
  <si>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</si>
  <si>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</si>
  <si>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</si>
  <si>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</si>
  <si>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</si>
  <si>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</si>
  <si>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</si>
  <si>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</si>
  <si>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</si>
  <si>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</si>
  <si>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</si>
  <si>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</si>
  <si>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</si>
  <si>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</si>
  <si>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</si>
  <si>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</si>
  <si>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</si>
  <si>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</si>
  <si>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</si>
  <si>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</si>
  <si>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</si>
  <si>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</si>
  <si>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</si>
  <si>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</si>
  <si>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</si>
  <si>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</si>
  <si>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</si>
  <si>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</si>
  <si>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</si>
  <si>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</si>
  <si>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</si>
  <si>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</si>
  <si>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</si>
  <si>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</si>
  <si>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</si>
  <si>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</si>
  <si>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</si>
  <si>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</si>
  <si>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</si>
  <si>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</si>
  <si>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</si>
  <si>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</si>
  <si>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</si>
  <si>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</si>
  <si>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</si>
  <si>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</si>
  <si>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</si>
  <si>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</si>
  <si>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</si>
  <si>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</si>
  <si>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</si>
  <si>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</si>
  <si>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</si>
  <si>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</si>
  <si>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</si>
  <si>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</si>
  <si>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</si>
  <si>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</si>
  <si>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</si>
  <si>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</si>
  <si>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</si>
  <si>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</si>
  <si>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</si>
  <si>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</si>
  <si>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</si>
  <si>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</si>
  <si>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</si>
  <si>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</si>
  <si>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</si>
  <si>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</si>
  <si>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</si>
  <si>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</si>
  <si>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</si>
  <si>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</si>
  <si>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</si>
  <si>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</si>
  <si>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</si>
  <si>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</si>
  <si>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</si>
  <si>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</si>
  <si>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</si>
  <si>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</si>
  <si>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</si>
  <si>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</si>
  <si>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</si>
  <si>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</si>
  <si>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</si>
  <si>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</si>
  <si>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</si>
  <si>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</si>
  <si>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</si>
  <si>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</si>
  <si>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</si>
  <si>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</si>
  <si>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</si>
  <si>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</si>
  <si>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</si>
  <si>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</si>
  <si>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</si>
  <si>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</si>
  <si>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</si>
  <si>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</si>
  <si>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</si>
  <si>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</si>
  <si>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</si>
  <si>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</si>
  <si>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</si>
  <si>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</si>
  <si>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</si>
  <si>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</si>
  <si>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</si>
  <si>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</si>
  <si>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</si>
  <si>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</si>
  <si>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</si>
  <si>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</si>
  <si>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</si>
  <si>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</si>
  <si>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</si>
  <si>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</si>
  <si>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</si>
  <si>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</si>
  <si>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</si>
  <si>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</si>
  <si>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</si>
  <si>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</si>
  <si>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</si>
  <si>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</si>
  <si>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</si>
  <si>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</si>
  <si>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</si>
  <si>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</si>
  <si>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</si>
  <si>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</si>
  <si>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</si>
  <si>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</si>
  <si>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</si>
  <si>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</si>
  <si>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</si>
  <si>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</si>
  <si>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</si>
  <si>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</si>
  <si>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</si>
  <si>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</si>
  <si>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</si>
  <si>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</si>
  <si>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</si>
  <si>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</si>
  <si>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</si>
  <si>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</si>
  <si>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</si>
  <si>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</si>
  <si>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</si>
  <si>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</si>
  <si>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</si>
  <si>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</si>
  <si>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</si>
  <si>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</si>
  <si>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</si>
  <si>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</si>
  <si>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</si>
  <si>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</si>
  <si>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</si>
  <si>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</si>
  <si>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</si>
  <si>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</si>
  <si>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</si>
  <si>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</si>
  <si>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</si>
  <si>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</si>
  <si>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</si>
  <si>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</si>
  <si>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</si>
  <si>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</si>
  <si>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</si>
  <si>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</si>
  <si>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</si>
  <si>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</si>
  <si>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</si>
  <si>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</si>
  <si>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</si>
  <si>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</si>
  <si>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</si>
  <si>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</si>
  <si>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</si>
  <si>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</si>
  <si>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</si>
  <si>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</si>
  <si>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</si>
  <si>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</si>
  <si>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</si>
  <si>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</si>
  <si>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</si>
  <si>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</si>
  <si>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</si>
  <si>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</si>
  <si>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</si>
  <si>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</si>
  <si>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</si>
  <si>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</si>
  <si>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</si>
  <si>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</si>
  <si>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</si>
  <si>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</si>
  <si>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</si>
  <si>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</si>
  <si>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</si>
  <si>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</si>
  <si>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</si>
  <si>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</si>
  <si>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</si>
  <si>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</si>
  <si>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</si>
  <si>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</si>
  <si>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</si>
  <si>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</si>
  <si>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</si>
  <si>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</si>
  <si>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</si>
  <si>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</si>
  <si>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</si>
  <si>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</si>
  <si>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</si>
  <si>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</si>
  <si>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</si>
  <si>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</si>
  <si>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</si>
  <si>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</si>
  <si>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</si>
  <si>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</si>
  <si>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</si>
  <si>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</si>
  <si>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</si>
  <si>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</si>
  <si>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</si>
  <si>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</si>
  <si>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</si>
  <si>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</si>
  <si>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</si>
  <si>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</si>
  <si>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</si>
  <si>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</si>
  <si>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</si>
  <si>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</si>
  <si>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</si>
  <si>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</si>
  <si>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</si>
  <si>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</si>
  <si>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</si>
  <si>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</si>
  <si>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</si>
  <si>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</si>
  <si>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</si>
  <si>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</si>
  <si>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</si>
  <si>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</si>
  <si>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</si>
  <si>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</si>
  <si>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</si>
  <si>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</si>
  <si>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</si>
  <si>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</si>
  <si>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</si>
  <si>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</si>
  <si>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</si>
  <si>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</si>
  <si>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</si>
  <si>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</si>
  <si>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</si>
  <si>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</si>
  <si>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</si>
  <si>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</si>
  <si>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</si>
  <si>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</si>
  <si>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</si>
  <si>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</si>
  <si>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</si>
  <si>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</si>
  <si>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</si>
  <si>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</si>
  <si>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</si>
  <si>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</si>
  <si>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</si>
  <si>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</si>
  <si>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</si>
  <si>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</si>
  <si>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</si>
  <si>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</si>
  <si>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</si>
  <si>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</si>
  <si>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</si>
  <si>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</si>
  <si>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</si>
  <si>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</si>
  <si>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</si>
  <si>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</si>
  <si>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</si>
  <si>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</si>
  <si>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</si>
  <si>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</si>
  <si>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</si>
  <si>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</si>
  <si>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</si>
  <si>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</si>
  <si>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</si>
  <si>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</si>
  <si>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</si>
  <si>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</si>
  <si>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</si>
  <si>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</si>
  <si>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</si>
  <si>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</si>
  <si>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</si>
  <si>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</si>
  <si>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</si>
  <si>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</si>
  <si>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</si>
  <si>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</si>
  <si>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</si>
  <si>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</si>
  <si>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</si>
  <si>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</si>
  <si>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</si>
  <si>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</si>
  <si>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</si>
  <si>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</si>
  <si>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</si>
  <si>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</si>
  <si>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</si>
  <si>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</si>
  <si>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</si>
  <si>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</si>
  <si>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</si>
  <si>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</si>
  <si>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</si>
  <si>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</si>
  <si>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</si>
  <si>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</si>
  <si>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</si>
  <si>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</si>
  <si>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</si>
  <si>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</si>
  <si>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</si>
  <si>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</si>
  <si>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</si>
  <si>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</si>
  <si>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</si>
  <si>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</si>
  <si>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</si>
  <si>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</si>
  <si>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</si>
  <si>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</si>
  <si>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</si>
  <si>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</si>
  <si>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</si>
  <si>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</si>
  <si>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</si>
  <si>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</si>
  <si>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</si>
  <si>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</si>
  <si>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</si>
  <si>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</si>
  <si>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</si>
  <si>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</si>
  <si>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</si>
  <si>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</si>
  <si>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</si>
  <si>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</si>
  <si>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</si>
  <si>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</si>
  <si>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</si>
  <si>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</si>
  <si>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</si>
  <si>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</si>
  <si>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</si>
  <si>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</si>
  <si>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</si>
  <si>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</si>
  <si>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</si>
  <si>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</si>
  <si>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</si>
  <si>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</si>
  <si>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</si>
  <si>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</si>
  <si>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</si>
  <si>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</si>
  <si>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</si>
  <si>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</si>
  <si>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</si>
  <si>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</si>
  <si>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</si>
  <si>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</si>
  <si>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</si>
  <si>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</si>
  <si>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</si>
  <si>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</si>
  <si>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</si>
  <si>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</si>
  <si>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</si>
  <si>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</si>
  <si>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</si>
  <si>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</si>
  <si>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</si>
  <si>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</si>
  <si>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</si>
  <si>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</si>
  <si>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</si>
  <si>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</si>
  <si>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</si>
  <si>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</si>
  <si>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</si>
  <si>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</si>
  <si>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</si>
  <si>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</si>
  <si>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</si>
  <si>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</si>
  <si>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</si>
  <si>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</si>
  <si>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</si>
  <si>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</si>
  <si>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</si>
  <si>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</si>
  <si>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</si>
  <si>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</si>
  <si>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</si>
  <si>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</si>
  <si>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</si>
  <si>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</si>
  <si>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</si>
  <si>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</si>
  <si>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</si>
  <si>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</si>
  <si>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</si>
  <si>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</si>
  <si>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</si>
  <si>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</si>
  <si>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</si>
  <si>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</si>
  <si>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</si>
  <si>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</si>
  <si>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</si>
  <si>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</si>
  <si>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</si>
  <si>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</si>
  <si>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</si>
  <si>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</si>
  <si>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</si>
  <si>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</si>
  <si>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</si>
  <si>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</si>
  <si>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</si>
  <si>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</si>
  <si>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</si>
  <si>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</si>
  <si>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</si>
  <si>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</si>
  <si>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</si>
  <si>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</si>
  <si>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</si>
  <si>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</si>
  <si>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</si>
  <si>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</si>
  <si>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</si>
  <si>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</si>
  <si>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</si>
  <si>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</si>
  <si>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</si>
  <si>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</si>
  <si>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</si>
  <si>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</si>
  <si>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</si>
  <si>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</si>
  <si>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</si>
  <si>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</si>
  <si>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</si>
  <si>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</si>
  <si>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</si>
  <si>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</si>
  <si>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</si>
  <si>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</si>
  <si>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</si>
  <si>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</si>
  <si>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</si>
  <si>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</si>
  <si>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</si>
  <si>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</si>
  <si>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</si>
  <si>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</si>
  <si>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</si>
  <si>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</si>
  <si>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</si>
  <si>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</si>
  <si>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</si>
  <si>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</si>
  <si>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</si>
  <si>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</si>
  <si>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</si>
  <si>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</si>
  <si>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</si>
  <si>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</si>
  <si>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</si>
  <si>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</si>
  <si>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</si>
  <si>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</si>
  <si>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</si>
  <si>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</si>
  <si>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</si>
  <si>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</si>
  <si>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</si>
  <si>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</si>
  <si>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</si>
  <si>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</si>
  <si>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</si>
  <si>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</si>
  <si>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</si>
  <si>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</si>
  <si>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</si>
  <si>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</si>
  <si>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</si>
  <si>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</si>
  <si>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</si>
  <si>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</si>
  <si>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</si>
  <si>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</si>
  <si>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</si>
  <si>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</si>
  <si>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</si>
  <si>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</si>
  <si>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</si>
  <si>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</si>
  <si>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</si>
  <si>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</si>
  <si>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</si>
  <si>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</si>
  <si>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</si>
  <si>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</si>
  <si>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</si>
  <si>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</si>
  <si>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</si>
  <si>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</si>
  <si>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</si>
  <si>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</si>
  <si>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</si>
  <si>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</si>
  <si>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</si>
  <si>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</si>
  <si>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</si>
  <si>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</si>
  <si>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</si>
  <si>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</si>
  <si>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</si>
  <si>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</si>
  <si>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</si>
  <si>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</si>
  <si>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</si>
  <si>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</si>
  <si>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</si>
  <si>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</si>
  <si>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</si>
  <si>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</si>
  <si>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</si>
  <si>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</si>
  <si>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</si>
  <si>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</si>
  <si>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</si>
  <si>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</si>
  <si>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</si>
  <si>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</si>
  <si>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</si>
  <si>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</si>
  <si>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</si>
  <si>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</si>
  <si>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</si>
  <si>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</si>
  <si>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</si>
  <si>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</si>
  <si>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</si>
  <si>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</si>
  <si>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</si>
  <si>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</si>
  <si>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</si>
  <si>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</si>
  <si>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</si>
  <si>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</si>
  <si>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</si>
  <si>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</si>
  <si>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</si>
  <si>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</si>
  <si>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</si>
  <si>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</si>
  <si>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</si>
  <si>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</si>
  <si>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</si>
  <si>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</si>
  <si>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</si>
  <si>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</si>
  <si>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</si>
  <si>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</si>
  <si>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</si>
  <si>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</si>
  <si>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</si>
  <si>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</si>
  <si>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</si>
  <si>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</si>
  <si>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</si>
  <si>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</si>
  <si>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</si>
  <si>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</si>
  <si>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</si>
  <si>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</si>
  <si>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</si>
  <si>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</si>
  <si>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</si>
  <si>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</si>
  <si>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</si>
  <si>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</si>
  <si>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</si>
  <si>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</si>
  <si>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</si>
  <si>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</si>
  <si>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</si>
  <si>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</si>
  <si>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</si>
  <si>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</si>
  <si>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</si>
  <si>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</si>
  <si>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</si>
  <si>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</si>
  <si>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</si>
  <si>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</si>
  <si>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</si>
  <si>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</si>
  <si>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</si>
  <si>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</si>
  <si>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</si>
  <si>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</si>
  <si>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</si>
  <si>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</si>
  <si>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</si>
  <si>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</si>
  <si>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</si>
  <si>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</si>
  <si>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</si>
  <si>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</si>
  <si>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</si>
  <si>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</si>
  <si>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</si>
  <si>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</si>
  <si>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</si>
  <si>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</si>
  <si>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</si>
  <si>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</si>
  <si>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</si>
  <si>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</si>
  <si>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</si>
  <si>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</si>
  <si>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</si>
  <si>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</si>
  <si>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</si>
  <si>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</si>
  <si>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</si>
  <si>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</si>
  <si>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</si>
  <si>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</si>
  <si>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</si>
  <si>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</si>
  <si>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</si>
  <si>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</si>
  <si>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</si>
  <si>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</si>
  <si>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</si>
  <si>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</si>
  <si>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</si>
  <si>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</si>
  <si>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</si>
  <si>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</si>
  <si>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</si>
  <si>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</si>
  <si>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</si>
  <si>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</si>
  <si>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</si>
  <si>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</si>
  <si>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</si>
  <si>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</si>
  <si>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</si>
  <si>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</si>
  <si>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</si>
  <si>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</si>
  <si>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</si>
  <si>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</si>
  <si>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</si>
  <si>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</si>
  <si>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</si>
  <si>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</si>
  <si>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</si>
  <si>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</si>
  <si>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</si>
  <si>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</si>
  <si>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</si>
  <si>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</si>
  <si>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</si>
  <si>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</si>
  <si>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</si>
  <si>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</si>
  <si>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</si>
  <si>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</si>
  <si>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</si>
  <si>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</si>
  <si>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</si>
  <si>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</si>
  <si>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</si>
  <si>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</si>
  <si>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</si>
  <si>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</si>
  <si>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</si>
  <si>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</si>
  <si>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</si>
  <si>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</si>
  <si>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</si>
  <si>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</si>
  <si>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</si>
  <si>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</si>
  <si>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</si>
  <si>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</si>
  <si>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</si>
  <si>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</si>
  <si>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</si>
  <si>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</si>
  <si>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</si>
  <si>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</si>
  <si>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</si>
  <si>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</si>
  <si>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</si>
  <si>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</si>
  <si>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</si>
  <si>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</si>
  <si>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</si>
  <si>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</si>
  <si>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</si>
  <si>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</si>
  <si>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</si>
  <si>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</si>
  <si>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</si>
  <si>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</si>
  <si>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</si>
  <si>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</si>
  <si>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</si>
  <si>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</si>
  <si>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</si>
  <si>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</si>
  <si>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</si>
  <si>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</si>
  <si>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</si>
  <si>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</si>
  <si>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</si>
  <si>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</si>
  <si>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</si>
  <si>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</si>
  <si>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</si>
  <si>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</si>
  <si>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</si>
  <si>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</si>
  <si>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</si>
  <si>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</si>
  <si>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</si>
  <si>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</si>
  <si>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</si>
  <si>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</si>
  <si>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</si>
  <si>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</si>
  <si>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</si>
  <si>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</si>
  <si>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</si>
  <si>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</si>
  <si>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</si>
  <si>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</si>
  <si>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</si>
  <si>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</si>
  <si>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</si>
  <si>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</si>
  <si>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</si>
  <si>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</si>
  <si>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</si>
  <si>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</si>
  <si>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</si>
  <si>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</si>
  <si>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</si>
  <si>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</si>
  <si>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</si>
  <si>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</si>
  <si>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</si>
  <si>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</si>
  <si>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</si>
  <si>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</si>
  <si>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</si>
  <si>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</si>
  <si>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</si>
  <si>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</si>
  <si>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</si>
  <si>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</si>
  <si>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</si>
  <si>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</si>
  <si>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</si>
  <si>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</si>
  <si>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</si>
  <si>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</si>
  <si>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</si>
  <si>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</si>
  <si>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</si>
  <si>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</si>
  <si>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</si>
  <si>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</si>
  <si>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</si>
  <si>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</si>
  <si>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</si>
  <si>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</si>
  <si>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</si>
  <si>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</si>
  <si>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</si>
  <si>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</si>
  <si>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</si>
  <si>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</si>
  <si>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</si>
  <si>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</si>
  <si>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</si>
  <si>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</si>
  <si>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</si>
  <si>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</si>
  <si>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</si>
  <si>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</si>
  <si>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</si>
  <si>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</si>
  <si>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</si>
  <si>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</si>
  <si>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</si>
  <si>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</si>
  <si>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</si>
  <si>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</si>
  <si>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</si>
  <si>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</si>
  <si>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</si>
  <si>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</si>
  <si>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</si>
  <si>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</si>
  <si>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</si>
  <si>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</si>
  <si>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</si>
  <si>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</si>
  <si>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</si>
  <si>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</si>
  <si>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</si>
  <si>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</si>
  <si>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</si>
  <si>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</si>
  <si>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</si>
  <si>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</si>
  <si>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</si>
  <si>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</si>
  <si>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</si>
  <si>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</si>
  <si>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</si>
  <si>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</si>
  <si>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</si>
  <si>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</si>
  <si>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</si>
  <si>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</si>
  <si>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</si>
  <si>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</si>
  <si>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</si>
  <si>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</si>
  <si>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</si>
  <si>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</si>
  <si>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</si>
  <si>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</si>
  <si>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</si>
  <si>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</si>
  <si>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</si>
  <si>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</si>
  <si>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</si>
  <si>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</si>
  <si>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</si>
  <si>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</si>
  <si>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</si>
  <si>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</si>
  <si>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</si>
  <si>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</si>
  <si>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</si>
  <si>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</si>
  <si>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</si>
  <si>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</si>
  <si>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</si>
  <si>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</si>
  <si>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</si>
  <si>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</si>
  <si>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</si>
  <si>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</si>
  <si>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</si>
  <si>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</si>
  <si>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</si>
  <si>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</si>
  <si>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</si>
  <si>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</si>
  <si>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</si>
  <si>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</si>
  <si>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</si>
  <si>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</si>
  <si>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</si>
  <si>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</si>
  <si>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</si>
  <si>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</si>
  <si>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</si>
  <si>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</si>
  <si>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</si>
  <si>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</si>
  <si>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</si>
  <si>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</si>
  <si>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</si>
  <si>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</si>
  <si>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</si>
  <si>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</si>
  <si>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</si>
  <si>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</si>
  <si>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</si>
  <si>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</si>
  <si>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</si>
  <si>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</si>
  <si>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</si>
  <si>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</si>
  <si>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</si>
  <si>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</si>
  <si>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</si>
  <si>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</si>
  <si>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</si>
  <si>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</si>
  <si>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</si>
  <si>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</si>
  <si>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</si>
  <si>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</si>
  <si>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</si>
  <si>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</si>
  <si>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</si>
  <si>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</si>
  <si>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</si>
  <si>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</si>
  <si>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</si>
  <si>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</si>
  <si>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</si>
  <si>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</si>
  <si>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</si>
  <si>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</si>
  <si>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</si>
  <si>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</si>
  <si>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</si>
  <si>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</si>
  <si>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</si>
  <si>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</si>
  <si>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</si>
  <si>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</si>
  <si>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</si>
  <si>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</si>
  <si>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</si>
  <si>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</si>
  <si>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</si>
  <si>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</si>
  <si>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</si>
  <si>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</si>
  <si>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</si>
  <si>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</si>
  <si>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</si>
  <si>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</si>
  <si>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</si>
  <si>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</si>
  <si>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</si>
  <si>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</si>
  <si>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</si>
  <si>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</si>
  <si>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</si>
  <si>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</si>
  <si>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</si>
  <si>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</si>
  <si>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</si>
  <si>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</si>
  <si>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</si>
  <si>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</si>
  <si>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</si>
  <si>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</si>
  <si>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</si>
  <si>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</si>
  <si>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</si>
  <si>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</si>
  <si>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</si>
  <si>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</si>
  <si>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</si>
  <si>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</si>
  <si>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</si>
  <si>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</si>
  <si>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</si>
  <si>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</si>
  <si>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</si>
  <si>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</si>
  <si>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</si>
  <si>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</si>
  <si>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</si>
  <si>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</si>
  <si>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</si>
  <si>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</si>
  <si>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</si>
  <si>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</si>
  <si>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</si>
  <si>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</si>
  <si>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</si>
  <si>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</si>
  <si>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</si>
  <si>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</si>
  <si>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</si>
  <si>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</si>
  <si>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</si>
  <si>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</si>
  <si>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</si>
  <si>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</si>
  <si>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</si>
  <si>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</si>
  <si>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</si>
  <si>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</si>
  <si>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</si>
  <si>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</si>
  <si>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</si>
  <si>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</si>
  <si>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</si>
  <si>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</si>
  <si>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</si>
  <si>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</si>
  <si>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</si>
  <si>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</si>
  <si>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</si>
  <si>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</si>
  <si>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</si>
  <si>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</si>
  <si>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</si>
  <si>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</si>
  <si>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</si>
  <si>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</si>
  <si>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</si>
  <si>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</si>
  <si>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</si>
  <si>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</si>
  <si>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</si>
  <si>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</si>
  <si>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</si>
  <si>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</si>
  <si>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</si>
  <si>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</si>
  <si>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</si>
  <si>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</si>
  <si>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</si>
  <si>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</si>
  <si>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</si>
  <si>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</si>
  <si>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</si>
  <si>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</si>
  <si>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</si>
  <si>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</si>
  <si>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</si>
  <si>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</si>
  <si>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</si>
  <si>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</si>
  <si>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</si>
  <si>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</si>
  <si>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</si>
  <si>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</si>
  <si>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</si>
  <si>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</si>
  <si>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</si>
  <si>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</si>
  <si>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</si>
  <si>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</si>
  <si>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</si>
  <si>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</si>
  <si>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</si>
  <si>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</si>
  <si>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</si>
  <si>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</si>
  <si>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</si>
  <si>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</si>
  <si>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</si>
  <si>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</si>
  <si>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</si>
  <si>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</si>
  <si>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</si>
  <si>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</si>
  <si>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</si>
  <si>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</si>
  <si>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</si>
  <si>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</si>
  <si>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</si>
  <si>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</si>
  <si>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</si>
  <si>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</si>
  <si>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</si>
  <si>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</si>
  <si>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</si>
  <si>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</si>
  <si>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</si>
  <si>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</si>
  <si>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</si>
  <si>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</si>
  <si>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</si>
  <si>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</si>
  <si>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</si>
  <si>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</si>
  <si>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</si>
  <si>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</si>
  <si>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</si>
  <si>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</si>
  <si>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</si>
  <si>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</si>
  <si>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</si>
  <si>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</si>
  <si>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</si>
  <si>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</si>
  <si>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</si>
  <si>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</si>
  <si>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</si>
  <si>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</si>
  <si>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</si>
  <si>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</si>
  <si>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</si>
  <si>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</si>
  <si>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</si>
  <si>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</si>
  <si>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</si>
  <si>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</si>
  <si>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</si>
  <si>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</si>
  <si>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</si>
  <si>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</si>
  <si>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</si>
  <si>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</si>
  <si>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</si>
  <si>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</si>
  <si>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</si>
  <si>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</si>
  <si>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</si>
  <si>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</si>
  <si>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</si>
  <si>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</si>
  <si>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</si>
  <si>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</si>
  <si>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</si>
  <si>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</si>
  <si>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</si>
  <si>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</si>
  <si>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</si>
  <si>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</si>
  <si>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</si>
  <si>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</si>
  <si>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</si>
  <si>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</si>
  <si>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</si>
  <si>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</si>
  <si>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</si>
  <si>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</si>
  <si>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</si>
  <si>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</si>
  <si>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</si>
  <si>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</si>
  <si>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</si>
  <si>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</si>
  <si>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</si>
  <si>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</si>
  <si>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</si>
  <si>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</si>
  <si>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</si>
  <si>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</si>
  <si>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</si>
  <si>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</si>
  <si>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</si>
  <si>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</si>
  <si>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</si>
  <si>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</si>
  <si>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</si>
  <si>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</si>
  <si>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</si>
  <si>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</si>
  <si>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</si>
  <si>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</si>
  <si>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</si>
  <si>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</si>
  <si>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</si>
  <si>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</si>
  <si>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</si>
  <si>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</si>
  <si>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</si>
  <si>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</si>
  <si>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</si>
  <si>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</si>
  <si>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</si>
  <si>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</si>
  <si>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</si>
  <si>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</si>
  <si>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</si>
  <si>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</si>
  <si>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</si>
  <si>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</si>
  <si>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</si>
  <si>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</si>
  <si>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</si>
  <si>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</si>
  <si>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</si>
  <si>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</si>
  <si>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</si>
  <si>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</si>
  <si>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</si>
  <si>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</si>
  <si>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</si>
  <si>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</si>
  <si>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</si>
  <si>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</si>
  <si>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</si>
  <si>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</si>
  <si>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</si>
  <si>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</si>
  <si>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</si>
  <si>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</si>
  <si>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</si>
  <si>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</si>
  <si>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</si>
  <si>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</si>
  <si>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</si>
  <si>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</si>
  <si>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</si>
  <si>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</si>
  <si>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</si>
  <si>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</si>
  <si>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</si>
  <si>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</si>
  <si>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</si>
  <si>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</si>
  <si>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</si>
  <si>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</si>
  <si>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</si>
  <si>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</si>
  <si>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</si>
  <si>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</si>
  <si>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</si>
  <si>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</si>
  <si>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</si>
  <si>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</si>
  <si>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</si>
  <si>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</si>
  <si>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</si>
  <si>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</si>
  <si>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</si>
  <si>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</si>
  <si>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</si>
  <si>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</si>
  <si>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</si>
  <si>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</si>
  <si>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</si>
  <si>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</si>
  <si>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</si>
  <si>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</si>
  <si>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</si>
  <si>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</si>
  <si>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</si>
  <si>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</si>
  <si>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</si>
  <si>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</si>
  <si>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</si>
  <si>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</si>
  <si>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</si>
  <si>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</si>
  <si>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</si>
  <si>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</si>
  <si>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</si>
  <si>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</si>
  <si>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</si>
  <si>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</si>
  <si>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</si>
  <si>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</si>
  <si>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</si>
  <si>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</si>
  <si>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</si>
  <si>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</si>
  <si>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</si>
  <si>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</si>
  <si>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</si>
  <si>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</si>
  <si>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</si>
  <si>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</si>
  <si>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</si>
  <si>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</si>
  <si>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</si>
  <si>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</si>
  <si>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</si>
  <si>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</si>
  <si>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</si>
  <si>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</si>
  <si>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</si>
  <si>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</si>
  <si>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</si>
  <si>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</si>
  <si>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</si>
  <si>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</si>
  <si>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</si>
  <si>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</si>
  <si>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</si>
  <si>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</si>
  <si>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</si>
  <si>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world music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</si>
  <si>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</si>
  <si>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</si>
  <si>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</si>
  <si>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</si>
  <si>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</si>
  <si>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</si>
  <si>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</si>
  <si>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</si>
  <si>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</si>
  <si>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</si>
  <si>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</si>
  <si>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</si>
  <si>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</si>
  <si>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</si>
  <si>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</si>
  <si>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</si>
  <si>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</si>
  <si>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</si>
  <si>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</si>
  <si>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</si>
  <si>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</si>
  <si>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</si>
  <si>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</si>
  <si>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</si>
  <si>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</si>
  <si>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</si>
  <si>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</si>
  <si>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</si>
  <si>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</si>
  <si>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</si>
  <si>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</si>
  <si>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</si>
  <si>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</si>
  <si>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</si>
  <si>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</si>
  <si>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</si>
  <si>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</si>
  <si>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</si>
  <si>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</si>
  <si>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</si>
  <si>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</si>
  <si>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(All)</t>
  </si>
  <si>
    <t>Parent Category</t>
  </si>
  <si>
    <t>Date Created
 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</si>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</sst>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ont>
        <color theme="0"/>
      </font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[AKF StarterBook.xlsx]Successful Subcampaigns!PivotTable2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'Successful Subcampaigns'!$B$5:$B$6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F-E642-A9D1-E95161728240}"/>
            </c:ext>
          </c:extLst>
        </c:ser>
        <c:ser>
          <c:idx val="1"/>
          <c:order val="1"/>
          <c:tx>
            <c:strRef>
              <c:f>'Successful Subcampaigns'!$C$5:$C$6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61F-E642-A9D1-E95161728240}"/>
            </c:ext>
          </c:extLst>
        </c:ser>
        <c:ser>
          <c:idx val="2"/>
          <c:order val="2"/>
          <c:tx>
            <c:strRef>
              <c:f>'Successful Subcampaigns'!$D$5:$D$6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1F-E642-A9D1-E95161728240}"/>
            </c:ext>
          </c:extLst>
        </c:ser>
        <c:ser>
          <c:idx val="3"/>
          <c:order val="3"/>
          <c:tx>
            <c:strRef>
              <c:f>'Successful Subcampaigns'!$E$5:$E$6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1F-E642-A9D1-E95161728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532927"/>
        <c:axId val="773534559"/>
      </c:barChart>
      <c:catAx>
        <c:axId val="77353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34559"/>
        <c:crosses val="autoZero"/>
        <c:auto val="1"/>
        <c:lblAlgn val="ctr"/>
        <c:lblOffset val="100"/>
        <c:noMultiLvlLbl val="0"/>
      </c:catAx>
      <c:valAx>
        <c:axId val="7735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3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[AKF StarterBook.xlsx]Successful Campaigns!PivotTable1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'Successful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2-0E4F-8EB2-36FC5F382A64}"/>
            </c:ext>
          </c:extLst>
        </c:ser>
        <c:ser>
          <c:idx val="1"/>
          <c:order val="1"/>
          <c:tx>
            <c:strRef>
              <c:f>'Successful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2-0E4F-8EB2-36FC5F382A64}"/>
            </c:ext>
          </c:extLst>
        </c:ser>
        <c:ser>
          <c:idx val="2"/>
          <c:order val="2"/>
          <c:tx>
            <c:strRef>
              <c:f>'Successful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2-0E4F-8EB2-36FC5F382A64}"/>
            </c:ext>
          </c:extLst>
        </c:ser>
        <c:ser>
          <c:idx val="3"/>
          <c:order val="3"/>
          <c:tx>
            <c:strRef>
              <c:f>'Successful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2-0E4F-8EB2-36FC5F382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863615"/>
        <c:axId val="733918639"/>
      </c:barChart>
      <c:catAx>
        <c:axId val="7368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18639"/>
        <c:crosses val="autoZero"/>
        <c:auto val="1"/>
        <c:lblAlgn val="ctr"/>
        <c:lblOffset val="100"/>
        <c:noMultiLvlLbl val="0"/>
      </c:catAx>
      <c:valAx>
        <c:axId val="7339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[AKF StarterBook.xlsx]Outcomes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A-D849-B88F-7370E92CE4EC}"/>
            </c:ext>
          </c:extLst>
        </c:ser>
        <c:ser>
          <c:idx val="1"/>
          <c:order val="1"/>
          <c:tx>
            <c:strRef>
              <c:f>'Outcomes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6A-D849-B88F-7370E92CE4EC}"/>
            </c:ext>
          </c:extLst>
        </c:ser>
        <c:ser>
          <c:idx val="2"/>
          <c:order val="2"/>
          <c:tx>
            <c:strRef>
              <c:f>'Outcomes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6A-D849-B88F-7370E92CE4EC}"/>
            </c:ext>
          </c:extLst>
        </c:ser>
        <c:ser>
          <c:idx val="3"/>
          <c:order val="3"/>
          <c:tx>
            <c:strRef>
              <c:f>'Outcomes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6A-D849-B88F-7370E92CE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171983"/>
        <c:axId val="792173615"/>
      </c:lineChart>
      <c:catAx>
        <c:axId val="79217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73615"/>
        <c:crosses val="autoZero"/>
        <c:auto val="1"/>
        <c:lblAlgn val="ctr"/>
        <c:lblOffset val="100"/>
        <c:noMultiLvlLbl val="0"/>
      </c:catAx>
      <c:valAx>
        <c:axId val="7921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7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 Rate vs Fundraising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vs Goal'!$F$2:$F$13</c:f>
              <c:numCache>
                <c:formatCode>0.00%</c:formatCode>
                <c:ptCount val="12"/>
                <c:pt idx="0">
                  <c:v>0.58759124087591241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2-B641-A5D8-A8E47011C94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vs Goal'!$G$2:$G$13</c:f>
              <c:numCache>
                <c:formatCode>0.00%</c:formatCode>
                <c:ptCount val="12"/>
                <c:pt idx="0">
                  <c:v>0.20620437956204379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2-B641-A5D8-A8E47011C94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vs Goal'!$H$2:$H$13</c:f>
              <c:numCache>
                <c:formatCode>0.00%</c:formatCode>
                <c:ptCount val="12"/>
                <c:pt idx="0">
                  <c:v>0.20620437956204379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2-B641-A5D8-A8E47011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741263"/>
        <c:axId val="795253647"/>
      </c:lineChart>
      <c:catAx>
        <c:axId val="776741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53647"/>
        <c:crosses val="autoZero"/>
        <c:auto val="1"/>
        <c:lblAlgn val="ctr"/>
        <c:lblOffset val="100"/>
        <c:noMultiLvlLbl val="0"/>
      </c:catAx>
      <c:valAx>
        <c:axId val="7952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4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177800</xdr:rowOff>
    </xdr:from>
    <xdr:to>
      <xdr:col>18</xdr:col>
      <xdr:colOff>723900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7D1EB-3DAC-724A-AD8F-B59E20E87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4</xdr:row>
      <xdr:rowOff>63500</xdr:rowOff>
    </xdr:from>
    <xdr:to>
      <xdr:col>16</xdr:col>
      <xdr:colOff>609600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4D8A1-2504-AE4C-ABF3-25543DD4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8</xdr:row>
      <xdr:rowOff>76200</xdr:rowOff>
    </xdr:from>
    <xdr:to>
      <xdr:col>16</xdr:col>
      <xdr:colOff>63500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7396B-A556-7A4B-9EC5-2F724960A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546100</xdr:colOff>
      <xdr:row>15</xdr:row>
      <xdr:rowOff>139700</xdr:rowOff>
    </xdr:from>
    <xdr:to>
      <xdr:col>10</xdr:col>
      <xdr:colOff>774700</xdr:colOff>
      <xdr:row>52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6DFF1-A2C2-6742-9685-9D0A4B24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6.694160185187" createdVersion="6" refreshedVersion="6" minRefreshableVersion="3" recordCount="4114" xr:uid="{AAA11252-94F6-F541-88E5-23853A0E87A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6.709395833335" createdVersion="6" refreshedVersion="6" minRefreshableVersion="3" recordCount="4114" xr:uid="{45B064F1-AC36-AD4A-9F6B-A65A8E93F66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_x000a_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4B5C8-E43D-9F4F-9931-A3113EDDED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433CC-A3E9-8B4C-881C-6833971F60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AB1C3-486A-624C-A065-FDFC2519EA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4D27-659F-C340-8C61-DBAD6D7AA9C0}">
  <sheetPr codeName="Sheet1"/>
  <dimension ref="A2:F48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8364</v>
      </c>
    </row>
    <row r="3" spans="1:6" x14ac:dyDescent="0.2">
      <c r="A3" s="6" t="s">
        <v>8365</v>
      </c>
      <c r="B3" t="s">
        <v>8364</v>
      </c>
    </row>
    <row r="5" spans="1:6" x14ac:dyDescent="0.2">
      <c r="A5" s="6" t="s">
        <v>8323</v>
      </c>
      <c r="B5" s="6" t="s">
        <v>8310</v>
      </c>
    </row>
    <row r="6" spans="1:6" x14ac:dyDescent="0.2">
      <c r="A6" s="6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7" t="s">
        <v>8324</v>
      </c>
      <c r="B7" s="8"/>
      <c r="C7" s="8">
        <v>100</v>
      </c>
      <c r="D7" s="8"/>
      <c r="E7" s="8"/>
      <c r="F7" s="8">
        <v>100</v>
      </c>
    </row>
    <row r="8" spans="1:6" x14ac:dyDescent="0.2">
      <c r="A8" s="7" t="s">
        <v>8325</v>
      </c>
      <c r="B8" s="8">
        <v>20</v>
      </c>
      <c r="C8" s="8"/>
      <c r="D8" s="8"/>
      <c r="E8" s="8"/>
      <c r="F8" s="8">
        <v>20</v>
      </c>
    </row>
    <row r="9" spans="1:6" x14ac:dyDescent="0.2">
      <c r="A9" s="7" t="s">
        <v>8326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8327</v>
      </c>
      <c r="B10" s="8"/>
      <c r="C10" s="8">
        <v>40</v>
      </c>
      <c r="D10" s="8"/>
      <c r="E10" s="8"/>
      <c r="F10" s="8">
        <v>40</v>
      </c>
    </row>
    <row r="11" spans="1:6" x14ac:dyDescent="0.2">
      <c r="A11" s="7" t="s">
        <v>8328</v>
      </c>
      <c r="B11" s="8"/>
      <c r="C11" s="8"/>
      <c r="D11" s="8"/>
      <c r="E11" s="8">
        <v>40</v>
      </c>
      <c r="F11" s="8">
        <v>40</v>
      </c>
    </row>
    <row r="12" spans="1:6" x14ac:dyDescent="0.2">
      <c r="A12" s="7" t="s">
        <v>8329</v>
      </c>
      <c r="B12" s="8"/>
      <c r="C12" s="8"/>
      <c r="D12" s="8"/>
      <c r="E12" s="8">
        <v>180</v>
      </c>
      <c r="F12" s="8">
        <v>180</v>
      </c>
    </row>
    <row r="13" spans="1:6" x14ac:dyDescent="0.2">
      <c r="A13" s="7" t="s">
        <v>8330</v>
      </c>
      <c r="B13" s="8"/>
      <c r="C13" s="8">
        <v>80</v>
      </c>
      <c r="D13" s="8"/>
      <c r="E13" s="8"/>
      <c r="F13" s="8">
        <v>80</v>
      </c>
    </row>
    <row r="14" spans="1:6" x14ac:dyDescent="0.2">
      <c r="A14" s="7" t="s">
        <v>8331</v>
      </c>
      <c r="B14" s="8"/>
      <c r="C14" s="8"/>
      <c r="D14" s="8"/>
      <c r="E14" s="8">
        <v>40</v>
      </c>
      <c r="F14" s="8">
        <v>40</v>
      </c>
    </row>
    <row r="15" spans="1:6" x14ac:dyDescent="0.2">
      <c r="A15" s="7" t="s">
        <v>8332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">
      <c r="A16" s="7" t="s">
        <v>8333</v>
      </c>
      <c r="B16" s="8"/>
      <c r="C16" s="8">
        <v>40</v>
      </c>
      <c r="D16" s="8"/>
      <c r="E16" s="8"/>
      <c r="F16" s="8">
        <v>40</v>
      </c>
    </row>
    <row r="17" spans="1:6" x14ac:dyDescent="0.2">
      <c r="A17" s="7" t="s">
        <v>8334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2">
      <c r="A18" s="7" t="s">
        <v>8335</v>
      </c>
      <c r="B18" s="8"/>
      <c r="C18" s="8">
        <v>20</v>
      </c>
      <c r="D18" s="8"/>
      <c r="E18" s="8"/>
      <c r="F18" s="8">
        <v>20</v>
      </c>
    </row>
    <row r="19" spans="1:6" x14ac:dyDescent="0.2">
      <c r="A19" s="7" t="s">
        <v>8336</v>
      </c>
      <c r="B19" s="8"/>
      <c r="C19" s="8"/>
      <c r="D19" s="8"/>
      <c r="E19" s="8">
        <v>140</v>
      </c>
      <c r="F19" s="8">
        <v>140</v>
      </c>
    </row>
    <row r="20" spans="1:6" x14ac:dyDescent="0.2">
      <c r="A20" s="7" t="s">
        <v>8337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2">
      <c r="A21" s="7" t="s">
        <v>8338</v>
      </c>
      <c r="B21" s="8"/>
      <c r="C21" s="8">
        <v>60</v>
      </c>
      <c r="D21" s="8"/>
      <c r="E21" s="8"/>
      <c r="F21" s="8">
        <v>60</v>
      </c>
    </row>
    <row r="22" spans="1:6" x14ac:dyDescent="0.2">
      <c r="A22" s="7" t="s">
        <v>8339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2">
      <c r="A23" s="7" t="s">
        <v>8340</v>
      </c>
      <c r="B23" s="8"/>
      <c r="C23" s="8"/>
      <c r="D23" s="8"/>
      <c r="E23" s="8">
        <v>20</v>
      </c>
      <c r="F23" s="8">
        <v>20</v>
      </c>
    </row>
    <row r="24" spans="1:6" x14ac:dyDescent="0.2">
      <c r="A24" s="7" t="s">
        <v>8341</v>
      </c>
      <c r="B24" s="8"/>
      <c r="C24" s="8">
        <v>40</v>
      </c>
      <c r="D24" s="8"/>
      <c r="E24" s="8"/>
      <c r="F24" s="8">
        <v>40</v>
      </c>
    </row>
    <row r="25" spans="1:6" x14ac:dyDescent="0.2">
      <c r="A25" s="7" t="s">
        <v>8342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2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8344</v>
      </c>
      <c r="B27" s="8"/>
      <c r="C27" s="8"/>
      <c r="D27" s="8"/>
      <c r="E27" s="8">
        <v>60</v>
      </c>
      <c r="F27" s="8">
        <v>60</v>
      </c>
    </row>
    <row r="28" spans="1:6" x14ac:dyDescent="0.2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8346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2">
      <c r="A30" s="7" t="s">
        <v>8347</v>
      </c>
      <c r="B30" s="8"/>
      <c r="C30" s="8">
        <v>20</v>
      </c>
      <c r="D30" s="8"/>
      <c r="E30" s="8"/>
      <c r="F30" s="8">
        <v>20</v>
      </c>
    </row>
    <row r="31" spans="1:6" x14ac:dyDescent="0.2">
      <c r="A31" s="7" t="s">
        <v>8348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2">
      <c r="A32" s="7" t="s">
        <v>8349</v>
      </c>
      <c r="B32" s="8"/>
      <c r="C32" s="8"/>
      <c r="D32" s="8"/>
      <c r="E32" s="8">
        <v>40</v>
      </c>
      <c r="F32" s="8">
        <v>40</v>
      </c>
    </row>
    <row r="33" spans="1:6" x14ac:dyDescent="0.2">
      <c r="A33" s="7" t="s">
        <v>8350</v>
      </c>
      <c r="B33" s="8"/>
      <c r="C33" s="8"/>
      <c r="D33" s="8"/>
      <c r="E33" s="8">
        <v>20</v>
      </c>
      <c r="F33" s="8">
        <v>20</v>
      </c>
    </row>
    <row r="34" spans="1:6" x14ac:dyDescent="0.2">
      <c r="A34" s="7" t="s">
        <v>8351</v>
      </c>
      <c r="B34" s="8"/>
      <c r="C34" s="8">
        <v>20</v>
      </c>
      <c r="D34" s="8"/>
      <c r="E34" s="8"/>
      <c r="F34" s="8">
        <v>20</v>
      </c>
    </row>
    <row r="35" spans="1:6" x14ac:dyDescent="0.2">
      <c r="A35" s="7" t="s">
        <v>8352</v>
      </c>
      <c r="B35" s="8"/>
      <c r="C35" s="8"/>
      <c r="D35" s="8"/>
      <c r="E35" s="8">
        <v>260</v>
      </c>
      <c r="F35" s="8">
        <v>260</v>
      </c>
    </row>
    <row r="36" spans="1:6" x14ac:dyDescent="0.2">
      <c r="A36" s="7" t="s">
        <v>8353</v>
      </c>
      <c r="B36" s="8">
        <v>40</v>
      </c>
      <c r="C36" s="8"/>
      <c r="D36" s="8"/>
      <c r="E36" s="8"/>
      <c r="F36" s="8">
        <v>40</v>
      </c>
    </row>
    <row r="37" spans="1:6" x14ac:dyDescent="0.2">
      <c r="A37" s="7" t="s">
        <v>8354</v>
      </c>
      <c r="B37" s="8"/>
      <c r="C37" s="8"/>
      <c r="D37" s="8"/>
      <c r="E37" s="8">
        <v>60</v>
      </c>
      <c r="F37" s="8">
        <v>60</v>
      </c>
    </row>
    <row r="38" spans="1:6" x14ac:dyDescent="0.2">
      <c r="A38" s="7" t="s">
        <v>8355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">
      <c r="A39" s="7" t="s">
        <v>8356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2">
      <c r="A40" s="7" t="s">
        <v>8357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">
      <c r="A41" s="7" t="s">
        <v>8358</v>
      </c>
      <c r="B41" s="8"/>
      <c r="C41" s="8"/>
      <c r="D41" s="8"/>
      <c r="E41" s="8">
        <v>80</v>
      </c>
      <c r="F41" s="8">
        <v>80</v>
      </c>
    </row>
    <row r="42" spans="1:6" x14ac:dyDescent="0.2">
      <c r="A42" s="7" t="s">
        <v>8359</v>
      </c>
      <c r="B42" s="8"/>
      <c r="C42" s="8"/>
      <c r="D42" s="8"/>
      <c r="E42" s="8">
        <v>60</v>
      </c>
      <c r="F42" s="8">
        <v>60</v>
      </c>
    </row>
    <row r="43" spans="1:6" x14ac:dyDescent="0.2">
      <c r="A43" s="7" t="s">
        <v>8360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">
      <c r="A44" s="7" t="s">
        <v>8361</v>
      </c>
      <c r="B44" s="8"/>
      <c r="C44" s="8">
        <v>100</v>
      </c>
      <c r="D44" s="8"/>
      <c r="E44" s="8"/>
      <c r="F44" s="8">
        <v>100</v>
      </c>
    </row>
    <row r="45" spans="1:6" x14ac:dyDescent="0.2">
      <c r="A45" s="7" t="s">
        <v>8362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2">
      <c r="A46" s="7" t="s">
        <v>8363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2">
      <c r="A47" s="7" t="s">
        <v>8322</v>
      </c>
      <c r="B47" s="8">
        <v>20</v>
      </c>
      <c r="C47" s="8"/>
      <c r="D47" s="8"/>
      <c r="E47" s="8"/>
      <c r="F47" s="8">
        <v>20</v>
      </c>
    </row>
    <row r="48" spans="1:6" x14ac:dyDescent="0.2">
      <c r="A48" s="7" t="s">
        <v>8311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22A5-20C6-1C4C-B8CB-C96A481BB76F}">
  <sheetPr codeName="Sheet2"/>
  <dimension ref="A3:F14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6" t="s">
        <v>8323</v>
      </c>
      <c r="B3" s="6" t="s">
        <v>8310</v>
      </c>
    </row>
    <row r="4" spans="1:6" x14ac:dyDescent="0.2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0A6C-B4AF-AC4A-8E53-9ADBD3B2F9B6}">
  <sheetPr codeName="Sheet3"/>
  <dimension ref="A1:F18"/>
  <sheetViews>
    <sheetView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8380</v>
      </c>
      <c r="B2" t="s">
        <v>8364</v>
      </c>
    </row>
    <row r="4" spans="1:6" x14ac:dyDescent="0.2">
      <c r="A4" s="6" t="s">
        <v>8323</v>
      </c>
      <c r="B4" s="6" t="s">
        <v>8310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B15" zoomScaleNormal="100" workbookViewId="0">
      <selection activeCell="L10" sqref="L10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9" max="19" width="11.33203125" bestFit="1" customWidth="1"/>
    <col min="20" max="20" width="10" bestFit="1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8366</v>
      </c>
      <c r="T1" s="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IF(AND(E2&lt;&gt;0,L2&lt;&gt;0),E2/L2,0)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IF(AND(E3&lt;&gt;0,L3&lt;&gt;0),E3/L3,0)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IF(AND(E67&lt;&gt;0,L67&lt;&gt;0),E67/L67,0)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IF(AND(E131&lt;&gt;0,L131&lt;&gt;0),E131/L131,0)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IF(AND(E195&lt;&gt;0,L195&lt;&gt;0),E195/L195,0)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IF(AND(E259&lt;&gt;0,L259&lt;&gt;0),E259/L259,0)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IF(AND(E323&lt;&gt;0,L323&lt;&gt;0),E323/L323,0)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IF(AND(E387&lt;&gt;0,L387&lt;&gt;0),E387/L387,0)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IF(AND(E451&lt;&gt;0,L451&lt;&gt;0),E451/L451,0)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IF(AND(E515&lt;&gt;0,L515&lt;&gt;0),E515/L515,0)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IF(AND(E579&lt;&gt;0,L579&lt;&gt;0),E579/L579,0)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IF(AND(E643&lt;&gt;0,L643&lt;&gt;0),E643/L643,0)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IF(AND(E707&lt;&gt;0,L707&lt;&gt;0),E707/L707,0)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IF(AND(E771&lt;&gt;0,L771&lt;&gt;0),E771/L771,0)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IF(AND(E835&lt;&gt;0,L835&lt;&gt;0),E835/L835,0)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IF(AND(E899&lt;&gt;0,L899&lt;&gt;0),E899/L899,0)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IF(AND(E963&lt;&gt;0,L963&lt;&gt;0),E963/L963,0)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IF(AND(E1027&lt;&gt;0,L1027&lt;&gt;0),E1027/L1027,0)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IF(AND(E1091&lt;&gt;0,L1091&lt;&gt;0),E1091/L1091,0)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IF(AND(E1155&lt;&gt;0,L1155&lt;&gt;0),E1155/L1155,0)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IF(AND(E1219&lt;&gt;0,L1219&lt;&gt;0),E1219/L1219,0)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IF(AND(E1283&lt;&gt;0,L1283&lt;&gt;0),E1283/L1283,0)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IF(AND(E1347&lt;&gt;0,L1347&lt;&gt;0),E1347/L1347,0)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IF(AND(E1411&lt;&gt;0,L1411&lt;&gt;0),E1411/L1411,0)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IF(AND(E1475&lt;&gt;0,L1475&lt;&gt;0),E1475/L1475,0)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IF(AND(E1539&lt;&gt;0,L1539&lt;&gt;0),E1539/L1539,0)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IF(AND(E1603&lt;&gt;0,L1603&lt;&gt;0),E1603/L1603,0)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IF(AND(E1667&lt;&gt;0,L1667&lt;&gt;0),E1667/L1667,0)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IF(AND(E1731&lt;&gt;0,L1731&lt;&gt;0),E1731/L1731,0)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IF(AND(E1795&lt;&gt;0,L1795&lt;&gt;0),E1795/L1795,0)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IF(AND(E1859&lt;&gt;0,L1859&lt;&gt;0),E1859/L1859,0)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IF(AND(E1923&lt;&gt;0,L1923&lt;&gt;0),E1923/L1923,0)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IF(AND(E1987&lt;&gt;0,L1987&lt;&gt;0),E1987/L1987,0)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IF(AND(E2051&lt;&gt;0,L2051&lt;&gt;0),E2051/L2051,0)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IF(AND(E2115&lt;&gt;0,L2115&lt;&gt;0),E2115/L2115,0)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IF(AND(E2179&lt;&gt;0,L2179&lt;&gt;0),E2179/L2179,0)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IF(AND(E2243&lt;&gt;0,L2243&lt;&gt;0),E2243/L2243,0)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IF(AND(E2307&lt;&gt;0,L2307&lt;&gt;0),E2307/L2307,0)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IF(AND(E2371&lt;&gt;0,L2371&lt;&gt;0),E2371/L2371,0)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IF(AND(E2435&lt;&gt;0,L2435&lt;&gt;0),E2435/L2435,0)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IF(AND(E2499&lt;&gt;0,L2499&lt;&gt;0),E2499/L2499,0)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IF(AND(E2563&lt;&gt;0,L2563&lt;&gt;0),E2563/L2563,0)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IF(AND(E2627&lt;&gt;0,L2627&lt;&gt;0),E2627/L2627,0)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IF(AND(E2691&lt;&gt;0,L2691&lt;&gt;0),E2691/L2691,0)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IF(AND(E2755&lt;&gt;0,L2755&lt;&gt;0),E2755/L2755,0)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IF(AND(E2819&lt;&gt;0,L2819&lt;&gt;0),E2819/L2819,0)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IF(AND(E2883&lt;&gt;0,L2883&lt;&gt;0),E2883/L2883,0)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IF(AND(E2947&lt;&gt;0,L2947&lt;&gt;0),E2947/L2947,0)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IF(AND(E3011&lt;&gt;0,L3011&lt;&gt;0),E3011/L3011,0)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IF(AND(E3075&lt;&gt;0,L3075&lt;&gt;0),E3075/L3075,0)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IF(AND(E3139&lt;&gt;0,L3139&lt;&gt;0),E3139/L3139,0)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IF(AND(E3203&lt;&gt;0,L3203&lt;&gt;0),E3203/L3203,0)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IF(AND(E3267&lt;&gt;0,L3267&lt;&gt;0),E3267/L3267,0)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IF(AND(E3331&lt;&gt;0,L3331&lt;&gt;0),E3331/L3331,0)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IF(AND(E3395&lt;&gt;0,L3395&lt;&gt;0),E3395/L3395,0)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IF(AND(E3459&lt;&gt;0,L3459&lt;&gt;0),E3459/L3459,0)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IF(AND(E3523&lt;&gt;0,L3523&lt;&gt;0),E3523/L3523,0)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IF(AND(E3587&lt;&gt;0,L3587&lt;&gt;0),E3587/L3587,0)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IF(AND(E3651&lt;&gt;0,L3651&lt;&gt;0),E3651/L3651,0)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IF(AND(E3715&lt;&gt;0,L3715&lt;&gt;0),E3715/L3715,0)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IF(AND(E3779&lt;&gt;0,L3779&lt;&gt;0),E3779/L3779,0)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IF(AND(E3843&lt;&gt;0,L3843&lt;&gt;0),E3843/L3843,0)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IF(AND(E3907&lt;&gt;0,L3907&lt;&gt;0),E3907/L3907,0)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IF(AND(E3971&lt;&gt;0,L3971&lt;&gt;0),E3971/L3971,0)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IF(AND(E4035&lt;&gt;0,L4035&lt;&gt;0),E4035/L4035,0)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IF(AND(E4099&lt;&gt;0,L4099&lt;&gt;0),E4099/L4099,0)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" priority="5" operator="equal">
      <formula>"successful"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7AC8-5472-504B-BCB0-593FEA28AFDF}">
  <sheetPr codeName="Sheet5"/>
  <dimension ref="A1:H13"/>
  <sheetViews>
    <sheetView tabSelected="1"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8399</v>
      </c>
      <c r="H1" s="11" t="s">
        <v>8400</v>
      </c>
    </row>
    <row r="2" spans="1:8" x14ac:dyDescent="0.2">
      <c r="A2" t="s">
        <v>8387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"=failed")</f>
        <v>113</v>
      </c>
      <c r="E2">
        <f>SUM(B2:D2)</f>
        <v>548</v>
      </c>
      <c r="F2" s="5">
        <f>B2/E2</f>
        <v>0.58759124087591241</v>
      </c>
      <c r="G2" s="5">
        <f>C2/E2</f>
        <v>0.20620437956204379</v>
      </c>
      <c r="H2" s="5">
        <f>D2/E2</f>
        <v>0.20620437956204379</v>
      </c>
    </row>
    <row r="3" spans="1:8" x14ac:dyDescent="0.2">
      <c r="A3" t="s">
        <v>8388</v>
      </c>
      <c r="B3">
        <f>COUNTIFS(Goal, "&gt;1000", Goal, "&lt;4999", State, "=successful")</f>
        <v>815</v>
      </c>
      <c r="C3">
        <f>COUNTIFS(Goal, "&gt;1000", Goal, "&lt;4999", State, "=failed")</f>
        <v>357</v>
      </c>
      <c r="D3">
        <f>COUNTIFS(Goal, "&gt;1000", Goal, "&lt;4999", State, "=canceled")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2">
      <c r="A4" t="s">
        <v>8389</v>
      </c>
      <c r="B4">
        <f>COUNTIFS(Goal, "&gt;5000", Goal, "&lt;9999", State, "=successful")</f>
        <v>230</v>
      </c>
      <c r="C4">
        <f>COUNTIFS(Goal, "&gt;5000", Goal, "&lt;9999", State, "=failed")</f>
        <v>160</v>
      </c>
      <c r="D4">
        <f>COUNTIFS(Goal, "&gt;5000", Goal, "&lt;9999", State, "=canceled")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">
      <c r="A5" t="s">
        <v>8390</v>
      </c>
      <c r="B5">
        <f>COUNTIFS(Goal, "&gt;10000", Goal, "&lt;14999", State, "=successful")</f>
        <v>65</v>
      </c>
      <c r="C5">
        <f>COUNTIFS(Goal, "&gt;10000", Goal, "&lt;14999", State, "=failed")</f>
        <v>59</v>
      </c>
      <c r="D5">
        <f>COUNTIFS(Goal, "&gt;10000", Goal, "&lt;14999", State, "=canceled")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">
      <c r="A6" t="s">
        <v>8391</v>
      </c>
      <c r="B6">
        <f>COUNTIFS(Goal, "&gt;15000", Goal, "&lt;19999", State, "=successful")</f>
        <v>38</v>
      </c>
      <c r="C6">
        <f>COUNTIFS(Goal, "&gt;15000", Goal, "&lt;19999", State, "=failed")</f>
        <v>32</v>
      </c>
      <c r="D6">
        <f>COUNTIFS(Goal, "&gt;15000", Goal, "&lt;19999", State, "=canceled")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">
      <c r="A7" t="s">
        <v>8392</v>
      </c>
      <c r="B7">
        <f>COUNTIFS(Goal, "&gt;20000", Goal, "&lt;24999", State, "=successful")</f>
        <v>18</v>
      </c>
      <c r="C7">
        <f>COUNTIFS(Goal, "&gt;20000", Goal, "&lt;24999", State, "=failed")</f>
        <v>16</v>
      </c>
      <c r="D7">
        <f>COUNTIFS(Goal, "&gt;20000", Goal, "&lt;24999", State, "=canceled")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">
      <c r="A8" t="s">
        <v>8393</v>
      </c>
      <c r="B8">
        <f>COUNTIFS(Goal, "&gt;25000", Goal, "&lt;29999", State, "=successful")</f>
        <v>8</v>
      </c>
      <c r="C8">
        <f>COUNTIFS(Goal, "&gt;25000", Goal, "&lt;29999", State, "=failed")</f>
        <v>15</v>
      </c>
      <c r="D8">
        <f>COUNTIFS(Goal, "&gt;25000", Goal, "&lt;29999", State, "=canceled")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">
      <c r="A9" t="s">
        <v>8394</v>
      </c>
      <c r="B9">
        <f>COUNTIFS(Goal, "&gt;30000", Goal, "&lt;34999", State, "=successful")</f>
        <v>6</v>
      </c>
      <c r="C9">
        <f>COUNTIFS(Goal, "&gt;30000", Goal, "&lt;34999", State, "=failed")</f>
        <v>6</v>
      </c>
      <c r="D9">
        <f>COUNTIFS(Goal, "&gt;30000", Goal, "&lt;34999", State, "=canceled")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">
      <c r="A10" t="s">
        <v>8395</v>
      </c>
      <c r="B10">
        <f>COUNTIFS(Goal, "&gt;35000", Goal, "&lt;39999", State, "=successful")</f>
        <v>4</v>
      </c>
      <c r="C10">
        <f>COUNTIFS(Goal, "&gt;35000", Goal, "&lt;39999", State, "=failed")</f>
        <v>8</v>
      </c>
      <c r="D10">
        <f>COUNTIFS(Goal, "&gt;35000", Goal, "&lt;39999", State, "=canceled")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">
      <c r="A11" t="s">
        <v>8396</v>
      </c>
      <c r="B11">
        <f>COUNTIFS(Goal, "&gt;40000", Goal, "&lt;44999", State, "=successful")</f>
        <v>5</v>
      </c>
      <c r="C11">
        <f>COUNTIFS(Goal, "&gt;40000", Goal, "&lt;44999", State, "=failed")</f>
        <v>3</v>
      </c>
      <c r="D11">
        <f>COUNTIFS(Goal, "&gt;40000", Goal, "&lt;44999", State, "=canceled")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">
      <c r="A12" t="s">
        <v>8397</v>
      </c>
      <c r="B12">
        <f>COUNTIFS(Goal, "&gt;45000", Goal, "&lt;49999", State, "=successful")</f>
        <v>3</v>
      </c>
      <c r="C12">
        <f>COUNTIFS(Goal, "&gt;45000", Goal, "&lt;49999", State, "=failed")</f>
        <v>5</v>
      </c>
      <c r="D12">
        <f>COUNTIFS(Goal, "&gt;45000", Goal, "&lt;49999", State, "=canceled")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">
      <c r="A13" t="s">
        <v>8398</v>
      </c>
      <c r="B13">
        <f>COUNTIFS(Goal, "&gt;50000", State, "=successful")</f>
        <v>55</v>
      </c>
      <c r="C13">
        <f>COUNTIFS(Goal, "&gt;50000", State, "=failed")</f>
        <v>198</v>
      </c>
      <c r="D13">
        <f>COUNTIFS(Goal, "&gt;50000", State, "=canceled")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Successful Subcampaigns</vt:lpstr>
      <vt:lpstr>Successful Campaigns</vt:lpstr>
      <vt:lpstr>Outcomes by Date</vt:lpstr>
      <vt:lpstr>Raw Data</vt:lpstr>
      <vt:lpstr>Success Rate vs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2019-11-23T20:33:41Z</dcterms:modified>
</cp:coreProperties>
</file>