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Downloads\GitHub\Heart-Disease-Classifier\"/>
    </mc:Choice>
  </mc:AlternateContent>
  <xr:revisionPtr revIDLastSave="0" documentId="13_ncr:1_{FE8BAE1B-7A4C-4F01-996D-5C19EC70E00F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heart" sheetId="1" r:id="rId1"/>
    <sheet name="HW3" sheetId="2" state="hidden" r:id="rId2"/>
    <sheet name="Numerical Stats" sheetId="3" r:id="rId3"/>
    <sheet name="Categorical Stats" sheetId="4" r:id="rId4"/>
    <sheet name="heart (edited)" sheetId="5" r:id="rId5"/>
  </sheets>
  <definedNames>
    <definedName name="_xlnm._FilterDatabase" localSheetId="0" hidden="1">heart!$A$1:$L$919</definedName>
    <definedName name="_xlnm._FilterDatabase" localSheetId="4" hidden="1">'heart (edited)'!$A$1:$L$747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3" l="1" a="1"/>
  <c r="F13" i="3" s="1"/>
  <c r="G33" i="4"/>
  <c r="I32" i="4"/>
  <c r="I33" i="4" s="1"/>
  <c r="G32" i="4"/>
  <c r="B31" i="4" a="1"/>
  <c r="B31" i="4" s="1"/>
  <c r="I27" i="4"/>
  <c r="G28" i="4"/>
  <c r="I28" i="4"/>
  <c r="G27" i="4"/>
  <c r="B26" i="4" a="1"/>
  <c r="C27" i="4" s="1" a="1"/>
  <c r="C27" i="4" s="1"/>
  <c r="I22" i="4"/>
  <c r="I23" i="4"/>
  <c r="G23" i="4"/>
  <c r="G22" i="4"/>
  <c r="B21" i="4" a="1"/>
  <c r="I17" i="4"/>
  <c r="I18" i="4"/>
  <c r="G18" i="4"/>
  <c r="G17" i="4"/>
  <c r="B16" i="4" a="1"/>
  <c r="B16" i="4" s="1"/>
  <c r="I12" i="4"/>
  <c r="I13" i="4"/>
  <c r="G13" i="4"/>
  <c r="G12" i="4"/>
  <c r="B11" i="4" a="1"/>
  <c r="B11" i="4" s="1"/>
  <c r="B12" i="4" s="1" a="1"/>
  <c r="B12" i="4" s="1"/>
  <c r="G8" i="4"/>
  <c r="I7" i="4"/>
  <c r="I8" i="4" s="1"/>
  <c r="G7" i="4"/>
  <c r="B6" i="4" a="1"/>
  <c r="C7" i="4" s="1" a="1"/>
  <c r="C7" i="4" s="1"/>
  <c r="I2" i="4"/>
  <c r="I3" i="4" s="1"/>
  <c r="B1" i="4" a="1"/>
  <c r="B1" i="4" s="1"/>
  <c r="G3" i="4"/>
  <c r="G2" i="4"/>
  <c r="G4" i="4" s="1"/>
  <c r="H26" i="3"/>
  <c r="G26" i="3"/>
  <c r="F26" i="3"/>
  <c r="E26" i="3"/>
  <c r="D26" i="3"/>
  <c r="C26" i="3"/>
  <c r="B26" i="3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5" i="3"/>
  <c r="K25" i="3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/>
  <c r="K24" i="3"/>
  <c r="H20" i="3"/>
  <c r="G20" i="3"/>
  <c r="F20" i="3"/>
  <c r="E20" i="3"/>
  <c r="D20" i="3"/>
  <c r="C20" i="3"/>
  <c r="B20" i="3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B19" i="3"/>
  <c r="K19" i="3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B18" i="3"/>
  <c r="K18" i="3"/>
  <c r="H14" i="3"/>
  <c r="G14" i="3"/>
  <c r="F14" i="3"/>
  <c r="E14" i="3"/>
  <c r="D14" i="3"/>
  <c r="C14" i="3"/>
  <c r="B14" i="3"/>
  <c r="H13" i="3" a="1"/>
  <c r="H13" i="3" s="1"/>
  <c r="G13" i="3" a="1"/>
  <c r="G13" i="3" s="1"/>
  <c r="E13" i="3" a="1"/>
  <c r="E13" i="3" s="1"/>
  <c r="D13" i="3" a="1"/>
  <c r="D13" i="3" s="1"/>
  <c r="C13" i="3" a="1"/>
  <c r="C13" i="3" s="1"/>
  <c r="B13" i="3"/>
  <c r="K13" i="3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/>
  <c r="K12" i="3"/>
  <c r="H4" i="3"/>
  <c r="G4" i="3"/>
  <c r="J4" i="3" s="1"/>
  <c r="F4" i="3"/>
  <c r="E4" i="3"/>
  <c r="D4" i="3"/>
  <c r="C4" i="3"/>
  <c r="B4" i="3"/>
  <c r="H3" i="3" a="1"/>
  <c r="H3" i="3" s="1"/>
  <c r="G3" i="3" a="1"/>
  <c r="G3" i="3" s="1"/>
  <c r="J3" i="3" s="1"/>
  <c r="F3" i="3" a="1"/>
  <c r="F3" i="3" s="1"/>
  <c r="E3" i="3" a="1"/>
  <c r="E3" i="3" s="1"/>
  <c r="D3" i="3" a="1"/>
  <c r="D3" i="3" s="1"/>
  <c r="C3" i="3" a="1"/>
  <c r="C3" i="3" s="1"/>
  <c r="B3" i="3"/>
  <c r="K3" i="3"/>
  <c r="K4" i="3" s="1"/>
  <c r="H2" i="3" a="1"/>
  <c r="H2" i="3" s="1"/>
  <c r="G2" i="3" a="1"/>
  <c r="G2" i="3" s="1"/>
  <c r="J2" i="3" s="1"/>
  <c r="F2" i="3" a="1"/>
  <c r="F2" i="3" s="1"/>
  <c r="E2" i="3" a="1"/>
  <c r="E2" i="3" s="1"/>
  <c r="D2" i="3" a="1"/>
  <c r="D2" i="3" s="1"/>
  <c r="C2" i="3" a="1"/>
  <c r="C2" i="3" s="1"/>
  <c r="B2" i="3"/>
  <c r="K2" i="3"/>
  <c r="G9" i="3"/>
  <c r="J9" i="3" s="1"/>
  <c r="G8" i="3" a="1"/>
  <c r="G8" i="3" s="1"/>
  <c r="J8" i="3" s="1"/>
  <c r="G7" i="3" a="1"/>
  <c r="G7" i="3" s="1"/>
  <c r="J7" i="3" s="1"/>
  <c r="F9" i="3"/>
  <c r="F8" i="3" a="1"/>
  <c r="F8" i="3" s="1"/>
  <c r="F7" i="3" a="1"/>
  <c r="F7" i="3" s="1"/>
  <c r="E9" i="3"/>
  <c r="E8" i="3" a="1"/>
  <c r="E8" i="3" s="1"/>
  <c r="E7" i="3" a="1"/>
  <c r="E7" i="3" s="1"/>
  <c r="D9" i="3"/>
  <c r="D8" i="3" a="1"/>
  <c r="D8" i="3" s="1"/>
  <c r="D7" i="3" a="1"/>
  <c r="D7" i="3" s="1"/>
  <c r="C9" i="3"/>
  <c r="C8" i="3" a="1"/>
  <c r="C8" i="3" s="1"/>
  <c r="C7" i="3" a="1"/>
  <c r="C7" i="3" s="1"/>
  <c r="H9" i="3"/>
  <c r="H8" i="3" a="1"/>
  <c r="H8" i="3" s="1"/>
  <c r="H7" i="3" a="1"/>
  <c r="H7" i="3" s="1"/>
  <c r="B9" i="3"/>
  <c r="B8" i="3"/>
  <c r="B7" i="3"/>
  <c r="K8" i="3"/>
  <c r="K7" i="3"/>
  <c r="D3" i="2" a="1"/>
  <c r="D3" i="2" s="1"/>
  <c r="D2" i="2" a="1"/>
  <c r="D2" i="2" s="1"/>
  <c r="E3" i="2" a="1"/>
  <c r="E3" i="2" s="1"/>
  <c r="E2" i="2" a="1"/>
  <c r="E2" i="2" s="1"/>
  <c r="B3" i="2"/>
  <c r="B2" i="2"/>
  <c r="C3" i="2"/>
  <c r="C2" i="2"/>
  <c r="C4" i="2" s="1"/>
  <c r="G14" i="4" l="1"/>
  <c r="K20" i="3"/>
  <c r="G19" i="4"/>
  <c r="K26" i="3"/>
  <c r="G24" i="4"/>
  <c r="C6" i="2"/>
  <c r="G29" i="4"/>
  <c r="G9" i="4"/>
  <c r="G34" i="4"/>
  <c r="B17" i="4" a="1"/>
  <c r="B17" i="4" s="1"/>
  <c r="K14" i="3"/>
  <c r="C32" i="4" a="1"/>
  <c r="C32" i="4" s="1"/>
  <c r="C33" i="4" a="1"/>
  <c r="C33" i="4" s="1"/>
  <c r="B33" i="4" a="1"/>
  <c r="B33" i="4" s="1"/>
  <c r="B32" i="4" a="1"/>
  <c r="B32" i="4" s="1"/>
  <c r="D28" i="4" a="1"/>
  <c r="D28" i="4" s="1"/>
  <c r="D27" i="4" a="1"/>
  <c r="D27" i="4" s="1"/>
  <c r="C28" i="4" a="1"/>
  <c r="C28" i="4" s="1"/>
  <c r="C29" i="4" s="1"/>
  <c r="B26" i="4"/>
  <c r="C23" i="4" a="1"/>
  <c r="C23" i="4" s="1"/>
  <c r="C22" i="4" a="1"/>
  <c r="C22" i="4" s="1"/>
  <c r="B21" i="4"/>
  <c r="D18" i="4" a="1"/>
  <c r="D18" i="4" s="1"/>
  <c r="D17" i="4" a="1"/>
  <c r="D17" i="4" s="1"/>
  <c r="C18" i="4" a="1"/>
  <c r="C18" i="4" s="1"/>
  <c r="B18" i="4" a="1"/>
  <c r="B18" i="4" s="1"/>
  <c r="C17" i="4" a="1"/>
  <c r="C17" i="4" s="1"/>
  <c r="C12" i="4" a="1"/>
  <c r="C12" i="4" s="1"/>
  <c r="C13" i="4" a="1"/>
  <c r="C13" i="4" s="1"/>
  <c r="B13" i="4" a="1"/>
  <c r="B13" i="4" s="1"/>
  <c r="B14" i="4" s="1"/>
  <c r="D8" i="4" a="1"/>
  <c r="D8" i="4" s="1"/>
  <c r="E8" i="4" a="1"/>
  <c r="E8" i="4" s="1"/>
  <c r="D7" i="4" a="1"/>
  <c r="D7" i="4" s="1"/>
  <c r="E7" i="4" a="1"/>
  <c r="E7" i="4" s="1"/>
  <c r="C8" i="4" a="1"/>
  <c r="C8" i="4" s="1"/>
  <c r="C9" i="4" s="1"/>
  <c r="B6" i="4"/>
  <c r="C3" i="4" a="1"/>
  <c r="C3" i="4" s="1"/>
  <c r="B3" i="4" a="1"/>
  <c r="B3" i="4" s="1"/>
  <c r="B2" i="4" a="1"/>
  <c r="B2" i="4" s="1"/>
  <c r="C2" i="4" a="1"/>
  <c r="C2" i="4" s="1"/>
  <c r="B27" i="3"/>
  <c r="B21" i="3"/>
  <c r="B15" i="3"/>
  <c r="B5" i="3"/>
  <c r="B10" i="3"/>
  <c r="K9" i="3"/>
  <c r="B34" i="4" l="1"/>
  <c r="B19" i="4"/>
  <c r="B4" i="4"/>
  <c r="C4" i="4"/>
  <c r="E9" i="4"/>
  <c r="C34" i="4"/>
  <c r="D19" i="4"/>
  <c r="D29" i="4"/>
  <c r="C24" i="4"/>
  <c r="C14" i="4"/>
  <c r="D9" i="4"/>
  <c r="B7" i="4" a="1"/>
  <c r="B7" i="4" s="1"/>
  <c r="C19" i="4"/>
  <c r="B22" i="4" a="1"/>
  <c r="B22" i="4" s="1"/>
  <c r="B27" i="4" a="1"/>
  <c r="B27" i="4" s="1"/>
  <c r="B28" i="4" a="1"/>
  <c r="B28" i="4" s="1"/>
  <c r="B23" i="4" a="1"/>
  <c r="B23" i="4" s="1"/>
  <c r="B8" i="4" a="1"/>
  <c r="B8" i="4" s="1"/>
  <c r="B9" i="4" l="1"/>
  <c r="B24" i="4"/>
  <c r="B2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<sst xmlns="http://schemas.openxmlformats.org/spreadsheetml/2006/main" count="8388" uniqueCount="48">
  <si>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</si>
  <si>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</si>
  <si>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</si>
  <si>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</si>
  <si>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</si>
  <si>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</si>
  <si>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</si>
  <si>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</si>
  <si>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</si>
  <si>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</si>
  <si>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</si>
  <si>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</si>
  <si>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</si>
  <si>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</si>
  <si>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</si>
  <si>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</si>
  <si>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</si>
  <si>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</si>
  <si>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</si>
  <si>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</si>
  <si>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</si>
  <si>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</si>
  <si>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</si>
  <si>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</si>
  <si>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</si>
  <si>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</si>
  <si>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Avr Age</t>
  </si>
  <si>
    <t>Heart Disease</t>
  </si>
  <si>
    <t>n</t>
  </si>
  <si>
    <t>Sample Std</t>
  </si>
  <si>
    <t>test stat</t>
  </si>
  <si>
    <t>Col</t>
  </si>
  <si>
    <t>Median</t>
  </si>
  <si>
    <t>Mode</t>
  </si>
  <si>
    <t>Min</t>
  </si>
  <si>
    <t>Max</t>
  </si>
  <si>
    <t>Avr</t>
  </si>
  <si>
    <t>S</t>
  </si>
  <si>
    <t>S^2</t>
  </si>
  <si>
    <t>Resting BP</t>
  </si>
  <si>
    <t>Max Heart Rate</t>
  </si>
  <si>
    <t>Old Peak</t>
  </si>
  <si>
    <t>Chest Pain</t>
  </si>
  <si>
    <t>Fasting BS</t>
  </si>
  <si>
    <t>Resitng ECG</t>
  </si>
  <si>
    <t>Exercise Angina</t>
  </si>
  <si>
    <t>Disease</t>
  </si>
  <si>
    <t>ST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</si>
</sst>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opLeftCell="A901" workbookViewId="0">
      <selection activeCell="C919" sqref="C919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s="4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s="4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s="4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s="4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s="4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s="4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s="4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s="4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s="4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s="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s="4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s="4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s="4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s="4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s="4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s="4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s="4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s="4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s="4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s="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s="4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s="4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s="4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s="4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s="4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s="4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s="4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s="4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s="4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s="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s="4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s="4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s="4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s="4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s="4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s="4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s="4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s="4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s="4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s="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s="4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s="4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s="4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s="4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s="4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s="4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s="4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s="4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s="4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s="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s="4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s="4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s="4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s="4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s="4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s="4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s="4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s="4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s="4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s="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s="4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s="4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s="4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s="4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s="4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s="4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s="4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s="4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s="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s="4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s="4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s="4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s="4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s="4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s="4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s="4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s="4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s="4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s="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s="4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s="4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s="4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s="4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s="4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s="4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s="4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s="4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s="4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s="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s="4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s="4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s="4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s="4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s="4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s="4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s="4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s="4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s="4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s="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s="4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s="4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s="4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s="4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s="4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s="4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s="4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s="4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s="4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s="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s="4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s="4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s="4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s="4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s="4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s="4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s="4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s="4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s="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s="4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s="4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s="4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s="4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s="4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s="4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s="4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s="4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s="4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s="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s="4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s="4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s="4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s="4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s="4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s="4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s="4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s="4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s="4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s="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s="4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s="4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s="4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s="4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s="4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s="4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s="4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s="4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s="4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s="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s="4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s="4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s="4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s="4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s="4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s="4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s="4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s="4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s="4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s="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s="4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s="4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s="4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s="4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s="4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s="4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s="4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s="4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s="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s="4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s="4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s="4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s="4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s="4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s="4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s="4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s="4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s="4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s="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s="4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s="4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s="4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s="4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s="4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s="4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s="4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s="4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s="4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s="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s="4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s="4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s="4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s="4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s="4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s="4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s="4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s="4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s="4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s="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s="4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s="4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s="4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s="4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s="4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s="4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s="4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s="4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s="4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s="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s="4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s="4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s="4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s="4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s="4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s="4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s="4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s="4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s="4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s="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s="4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s="4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s="4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s="4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s="4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s="4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s="4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s="4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s="4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s="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s="4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s="4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s="4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s="4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s="4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s="4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s="4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s="4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s="4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s="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s="4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s="4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s="4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s="4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s="4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s="4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s="4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s="4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s="4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s="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s="4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s="4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s="4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s="4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s="4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s="4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s="4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s="4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s="4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s="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s="4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s="4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s="4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s="4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s="4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s="4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s="4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s="4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s="4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s="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s="4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s="4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s="4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s="4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s="4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s="4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s="4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s="4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s="4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s="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s="4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s="4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s="4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s="4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s="4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s="4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s="4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s="4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s="4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s="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s="4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s="4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s="4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s="4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s="4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s="4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s="4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s="4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s="4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s="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s="4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s="4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s="4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s="4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s="4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s="4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s="4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s="4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s="4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s="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s="4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s="4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s="4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s="4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s="4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s="4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s="4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s="4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s="4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s="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s="4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s="4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s="4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s="4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s="4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s="4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s="4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s="4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s="4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s="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s="4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s="4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s="4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s="4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s="4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s="4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s="4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s="4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s="4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s="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s="4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s="4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s="4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s="4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s="4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s="4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s="4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s="4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s="4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s="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s="4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s="4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s="4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s="4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s="4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s="4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s="4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s="4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s="4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s="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s="4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s="4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s="4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s="4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s="4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s="4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s="4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s="4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s="4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s="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s="4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s="4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s="4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s="4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s="4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s="4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s="4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s="4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s="4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s="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s="4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s="4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s="4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s="4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s="4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s="4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s="4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s="4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s="4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s="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s="4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s="4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s="4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s="4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s="4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s="4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s="4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s="4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s="4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s="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s="4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s="4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s="4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s="4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s="4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s="4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s="4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s="4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s="4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s="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s="4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s="4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s="4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s="4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s="4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s="4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s="4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s="4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s="4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s="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s="4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s="4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s="4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s="4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s="4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s="4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s="4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s="4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s="4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s="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s="4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s="4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s="4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s="4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s="4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s="4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s="4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s="4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s="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s="4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s="4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s="4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s="4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s="4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s="4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s="4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s="4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s="4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s="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s="4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s="4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s="4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s="4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s="4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s="4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s="4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s="4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s="4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s="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s="4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s="4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s="4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s="4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s="4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s="4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s="4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s="4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s="4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s="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s="4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s="4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s="4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s="4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s="4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s="4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s="4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s="4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s="4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s="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s="4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s="4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s="4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s="4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s="4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s="4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s="4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s="4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s="4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s="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s="4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s="4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s="4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s="4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s="4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s="4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s="4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s="4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s="4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s="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s="4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s="4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s="4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s="4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s="4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s="4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s="4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s="4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s="4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s="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s="4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s="4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s="4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s="4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s="4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s="4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s="4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s="4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s="4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s="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s="4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s="4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s="4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s="4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s="4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s="4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s="4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s="4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s="4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s="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s="4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s="4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s="4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s="4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s="4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s="4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s="4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s="4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s="4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s="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s="4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s="4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s="4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s="4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s="4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s="4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s="4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s="4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s="4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s="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s="4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s="4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s="4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s="4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s="4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s="4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s="4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s="4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s="4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s="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s="4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s="4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s="4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s="4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s="4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s="4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s="4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s="4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s="4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s="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s="4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s="4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s="4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s="4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s="4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s="4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s="4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s="4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s="4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s="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s="4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s="4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s="4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s="4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s="4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s="4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s="4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s="4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s="4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s="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s="4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s="4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s="4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s="4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s="4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s="4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s="4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s="4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s="4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s="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s="4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s="4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s="4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s="4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s="4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s="4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s="4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s="4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s="4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s="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s="4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s="4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s="4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s="4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s="4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s="4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s="4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s="4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s="4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s="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s="4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s="4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s="4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s="4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s="4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autoFilter ref="A1:L9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489D-B134-4672-B8F8-C27B4BEEB4DC}">
  <dimension ref="A1:E6"/>
  <sheetViews>
    <sheetView workbookViewId="0">
      <selection activeCell="E29" sqref="E29"/>
    </sheetView>
  </sheetViews>
  <sheetFormatPr defaultRowHeight="14.4" x14ac:dyDescent="0.3"/>
  <cols>
    <col min="1" max="1" width="12.33203125" bestFit="1" customWidth="1"/>
    <col min="4" max="4" width="10.44140625" bestFit="1" customWidth="1"/>
  </cols>
  <sheetData>
    <row r="1" spans="1:5" x14ac:dyDescent="0.3">
      <c r="A1" t="s">
        <v>27</v>
      </c>
      <c r="B1" t="s">
        <v>26</v>
      </c>
      <c r="C1" t="s">
        <v>28</v>
      </c>
      <c r="D1" t="s">
        <v>29</v>
      </c>
    </row>
    <row r="2" spans="1:5" x14ac:dyDescent="0.3">
      <c r="A2">
        <v>0</v>
      </c>
      <c r="B2">
        <f>AVERAGEIF(heart!$L$1:$L$919, $A2, heart!$A:$A)</f>
        <v>50.551219512195125</v>
      </c>
      <c r="C2">
        <f>COUNTIF(heart!$L:$L, $A2)</f>
        <v>410</v>
      </c>
      <c r="D2" cm="1">
        <f t="array" ref="D2">_xlfn.VAR.S(IF(heart!$L$1:$L$919=$A2,heart!$A$1:$A$919))</f>
        <v>89.206416602063442</v>
      </c>
      <c r="E2" cm="1">
        <f t="array" ref="E2">AVERAGE(IF(heart!$L$1:$L$919=$A2,heart!$A$1:$A$919))</f>
        <v>50.551219512195125</v>
      </c>
    </row>
    <row r="3" spans="1:5" x14ac:dyDescent="0.3">
      <c r="A3">
        <v>1</v>
      </c>
      <c r="B3">
        <f>AVERAGEIF(heart!$L$1:$L$919, $A3, heart!$A:$A)</f>
        <v>55.8996062992126</v>
      </c>
      <c r="C3">
        <f>COUNTIF(heart!$L:$L, $A3)</f>
        <v>508</v>
      </c>
      <c r="D3" cm="1">
        <f t="array" ref="D3">_xlfn.VAR.S(IF(heart!$L$1:$L$919=$A3,heart!$A$1:$A$919))</f>
        <v>76.161498858500636</v>
      </c>
      <c r="E3" cm="1">
        <f t="array" ref="E3">AVERAGE(IF(heart!$L$1:$L$919=$A3,heart!$A$1:$A$919))</f>
        <v>55.8996062992126</v>
      </c>
    </row>
    <row r="4" spans="1:5" x14ac:dyDescent="0.3">
      <c r="C4">
        <f>SUM(C1:C3)</f>
        <v>918</v>
      </c>
    </row>
    <row r="6" spans="1:5" x14ac:dyDescent="0.3">
      <c r="B6" t="s">
        <v>30</v>
      </c>
      <c r="C6">
        <f>(B3-B2)/SQRT(D2/C2+D3/C3)</f>
        <v>8.8225401089229134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9D1A-2C05-4A37-A6FB-93D8B35B6D29}">
  <dimension ref="A1:K27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6.5546875" style="3" bestFit="1" customWidth="1"/>
    <col min="8" max="8" width="8.5546875" style="3" bestFit="1" customWidth="1"/>
    <col min="9" max="9" width="3.77734375" bestFit="1" customWidth="1"/>
    <col min="11" max="11" width="4" bestFit="1" customWidth="1"/>
  </cols>
  <sheetData>
    <row r="1" spans="1:11" x14ac:dyDescent="0.3">
      <c r="A1" s="1" t="s">
        <v>27</v>
      </c>
      <c r="B1" s="2" t="s">
        <v>36</v>
      </c>
      <c r="C1" s="1" t="s">
        <v>32</v>
      </c>
      <c r="D1" s="1" t="s">
        <v>33</v>
      </c>
      <c r="E1" s="1" t="s">
        <v>34</v>
      </c>
      <c r="F1" s="1" t="s">
        <v>35</v>
      </c>
      <c r="G1" s="2" t="s">
        <v>37</v>
      </c>
      <c r="H1" s="2" t="s">
        <v>38</v>
      </c>
      <c r="I1" s="1" t="s">
        <v>31</v>
      </c>
      <c r="K1" s="1" t="s">
        <v>28</v>
      </c>
    </row>
    <row r="2" spans="1:11" x14ac:dyDescent="0.3">
      <c r="A2">
        <v>0</v>
      </c>
      <c r="B2" s="3">
        <f ca="1">AVERAGEIF(heart!$L$1:$L$919, $A2, OFFSET(heart!$A$1, 0,I2,919,1))</f>
        <v>50.551219512195125</v>
      </c>
      <c r="C2" cm="1">
        <f t="array" aca="1" ref="C2" ca="1">MEDIAN(IF(heart!$L$1:$L$919=$A2,OFFSET(heart!$A$1, 0,$I2,919,1)))</f>
        <v>51</v>
      </c>
      <c r="D2" cm="1">
        <f t="array" aca="1" ref="D2" ca="1">MODE(IF(heart!$L$1:$L$919=$A2,OFFSET(heart!$A$1, 0,$I2,919,1)))</f>
        <v>54</v>
      </c>
      <c r="E2" cm="1">
        <f t="array" aca="1" ref="E2" ca="1">MIN(IF(heart!$L$1:$L$919=$A2,OFFSET(heart!$A$1, 0,$I2,919,1)))</f>
        <v>28</v>
      </c>
      <c r="F2" cm="1">
        <f t="array" aca="1" ref="F2" ca="1">MAX(IF(heart!$L$1:$L$919=$A2,OFFSET(heart!$A$1, 0,$I2,919,1)))</f>
        <v>76</v>
      </c>
      <c r="G2" s="3" cm="1">
        <f t="array" aca="1" ref="G2" ca="1">_xlfn.STDEV.S(IF(heart!$L$1:$L$919=$A2,OFFSET(heart!$A$1, 0,$I2,919,1)))</f>
        <v>9.4449148541457717</v>
      </c>
      <c r="H2" s="3" cm="1">
        <f t="array" aca="1" ref="H2" ca="1">_xlfn.VAR.S(IF(heart!$L$1:$L$919=$A2,OFFSET(heart!$A$1, 0,$I2,919,1)))</f>
        <v>89.206416602063442</v>
      </c>
      <c r="I2">
        <v>0</v>
      </c>
      <c r="J2">
        <f ca="1">G2^2</f>
        <v>89.206416602063442</v>
      </c>
      <c r="K2">
        <f>COUNTIF(heart!$L:$L, $A2)</f>
        <v>410</v>
      </c>
    </row>
    <row r="3" spans="1:11" x14ac:dyDescent="0.3">
      <c r="A3">
        <v>1</v>
      </c>
      <c r="B3" s="3">
        <f ca="1">AVERAGEIF(heart!$L$1:$L$919, $A3, OFFSET(heart!$A$1, 0,I3,919,1))</f>
        <v>55.8996062992126</v>
      </c>
      <c r="C3" cm="1">
        <f t="array" aca="1" ref="C3" ca="1">MEDIAN(IF(heart!$L$1:$L$919=$A3,OFFSET(heart!$A$1, 0,$I3,919,1)))</f>
        <v>57</v>
      </c>
      <c r="D3" cm="1">
        <f t="array" aca="1" ref="D3" ca="1">MODE(IF(heart!$L$1:$L$919=$A3,OFFSET(heart!$A$1, 0,$I3,919,1)))</f>
        <v>58</v>
      </c>
      <c r="E3" cm="1">
        <f t="array" aca="1" ref="E3" ca="1">MIN(IF(heart!$L$1:$L$919=$A3,OFFSET(heart!$A$1, 0,$I3,919,1)))</f>
        <v>31</v>
      </c>
      <c r="F3" cm="1">
        <f t="array" aca="1" ref="F3" ca="1">MAX(IF(heart!$L$1:$L$919=$A3,OFFSET(heart!$A$1, 0,$I3,919,1)))</f>
        <v>77</v>
      </c>
      <c r="G3" s="3" cm="1">
        <f t="array" aca="1" ref="G3" ca="1">_xlfn.STDEV.S(IF(heart!$L$1:$L$919=$A3,OFFSET(heart!$A$1, 0,$I3,919,1)))</f>
        <v>8.7270555663694864</v>
      </c>
      <c r="H3" s="3" cm="1">
        <f t="array" aca="1" ref="H3" ca="1">_xlfn.VAR.S(IF(heart!$L$1:$L$919=$A3,OFFSET(heart!$A$1, 0,$I3,919,1)))</f>
        <v>76.161498858500636</v>
      </c>
      <c r="I3">
        <v>0</v>
      </c>
      <c r="J3">
        <f ca="1">G3^2</f>
        <v>76.161498858500636</v>
      </c>
      <c r="K3">
        <f>COUNTIF(heart!$L:$L, $A3)</f>
        <v>508</v>
      </c>
    </row>
    <row r="4" spans="1:11" x14ac:dyDescent="0.3">
      <c r="A4" s="1" t="s">
        <v>0</v>
      </c>
      <c r="B4" s="3">
        <f ca="1">AVERAGE(OFFSET(heart!$A$1, 0,I3,919,1))</f>
        <v>53.510893246187365</v>
      </c>
      <c r="C4">
        <f ca="1">MEDIAN(OFFSET(heart!$A$1, 0,$I4,919,1))</f>
        <v>54</v>
      </c>
      <c r="D4">
        <f ca="1">MODE(OFFSET(heart!$A$1, 0,$I4,919,1))</f>
        <v>54</v>
      </c>
      <c r="E4">
        <f ca="1">MIN(OFFSET(heart!$A$1, 0,$I4,919,1))</f>
        <v>28</v>
      </c>
      <c r="F4">
        <f ca="1">MAX(OFFSET(heart!$A$1, 0,$I4,919,1))</f>
        <v>77</v>
      </c>
      <c r="G4" s="3">
        <f ca="1">_xlfn.STDEV.S(OFFSET(heart!$A$1, 0,$I4,919,1))</f>
        <v>9.4326165067319998</v>
      </c>
      <c r="H4" s="3">
        <f ca="1">_xlfn.VAR.S(OFFSET(heart!$A$1, 0,$I4,919,1))</f>
        <v>88.974254163072999</v>
      </c>
      <c r="I4">
        <v>0</v>
      </c>
      <c r="J4">
        <f ca="1">G4^2</f>
        <v>88.974254163072999</v>
      </c>
      <c r="K4">
        <f>SUM(K1:K3)</f>
        <v>918</v>
      </c>
    </row>
    <row r="5" spans="1:11" x14ac:dyDescent="0.3">
      <c r="B5" s="3">
        <f ca="1">(B2*K2+B3*K3)/918</f>
        <v>53.510893246187365</v>
      </c>
    </row>
    <row r="6" spans="1:11" x14ac:dyDescent="0.3">
      <c r="B6" s="2"/>
      <c r="C6" s="1"/>
      <c r="D6" s="1"/>
      <c r="E6" s="1"/>
      <c r="F6" s="1"/>
      <c r="G6" s="2"/>
      <c r="H6" s="2"/>
      <c r="K6" s="1"/>
    </row>
    <row r="7" spans="1:11" x14ac:dyDescent="0.3">
      <c r="A7">
        <v>0</v>
      </c>
      <c r="B7" s="3">
        <f ca="1">AVERAGEIF(heart!$L$1:$L$919, $A7, OFFSET(heart!$A$1, 0,I7,919,1))</f>
        <v>130.18048780487806</v>
      </c>
      <c r="C7" cm="1">
        <f t="array" aca="1" ref="C7" ca="1">MEDIAN(IF(heart!$L$1:$L$919=$A7,OFFSET(heart!$A$1, 0,$I7,919,1)))</f>
        <v>130</v>
      </c>
      <c r="D7" cm="1">
        <f t="array" aca="1" ref="D7" ca="1">MODE(IF(heart!$L$1:$L$919=$A7,OFFSET(heart!$A$1, 0,$I7,919,1)))</f>
        <v>120</v>
      </c>
      <c r="E7" cm="1">
        <f t="array" aca="1" ref="E7" ca="1">MIN(IF(heart!$L$1:$L$919=$A7,OFFSET(heart!$A$1, 0,$I7,919,1)))</f>
        <v>80</v>
      </c>
      <c r="F7" cm="1">
        <f t="array" aca="1" ref="F7" ca="1">MAX(IF(heart!$L$1:$L$919=$A7,OFFSET(heart!$A$1, 0,$I7,919,1)))</f>
        <v>190</v>
      </c>
      <c r="G7" s="3" cm="1">
        <f t="array" aca="1" ref="G7" ca="1">_xlfn.STDEV.S(IF(heart!$L$1:$L$919=$A7,OFFSET(heart!$A$1, 0,$I7,919,1)))</f>
        <v>16.499584635983926</v>
      </c>
      <c r="H7" s="3" cm="1">
        <f t="array" aca="1" ref="H7" ca="1">_xlfn.VAR.S(IF(heart!$L$1:$L$919=$A7,OFFSET(heart!$A$1, 0,$I7,919,1)))</f>
        <v>272.23629315999682</v>
      </c>
      <c r="I7">
        <v>3</v>
      </c>
      <c r="J7">
        <f ca="1">G7^2</f>
        <v>272.23629315999682</v>
      </c>
      <c r="K7">
        <f>COUNTIF(heart!$L:$L, $A7)</f>
        <v>410</v>
      </c>
    </row>
    <row r="8" spans="1:11" x14ac:dyDescent="0.3">
      <c r="A8">
        <v>1</v>
      </c>
      <c r="B8" s="3">
        <f ca="1">AVERAGEIF(heart!$L$1:$L$919, $A8, OFFSET(heart!$A$1, 0,I8,919,1))</f>
        <v>134.18503937007873</v>
      </c>
      <c r="C8" cm="1">
        <f t="array" aca="1" ref="C8" ca="1">MEDIAN(IF(heart!$L$1:$L$919=$A8,OFFSET(heart!$A$1, 0,$I8,919,1)))</f>
        <v>132</v>
      </c>
      <c r="D8" cm="1">
        <f t="array" aca="1" ref="D8" ca="1">MODE(IF(heart!$L$1:$L$919=$A8,OFFSET(heart!$A$1, 0,$I8,919,1)))</f>
        <v>140</v>
      </c>
      <c r="E8" cm="1">
        <f t="array" aca="1" ref="E8" ca="1">MIN(IF(heart!$L$1:$L$919=$A8,OFFSET(heart!$A$1, 0,$I8,919,1)))</f>
        <v>0</v>
      </c>
      <c r="F8" cm="1">
        <f t="array" aca="1" ref="F8" ca="1">MAX(IF(heart!$L$1:$L$919=$A8,OFFSET(heart!$A$1, 0,$I8,919,1)))</f>
        <v>200</v>
      </c>
      <c r="G8" s="3" cm="1">
        <f t="array" aca="1" ref="G8" ca="1">_xlfn.STDEV.S(IF(heart!$L$1:$L$919=$A8,OFFSET(heart!$A$1, 0,$I8,919,1)))</f>
        <v>19.828684733555729</v>
      </c>
      <c r="H8" s="3" cm="1">
        <f t="array" aca="1" ref="H8" ca="1">_xlfn.VAR.S(IF(heart!$L$1:$L$919=$A8,OFFSET(heart!$A$1, 0,$I8,919,1)))</f>
        <v>393.17673826274597</v>
      </c>
      <c r="I8">
        <v>3</v>
      </c>
      <c r="J8">
        <f t="shared" ref="J8:J9" ca="1" si="0">G8^2</f>
        <v>393.17673826274603</v>
      </c>
      <c r="K8">
        <f>COUNTIF(heart!$L:$L, $A8)</f>
        <v>508</v>
      </c>
    </row>
    <row r="9" spans="1:11" x14ac:dyDescent="0.3">
      <c r="A9" s="1" t="s">
        <v>39</v>
      </c>
      <c r="B9" s="3">
        <f ca="1">AVERAGE(OFFSET(heart!$A$1, 0,I8,919,1))</f>
        <v>132.39651416122004</v>
      </c>
      <c r="C9">
        <f ca="1">MEDIAN(OFFSET(heart!$A$1, 0,$I9,919,1))</f>
        <v>130</v>
      </c>
      <c r="D9">
        <f ca="1">MODE(OFFSET(heart!$A$1, 0,$I9,919,1))</f>
        <v>120</v>
      </c>
      <c r="E9">
        <f ca="1">MIN(OFFSET(heart!$A$1, 0,$I9,919,1))</f>
        <v>0</v>
      </c>
      <c r="F9">
        <f ca="1">MAX(OFFSET(heart!$A$1, 0,$I9,919,1))</f>
        <v>200</v>
      </c>
      <c r="G9" s="3">
        <f ca="1">_xlfn.STDEV.S(OFFSET(heart!$A$1, 0,$I9,919,1))</f>
        <v>18.514154119907815</v>
      </c>
      <c r="H9" s="3">
        <f ca="1">_xlfn.VAR.S(OFFSET(heart!$A$1, 0,$I9,919,1))</f>
        <v>342.77390277569947</v>
      </c>
      <c r="I9">
        <v>3</v>
      </c>
      <c r="J9">
        <f t="shared" ca="1" si="0"/>
        <v>342.77390277569953</v>
      </c>
      <c r="K9">
        <f>SUM(K6:K8)</f>
        <v>918</v>
      </c>
    </row>
    <row r="10" spans="1:11" x14ac:dyDescent="0.3">
      <c r="B10" s="3">
        <f ca="1">(B7*K7+B8*K8)/918</f>
        <v>132.39651416122004</v>
      </c>
    </row>
    <row r="11" spans="1:11" x14ac:dyDescent="0.3">
      <c r="K11" t="s">
        <v>28</v>
      </c>
    </row>
    <row r="12" spans="1:11" x14ac:dyDescent="0.3">
      <c r="A12">
        <v>0</v>
      </c>
      <c r="B12" s="3">
        <f ca="1">AVERAGEIF(heart!$L$1:$L$919, $A12, OFFSET(heart!$A$1, 0,I12,919,1))</f>
        <v>227.1219512195122</v>
      </c>
      <c r="C12" cm="1">
        <f t="array" aca="1" ref="C12" ca="1">MEDIAN(IF(heart!$L$1:$L$919=$A12,OFFSET(heart!$A$1, 0,$I12,919,1)))</f>
        <v>227</v>
      </c>
      <c r="D12" cm="1">
        <f t="array" aca="1" ref="D12" ca="1">MODE(IF(heart!$L$1:$L$919=$A12,OFFSET(heart!$A$1, 0,$I12,919,1)))</f>
        <v>0</v>
      </c>
      <c r="E12" cm="1">
        <f t="array" aca="1" ref="E12" ca="1">MIN(IF(heart!$L$1:$L$919=$A12,OFFSET(heart!$A$1, 0,$I12,919,1)))</f>
        <v>0</v>
      </c>
      <c r="F12" cm="1">
        <f t="array" aca="1" ref="F12" ca="1">MAX(IF(heart!$L$1:$L$919=$A12,OFFSET(heart!$A$1, 0,$I12,919,1)))</f>
        <v>564</v>
      </c>
      <c r="G12" s="3" cm="1">
        <f t="array" aca="1" ref="G12" ca="1">_xlfn.STDEV.S(IF(heart!$L$1:$L$919=$A12,OFFSET(heart!$A$1, 0,$I12,919,1)))</f>
        <v>74.634658703594368</v>
      </c>
      <c r="H12" s="3" cm="1">
        <f t="array" aca="1" ref="H12" ca="1">_xlfn.VAR.S(IF(heart!$L$1:$L$919=$A12,OFFSET(heart!$A$1, 0,$I12,919,1)))</f>
        <v>5570.3322798020154</v>
      </c>
      <c r="I12">
        <v>4</v>
      </c>
      <c r="K12">
        <f>COUNTIF(heart!$L:$L, $A12)</f>
        <v>410</v>
      </c>
    </row>
    <row r="13" spans="1:11" x14ac:dyDescent="0.3">
      <c r="A13">
        <v>1</v>
      </c>
      <c r="B13" s="3">
        <f ca="1">AVERAGEIF(heart!$L$1:$L$919, $A13, OFFSET(heart!$A$1, 0,I13,919,1))</f>
        <v>175.94094488188978</v>
      </c>
      <c r="C13" cm="1">
        <f t="array" aca="1" ref="C13" ca="1">MEDIAN(IF(heart!$L$1:$L$919=$A13,OFFSET(heart!$A$1, 0,$I13,919,1)))</f>
        <v>217</v>
      </c>
      <c r="D13" cm="1">
        <f t="array" aca="1" ref="D13" ca="1">MODE(IF(heart!$L$1:$L$919=$A13,OFFSET(heart!$A$1, 0,$I13,919,1)))</f>
        <v>0</v>
      </c>
      <c r="E13" cm="1">
        <f t="array" aca="1" ref="E13" ca="1">MIN(IF(heart!$L$1:$L$919=$A13,OFFSET(heart!$A$1, 0,$I13,919,1)))</f>
        <v>0</v>
      </c>
      <c r="F13" cm="1">
        <f t="array" aca="1" ref="F13" ca="1">MAX(IF(heart!$L$1:$L$919=$A13,OFFSET(heart!$A$1, 0,$I13,919,1)))</f>
        <v>603</v>
      </c>
      <c r="G13" s="3" cm="1">
        <f t="array" aca="1" ref="G13" ca="1">_xlfn.STDEV.S(IF(heart!$L$1:$L$919=$A13,OFFSET(heart!$A$1, 0,$I13,919,1)))</f>
        <v>126.39139788865941</v>
      </c>
      <c r="H13" s="3" cm="1">
        <f t="array" aca="1" ref="H13" ca="1">_xlfn.VAR.S(IF(heart!$L$1:$L$919=$A13,OFFSET(heart!$A$1, 0,$I13,919,1)))</f>
        <v>15974.785460249419</v>
      </c>
      <c r="I13">
        <v>4</v>
      </c>
      <c r="K13">
        <f>COUNTIF(heart!$L:$L, $A13)</f>
        <v>508</v>
      </c>
    </row>
    <row r="14" spans="1:11" x14ac:dyDescent="0.3">
      <c r="A14" s="1" t="s">
        <v>4</v>
      </c>
      <c r="B14" s="3">
        <f ca="1">AVERAGE(OFFSET(heart!$A$1, 0,I13,919,1))</f>
        <v>198.7995642701525</v>
      </c>
      <c r="C14">
        <f ca="1">MEDIAN(OFFSET(heart!$A$1, 0,$I14,919,1))</f>
        <v>223</v>
      </c>
      <c r="D14">
        <f ca="1">MODE(OFFSET(heart!$A$1, 0,$I14,919,1))</f>
        <v>0</v>
      </c>
      <c r="E14">
        <f ca="1">MIN(OFFSET(heart!$A$1, 0,$I14,919,1))</f>
        <v>0</v>
      </c>
      <c r="F14">
        <f ca="1">MAX(OFFSET(heart!$A$1, 0,$I14,919,1))</f>
        <v>603</v>
      </c>
      <c r="G14" s="3">
        <f ca="1">_xlfn.STDEV.S(OFFSET(heart!$A$1, 0,$I14,919,1))</f>
        <v>109.38414455220348</v>
      </c>
      <c r="H14" s="3">
        <f ca="1">_xlfn.VAR.S(OFFSET(heart!$A$1, 0,$I14,919,1))</f>
        <v>11964.891079417346</v>
      </c>
      <c r="I14">
        <v>4</v>
      </c>
      <c r="K14">
        <f>SUM(K11:K13)</f>
        <v>918</v>
      </c>
    </row>
    <row r="15" spans="1:11" x14ac:dyDescent="0.3">
      <c r="B15" s="3">
        <f ca="1">(B12*K12+B13*K13)/918</f>
        <v>198.7995642701525</v>
      </c>
    </row>
    <row r="17" spans="1:11" x14ac:dyDescent="0.3">
      <c r="K17" t="s">
        <v>28</v>
      </c>
    </row>
    <row r="18" spans="1:11" x14ac:dyDescent="0.3">
      <c r="A18">
        <v>0</v>
      </c>
      <c r="B18" s="3">
        <f ca="1">AVERAGEIF(heart!$L$1:$L$919, $A18, OFFSET(heart!$A$1, 0,I18,919,1))</f>
        <v>148.15121951219513</v>
      </c>
      <c r="C18" cm="1">
        <f t="array" aca="1" ref="C18" ca="1">MEDIAN(IF(heart!$L$1:$L$919=$A18,OFFSET(heart!$A$1, 0,$I18,919,1)))</f>
        <v>150</v>
      </c>
      <c r="D18" cm="1">
        <f t="array" aca="1" ref="D18" ca="1">MODE(IF(heart!$L$1:$L$919=$A18,OFFSET(heart!$A$1, 0,$I18,919,1)))</f>
        <v>150</v>
      </c>
      <c r="E18" cm="1">
        <f t="array" aca="1" ref="E18" ca="1">MIN(IF(heart!$L$1:$L$919=$A18,OFFSET(heart!$A$1, 0,$I18,919,1)))</f>
        <v>69</v>
      </c>
      <c r="F18" cm="1">
        <f t="array" aca="1" ref="F18" ca="1">MAX(IF(heart!$L$1:$L$919=$A18,OFFSET(heart!$A$1, 0,$I18,919,1)))</f>
        <v>202</v>
      </c>
      <c r="G18" s="3" cm="1">
        <f t="array" aca="1" ref="G18" ca="1">_xlfn.STDEV.S(IF(heart!$L$1:$L$919=$A18,OFFSET(heart!$A$1, 0,$I18,919,1)))</f>
        <v>23.288066578484418</v>
      </c>
      <c r="H18" s="3" cm="1">
        <f t="array" aca="1" ref="H18" ca="1">_xlfn.VAR.S(IF(heart!$L$1:$L$919=$A18,OFFSET(heart!$A$1, 0,$I18,919,1)))</f>
        <v>542.33404496392291</v>
      </c>
      <c r="I18">
        <v>7</v>
      </c>
      <c r="K18">
        <f>COUNTIF(heart!$L:$L, $A18)</f>
        <v>410</v>
      </c>
    </row>
    <row r="19" spans="1:11" x14ac:dyDescent="0.3">
      <c r="A19">
        <v>1</v>
      </c>
      <c r="B19" s="3">
        <f ca="1">AVERAGEIF(heart!$L$1:$L$919, $A19, OFFSET(heart!$A$1, 0,I19,919,1))</f>
        <v>127.65551181102362</v>
      </c>
      <c r="C19" cm="1">
        <f t="array" aca="1" ref="C19" ca="1">MEDIAN(IF(heart!$L$1:$L$919=$A19,OFFSET(heart!$A$1, 0,$I19,919,1)))</f>
        <v>126</v>
      </c>
      <c r="D19" cm="1">
        <f t="array" aca="1" ref="D19" ca="1">MODE(IF(heart!$L$1:$L$919=$A19,OFFSET(heart!$A$1, 0,$I19,919,1)))</f>
        <v>120</v>
      </c>
      <c r="E19" cm="1">
        <f t="array" aca="1" ref="E19" ca="1">MIN(IF(heart!$L$1:$L$919=$A19,OFFSET(heart!$A$1, 0,$I19,919,1)))</f>
        <v>60</v>
      </c>
      <c r="F19" cm="1">
        <f t="array" aca="1" ref="F19" ca="1">MAX(IF(heart!$L$1:$L$919=$A19,OFFSET(heart!$A$1, 0,$I19,919,1)))</f>
        <v>195</v>
      </c>
      <c r="G19" s="3" cm="1">
        <f t="array" aca="1" ref="G19" ca="1">_xlfn.STDEV.S(IF(heart!$L$1:$L$919=$A19,OFFSET(heart!$A$1, 0,$I19,919,1)))</f>
        <v>23.386922733963043</v>
      </c>
      <c r="H19" s="3" cm="1">
        <f t="array" aca="1" ref="H19" ca="1">_xlfn.VAR.S(IF(heart!$L$1:$L$919=$A19,OFFSET(heart!$A$1, 0,$I19,919,1)))</f>
        <v>546.94815496435751</v>
      </c>
      <c r="I19">
        <v>7</v>
      </c>
      <c r="K19">
        <f>COUNTIF(heart!$L:$L, $A19)</f>
        <v>508</v>
      </c>
    </row>
    <row r="20" spans="1:11" x14ac:dyDescent="0.3">
      <c r="A20" s="1" t="s">
        <v>40</v>
      </c>
      <c r="B20" s="3">
        <f ca="1">AVERAGE(OFFSET(heart!$A$1, 0,I19,919,1))</f>
        <v>136.80936819172112</v>
      </c>
      <c r="C20">
        <f ca="1">MEDIAN(OFFSET(heart!$A$1, 0,$I20,919,1))</f>
        <v>138</v>
      </c>
      <c r="D20">
        <f ca="1">MODE(OFFSET(heart!$A$1, 0,$I20,919,1))</f>
        <v>150</v>
      </c>
      <c r="E20">
        <f ca="1">MIN(OFFSET(heart!$A$1, 0,$I20,919,1))</f>
        <v>60</v>
      </c>
      <c r="F20">
        <f ca="1">MAX(OFFSET(heart!$A$1, 0,$I20,919,1))</f>
        <v>202</v>
      </c>
      <c r="G20" s="3">
        <f ca="1">_xlfn.STDEV.S(OFFSET(heart!$A$1, 0,$I20,919,1))</f>
        <v>25.460334138250307</v>
      </c>
      <c r="H20" s="3">
        <f ca="1">_xlfn.VAR.S(OFFSET(heart!$A$1, 0,$I20,919,1))</f>
        <v>648.228614431354</v>
      </c>
      <c r="I20">
        <v>7</v>
      </c>
      <c r="K20">
        <f>SUM(K17:K19)</f>
        <v>918</v>
      </c>
    </row>
    <row r="21" spans="1:11" x14ac:dyDescent="0.3">
      <c r="B21" s="3">
        <f ca="1">(B18*K18+B19*K19)/918</f>
        <v>136.80936819172112</v>
      </c>
    </row>
    <row r="23" spans="1:11" x14ac:dyDescent="0.3">
      <c r="K23" t="s">
        <v>28</v>
      </c>
    </row>
    <row r="24" spans="1:11" x14ac:dyDescent="0.3">
      <c r="A24">
        <v>0</v>
      </c>
      <c r="B24" s="3">
        <f ca="1">AVERAGEIF(heart!$L$1:$L$919, $A24, OFFSET(heart!$A$1, 0,I24,919,1))</f>
        <v>0.40804878048780474</v>
      </c>
      <c r="C24" cm="1">
        <f t="array" aca="1" ref="C24" ca="1">MEDIAN(IF(heart!$L$1:$L$919=$A24,OFFSET(heart!$A$1, 0,$I24,919,1)))</f>
        <v>0</v>
      </c>
      <c r="D24" cm="1">
        <f t="array" aca="1" ref="D24" ca="1">MODE(IF(heart!$L$1:$L$919=$A24,OFFSET(heart!$A$1, 0,$I24,919,1)))</f>
        <v>0</v>
      </c>
      <c r="E24" cm="1">
        <f t="array" aca="1" ref="E24" ca="1">MIN(IF(heart!$L$1:$L$919=$A24,OFFSET(heart!$A$1, 0,$I24,919,1)))</f>
        <v>-1.1000000000000001</v>
      </c>
      <c r="F24" cm="1">
        <f t="array" aca="1" ref="F24" ca="1">MAX(IF(heart!$L$1:$L$919=$A24,OFFSET(heart!$A$1, 0,$I24,919,1)))</f>
        <v>4.2</v>
      </c>
      <c r="G24" s="3" cm="1">
        <f t="array" aca="1" ref="G24" ca="1">_xlfn.STDEV.S(IF(heart!$L$1:$L$919=$A24,OFFSET(heart!$A$1, 0,$I24,919,1)))</f>
        <v>0.69970905414381523</v>
      </c>
      <c r="H24" s="3" cm="1">
        <f t="array" aca="1" ref="H24" ca="1">_xlfn.VAR.S(IF(heart!$L$1:$L$919=$A24,OFFSET(heart!$A$1, 0,$I24,919,1)))</f>
        <v>0.48959276045083255</v>
      </c>
      <c r="I24">
        <v>9</v>
      </c>
      <c r="K24">
        <f>COUNTIF(heart!$L:$L, $A24)</f>
        <v>410</v>
      </c>
    </row>
    <row r="25" spans="1:11" x14ac:dyDescent="0.3">
      <c r="A25">
        <v>1</v>
      </c>
      <c r="B25" s="3">
        <f ca="1">AVERAGEIF(heart!$L$1:$L$919, $A25, OFFSET(heart!$A$1, 0,I25,919,1))</f>
        <v>1.2742125984251971</v>
      </c>
      <c r="C25" cm="1">
        <f t="array" aca="1" ref="C25" ca="1">MEDIAN(IF(heart!$L$1:$L$919=$A25,OFFSET(heart!$A$1, 0,$I25,919,1)))</f>
        <v>1.2</v>
      </c>
      <c r="D25" cm="1">
        <f t="array" aca="1" ref="D25" ca="1">MODE(IF(heart!$L$1:$L$919=$A25,OFFSET(heart!$A$1, 0,$I25,919,1)))</f>
        <v>0</v>
      </c>
      <c r="E25" cm="1">
        <f t="array" aca="1" ref="E25" ca="1">MIN(IF(heart!$L$1:$L$919=$A25,OFFSET(heart!$A$1, 0,$I25,919,1)))</f>
        <v>-2.6</v>
      </c>
      <c r="F25" cm="1">
        <f t="array" aca="1" ref="F25" ca="1">MAX(IF(heart!$L$1:$L$919=$A25,OFFSET(heart!$A$1, 0,$I25,919,1)))</f>
        <v>6.2</v>
      </c>
      <c r="G25" s="3" cm="1">
        <f t="array" aca="1" ref="G25" ca="1">_xlfn.STDEV.S(IF(heart!$L$1:$L$919=$A25,OFFSET(heart!$A$1, 0,$I25,919,1)))</f>
        <v>1.1518719735587626</v>
      </c>
      <c r="H25" s="3" cm="1">
        <f t="array" aca="1" ref="H25" ca="1">_xlfn.VAR.S(IF(heart!$L$1:$L$919=$A25,OFFSET(heart!$A$1, 0,$I25,919,1)))</f>
        <v>1.3268090434701585</v>
      </c>
      <c r="I25">
        <v>9</v>
      </c>
      <c r="K25">
        <f>COUNTIF(heart!$L:$L, $A25)</f>
        <v>508</v>
      </c>
    </row>
    <row r="26" spans="1:11" x14ac:dyDescent="0.3">
      <c r="A26" s="1" t="s">
        <v>41</v>
      </c>
      <c r="B26" s="3">
        <f ca="1">AVERAGE(OFFSET(heart!$A$1, 0,I25,919,1))</f>
        <v>0.88736383442265809</v>
      </c>
      <c r="C26">
        <f ca="1">MEDIAN(OFFSET(heart!$A$1, 0,$I26,919,1))</f>
        <v>0.6</v>
      </c>
      <c r="D26">
        <f ca="1">MODE(OFFSET(heart!$A$1, 0,$I26,919,1))</f>
        <v>0</v>
      </c>
      <c r="E26">
        <f ca="1">MIN(OFFSET(heart!$A$1, 0,$I26,919,1))</f>
        <v>-2.6</v>
      </c>
      <c r="F26">
        <f ca="1">MAX(OFFSET(heart!$A$1, 0,$I26,919,1))</f>
        <v>6.2</v>
      </c>
      <c r="G26" s="3">
        <f ca="1">_xlfn.STDEV.S(OFFSET(heart!$A$1, 0,$I26,919,1))</f>
        <v>1.0665701510493255</v>
      </c>
      <c r="H26" s="3">
        <f ca="1">_xlfn.VAR.S(OFFSET(heart!$A$1, 0,$I26,919,1))</f>
        <v>1.1375718871093812</v>
      </c>
      <c r="I26">
        <v>9</v>
      </c>
      <c r="K26">
        <f>SUM(K23:K25)</f>
        <v>918</v>
      </c>
    </row>
    <row r="27" spans="1:11" x14ac:dyDescent="0.3">
      <c r="B27" s="3">
        <f ca="1">(B24*K24+B25*K25)/918</f>
        <v>0.88736383442265798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0CBD-043F-467B-80A9-5B95F4C2D78E}">
  <dimension ref="A1:I34"/>
  <sheetViews>
    <sheetView workbookViewId="0">
      <selection activeCell="E14" sqref="E14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4" bestFit="1" customWidth="1"/>
    <col min="8" max="8" width="8.5546875" style="3" bestFit="1" customWidth="1"/>
    <col min="9" max="9" width="3.77734375" bestFit="1" customWidth="1"/>
  </cols>
  <sheetData>
    <row r="1" spans="1:9" x14ac:dyDescent="0.3">
      <c r="A1" s="1" t="s">
        <v>27</v>
      </c>
      <c r="B1" t="str" cm="1">
        <f t="array" aca="1" ref="B1:C1" ca="1">TRANSPOSE(_xlfn.UNIQUE(OFFSET(heart!$A$1, 1,$I1,918,1)))</f>
        <v>M</v>
      </c>
      <c r="C1" t="str">
        <f ca="1"/>
        <v>F</v>
      </c>
      <c r="G1" s="1" t="s">
        <v>28</v>
      </c>
      <c r="I1">
        <v>1</v>
      </c>
    </row>
    <row r="2" spans="1:9" x14ac:dyDescent="0.3">
      <c r="A2">
        <v>0</v>
      </c>
      <c r="B2" cm="1">
        <f t="array" aca="1" ref="B2" ca="1">SUM(IF(IF(heart!$L$1:$L$919=$A2,OFFSET(heart!$A$1, 0,$I2,919,1))=B1,1,0))</f>
        <v>267</v>
      </c>
      <c r="C2" cm="1">
        <f t="array" aca="1" ref="C2" ca="1">SUM(IF(IF(heart!$L$1:$L$919=$A2,OFFSET(heart!$A$1, 0,$I2,919,1))=C1,1,0))</f>
        <v>143</v>
      </c>
      <c r="G2">
        <f>COUNTIF(heart!$L:$L, $A2)</f>
        <v>410</v>
      </c>
      <c r="I2">
        <f>I1</f>
        <v>1</v>
      </c>
    </row>
    <row r="3" spans="1:9" x14ac:dyDescent="0.3">
      <c r="A3">
        <v>1</v>
      </c>
      <c r="B3" cm="1">
        <f t="array" aca="1" ref="B3" ca="1">SUM(IF(IF(heart!$L$1:$L$919=$A3,OFFSET(heart!$A$1, 0,$I3,919,1))=B1,1,0))</f>
        <v>458</v>
      </c>
      <c r="C3" cm="1">
        <f t="array" aca="1" ref="C3" ca="1">SUM(IF(IF(heart!$L$1:$L$919=$A3,OFFSET(heart!$A$1, 0,$I3,919,1))=C1,1,0))</f>
        <v>50</v>
      </c>
      <c r="G3">
        <f>COUNTIF(heart!$L:$L, $A3)</f>
        <v>508</v>
      </c>
      <c r="I3">
        <f>I2</f>
        <v>1</v>
      </c>
    </row>
    <row r="4" spans="1:9" x14ac:dyDescent="0.3">
      <c r="A4" s="1" t="s">
        <v>1</v>
      </c>
      <c r="B4">
        <f t="shared" ref="B4:C4" ca="1" si="0">SUM(B1:B3)</f>
        <v>725</v>
      </c>
      <c r="C4">
        <f t="shared" ca="1" si="0"/>
        <v>193</v>
      </c>
      <c r="G4">
        <f>SUM(G1:G3)</f>
        <v>918</v>
      </c>
    </row>
    <row r="6" spans="1:9" x14ac:dyDescent="0.3">
      <c r="A6" s="1" t="s">
        <v>27</v>
      </c>
      <c r="B6" t="str" cm="1">
        <f t="array" aca="1" ref="B6:E6" ca="1">TRANSPOSE(_xlfn.UNIQUE(OFFSET(heart!$A$1, 1,$I6,918,1)))</f>
        <v>ATA</v>
      </c>
      <c r="C6" t="str">
        <f ca="1"/>
        <v>NAP</v>
      </c>
      <c r="D6" t="str">
        <f ca="1"/>
        <v>ASY</v>
      </c>
      <c r="E6" t="str">
        <f ca="1"/>
        <v>TA</v>
      </c>
      <c r="G6" s="1" t="s">
        <v>28</v>
      </c>
      <c r="I6">
        <v>2</v>
      </c>
    </row>
    <row r="7" spans="1:9" x14ac:dyDescent="0.3">
      <c r="A7">
        <v>0</v>
      </c>
      <c r="B7" cm="1">
        <f t="array" aca="1" ref="B7" ca="1">SUM(IF(IF(heart!$L$1:$L$919=$A7,OFFSET(heart!$A$1, 0,$I7,919,1))=B6,1,0))</f>
        <v>149</v>
      </c>
      <c r="C7" cm="1">
        <f t="array" aca="1" ref="C7" ca="1">SUM(IF(IF(heart!$L$1:$L$919=$A7,OFFSET(heart!$A$1, 0,$I7,919,1))=C6,1,0))</f>
        <v>131</v>
      </c>
      <c r="D7" cm="1">
        <f t="array" aca="1" ref="D7" ca="1">SUM(IF(IF(heart!$L$1:$L$919=$A7,OFFSET(heart!$A$1, 0,$I7,919,1))=D6,1,0))</f>
        <v>104</v>
      </c>
      <c r="E7" cm="1">
        <f t="array" aca="1" ref="E7" ca="1">SUM(IF(IF(heart!$L$1:$L$919=$A7,OFFSET(heart!$A$1, 0,$I7,919,1))=E6,1,0))</f>
        <v>26</v>
      </c>
      <c r="G7">
        <f>COUNTIF(heart!$L:$L, $A7)</f>
        <v>410</v>
      </c>
      <c r="I7">
        <f>I6</f>
        <v>2</v>
      </c>
    </row>
    <row r="8" spans="1:9" x14ac:dyDescent="0.3">
      <c r="A8">
        <v>1</v>
      </c>
      <c r="B8" cm="1">
        <f t="array" aca="1" ref="B8" ca="1">SUM(IF(IF(heart!$L$1:$L$919=$A8,OFFSET(heart!$A$1, 0,$I8,919,1))=B6,1,0))</f>
        <v>24</v>
      </c>
      <c r="C8" cm="1">
        <f t="array" aca="1" ref="C8" ca="1">SUM(IF(IF(heart!$L$1:$L$919=$A8,OFFSET(heart!$A$1, 0,$I8,919,1))=C6,1,0))</f>
        <v>72</v>
      </c>
      <c r="D8" cm="1">
        <f t="array" aca="1" ref="D8" ca="1">SUM(IF(IF(heart!$L$1:$L$919=$A8,OFFSET(heart!$A$1, 0,$I8,919,1))=D6,1,0))</f>
        <v>392</v>
      </c>
      <c r="E8" cm="1">
        <f t="array" aca="1" ref="E8" ca="1">SUM(IF(IF(heart!$L$1:$L$919=$A8,OFFSET(heart!$A$1, 0,$I8,919,1))=E6,1,0))</f>
        <v>20</v>
      </c>
      <c r="G8">
        <f>COUNTIF(heart!$L:$L, $A8)</f>
        <v>508</v>
      </c>
      <c r="I8">
        <f>I7</f>
        <v>2</v>
      </c>
    </row>
    <row r="9" spans="1:9" x14ac:dyDescent="0.3">
      <c r="A9" s="1" t="s">
        <v>42</v>
      </c>
      <c r="B9">
        <f t="shared" ref="B9:E9" ca="1" si="1">SUM(B6:B8)</f>
        <v>173</v>
      </c>
      <c r="C9">
        <f t="shared" ca="1" si="1"/>
        <v>203</v>
      </c>
      <c r="D9">
        <f t="shared" ca="1" si="1"/>
        <v>496</v>
      </c>
      <c r="E9">
        <f t="shared" ca="1" si="1"/>
        <v>46</v>
      </c>
      <c r="G9">
        <f>SUM(G6:G8)</f>
        <v>918</v>
      </c>
    </row>
    <row r="11" spans="1:9" x14ac:dyDescent="0.3">
      <c r="A11" s="1" t="s">
        <v>27</v>
      </c>
      <c r="B11" cm="1">
        <f t="array" aca="1" ref="B11:C11" ca="1">TRANSPOSE(_xlfn.UNIQUE(OFFSET(heart!$A$1, 1,$I11,918,1)))</f>
        <v>0</v>
      </c>
      <c r="C11">
        <f ca="1"/>
        <v>1</v>
      </c>
      <c r="G11" s="1" t="s">
        <v>28</v>
      </c>
      <c r="I11">
        <v>5</v>
      </c>
    </row>
    <row r="12" spans="1:9" x14ac:dyDescent="0.3">
      <c r="A12">
        <v>0</v>
      </c>
      <c r="B12" cm="1">
        <f t="array" aca="1" ref="B12" ca="1">SUM(IF(IF(heart!$L$1:$L$919=$A12,OFFSET(heart!$A$1, 0,$I12,919,1))=B11,1,0))</f>
        <v>366</v>
      </c>
      <c r="C12" cm="1">
        <f t="array" aca="1" ref="C12" ca="1">SUM(IF(IF(heart!$L$1:$L$919=$A12,OFFSET(heart!$A$1, 0,$I12,919,1))=C11,1,0))</f>
        <v>44</v>
      </c>
      <c r="G12">
        <f>COUNTIF(heart!$L:$L, $A12)</f>
        <v>410</v>
      </c>
      <c r="I12">
        <f>I11</f>
        <v>5</v>
      </c>
    </row>
    <row r="13" spans="1:9" x14ac:dyDescent="0.3">
      <c r="A13">
        <v>1</v>
      </c>
      <c r="B13" cm="1">
        <f t="array" aca="1" ref="B13" ca="1">SUM(IF(IF(heart!$L$1:$L$919=$A13,OFFSET(heart!$A$1, 0,$I13,919,1))=B11,1,0))</f>
        <v>338</v>
      </c>
      <c r="C13" cm="1">
        <f t="array" aca="1" ref="C13" ca="1">SUM(IF(IF(heart!$L$1:$L$919=$A13,OFFSET(heart!$A$1, 0,$I13,919,1))=C11,1,0))</f>
        <v>170</v>
      </c>
      <c r="G13">
        <f>COUNTIF(heart!$L:$L, $A13)</f>
        <v>508</v>
      </c>
      <c r="I13">
        <f>I12</f>
        <v>5</v>
      </c>
    </row>
    <row r="14" spans="1:9" x14ac:dyDescent="0.3">
      <c r="A14" s="1" t="s">
        <v>43</v>
      </c>
      <c r="B14">
        <f t="shared" ref="B14:C14" ca="1" si="2">SUM(B11:B13)</f>
        <v>704</v>
      </c>
      <c r="C14">
        <f t="shared" ca="1" si="2"/>
        <v>215</v>
      </c>
      <c r="G14">
        <f>SUM(G11:G13)</f>
        <v>918</v>
      </c>
    </row>
    <row r="16" spans="1:9" x14ac:dyDescent="0.3">
      <c r="A16" s="1" t="s">
        <v>27</v>
      </c>
      <c r="B16" t="str" cm="1">
        <f t="array" aca="1" ref="B16:D16" ca="1">TRANSPOSE(_xlfn.UNIQUE(OFFSET(heart!$A$1, 1,$I16,918,1)))</f>
        <v>Normal</v>
      </c>
      <c r="C16" t="str">
        <f ca="1"/>
        <v>ST</v>
      </c>
      <c r="D16" t="str">
        <f ca="1"/>
        <v>LVH</v>
      </c>
      <c r="G16" s="1" t="s">
        <v>28</v>
      </c>
      <c r="I16">
        <v>6</v>
      </c>
    </row>
    <row r="17" spans="1:9" x14ac:dyDescent="0.3">
      <c r="A17">
        <v>0</v>
      </c>
      <c r="B17" cm="1">
        <f t="array" aca="1" ref="B17" ca="1">SUM(IF(IF(heart!$L$1:$L$919=$A17,OFFSET(heart!$A$1, 0,$I17,919,1))=B16,1,0))</f>
        <v>267</v>
      </c>
      <c r="C17" cm="1">
        <f t="array" aca="1" ref="C17" ca="1">SUM(IF(IF(heart!$L$1:$L$919=$A17,OFFSET(heart!$A$1, 0,$I17,919,1))=C16,1,0))</f>
        <v>61</v>
      </c>
      <c r="D17" cm="1">
        <f t="array" aca="1" ref="D17" ca="1">SUM(IF(IF(heart!$L$1:$L$919=$A17,OFFSET(heart!$A$1, 0,$I17,919,1))=D16,1,0))</f>
        <v>82</v>
      </c>
      <c r="G17">
        <f>COUNTIF(heart!$L:$L, $A17)</f>
        <v>410</v>
      </c>
      <c r="I17">
        <f>I16</f>
        <v>6</v>
      </c>
    </row>
    <row r="18" spans="1:9" x14ac:dyDescent="0.3">
      <c r="A18">
        <v>1</v>
      </c>
      <c r="B18" cm="1">
        <f t="array" aca="1" ref="B18" ca="1">SUM(IF(IF(heart!$L$1:$L$919=$A18,OFFSET(heart!$A$1, 0,$I18,919,1))=B16,1,0))</f>
        <v>285</v>
      </c>
      <c r="C18" cm="1">
        <f t="array" aca="1" ref="C18" ca="1">SUM(IF(IF(heart!$L$1:$L$919=$A18,OFFSET(heart!$A$1, 0,$I18,919,1))=C16,1,0))</f>
        <v>117</v>
      </c>
      <c r="D18" cm="1">
        <f t="array" aca="1" ref="D18" ca="1">SUM(IF(IF(heart!$L$1:$L$919=$A18,OFFSET(heart!$A$1, 0,$I18,919,1))=D16,1,0))</f>
        <v>106</v>
      </c>
      <c r="G18">
        <f>COUNTIF(heart!$L:$L, $A18)</f>
        <v>508</v>
      </c>
      <c r="I18">
        <f>I17</f>
        <v>6</v>
      </c>
    </row>
    <row r="19" spans="1:9" x14ac:dyDescent="0.3">
      <c r="A19" s="1" t="s">
        <v>44</v>
      </c>
      <c r="B19">
        <f t="shared" ref="B19:D19" ca="1" si="3">SUM(B16:B18)</f>
        <v>552</v>
      </c>
      <c r="C19">
        <f t="shared" ca="1" si="3"/>
        <v>178</v>
      </c>
      <c r="D19">
        <f t="shared" ca="1" si="3"/>
        <v>188</v>
      </c>
      <c r="G19">
        <f>SUM(G16:G18)</f>
        <v>918</v>
      </c>
    </row>
    <row r="20" spans="1:9" x14ac:dyDescent="0.3">
      <c r="A20" s="1"/>
    </row>
    <row r="21" spans="1:9" x14ac:dyDescent="0.3">
      <c r="A21" s="1" t="s">
        <v>27</v>
      </c>
      <c r="B21" t="str" cm="1">
        <f t="array" aca="1" ref="B21:C21" ca="1">TRANSPOSE(_xlfn.UNIQUE(OFFSET(heart!$A$1, 1,$I21,918,1)))</f>
        <v>N</v>
      </c>
      <c r="C21" t="str">
        <f ca="1"/>
        <v>Y</v>
      </c>
      <c r="G21" s="1" t="s">
        <v>28</v>
      </c>
      <c r="I21">
        <v>8</v>
      </c>
    </row>
    <row r="22" spans="1:9" x14ac:dyDescent="0.3">
      <c r="A22">
        <v>0</v>
      </c>
      <c r="B22" cm="1">
        <f t="array" aca="1" ref="B22" ca="1">SUM(IF(IF(heart!$L$1:$L$919=$A22,OFFSET(heart!$A$1, 0,$I22,919,1))=B21,1,0))</f>
        <v>355</v>
      </c>
      <c r="C22" cm="1">
        <f t="array" aca="1" ref="C22" ca="1">SUM(IF(IF(heart!$L$1:$L$919=$A22,OFFSET(heart!$A$1, 0,$I22,919,1))=C21,1,0))</f>
        <v>55</v>
      </c>
      <c r="G22">
        <f>COUNTIF(heart!$L:$L, $A22)</f>
        <v>410</v>
      </c>
      <c r="I22">
        <f>I21</f>
        <v>8</v>
      </c>
    </row>
    <row r="23" spans="1:9" x14ac:dyDescent="0.3">
      <c r="A23">
        <v>1</v>
      </c>
      <c r="B23" cm="1">
        <f t="array" aca="1" ref="B23" ca="1">SUM(IF(IF(heart!$L$1:$L$919=$A23,OFFSET(heart!$A$1, 0,$I23,919,1))=B21,1,0))</f>
        <v>192</v>
      </c>
      <c r="C23" cm="1">
        <f t="array" aca="1" ref="C23" ca="1">SUM(IF(IF(heart!$L$1:$L$919=$A23,OFFSET(heart!$A$1, 0,$I23,919,1))=C21,1,0))</f>
        <v>316</v>
      </c>
      <c r="G23">
        <f>COUNTIF(heart!$L:$L, $A23)</f>
        <v>508</v>
      </c>
      <c r="I23">
        <f>I22</f>
        <v>8</v>
      </c>
    </row>
    <row r="24" spans="1:9" x14ac:dyDescent="0.3">
      <c r="A24" s="1" t="s">
        <v>45</v>
      </c>
      <c r="B24">
        <f t="shared" ref="B24:C24" ca="1" si="4">SUM(B21:B23)</f>
        <v>547</v>
      </c>
      <c r="C24">
        <f t="shared" ca="1" si="4"/>
        <v>371</v>
      </c>
      <c r="G24">
        <f>SUM(G21:G23)</f>
        <v>918</v>
      </c>
    </row>
    <row r="26" spans="1:9" x14ac:dyDescent="0.3">
      <c r="A26" s="1" t="s">
        <v>27</v>
      </c>
      <c r="B26" t="str" cm="1">
        <f t="array" aca="1" ref="B26:D26" ca="1">TRANSPOSE(_xlfn.UNIQUE(OFFSET(heart!$A$1, 1,$I26,918,1)))</f>
        <v>Up</v>
      </c>
      <c r="C26" t="str">
        <f ca="1"/>
        <v>Flat</v>
      </c>
      <c r="D26" t="str">
        <f ca="1"/>
        <v>Down</v>
      </c>
      <c r="G26" s="1" t="s">
        <v>28</v>
      </c>
      <c r="I26">
        <v>10</v>
      </c>
    </row>
    <row r="27" spans="1:9" x14ac:dyDescent="0.3">
      <c r="A27">
        <v>0</v>
      </c>
      <c r="B27" cm="1">
        <f t="array" aca="1" ref="B27" ca="1">SUM(IF(IF(heart!$L$1:$L$919=$A27,OFFSET(heart!$A$1, 0,$I27,919,1))=B26,1,0))</f>
        <v>317</v>
      </c>
      <c r="C27" cm="1">
        <f t="array" aca="1" ref="C27" ca="1">SUM(IF(IF(heart!$L$1:$L$919=$A27,OFFSET(heart!$A$1, 0,$I27,919,1))=C26,1,0))</f>
        <v>79</v>
      </c>
      <c r="D27" cm="1">
        <f t="array" aca="1" ref="D27" ca="1">SUM(IF(IF(heart!$L$1:$L$919=$A27,OFFSET(heart!$A$1, 0,$I27,919,1))=D26,1,0))</f>
        <v>14</v>
      </c>
      <c r="G27">
        <f>COUNTIF(heart!$L:$L, $A27)</f>
        <v>410</v>
      </c>
      <c r="I27">
        <f>I26</f>
        <v>10</v>
      </c>
    </row>
    <row r="28" spans="1:9" x14ac:dyDescent="0.3">
      <c r="A28">
        <v>1</v>
      </c>
      <c r="B28" cm="1">
        <f t="array" aca="1" ref="B28" ca="1">SUM(IF(IF(heart!$L$1:$L$919=$A28,OFFSET(heart!$A$1, 0,$I28,919,1))=B26,1,0))</f>
        <v>78</v>
      </c>
      <c r="C28" cm="1">
        <f t="array" aca="1" ref="C28" ca="1">SUM(IF(IF(heart!$L$1:$L$919=$A28,OFFSET(heart!$A$1, 0,$I28,919,1))=C26,1,0))</f>
        <v>381</v>
      </c>
      <c r="D28" cm="1">
        <f t="array" aca="1" ref="D28" ca="1">SUM(IF(IF(heart!$L$1:$L$919=$A28,OFFSET(heart!$A$1, 0,$I28,919,1))=D26,1,0))</f>
        <v>49</v>
      </c>
      <c r="G28">
        <f>COUNTIF(heart!$L:$L, $A28)</f>
        <v>508</v>
      </c>
      <c r="I28">
        <f>I27</f>
        <v>10</v>
      </c>
    </row>
    <row r="29" spans="1:9" x14ac:dyDescent="0.3">
      <c r="A29" s="1" t="s">
        <v>47</v>
      </c>
      <c r="B29">
        <f ca="1">SUM(B26:B28)</f>
        <v>395</v>
      </c>
      <c r="C29">
        <f ca="1">SUM(C26:C28)</f>
        <v>460</v>
      </c>
      <c r="D29">
        <f ca="1">SUM(D26:D28)</f>
        <v>63</v>
      </c>
      <c r="G29">
        <f>SUM(G26:G28)</f>
        <v>918</v>
      </c>
    </row>
    <row r="31" spans="1:9" x14ac:dyDescent="0.3">
      <c r="A31" s="1" t="s">
        <v>27</v>
      </c>
      <c r="B31" cm="1">
        <f t="array" aca="1" ref="B31:C31" ca="1">TRANSPOSE(_xlfn.UNIQUE(OFFSET(heart!$A$1, 1,$I31,918,1)))</f>
        <v>0</v>
      </c>
      <c r="C31">
        <f ca="1"/>
        <v>1</v>
      </c>
      <c r="G31" s="1" t="s">
        <v>28</v>
      </c>
      <c r="I31">
        <v>11</v>
      </c>
    </row>
    <row r="32" spans="1:9" x14ac:dyDescent="0.3">
      <c r="A32">
        <v>0</v>
      </c>
      <c r="B32" cm="1">
        <f t="array" aca="1" ref="B32" ca="1">SUM(IF(IF(heart!$L$1:$L$919=$A32,OFFSET(heart!$A$1, 0,$I32,919,1))=B31,1,0))</f>
        <v>410</v>
      </c>
      <c r="C32" cm="1">
        <f t="array" aca="1" ref="C32" ca="1">SUM(IF(IF(heart!$L$1:$L$919=$A32,OFFSET(heart!$A$1, 0,$I32,919,1))=C31,1,0))</f>
        <v>0</v>
      </c>
      <c r="G32">
        <f>COUNTIF(heart!$L:$L, $A32)</f>
        <v>410</v>
      </c>
      <c r="I32">
        <f>I31</f>
        <v>11</v>
      </c>
    </row>
    <row r="33" spans="1:9" x14ac:dyDescent="0.3">
      <c r="A33">
        <v>1</v>
      </c>
      <c r="B33" cm="1">
        <f t="array" aca="1" ref="B33" ca="1">SUM(IF(IF(heart!$L$1:$L$919=$A33,OFFSET(heart!$A$1, 0,$I33,919,1))=B31,1,0))</f>
        <v>0</v>
      </c>
      <c r="C33" cm="1">
        <f t="array" aca="1" ref="C33" ca="1">SUM(IF(IF(heart!$L$1:$L$919=$A33,OFFSET(heart!$A$1, 0,$I33,919,1))=C31,1,0))</f>
        <v>508</v>
      </c>
      <c r="G33">
        <f>COUNTIF(heart!$L:$L, $A33)</f>
        <v>508</v>
      </c>
      <c r="I33">
        <f>I32</f>
        <v>11</v>
      </c>
    </row>
    <row r="34" spans="1:9" x14ac:dyDescent="0.3">
      <c r="A34" s="1" t="s">
        <v>46</v>
      </c>
      <c r="B34">
        <f ca="1">SUM(B32:B33)</f>
        <v>410</v>
      </c>
      <c r="C34">
        <f ca="1">SUM(C32:C33)</f>
        <v>508</v>
      </c>
      <c r="G34">
        <f>SUM(G31:G33)</f>
        <v>918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E4CD-3EED-4D55-9E8C-C81BC0E23651}">
  <dimension ref="A1:L747"/>
  <sheetViews>
    <sheetView tabSelected="1" workbookViewId="0">
      <selection activeCell="N8" sqref="N8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63</v>
      </c>
      <c r="B295" s="4" t="s">
        <v>12</v>
      </c>
      <c r="C295" t="s">
        <v>21</v>
      </c>
      <c r="D295">
        <v>140</v>
      </c>
      <c r="E295">
        <v>260</v>
      </c>
      <c r="F295">
        <v>0</v>
      </c>
      <c r="G295" t="s">
        <v>20</v>
      </c>
      <c r="H295">
        <v>112</v>
      </c>
      <c r="I295" t="s">
        <v>22</v>
      </c>
      <c r="J295">
        <v>3</v>
      </c>
      <c r="K295" t="s">
        <v>19</v>
      </c>
      <c r="L295">
        <v>1</v>
      </c>
    </row>
    <row r="296" spans="1:12" x14ac:dyDescent="0.3">
      <c r="A296">
        <v>44</v>
      </c>
      <c r="B296" s="4" t="s">
        <v>12</v>
      </c>
      <c r="C296" t="s">
        <v>21</v>
      </c>
      <c r="D296">
        <v>130</v>
      </c>
      <c r="E296">
        <v>209</v>
      </c>
      <c r="F296">
        <v>0</v>
      </c>
      <c r="G296" t="s">
        <v>20</v>
      </c>
      <c r="H296">
        <v>127</v>
      </c>
      <c r="I296" t="s">
        <v>15</v>
      </c>
      <c r="J296">
        <v>0</v>
      </c>
      <c r="K296" t="s">
        <v>16</v>
      </c>
      <c r="L296">
        <v>0</v>
      </c>
    </row>
    <row r="297" spans="1:12" x14ac:dyDescent="0.3">
      <c r="A297">
        <v>60</v>
      </c>
      <c r="B297" s="4" t="s">
        <v>12</v>
      </c>
      <c r="C297" t="s">
        <v>21</v>
      </c>
      <c r="D297">
        <v>132</v>
      </c>
      <c r="E297">
        <v>218</v>
      </c>
      <c r="F297">
        <v>0</v>
      </c>
      <c r="G297" t="s">
        <v>20</v>
      </c>
      <c r="H297">
        <v>140</v>
      </c>
      <c r="I297" t="s">
        <v>22</v>
      </c>
      <c r="J297">
        <v>1.5</v>
      </c>
      <c r="K297" t="s">
        <v>25</v>
      </c>
      <c r="L297">
        <v>1</v>
      </c>
    </row>
    <row r="298" spans="1:12" x14ac:dyDescent="0.3">
      <c r="A298">
        <v>55</v>
      </c>
      <c r="B298" s="4" t="s">
        <v>12</v>
      </c>
      <c r="C298" t="s">
        <v>21</v>
      </c>
      <c r="D298">
        <v>142</v>
      </c>
      <c r="E298">
        <v>228</v>
      </c>
      <c r="F298">
        <v>0</v>
      </c>
      <c r="G298" t="s">
        <v>20</v>
      </c>
      <c r="H298">
        <v>149</v>
      </c>
      <c r="I298" t="s">
        <v>22</v>
      </c>
      <c r="J298">
        <v>2.5</v>
      </c>
      <c r="K298" t="s">
        <v>16</v>
      </c>
      <c r="L298">
        <v>1</v>
      </c>
    </row>
    <row r="299" spans="1:12" x14ac:dyDescent="0.3">
      <c r="A299">
        <v>66</v>
      </c>
      <c r="B299" s="4" t="s">
        <v>12</v>
      </c>
      <c r="C299" t="s">
        <v>18</v>
      </c>
      <c r="D299">
        <v>110</v>
      </c>
      <c r="E299">
        <v>213</v>
      </c>
      <c r="F299">
        <v>1</v>
      </c>
      <c r="G299" t="s">
        <v>24</v>
      </c>
      <c r="H299">
        <v>99</v>
      </c>
      <c r="I299" t="s">
        <v>22</v>
      </c>
      <c r="J299">
        <v>1.3</v>
      </c>
      <c r="K299" t="s">
        <v>19</v>
      </c>
      <c r="L299">
        <v>0</v>
      </c>
    </row>
    <row r="300" spans="1:12" x14ac:dyDescent="0.3">
      <c r="A300">
        <v>65</v>
      </c>
      <c r="B300" s="4" t="s">
        <v>12</v>
      </c>
      <c r="C300" t="s">
        <v>21</v>
      </c>
      <c r="D300">
        <v>150</v>
      </c>
      <c r="E300">
        <v>236</v>
      </c>
      <c r="F300">
        <v>1</v>
      </c>
      <c r="G300" t="s">
        <v>20</v>
      </c>
      <c r="H300">
        <v>105</v>
      </c>
      <c r="I300" t="s">
        <v>22</v>
      </c>
      <c r="J300">
        <v>0</v>
      </c>
      <c r="K300" t="s">
        <v>19</v>
      </c>
      <c r="L300">
        <v>1</v>
      </c>
    </row>
    <row r="301" spans="1:12" x14ac:dyDescent="0.3">
      <c r="A301">
        <v>60</v>
      </c>
      <c r="B301" s="4" t="s">
        <v>12</v>
      </c>
      <c r="C301" t="s">
        <v>13</v>
      </c>
      <c r="D301">
        <v>160</v>
      </c>
      <c r="E301">
        <v>267</v>
      </c>
      <c r="F301">
        <v>1</v>
      </c>
      <c r="G301" t="s">
        <v>20</v>
      </c>
      <c r="H301">
        <v>157</v>
      </c>
      <c r="I301" t="s">
        <v>15</v>
      </c>
      <c r="J301">
        <v>0.5</v>
      </c>
      <c r="K301" t="s">
        <v>19</v>
      </c>
      <c r="L301">
        <v>1</v>
      </c>
    </row>
    <row r="302" spans="1:12" x14ac:dyDescent="0.3">
      <c r="A302">
        <v>56</v>
      </c>
      <c r="B302" s="4" t="s">
        <v>12</v>
      </c>
      <c r="C302" t="s">
        <v>13</v>
      </c>
      <c r="D302">
        <v>126</v>
      </c>
      <c r="E302">
        <v>166</v>
      </c>
      <c r="F302">
        <v>0</v>
      </c>
      <c r="G302" t="s">
        <v>20</v>
      </c>
      <c r="H302">
        <v>140</v>
      </c>
      <c r="I302" t="s">
        <v>15</v>
      </c>
      <c r="J302">
        <v>0</v>
      </c>
      <c r="K302" t="s">
        <v>16</v>
      </c>
      <c r="L302">
        <v>0</v>
      </c>
    </row>
    <row r="303" spans="1:12" x14ac:dyDescent="0.3">
      <c r="A303">
        <v>62</v>
      </c>
      <c r="B303" s="4" t="s">
        <v>12</v>
      </c>
      <c r="C303" t="s">
        <v>21</v>
      </c>
      <c r="D303">
        <v>120</v>
      </c>
      <c r="E303">
        <v>220</v>
      </c>
      <c r="F303">
        <v>0</v>
      </c>
      <c r="G303" t="s">
        <v>20</v>
      </c>
      <c r="H303">
        <v>86</v>
      </c>
      <c r="I303" t="s">
        <v>15</v>
      </c>
      <c r="J303">
        <v>0</v>
      </c>
      <c r="K303" t="s">
        <v>16</v>
      </c>
      <c r="L303">
        <v>0</v>
      </c>
    </row>
    <row r="304" spans="1:12" x14ac:dyDescent="0.3">
      <c r="A304">
        <v>63</v>
      </c>
      <c r="B304" s="4" t="s">
        <v>12</v>
      </c>
      <c r="C304" t="s">
        <v>21</v>
      </c>
      <c r="D304">
        <v>170</v>
      </c>
      <c r="E304">
        <v>177</v>
      </c>
      <c r="F304">
        <v>0</v>
      </c>
      <c r="G304" t="s">
        <v>14</v>
      </c>
      <c r="H304">
        <v>84</v>
      </c>
      <c r="I304" t="s">
        <v>22</v>
      </c>
      <c r="J304">
        <v>2.5</v>
      </c>
      <c r="K304" t="s">
        <v>25</v>
      </c>
      <c r="L304">
        <v>1</v>
      </c>
    </row>
    <row r="305" spans="1:12" x14ac:dyDescent="0.3">
      <c r="A305">
        <v>46</v>
      </c>
      <c r="B305" s="4" t="s">
        <v>12</v>
      </c>
      <c r="C305" t="s">
        <v>21</v>
      </c>
      <c r="D305">
        <v>110</v>
      </c>
      <c r="E305">
        <v>236</v>
      </c>
      <c r="F305">
        <v>0</v>
      </c>
      <c r="G305" t="s">
        <v>14</v>
      </c>
      <c r="H305">
        <v>125</v>
      </c>
      <c r="I305" t="s">
        <v>22</v>
      </c>
      <c r="J305">
        <v>2</v>
      </c>
      <c r="K305" t="s">
        <v>19</v>
      </c>
      <c r="L305">
        <v>1</v>
      </c>
    </row>
    <row r="306" spans="1:12" x14ac:dyDescent="0.3">
      <c r="A306">
        <v>60</v>
      </c>
      <c r="B306" s="4" t="s">
        <v>12</v>
      </c>
      <c r="C306" t="s">
        <v>21</v>
      </c>
      <c r="D306">
        <v>130</v>
      </c>
      <c r="E306">
        <v>186</v>
      </c>
      <c r="F306">
        <v>1</v>
      </c>
      <c r="G306" t="s">
        <v>20</v>
      </c>
      <c r="H306">
        <v>140</v>
      </c>
      <c r="I306" t="s">
        <v>22</v>
      </c>
      <c r="J306">
        <v>0.5</v>
      </c>
      <c r="K306" t="s">
        <v>19</v>
      </c>
      <c r="L306">
        <v>1</v>
      </c>
    </row>
    <row r="307" spans="1:12" x14ac:dyDescent="0.3">
      <c r="A307">
        <v>56</v>
      </c>
      <c r="B307" s="4" t="s">
        <v>12</v>
      </c>
      <c r="C307" t="s">
        <v>21</v>
      </c>
      <c r="D307">
        <v>120</v>
      </c>
      <c r="E307">
        <v>100</v>
      </c>
      <c r="F307">
        <v>0</v>
      </c>
      <c r="G307" t="s">
        <v>14</v>
      </c>
      <c r="H307">
        <v>120</v>
      </c>
      <c r="I307" t="s">
        <v>22</v>
      </c>
      <c r="J307">
        <v>1.5</v>
      </c>
      <c r="K307" t="s">
        <v>19</v>
      </c>
      <c r="L307">
        <v>1</v>
      </c>
    </row>
    <row r="308" spans="1:12" x14ac:dyDescent="0.3">
      <c r="A308">
        <v>55</v>
      </c>
      <c r="B308" s="4" t="s">
        <v>12</v>
      </c>
      <c r="C308" t="s">
        <v>18</v>
      </c>
      <c r="D308">
        <v>136</v>
      </c>
      <c r="E308">
        <v>228</v>
      </c>
      <c r="F308">
        <v>0</v>
      </c>
      <c r="G308" t="s">
        <v>20</v>
      </c>
      <c r="H308">
        <v>124</v>
      </c>
      <c r="I308" t="s">
        <v>22</v>
      </c>
      <c r="J308">
        <v>1.6</v>
      </c>
      <c r="K308" t="s">
        <v>19</v>
      </c>
      <c r="L308">
        <v>1</v>
      </c>
    </row>
    <row r="309" spans="1:12" x14ac:dyDescent="0.3">
      <c r="A309">
        <v>77</v>
      </c>
      <c r="B309" s="4" t="s">
        <v>12</v>
      </c>
      <c r="C309" t="s">
        <v>21</v>
      </c>
      <c r="D309">
        <v>124</v>
      </c>
      <c r="E309">
        <v>171</v>
      </c>
      <c r="F309">
        <v>0</v>
      </c>
      <c r="G309" t="s">
        <v>20</v>
      </c>
      <c r="H309">
        <v>110</v>
      </c>
      <c r="I309" t="s">
        <v>22</v>
      </c>
      <c r="J309">
        <v>2</v>
      </c>
      <c r="K309" t="s">
        <v>16</v>
      </c>
      <c r="L309">
        <v>1</v>
      </c>
    </row>
    <row r="310" spans="1:12" x14ac:dyDescent="0.3">
      <c r="A310">
        <v>63</v>
      </c>
      <c r="B310" s="4" t="s">
        <v>12</v>
      </c>
      <c r="C310" t="s">
        <v>21</v>
      </c>
      <c r="D310">
        <v>160</v>
      </c>
      <c r="E310">
        <v>230</v>
      </c>
      <c r="F310">
        <v>1</v>
      </c>
      <c r="G310" t="s">
        <v>14</v>
      </c>
      <c r="H310">
        <v>105</v>
      </c>
      <c r="I310" t="s">
        <v>22</v>
      </c>
      <c r="J310">
        <v>1</v>
      </c>
      <c r="K310" t="s">
        <v>19</v>
      </c>
      <c r="L310">
        <v>1</v>
      </c>
    </row>
    <row r="311" spans="1:12" x14ac:dyDescent="0.3">
      <c r="A311">
        <v>60</v>
      </c>
      <c r="B311" s="4" t="s">
        <v>12</v>
      </c>
      <c r="C311" t="s">
        <v>21</v>
      </c>
      <c r="D311">
        <v>140</v>
      </c>
      <c r="E311">
        <v>281</v>
      </c>
      <c r="F311">
        <v>0</v>
      </c>
      <c r="G311" t="s">
        <v>20</v>
      </c>
      <c r="H311">
        <v>118</v>
      </c>
      <c r="I311" t="s">
        <v>22</v>
      </c>
      <c r="J311">
        <v>1.5</v>
      </c>
      <c r="K311" t="s">
        <v>19</v>
      </c>
      <c r="L311">
        <v>1</v>
      </c>
    </row>
    <row r="312" spans="1:12" x14ac:dyDescent="0.3">
      <c r="A312">
        <v>58</v>
      </c>
      <c r="B312" s="4" t="s">
        <v>12</v>
      </c>
      <c r="C312" t="s">
        <v>21</v>
      </c>
      <c r="D312">
        <v>136</v>
      </c>
      <c r="E312">
        <v>203</v>
      </c>
      <c r="F312">
        <v>1</v>
      </c>
      <c r="G312" t="s">
        <v>14</v>
      </c>
      <c r="H312">
        <v>123</v>
      </c>
      <c r="I312" t="s">
        <v>22</v>
      </c>
      <c r="J312">
        <v>1.2</v>
      </c>
      <c r="K312" t="s">
        <v>19</v>
      </c>
      <c r="L312">
        <v>1</v>
      </c>
    </row>
    <row r="313" spans="1:12" x14ac:dyDescent="0.3">
      <c r="A313">
        <v>57</v>
      </c>
      <c r="B313" s="4" t="s">
        <v>12</v>
      </c>
      <c r="C313" t="s">
        <v>21</v>
      </c>
      <c r="D313">
        <v>139</v>
      </c>
      <c r="E313">
        <v>277</v>
      </c>
      <c r="F313">
        <v>1</v>
      </c>
      <c r="G313" t="s">
        <v>20</v>
      </c>
      <c r="H313">
        <v>118</v>
      </c>
      <c r="I313" t="s">
        <v>22</v>
      </c>
      <c r="J313">
        <v>1.9</v>
      </c>
      <c r="K313" t="s">
        <v>19</v>
      </c>
      <c r="L313">
        <v>1</v>
      </c>
    </row>
    <row r="314" spans="1:12" x14ac:dyDescent="0.3">
      <c r="A314">
        <v>59</v>
      </c>
      <c r="B314" s="4" t="s">
        <v>12</v>
      </c>
      <c r="C314" t="s">
        <v>21</v>
      </c>
      <c r="D314">
        <v>122</v>
      </c>
      <c r="E314">
        <v>233</v>
      </c>
      <c r="F314">
        <v>0</v>
      </c>
      <c r="G314" t="s">
        <v>14</v>
      </c>
      <c r="H314">
        <v>117</v>
      </c>
      <c r="I314" t="s">
        <v>22</v>
      </c>
      <c r="J314">
        <v>1.3</v>
      </c>
      <c r="K314" t="s">
        <v>25</v>
      </c>
      <c r="L314">
        <v>1</v>
      </c>
    </row>
    <row r="315" spans="1:12" x14ac:dyDescent="0.3">
      <c r="A315">
        <v>42</v>
      </c>
      <c r="B315" s="4" t="s">
        <v>12</v>
      </c>
      <c r="C315" t="s">
        <v>18</v>
      </c>
      <c r="D315">
        <v>134</v>
      </c>
      <c r="E315">
        <v>240</v>
      </c>
      <c r="F315">
        <v>0</v>
      </c>
      <c r="G315" t="s">
        <v>14</v>
      </c>
      <c r="H315">
        <v>160</v>
      </c>
      <c r="I315" t="s">
        <v>15</v>
      </c>
      <c r="J315">
        <v>0</v>
      </c>
      <c r="K315" t="s">
        <v>16</v>
      </c>
      <c r="L315">
        <v>0</v>
      </c>
    </row>
    <row r="316" spans="1:12" x14ac:dyDescent="0.3">
      <c r="A316">
        <v>62</v>
      </c>
      <c r="B316" s="4" t="s">
        <v>12</v>
      </c>
      <c r="C316" t="s">
        <v>21</v>
      </c>
      <c r="D316">
        <v>152</v>
      </c>
      <c r="E316">
        <v>153</v>
      </c>
      <c r="F316">
        <v>0</v>
      </c>
      <c r="G316" t="s">
        <v>20</v>
      </c>
      <c r="H316">
        <v>97</v>
      </c>
      <c r="I316" t="s">
        <v>22</v>
      </c>
      <c r="J316">
        <v>1.6</v>
      </c>
      <c r="K316" t="s">
        <v>16</v>
      </c>
      <c r="L316">
        <v>1</v>
      </c>
    </row>
    <row r="317" spans="1:12" x14ac:dyDescent="0.3">
      <c r="A317">
        <v>56</v>
      </c>
      <c r="B317" s="4" t="s">
        <v>12</v>
      </c>
      <c r="C317" t="s">
        <v>13</v>
      </c>
      <c r="D317">
        <v>124</v>
      </c>
      <c r="E317">
        <v>224</v>
      </c>
      <c r="F317">
        <v>1</v>
      </c>
      <c r="G317" t="s">
        <v>14</v>
      </c>
      <c r="H317">
        <v>161</v>
      </c>
      <c r="I317" t="s">
        <v>15</v>
      </c>
      <c r="J317">
        <v>2</v>
      </c>
      <c r="K317" t="s">
        <v>19</v>
      </c>
      <c r="L317">
        <v>0</v>
      </c>
    </row>
    <row r="318" spans="1:12" x14ac:dyDescent="0.3">
      <c r="A318">
        <v>60</v>
      </c>
      <c r="B318" s="4" t="s">
        <v>12</v>
      </c>
      <c r="C318" t="s">
        <v>18</v>
      </c>
      <c r="D318">
        <v>141</v>
      </c>
      <c r="E318">
        <v>316</v>
      </c>
      <c r="F318">
        <v>1</v>
      </c>
      <c r="G318" t="s">
        <v>20</v>
      </c>
      <c r="H318">
        <v>122</v>
      </c>
      <c r="I318" t="s">
        <v>22</v>
      </c>
      <c r="J318">
        <v>1.7</v>
      </c>
      <c r="K318" t="s">
        <v>19</v>
      </c>
      <c r="L318">
        <v>1</v>
      </c>
    </row>
    <row r="319" spans="1:12" x14ac:dyDescent="0.3">
      <c r="A319">
        <v>51</v>
      </c>
      <c r="B319" s="4" t="s">
        <v>12</v>
      </c>
      <c r="C319" t="s">
        <v>21</v>
      </c>
      <c r="D319">
        <v>132</v>
      </c>
      <c r="E319">
        <v>218</v>
      </c>
      <c r="F319">
        <v>1</v>
      </c>
      <c r="G319" t="s">
        <v>24</v>
      </c>
      <c r="H319">
        <v>139</v>
      </c>
      <c r="I319" t="s">
        <v>15</v>
      </c>
      <c r="J319">
        <v>0.1</v>
      </c>
      <c r="K319" t="s">
        <v>16</v>
      </c>
      <c r="L319">
        <v>0</v>
      </c>
    </row>
    <row r="320" spans="1:12" x14ac:dyDescent="0.3">
      <c r="A320">
        <v>57</v>
      </c>
      <c r="B320" s="4" t="s">
        <v>12</v>
      </c>
      <c r="C320" t="s">
        <v>21</v>
      </c>
      <c r="D320">
        <v>130</v>
      </c>
      <c r="E320">
        <v>311</v>
      </c>
      <c r="F320">
        <v>1</v>
      </c>
      <c r="G320" t="s">
        <v>20</v>
      </c>
      <c r="H320">
        <v>148</v>
      </c>
      <c r="I320" t="s">
        <v>22</v>
      </c>
      <c r="J320">
        <v>2</v>
      </c>
      <c r="K320" t="s">
        <v>19</v>
      </c>
      <c r="L320">
        <v>1</v>
      </c>
    </row>
    <row r="321" spans="1:12" x14ac:dyDescent="0.3">
      <c r="A321">
        <v>67</v>
      </c>
      <c r="B321" s="4" t="s">
        <v>12</v>
      </c>
      <c r="C321" t="s">
        <v>23</v>
      </c>
      <c r="D321">
        <v>142</v>
      </c>
      <c r="E321">
        <v>270</v>
      </c>
      <c r="F321">
        <v>1</v>
      </c>
      <c r="G321" t="s">
        <v>14</v>
      </c>
      <c r="H321">
        <v>125</v>
      </c>
      <c r="I321" t="s">
        <v>15</v>
      </c>
      <c r="J321">
        <v>2.5</v>
      </c>
      <c r="K321" t="s">
        <v>16</v>
      </c>
      <c r="L321">
        <v>1</v>
      </c>
    </row>
    <row r="322" spans="1:12" x14ac:dyDescent="0.3">
      <c r="A322">
        <v>63</v>
      </c>
      <c r="B322" s="4" t="s">
        <v>12</v>
      </c>
      <c r="C322" t="s">
        <v>13</v>
      </c>
      <c r="D322">
        <v>139</v>
      </c>
      <c r="E322">
        <v>217</v>
      </c>
      <c r="F322">
        <v>1</v>
      </c>
      <c r="G322" t="s">
        <v>20</v>
      </c>
      <c r="H322">
        <v>128</v>
      </c>
      <c r="I322" t="s">
        <v>22</v>
      </c>
      <c r="J322">
        <v>1.2</v>
      </c>
      <c r="K322" t="s">
        <v>19</v>
      </c>
      <c r="L322">
        <v>1</v>
      </c>
    </row>
    <row r="323" spans="1:12" x14ac:dyDescent="0.3">
      <c r="A323">
        <v>55</v>
      </c>
      <c r="B323" s="4" t="s">
        <v>12</v>
      </c>
      <c r="C323" t="s">
        <v>13</v>
      </c>
      <c r="D323">
        <v>110</v>
      </c>
      <c r="E323">
        <v>214</v>
      </c>
      <c r="F323">
        <v>1</v>
      </c>
      <c r="G323" t="s">
        <v>20</v>
      </c>
      <c r="H323">
        <v>180</v>
      </c>
      <c r="I323" t="s">
        <v>15</v>
      </c>
      <c r="J323">
        <v>0.4</v>
      </c>
      <c r="K323" t="s">
        <v>16</v>
      </c>
      <c r="L323">
        <v>0</v>
      </c>
    </row>
    <row r="324" spans="1:12" x14ac:dyDescent="0.3">
      <c r="A324">
        <v>57</v>
      </c>
      <c r="B324" s="4" t="s">
        <v>12</v>
      </c>
      <c r="C324" t="s">
        <v>21</v>
      </c>
      <c r="D324">
        <v>140</v>
      </c>
      <c r="E324">
        <v>214</v>
      </c>
      <c r="F324">
        <v>0</v>
      </c>
      <c r="G324" t="s">
        <v>20</v>
      </c>
      <c r="H324">
        <v>144</v>
      </c>
      <c r="I324" t="s">
        <v>22</v>
      </c>
      <c r="J324">
        <v>2</v>
      </c>
      <c r="K324" t="s">
        <v>19</v>
      </c>
      <c r="L324">
        <v>1</v>
      </c>
    </row>
    <row r="325" spans="1:12" x14ac:dyDescent="0.3">
      <c r="A325">
        <v>65</v>
      </c>
      <c r="B325" s="4" t="s">
        <v>12</v>
      </c>
      <c r="C325" t="s">
        <v>23</v>
      </c>
      <c r="D325">
        <v>140</v>
      </c>
      <c r="E325">
        <v>252</v>
      </c>
      <c r="F325">
        <v>0</v>
      </c>
      <c r="G325" t="s">
        <v>14</v>
      </c>
      <c r="H325">
        <v>135</v>
      </c>
      <c r="I325" t="s">
        <v>15</v>
      </c>
      <c r="J325">
        <v>0.3</v>
      </c>
      <c r="K325" t="s">
        <v>16</v>
      </c>
      <c r="L325">
        <v>0</v>
      </c>
    </row>
    <row r="326" spans="1:12" x14ac:dyDescent="0.3">
      <c r="A326">
        <v>54</v>
      </c>
      <c r="B326" s="4" t="s">
        <v>12</v>
      </c>
      <c r="C326" t="s">
        <v>21</v>
      </c>
      <c r="D326">
        <v>136</v>
      </c>
      <c r="E326">
        <v>220</v>
      </c>
      <c r="F326">
        <v>0</v>
      </c>
      <c r="G326" t="s">
        <v>14</v>
      </c>
      <c r="H326">
        <v>140</v>
      </c>
      <c r="I326" t="s">
        <v>22</v>
      </c>
      <c r="J326">
        <v>3</v>
      </c>
      <c r="K326" t="s">
        <v>19</v>
      </c>
      <c r="L326">
        <v>1</v>
      </c>
    </row>
    <row r="327" spans="1:12" x14ac:dyDescent="0.3">
      <c r="A327">
        <v>72</v>
      </c>
      <c r="B327" s="4" t="s">
        <v>12</v>
      </c>
      <c r="C327" t="s">
        <v>18</v>
      </c>
      <c r="D327">
        <v>120</v>
      </c>
      <c r="E327">
        <v>214</v>
      </c>
      <c r="F327">
        <v>0</v>
      </c>
      <c r="G327" t="s">
        <v>14</v>
      </c>
      <c r="H327">
        <v>102</v>
      </c>
      <c r="I327" t="s">
        <v>22</v>
      </c>
      <c r="J327">
        <v>1</v>
      </c>
      <c r="K327" t="s">
        <v>19</v>
      </c>
      <c r="L327">
        <v>1</v>
      </c>
    </row>
    <row r="328" spans="1:12" x14ac:dyDescent="0.3">
      <c r="A328">
        <v>75</v>
      </c>
      <c r="B328" s="4" t="s">
        <v>12</v>
      </c>
      <c r="C328" t="s">
        <v>21</v>
      </c>
      <c r="D328">
        <v>170</v>
      </c>
      <c r="E328">
        <v>203</v>
      </c>
      <c r="F328">
        <v>1</v>
      </c>
      <c r="G328" t="s">
        <v>20</v>
      </c>
      <c r="H328">
        <v>108</v>
      </c>
      <c r="I328" t="s">
        <v>15</v>
      </c>
      <c r="J328">
        <v>0</v>
      </c>
      <c r="K328" t="s">
        <v>19</v>
      </c>
      <c r="L328">
        <v>1</v>
      </c>
    </row>
    <row r="329" spans="1:12" x14ac:dyDescent="0.3">
      <c r="A329">
        <v>51</v>
      </c>
      <c r="B329" s="4" t="s">
        <v>12</v>
      </c>
      <c r="C329" t="s">
        <v>18</v>
      </c>
      <c r="D329">
        <v>137</v>
      </c>
      <c r="E329">
        <v>339</v>
      </c>
      <c r="F329">
        <v>0</v>
      </c>
      <c r="G329" t="s">
        <v>14</v>
      </c>
      <c r="H329">
        <v>127</v>
      </c>
      <c r="I329" t="s">
        <v>22</v>
      </c>
      <c r="J329">
        <v>1.7</v>
      </c>
      <c r="K329" t="s">
        <v>19</v>
      </c>
      <c r="L329">
        <v>1</v>
      </c>
    </row>
    <row r="330" spans="1:12" x14ac:dyDescent="0.3">
      <c r="A330">
        <v>60</v>
      </c>
      <c r="B330" s="4" t="s">
        <v>12</v>
      </c>
      <c r="C330" t="s">
        <v>21</v>
      </c>
      <c r="D330">
        <v>142</v>
      </c>
      <c r="E330">
        <v>216</v>
      </c>
      <c r="F330">
        <v>0</v>
      </c>
      <c r="G330" t="s">
        <v>14</v>
      </c>
      <c r="H330">
        <v>110</v>
      </c>
      <c r="I330" t="s">
        <v>22</v>
      </c>
      <c r="J330">
        <v>2.5</v>
      </c>
      <c r="K330" t="s">
        <v>19</v>
      </c>
      <c r="L330">
        <v>1</v>
      </c>
    </row>
    <row r="331" spans="1:12" x14ac:dyDescent="0.3">
      <c r="A331">
        <v>64</v>
      </c>
      <c r="B331" s="4" t="s">
        <v>17</v>
      </c>
      <c r="C331" t="s">
        <v>21</v>
      </c>
      <c r="D331">
        <v>142</v>
      </c>
      <c r="E331">
        <v>276</v>
      </c>
      <c r="F331">
        <v>0</v>
      </c>
      <c r="G331" t="s">
        <v>14</v>
      </c>
      <c r="H331">
        <v>140</v>
      </c>
      <c r="I331" t="s">
        <v>22</v>
      </c>
      <c r="J331">
        <v>1</v>
      </c>
      <c r="K331" t="s">
        <v>19</v>
      </c>
      <c r="L331">
        <v>1</v>
      </c>
    </row>
    <row r="332" spans="1:12" x14ac:dyDescent="0.3">
      <c r="A332">
        <v>58</v>
      </c>
      <c r="B332" s="4" t="s">
        <v>12</v>
      </c>
      <c r="C332" t="s">
        <v>21</v>
      </c>
      <c r="D332">
        <v>132</v>
      </c>
      <c r="E332">
        <v>458</v>
      </c>
      <c r="F332">
        <v>1</v>
      </c>
      <c r="G332" t="s">
        <v>14</v>
      </c>
      <c r="H332">
        <v>69</v>
      </c>
      <c r="I332" t="s">
        <v>15</v>
      </c>
      <c r="J332">
        <v>1</v>
      </c>
      <c r="K332" t="s">
        <v>25</v>
      </c>
      <c r="L332">
        <v>0</v>
      </c>
    </row>
    <row r="333" spans="1:12" x14ac:dyDescent="0.3">
      <c r="A333">
        <v>61</v>
      </c>
      <c r="B333" s="4" t="s">
        <v>12</v>
      </c>
      <c r="C333" t="s">
        <v>21</v>
      </c>
      <c r="D333">
        <v>146</v>
      </c>
      <c r="E333">
        <v>241</v>
      </c>
      <c r="F333">
        <v>0</v>
      </c>
      <c r="G333" t="s">
        <v>14</v>
      </c>
      <c r="H333">
        <v>148</v>
      </c>
      <c r="I333" t="s">
        <v>22</v>
      </c>
      <c r="J333">
        <v>3</v>
      </c>
      <c r="K333" t="s">
        <v>25</v>
      </c>
      <c r="L333">
        <v>1</v>
      </c>
    </row>
    <row r="334" spans="1:12" x14ac:dyDescent="0.3">
      <c r="A334">
        <v>67</v>
      </c>
      <c r="B334" s="4" t="s">
        <v>12</v>
      </c>
      <c r="C334" t="s">
        <v>21</v>
      </c>
      <c r="D334">
        <v>160</v>
      </c>
      <c r="E334">
        <v>384</v>
      </c>
      <c r="F334">
        <v>1</v>
      </c>
      <c r="G334" t="s">
        <v>20</v>
      </c>
      <c r="H334">
        <v>130</v>
      </c>
      <c r="I334" t="s">
        <v>22</v>
      </c>
      <c r="J334">
        <v>0</v>
      </c>
      <c r="K334" t="s">
        <v>19</v>
      </c>
      <c r="L334">
        <v>1</v>
      </c>
    </row>
    <row r="335" spans="1:12" x14ac:dyDescent="0.3">
      <c r="A335">
        <v>62</v>
      </c>
      <c r="B335" s="4" t="s">
        <v>12</v>
      </c>
      <c r="C335" t="s">
        <v>21</v>
      </c>
      <c r="D335">
        <v>135</v>
      </c>
      <c r="E335">
        <v>297</v>
      </c>
      <c r="F335">
        <v>0</v>
      </c>
      <c r="G335" t="s">
        <v>14</v>
      </c>
      <c r="H335">
        <v>130</v>
      </c>
      <c r="I335" t="s">
        <v>22</v>
      </c>
      <c r="J335">
        <v>1</v>
      </c>
      <c r="K335" t="s">
        <v>19</v>
      </c>
      <c r="L335">
        <v>1</v>
      </c>
    </row>
    <row r="336" spans="1:12" x14ac:dyDescent="0.3">
      <c r="A336">
        <v>65</v>
      </c>
      <c r="B336" s="4" t="s">
        <v>12</v>
      </c>
      <c r="C336" t="s">
        <v>21</v>
      </c>
      <c r="D336">
        <v>136</v>
      </c>
      <c r="E336">
        <v>248</v>
      </c>
      <c r="F336">
        <v>0</v>
      </c>
      <c r="G336" t="s">
        <v>14</v>
      </c>
      <c r="H336">
        <v>140</v>
      </c>
      <c r="I336" t="s">
        <v>22</v>
      </c>
      <c r="J336">
        <v>4</v>
      </c>
      <c r="K336" t="s">
        <v>25</v>
      </c>
      <c r="L336">
        <v>1</v>
      </c>
    </row>
    <row r="337" spans="1:12" x14ac:dyDescent="0.3">
      <c r="A337">
        <v>63</v>
      </c>
      <c r="B337" s="4" t="s">
        <v>12</v>
      </c>
      <c r="C337" t="s">
        <v>21</v>
      </c>
      <c r="D337">
        <v>130</v>
      </c>
      <c r="E337">
        <v>308</v>
      </c>
      <c r="F337">
        <v>0</v>
      </c>
      <c r="G337" t="s">
        <v>14</v>
      </c>
      <c r="H337">
        <v>138</v>
      </c>
      <c r="I337" t="s">
        <v>22</v>
      </c>
      <c r="J337">
        <v>2</v>
      </c>
      <c r="K337" t="s">
        <v>19</v>
      </c>
      <c r="L337">
        <v>1</v>
      </c>
    </row>
    <row r="338" spans="1:12" x14ac:dyDescent="0.3">
      <c r="A338">
        <v>69</v>
      </c>
      <c r="B338" s="4" t="s">
        <v>12</v>
      </c>
      <c r="C338" t="s">
        <v>21</v>
      </c>
      <c r="D338">
        <v>140</v>
      </c>
      <c r="E338">
        <v>208</v>
      </c>
      <c r="F338">
        <v>0</v>
      </c>
      <c r="G338" t="s">
        <v>20</v>
      </c>
      <c r="H338">
        <v>140</v>
      </c>
      <c r="I338" t="s">
        <v>22</v>
      </c>
      <c r="J338">
        <v>2</v>
      </c>
      <c r="K338" t="s">
        <v>19</v>
      </c>
      <c r="L338">
        <v>1</v>
      </c>
    </row>
    <row r="339" spans="1:12" x14ac:dyDescent="0.3">
      <c r="A339">
        <v>51</v>
      </c>
      <c r="B339" s="4" t="s">
        <v>12</v>
      </c>
      <c r="C339" t="s">
        <v>21</v>
      </c>
      <c r="D339">
        <v>132</v>
      </c>
      <c r="E339">
        <v>227</v>
      </c>
      <c r="F339">
        <v>1</v>
      </c>
      <c r="G339" t="s">
        <v>20</v>
      </c>
      <c r="H339">
        <v>138</v>
      </c>
      <c r="I339" t="s">
        <v>15</v>
      </c>
      <c r="J339">
        <v>0.2</v>
      </c>
      <c r="K339" t="s">
        <v>16</v>
      </c>
      <c r="L339">
        <v>0</v>
      </c>
    </row>
    <row r="340" spans="1:12" x14ac:dyDescent="0.3">
      <c r="A340">
        <v>62</v>
      </c>
      <c r="B340" s="4" t="s">
        <v>12</v>
      </c>
      <c r="C340" t="s">
        <v>21</v>
      </c>
      <c r="D340">
        <v>158</v>
      </c>
      <c r="E340">
        <v>210</v>
      </c>
      <c r="F340">
        <v>1</v>
      </c>
      <c r="G340" t="s">
        <v>14</v>
      </c>
      <c r="H340">
        <v>112</v>
      </c>
      <c r="I340" t="s">
        <v>22</v>
      </c>
      <c r="J340">
        <v>3</v>
      </c>
      <c r="K340" t="s">
        <v>25</v>
      </c>
      <c r="L340">
        <v>1</v>
      </c>
    </row>
    <row r="341" spans="1:12" x14ac:dyDescent="0.3">
      <c r="A341">
        <v>55</v>
      </c>
      <c r="B341" s="4" t="s">
        <v>12</v>
      </c>
      <c r="C341" t="s">
        <v>18</v>
      </c>
      <c r="D341">
        <v>136</v>
      </c>
      <c r="E341">
        <v>245</v>
      </c>
      <c r="F341">
        <v>1</v>
      </c>
      <c r="G341" t="s">
        <v>20</v>
      </c>
      <c r="H341">
        <v>131</v>
      </c>
      <c r="I341" t="s">
        <v>22</v>
      </c>
      <c r="J341">
        <v>1.2</v>
      </c>
      <c r="K341" t="s">
        <v>19</v>
      </c>
      <c r="L341">
        <v>1</v>
      </c>
    </row>
    <row r="342" spans="1:12" x14ac:dyDescent="0.3">
      <c r="A342">
        <v>75</v>
      </c>
      <c r="B342" s="4" t="s">
        <v>12</v>
      </c>
      <c r="C342" t="s">
        <v>21</v>
      </c>
      <c r="D342">
        <v>136</v>
      </c>
      <c r="E342">
        <v>225</v>
      </c>
      <c r="F342">
        <v>0</v>
      </c>
      <c r="G342" t="s">
        <v>14</v>
      </c>
      <c r="H342">
        <v>112</v>
      </c>
      <c r="I342" t="s">
        <v>22</v>
      </c>
      <c r="J342">
        <v>3</v>
      </c>
      <c r="K342" t="s">
        <v>19</v>
      </c>
      <c r="L342">
        <v>1</v>
      </c>
    </row>
    <row r="343" spans="1:12" x14ac:dyDescent="0.3">
      <c r="A343">
        <v>40</v>
      </c>
      <c r="B343" s="4" t="s">
        <v>12</v>
      </c>
      <c r="C343" t="s">
        <v>18</v>
      </c>
      <c r="D343">
        <v>106</v>
      </c>
      <c r="E343">
        <v>240</v>
      </c>
      <c r="F343">
        <v>0</v>
      </c>
      <c r="G343" t="s">
        <v>14</v>
      </c>
      <c r="H343">
        <v>80</v>
      </c>
      <c r="I343" t="s">
        <v>22</v>
      </c>
      <c r="J343">
        <v>0</v>
      </c>
      <c r="K343" t="s">
        <v>16</v>
      </c>
      <c r="L343">
        <v>0</v>
      </c>
    </row>
    <row r="344" spans="1:12" x14ac:dyDescent="0.3">
      <c r="A344">
        <v>58</v>
      </c>
      <c r="B344" s="4" t="s">
        <v>12</v>
      </c>
      <c r="C344" t="s">
        <v>21</v>
      </c>
      <c r="D344">
        <v>110</v>
      </c>
      <c r="E344">
        <v>198</v>
      </c>
      <c r="F344">
        <v>0</v>
      </c>
      <c r="G344" t="s">
        <v>14</v>
      </c>
      <c r="H344">
        <v>110</v>
      </c>
      <c r="I344" t="s">
        <v>15</v>
      </c>
      <c r="J344">
        <v>0</v>
      </c>
      <c r="K344" t="s">
        <v>19</v>
      </c>
      <c r="L344">
        <v>1</v>
      </c>
    </row>
    <row r="345" spans="1:12" x14ac:dyDescent="0.3">
      <c r="A345">
        <v>60</v>
      </c>
      <c r="B345" s="4" t="s">
        <v>12</v>
      </c>
      <c r="C345" t="s">
        <v>21</v>
      </c>
      <c r="D345">
        <v>136</v>
      </c>
      <c r="E345">
        <v>195</v>
      </c>
      <c r="F345">
        <v>0</v>
      </c>
      <c r="G345" t="s">
        <v>14</v>
      </c>
      <c r="H345">
        <v>126</v>
      </c>
      <c r="I345" t="s">
        <v>15</v>
      </c>
      <c r="J345">
        <v>0.3</v>
      </c>
      <c r="K345" t="s">
        <v>16</v>
      </c>
      <c r="L345">
        <v>0</v>
      </c>
    </row>
    <row r="346" spans="1:12" x14ac:dyDescent="0.3">
      <c r="A346">
        <v>63</v>
      </c>
      <c r="B346" s="4" t="s">
        <v>12</v>
      </c>
      <c r="C346" t="s">
        <v>21</v>
      </c>
      <c r="D346">
        <v>160</v>
      </c>
      <c r="E346">
        <v>267</v>
      </c>
      <c r="F346">
        <v>1</v>
      </c>
      <c r="G346" t="s">
        <v>20</v>
      </c>
      <c r="H346">
        <v>88</v>
      </c>
      <c r="I346" t="s">
        <v>22</v>
      </c>
      <c r="J346">
        <v>2</v>
      </c>
      <c r="K346" t="s">
        <v>19</v>
      </c>
      <c r="L346">
        <v>1</v>
      </c>
    </row>
    <row r="347" spans="1:12" x14ac:dyDescent="0.3">
      <c r="A347">
        <v>35</v>
      </c>
      <c r="B347" s="4" t="s">
        <v>12</v>
      </c>
      <c r="C347" t="s">
        <v>18</v>
      </c>
      <c r="D347">
        <v>123</v>
      </c>
      <c r="E347">
        <v>161</v>
      </c>
      <c r="F347">
        <v>0</v>
      </c>
      <c r="G347" t="s">
        <v>20</v>
      </c>
      <c r="H347">
        <v>153</v>
      </c>
      <c r="I347" t="s">
        <v>15</v>
      </c>
      <c r="J347">
        <v>-0.1</v>
      </c>
      <c r="K347" t="s">
        <v>16</v>
      </c>
      <c r="L347">
        <v>0</v>
      </c>
    </row>
    <row r="348" spans="1:12" x14ac:dyDescent="0.3">
      <c r="A348">
        <v>62</v>
      </c>
      <c r="B348" s="4" t="s">
        <v>12</v>
      </c>
      <c r="C348" t="s">
        <v>23</v>
      </c>
      <c r="D348">
        <v>112</v>
      </c>
      <c r="E348">
        <v>258</v>
      </c>
      <c r="F348">
        <v>0</v>
      </c>
      <c r="G348" t="s">
        <v>20</v>
      </c>
      <c r="H348">
        <v>150</v>
      </c>
      <c r="I348" t="s">
        <v>22</v>
      </c>
      <c r="J348">
        <v>1.3</v>
      </c>
      <c r="K348" t="s">
        <v>19</v>
      </c>
      <c r="L348">
        <v>1</v>
      </c>
    </row>
    <row r="349" spans="1:12" x14ac:dyDescent="0.3">
      <c r="A349">
        <v>68</v>
      </c>
      <c r="B349" s="4" t="s">
        <v>12</v>
      </c>
      <c r="C349" t="s">
        <v>18</v>
      </c>
      <c r="D349">
        <v>150</v>
      </c>
      <c r="E349">
        <v>195</v>
      </c>
      <c r="F349">
        <v>1</v>
      </c>
      <c r="G349" t="s">
        <v>14</v>
      </c>
      <c r="H349">
        <v>132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65</v>
      </c>
      <c r="B350" s="4" t="s">
        <v>12</v>
      </c>
      <c r="C350" t="s">
        <v>21</v>
      </c>
      <c r="D350">
        <v>150</v>
      </c>
      <c r="E350">
        <v>235</v>
      </c>
      <c r="F350">
        <v>0</v>
      </c>
      <c r="G350" t="s">
        <v>14</v>
      </c>
      <c r="H350">
        <v>120</v>
      </c>
      <c r="I350" t="s">
        <v>22</v>
      </c>
      <c r="J350">
        <v>1.5</v>
      </c>
      <c r="K350" t="s">
        <v>19</v>
      </c>
      <c r="L350">
        <v>1</v>
      </c>
    </row>
    <row r="351" spans="1:12" x14ac:dyDescent="0.3">
      <c r="A351">
        <v>63</v>
      </c>
      <c r="B351" s="4" t="s">
        <v>12</v>
      </c>
      <c r="C351" t="s">
        <v>21</v>
      </c>
      <c r="D351">
        <v>96</v>
      </c>
      <c r="E351">
        <v>305</v>
      </c>
      <c r="F351">
        <v>0</v>
      </c>
      <c r="G351" t="s">
        <v>20</v>
      </c>
      <c r="H351">
        <v>121</v>
      </c>
      <c r="I351" t="s">
        <v>22</v>
      </c>
      <c r="J351">
        <v>1</v>
      </c>
      <c r="K351" t="s">
        <v>16</v>
      </c>
      <c r="L351">
        <v>1</v>
      </c>
    </row>
    <row r="352" spans="1:12" x14ac:dyDescent="0.3">
      <c r="A352">
        <v>64</v>
      </c>
      <c r="B352" s="4" t="s">
        <v>12</v>
      </c>
      <c r="C352" t="s">
        <v>21</v>
      </c>
      <c r="D352">
        <v>130</v>
      </c>
      <c r="E352">
        <v>223</v>
      </c>
      <c r="F352">
        <v>0</v>
      </c>
      <c r="G352" t="s">
        <v>20</v>
      </c>
      <c r="H352">
        <v>128</v>
      </c>
      <c r="I352" t="s">
        <v>15</v>
      </c>
      <c r="J352">
        <v>0.5</v>
      </c>
      <c r="K352" t="s">
        <v>19</v>
      </c>
      <c r="L352">
        <v>0</v>
      </c>
    </row>
    <row r="353" spans="1:12" x14ac:dyDescent="0.3">
      <c r="A353">
        <v>61</v>
      </c>
      <c r="B353" s="4" t="s">
        <v>12</v>
      </c>
      <c r="C353" t="s">
        <v>21</v>
      </c>
      <c r="D353">
        <v>120</v>
      </c>
      <c r="E353">
        <v>282</v>
      </c>
      <c r="F353">
        <v>0</v>
      </c>
      <c r="G353" t="s">
        <v>20</v>
      </c>
      <c r="H353">
        <v>135</v>
      </c>
      <c r="I353" t="s">
        <v>22</v>
      </c>
      <c r="J353">
        <v>4</v>
      </c>
      <c r="K353" t="s">
        <v>25</v>
      </c>
      <c r="L353">
        <v>1</v>
      </c>
    </row>
    <row r="354" spans="1:12" x14ac:dyDescent="0.3">
      <c r="A354">
        <v>50</v>
      </c>
      <c r="B354" s="4" t="s">
        <v>12</v>
      </c>
      <c r="C354" t="s">
        <v>21</v>
      </c>
      <c r="D354">
        <v>144</v>
      </c>
      <c r="E354">
        <v>349</v>
      </c>
      <c r="F354">
        <v>0</v>
      </c>
      <c r="G354" t="s">
        <v>24</v>
      </c>
      <c r="H354">
        <v>120</v>
      </c>
      <c r="I354" t="s">
        <v>22</v>
      </c>
      <c r="J354">
        <v>1</v>
      </c>
      <c r="K354" t="s">
        <v>16</v>
      </c>
      <c r="L354">
        <v>1</v>
      </c>
    </row>
    <row r="355" spans="1:12" x14ac:dyDescent="0.3">
      <c r="A355">
        <v>59</v>
      </c>
      <c r="B355" s="4" t="s">
        <v>12</v>
      </c>
      <c r="C355" t="s">
        <v>21</v>
      </c>
      <c r="D355">
        <v>124</v>
      </c>
      <c r="E355">
        <v>160</v>
      </c>
      <c r="F355">
        <v>0</v>
      </c>
      <c r="G355" t="s">
        <v>14</v>
      </c>
      <c r="H355">
        <v>117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150</v>
      </c>
      <c r="E356">
        <v>160</v>
      </c>
      <c r="F356">
        <v>0</v>
      </c>
      <c r="G356" t="s">
        <v>20</v>
      </c>
      <c r="H356">
        <v>150</v>
      </c>
      <c r="I356" t="s">
        <v>15</v>
      </c>
      <c r="J356">
        <v>0</v>
      </c>
      <c r="K356" t="s">
        <v>16</v>
      </c>
      <c r="L356">
        <v>0</v>
      </c>
    </row>
    <row r="357" spans="1:12" x14ac:dyDescent="0.3">
      <c r="A357">
        <v>45</v>
      </c>
      <c r="B357" s="4" t="s">
        <v>12</v>
      </c>
      <c r="C357" t="s">
        <v>18</v>
      </c>
      <c r="D357">
        <v>130</v>
      </c>
      <c r="E357">
        <v>236</v>
      </c>
      <c r="F357">
        <v>0</v>
      </c>
      <c r="G357" t="s">
        <v>14</v>
      </c>
      <c r="H357">
        <v>144</v>
      </c>
      <c r="I357" t="s">
        <v>15</v>
      </c>
      <c r="J357">
        <v>0.1</v>
      </c>
      <c r="K357" t="s">
        <v>16</v>
      </c>
      <c r="L357">
        <v>0</v>
      </c>
    </row>
    <row r="358" spans="1:12" x14ac:dyDescent="0.3">
      <c r="A358">
        <v>65</v>
      </c>
      <c r="B358" s="4" t="s">
        <v>12</v>
      </c>
      <c r="C358" t="s">
        <v>21</v>
      </c>
      <c r="D358">
        <v>144</v>
      </c>
      <c r="E358">
        <v>312</v>
      </c>
      <c r="F358">
        <v>0</v>
      </c>
      <c r="G358" t="s">
        <v>24</v>
      </c>
      <c r="H358">
        <v>113</v>
      </c>
      <c r="I358" t="s">
        <v>22</v>
      </c>
      <c r="J358">
        <v>1.7</v>
      </c>
      <c r="K358" t="s">
        <v>19</v>
      </c>
      <c r="L358">
        <v>1</v>
      </c>
    </row>
    <row r="359" spans="1:12" x14ac:dyDescent="0.3">
      <c r="A359">
        <v>61</v>
      </c>
      <c r="B359" s="4" t="s">
        <v>12</v>
      </c>
      <c r="C359" t="s">
        <v>13</v>
      </c>
      <c r="D359">
        <v>139</v>
      </c>
      <c r="E359">
        <v>283</v>
      </c>
      <c r="F359">
        <v>0</v>
      </c>
      <c r="G359" t="s">
        <v>14</v>
      </c>
      <c r="H359">
        <v>135</v>
      </c>
      <c r="I359" t="s">
        <v>15</v>
      </c>
      <c r="J359">
        <v>0.3</v>
      </c>
      <c r="K359" t="s">
        <v>16</v>
      </c>
      <c r="L359">
        <v>0</v>
      </c>
    </row>
    <row r="360" spans="1:12" x14ac:dyDescent="0.3">
      <c r="A360">
        <v>49</v>
      </c>
      <c r="B360" s="4" t="s">
        <v>12</v>
      </c>
      <c r="C360" t="s">
        <v>18</v>
      </c>
      <c r="D360">
        <v>131</v>
      </c>
      <c r="E360">
        <v>142</v>
      </c>
      <c r="F360">
        <v>0</v>
      </c>
      <c r="G360" t="s">
        <v>14</v>
      </c>
      <c r="H360">
        <v>127</v>
      </c>
      <c r="I360" t="s">
        <v>22</v>
      </c>
      <c r="J360">
        <v>1.5</v>
      </c>
      <c r="K360" t="s">
        <v>19</v>
      </c>
      <c r="L360">
        <v>1</v>
      </c>
    </row>
    <row r="361" spans="1:12" x14ac:dyDescent="0.3">
      <c r="A361">
        <v>72</v>
      </c>
      <c r="B361" s="4" t="s">
        <v>12</v>
      </c>
      <c r="C361" t="s">
        <v>21</v>
      </c>
      <c r="D361">
        <v>143</v>
      </c>
      <c r="E361">
        <v>211</v>
      </c>
      <c r="F361">
        <v>0</v>
      </c>
      <c r="G361" t="s">
        <v>14</v>
      </c>
      <c r="H361">
        <v>109</v>
      </c>
      <c r="I361" t="s">
        <v>22</v>
      </c>
      <c r="J361">
        <v>1.4</v>
      </c>
      <c r="K361" t="s">
        <v>19</v>
      </c>
      <c r="L361">
        <v>1</v>
      </c>
    </row>
    <row r="362" spans="1:12" x14ac:dyDescent="0.3">
      <c r="A362">
        <v>50</v>
      </c>
      <c r="B362" s="4" t="s">
        <v>12</v>
      </c>
      <c r="C362" t="s">
        <v>21</v>
      </c>
      <c r="D362">
        <v>133</v>
      </c>
      <c r="E362">
        <v>218</v>
      </c>
      <c r="F362">
        <v>0</v>
      </c>
      <c r="G362" t="s">
        <v>14</v>
      </c>
      <c r="H362">
        <v>128</v>
      </c>
      <c r="I362" t="s">
        <v>22</v>
      </c>
      <c r="J362">
        <v>1.1000000000000001</v>
      </c>
      <c r="K362" t="s">
        <v>19</v>
      </c>
      <c r="L362">
        <v>1</v>
      </c>
    </row>
    <row r="363" spans="1:12" x14ac:dyDescent="0.3">
      <c r="A363">
        <v>64</v>
      </c>
      <c r="B363" s="4" t="s">
        <v>12</v>
      </c>
      <c r="C363" t="s">
        <v>21</v>
      </c>
      <c r="D363">
        <v>143</v>
      </c>
      <c r="E363">
        <v>306</v>
      </c>
      <c r="F363">
        <v>1</v>
      </c>
      <c r="G363" t="s">
        <v>20</v>
      </c>
      <c r="H363">
        <v>115</v>
      </c>
      <c r="I363" t="s">
        <v>22</v>
      </c>
      <c r="J363">
        <v>1.8</v>
      </c>
      <c r="K363" t="s">
        <v>19</v>
      </c>
      <c r="L363">
        <v>1</v>
      </c>
    </row>
    <row r="364" spans="1:12" x14ac:dyDescent="0.3">
      <c r="A364">
        <v>55</v>
      </c>
      <c r="B364" s="4" t="s">
        <v>12</v>
      </c>
      <c r="C364" t="s">
        <v>21</v>
      </c>
      <c r="D364">
        <v>116</v>
      </c>
      <c r="E364">
        <v>186</v>
      </c>
      <c r="F364">
        <v>1</v>
      </c>
      <c r="G364" t="s">
        <v>20</v>
      </c>
      <c r="H364">
        <v>102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63</v>
      </c>
      <c r="B365" s="4" t="s">
        <v>12</v>
      </c>
      <c r="C365" t="s">
        <v>21</v>
      </c>
      <c r="D365">
        <v>110</v>
      </c>
      <c r="E365">
        <v>252</v>
      </c>
      <c r="F365">
        <v>0</v>
      </c>
      <c r="G365" t="s">
        <v>20</v>
      </c>
      <c r="H365">
        <v>140</v>
      </c>
      <c r="I365" t="s">
        <v>22</v>
      </c>
      <c r="J365">
        <v>2</v>
      </c>
      <c r="K365" t="s">
        <v>19</v>
      </c>
      <c r="L365">
        <v>1</v>
      </c>
    </row>
    <row r="366" spans="1:12" x14ac:dyDescent="0.3">
      <c r="A366">
        <v>59</v>
      </c>
      <c r="B366" s="4" t="s">
        <v>12</v>
      </c>
      <c r="C366" t="s">
        <v>21</v>
      </c>
      <c r="D366">
        <v>125</v>
      </c>
      <c r="E366">
        <v>222</v>
      </c>
      <c r="F366">
        <v>0</v>
      </c>
      <c r="G366" t="s">
        <v>14</v>
      </c>
      <c r="H366">
        <v>135</v>
      </c>
      <c r="I366" t="s">
        <v>22</v>
      </c>
      <c r="J366">
        <v>2.5</v>
      </c>
      <c r="K366" t="s">
        <v>25</v>
      </c>
      <c r="L366">
        <v>1</v>
      </c>
    </row>
    <row r="367" spans="1:12" x14ac:dyDescent="0.3">
      <c r="A367">
        <v>74</v>
      </c>
      <c r="B367" s="4" t="s">
        <v>12</v>
      </c>
      <c r="C367" t="s">
        <v>21</v>
      </c>
      <c r="D367">
        <v>150</v>
      </c>
      <c r="E367">
        <v>258</v>
      </c>
      <c r="F367">
        <v>1</v>
      </c>
      <c r="G367" t="s">
        <v>20</v>
      </c>
      <c r="H367">
        <v>130</v>
      </c>
      <c r="I367" t="s">
        <v>22</v>
      </c>
      <c r="J367">
        <v>4</v>
      </c>
      <c r="K367" t="s">
        <v>25</v>
      </c>
      <c r="L367">
        <v>1</v>
      </c>
    </row>
    <row r="368" spans="1:12" x14ac:dyDescent="0.3">
      <c r="A368">
        <v>54</v>
      </c>
      <c r="B368" s="4" t="s">
        <v>12</v>
      </c>
      <c r="C368" t="s">
        <v>21</v>
      </c>
      <c r="D368">
        <v>130</v>
      </c>
      <c r="E368">
        <v>202</v>
      </c>
      <c r="F368">
        <v>1</v>
      </c>
      <c r="G368" t="s">
        <v>14</v>
      </c>
      <c r="H368">
        <v>112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57</v>
      </c>
      <c r="B369" s="4" t="s">
        <v>12</v>
      </c>
      <c r="C369" t="s">
        <v>21</v>
      </c>
      <c r="D369">
        <v>110</v>
      </c>
      <c r="E369">
        <v>197</v>
      </c>
      <c r="F369">
        <v>0</v>
      </c>
      <c r="G369" t="s">
        <v>24</v>
      </c>
      <c r="H369">
        <v>100</v>
      </c>
      <c r="I369" t="s">
        <v>15</v>
      </c>
      <c r="J369">
        <v>0</v>
      </c>
      <c r="K369" t="s">
        <v>16</v>
      </c>
      <c r="L369">
        <v>0</v>
      </c>
    </row>
    <row r="370" spans="1:12" x14ac:dyDescent="0.3">
      <c r="A370">
        <v>62</v>
      </c>
      <c r="B370" s="4" t="s">
        <v>12</v>
      </c>
      <c r="C370" t="s">
        <v>18</v>
      </c>
      <c r="D370">
        <v>138</v>
      </c>
      <c r="E370">
        <v>204</v>
      </c>
      <c r="F370">
        <v>0</v>
      </c>
      <c r="G370" t="s">
        <v>20</v>
      </c>
      <c r="H370">
        <v>122</v>
      </c>
      <c r="I370" t="s">
        <v>22</v>
      </c>
      <c r="J370">
        <v>1.2</v>
      </c>
      <c r="K370" t="s">
        <v>19</v>
      </c>
      <c r="L370">
        <v>1</v>
      </c>
    </row>
    <row r="371" spans="1:12" x14ac:dyDescent="0.3">
      <c r="A371">
        <v>76</v>
      </c>
      <c r="B371" s="4" t="s">
        <v>12</v>
      </c>
      <c r="C371" t="s">
        <v>18</v>
      </c>
      <c r="D371">
        <v>104</v>
      </c>
      <c r="E371">
        <v>113</v>
      </c>
      <c r="F371">
        <v>0</v>
      </c>
      <c r="G371" t="s">
        <v>24</v>
      </c>
      <c r="H371">
        <v>120</v>
      </c>
      <c r="I371" t="s">
        <v>15</v>
      </c>
      <c r="J371">
        <v>3.5</v>
      </c>
      <c r="K371" t="s">
        <v>25</v>
      </c>
      <c r="L371">
        <v>1</v>
      </c>
    </row>
    <row r="372" spans="1:12" x14ac:dyDescent="0.3">
      <c r="A372">
        <v>54</v>
      </c>
      <c r="B372" s="4" t="s">
        <v>17</v>
      </c>
      <c r="C372" t="s">
        <v>21</v>
      </c>
      <c r="D372">
        <v>138</v>
      </c>
      <c r="E372">
        <v>274</v>
      </c>
      <c r="F372">
        <v>0</v>
      </c>
      <c r="G372" t="s">
        <v>14</v>
      </c>
      <c r="H372">
        <v>105</v>
      </c>
      <c r="I372" t="s">
        <v>22</v>
      </c>
      <c r="J372">
        <v>1.5</v>
      </c>
      <c r="K372" t="s">
        <v>19</v>
      </c>
      <c r="L372">
        <v>1</v>
      </c>
    </row>
    <row r="373" spans="1:12" x14ac:dyDescent="0.3">
      <c r="A373">
        <v>70</v>
      </c>
      <c r="B373" s="4" t="s">
        <v>12</v>
      </c>
      <c r="C373" t="s">
        <v>21</v>
      </c>
      <c r="D373">
        <v>170</v>
      </c>
      <c r="E373">
        <v>192</v>
      </c>
      <c r="F373">
        <v>0</v>
      </c>
      <c r="G373" t="s">
        <v>20</v>
      </c>
      <c r="H373">
        <v>129</v>
      </c>
      <c r="I373" t="s">
        <v>22</v>
      </c>
      <c r="J373">
        <v>3</v>
      </c>
      <c r="K373" t="s">
        <v>25</v>
      </c>
      <c r="L373">
        <v>1</v>
      </c>
    </row>
    <row r="374" spans="1:12" x14ac:dyDescent="0.3">
      <c r="A374">
        <v>61</v>
      </c>
      <c r="B374" s="4" t="s">
        <v>17</v>
      </c>
      <c r="C374" t="s">
        <v>13</v>
      </c>
      <c r="D374">
        <v>140</v>
      </c>
      <c r="E374">
        <v>298</v>
      </c>
      <c r="F374">
        <v>1</v>
      </c>
      <c r="G374" t="s">
        <v>14</v>
      </c>
      <c r="H374">
        <v>120</v>
      </c>
      <c r="I374" t="s">
        <v>22</v>
      </c>
      <c r="J374">
        <v>0</v>
      </c>
      <c r="K374" t="s">
        <v>16</v>
      </c>
      <c r="L374">
        <v>0</v>
      </c>
    </row>
    <row r="375" spans="1:12" x14ac:dyDescent="0.3">
      <c r="A375">
        <v>48</v>
      </c>
      <c r="B375" s="4" t="s">
        <v>12</v>
      </c>
      <c r="C375" t="s">
        <v>21</v>
      </c>
      <c r="D375">
        <v>132</v>
      </c>
      <c r="E375">
        <v>272</v>
      </c>
      <c r="F375">
        <v>0</v>
      </c>
      <c r="G375" t="s">
        <v>20</v>
      </c>
      <c r="H375">
        <v>139</v>
      </c>
      <c r="I375" t="s">
        <v>15</v>
      </c>
      <c r="J375">
        <v>0.2</v>
      </c>
      <c r="K375" t="s">
        <v>16</v>
      </c>
      <c r="L375">
        <v>0</v>
      </c>
    </row>
    <row r="376" spans="1:12" x14ac:dyDescent="0.3">
      <c r="A376">
        <v>48</v>
      </c>
      <c r="B376" s="4" t="s">
        <v>12</v>
      </c>
      <c r="C376" t="s">
        <v>18</v>
      </c>
      <c r="D376">
        <v>132</v>
      </c>
      <c r="E376">
        <v>220</v>
      </c>
      <c r="F376">
        <v>1</v>
      </c>
      <c r="G376" t="s">
        <v>20</v>
      </c>
      <c r="H376">
        <v>162</v>
      </c>
      <c r="I376" t="s">
        <v>15</v>
      </c>
      <c r="J376">
        <v>0</v>
      </c>
      <c r="K376" t="s">
        <v>19</v>
      </c>
      <c r="L376">
        <v>1</v>
      </c>
    </row>
    <row r="377" spans="1:12" x14ac:dyDescent="0.3">
      <c r="A377">
        <v>61</v>
      </c>
      <c r="B377" s="4" t="s">
        <v>12</v>
      </c>
      <c r="C377" t="s">
        <v>23</v>
      </c>
      <c r="D377">
        <v>142</v>
      </c>
      <c r="E377">
        <v>200</v>
      </c>
      <c r="F377">
        <v>1</v>
      </c>
      <c r="G377" t="s">
        <v>20</v>
      </c>
      <c r="H377">
        <v>100</v>
      </c>
      <c r="I377" t="s">
        <v>15</v>
      </c>
      <c r="J377">
        <v>1.5</v>
      </c>
      <c r="K377" t="s">
        <v>25</v>
      </c>
      <c r="L377">
        <v>1</v>
      </c>
    </row>
    <row r="378" spans="1:12" x14ac:dyDescent="0.3">
      <c r="A378">
        <v>66</v>
      </c>
      <c r="B378" s="4" t="s">
        <v>12</v>
      </c>
      <c r="C378" t="s">
        <v>21</v>
      </c>
      <c r="D378">
        <v>112</v>
      </c>
      <c r="E378">
        <v>261</v>
      </c>
      <c r="F378">
        <v>0</v>
      </c>
      <c r="G378" t="s">
        <v>14</v>
      </c>
      <c r="H378">
        <v>140</v>
      </c>
      <c r="I378" t="s">
        <v>15</v>
      </c>
      <c r="J378">
        <v>1.5</v>
      </c>
      <c r="K378" t="s">
        <v>16</v>
      </c>
      <c r="L378">
        <v>1</v>
      </c>
    </row>
    <row r="379" spans="1:12" x14ac:dyDescent="0.3">
      <c r="A379">
        <v>68</v>
      </c>
      <c r="B379" s="4" t="s">
        <v>12</v>
      </c>
      <c r="C379" t="s">
        <v>23</v>
      </c>
      <c r="D379">
        <v>139</v>
      </c>
      <c r="E379">
        <v>181</v>
      </c>
      <c r="F379">
        <v>1</v>
      </c>
      <c r="G379" t="s">
        <v>20</v>
      </c>
      <c r="H379">
        <v>135</v>
      </c>
      <c r="I379" t="s">
        <v>15</v>
      </c>
      <c r="J379">
        <v>0.2</v>
      </c>
      <c r="K379" t="s">
        <v>16</v>
      </c>
      <c r="L379">
        <v>0</v>
      </c>
    </row>
    <row r="380" spans="1:12" x14ac:dyDescent="0.3">
      <c r="A380">
        <v>55</v>
      </c>
      <c r="B380" s="4" t="s">
        <v>12</v>
      </c>
      <c r="C380" t="s">
        <v>21</v>
      </c>
      <c r="D380">
        <v>172</v>
      </c>
      <c r="E380">
        <v>260</v>
      </c>
      <c r="F380">
        <v>0</v>
      </c>
      <c r="G380" t="s">
        <v>14</v>
      </c>
      <c r="H380">
        <v>73</v>
      </c>
      <c r="I380" t="s">
        <v>15</v>
      </c>
      <c r="J380">
        <v>2</v>
      </c>
      <c r="K380" t="s">
        <v>19</v>
      </c>
      <c r="L380">
        <v>1</v>
      </c>
    </row>
    <row r="381" spans="1:12" x14ac:dyDescent="0.3">
      <c r="A381">
        <v>62</v>
      </c>
      <c r="B381" s="4" t="s">
        <v>12</v>
      </c>
      <c r="C381" t="s">
        <v>18</v>
      </c>
      <c r="D381">
        <v>120</v>
      </c>
      <c r="E381">
        <v>220</v>
      </c>
      <c r="F381">
        <v>0</v>
      </c>
      <c r="G381" t="s">
        <v>24</v>
      </c>
      <c r="H381">
        <v>86</v>
      </c>
      <c r="I381" t="s">
        <v>15</v>
      </c>
      <c r="J381">
        <v>0</v>
      </c>
      <c r="K381" t="s">
        <v>16</v>
      </c>
      <c r="L381">
        <v>0</v>
      </c>
    </row>
    <row r="382" spans="1:12" x14ac:dyDescent="0.3">
      <c r="A382">
        <v>71</v>
      </c>
      <c r="B382" s="4" t="s">
        <v>12</v>
      </c>
      <c r="C382" t="s">
        <v>18</v>
      </c>
      <c r="D382">
        <v>144</v>
      </c>
      <c r="E382">
        <v>221</v>
      </c>
      <c r="F382">
        <v>0</v>
      </c>
      <c r="G382" t="s">
        <v>14</v>
      </c>
      <c r="H382">
        <v>108</v>
      </c>
      <c r="I382" t="s">
        <v>22</v>
      </c>
      <c r="J382">
        <v>1.8</v>
      </c>
      <c r="K382" t="s">
        <v>19</v>
      </c>
      <c r="L382">
        <v>1</v>
      </c>
    </row>
    <row r="383" spans="1:12" x14ac:dyDescent="0.3">
      <c r="A383">
        <v>74</v>
      </c>
      <c r="B383" s="4" t="s">
        <v>12</v>
      </c>
      <c r="C383" t="s">
        <v>23</v>
      </c>
      <c r="D383">
        <v>145</v>
      </c>
      <c r="E383">
        <v>216</v>
      </c>
      <c r="F383">
        <v>1</v>
      </c>
      <c r="G383" t="s">
        <v>14</v>
      </c>
      <c r="H383">
        <v>116</v>
      </c>
      <c r="I383" t="s">
        <v>22</v>
      </c>
      <c r="J383">
        <v>1.8</v>
      </c>
      <c r="K383" t="s">
        <v>19</v>
      </c>
      <c r="L383">
        <v>1</v>
      </c>
    </row>
    <row r="384" spans="1:12" x14ac:dyDescent="0.3">
      <c r="A384">
        <v>53</v>
      </c>
      <c r="B384" s="4" t="s">
        <v>12</v>
      </c>
      <c r="C384" t="s">
        <v>18</v>
      </c>
      <c r="D384">
        <v>155</v>
      </c>
      <c r="E384">
        <v>175</v>
      </c>
      <c r="F384">
        <v>1</v>
      </c>
      <c r="G384" t="s">
        <v>20</v>
      </c>
      <c r="H384">
        <v>160</v>
      </c>
      <c r="I384" t="s">
        <v>15</v>
      </c>
      <c r="J384">
        <v>0.3</v>
      </c>
      <c r="K384" t="s">
        <v>16</v>
      </c>
      <c r="L384">
        <v>0</v>
      </c>
    </row>
    <row r="385" spans="1:12" x14ac:dyDescent="0.3">
      <c r="A385">
        <v>58</v>
      </c>
      <c r="B385" s="4" t="s">
        <v>12</v>
      </c>
      <c r="C385" t="s">
        <v>18</v>
      </c>
      <c r="D385">
        <v>150</v>
      </c>
      <c r="E385">
        <v>219</v>
      </c>
      <c r="F385">
        <v>0</v>
      </c>
      <c r="G385" t="s">
        <v>20</v>
      </c>
      <c r="H385">
        <v>118</v>
      </c>
      <c r="I385" t="s">
        <v>22</v>
      </c>
      <c r="J385">
        <v>0</v>
      </c>
      <c r="K385" t="s">
        <v>19</v>
      </c>
      <c r="L385">
        <v>1</v>
      </c>
    </row>
    <row r="386" spans="1:12" x14ac:dyDescent="0.3">
      <c r="A386">
        <v>75</v>
      </c>
      <c r="B386" s="4" t="s">
        <v>12</v>
      </c>
      <c r="C386" t="s">
        <v>21</v>
      </c>
      <c r="D386">
        <v>160</v>
      </c>
      <c r="E386">
        <v>310</v>
      </c>
      <c r="F386">
        <v>1</v>
      </c>
      <c r="G386" t="s">
        <v>14</v>
      </c>
      <c r="H386">
        <v>112</v>
      </c>
      <c r="I386" t="s">
        <v>22</v>
      </c>
      <c r="J386">
        <v>2</v>
      </c>
      <c r="K386" t="s">
        <v>25</v>
      </c>
      <c r="L386">
        <v>0</v>
      </c>
    </row>
    <row r="387" spans="1:12" x14ac:dyDescent="0.3">
      <c r="A387">
        <v>56</v>
      </c>
      <c r="B387" s="4" t="s">
        <v>12</v>
      </c>
      <c r="C387" t="s">
        <v>18</v>
      </c>
      <c r="D387">
        <v>137</v>
      </c>
      <c r="E387">
        <v>208</v>
      </c>
      <c r="F387">
        <v>1</v>
      </c>
      <c r="G387" t="s">
        <v>20</v>
      </c>
      <c r="H387">
        <v>122</v>
      </c>
      <c r="I387" t="s">
        <v>22</v>
      </c>
      <c r="J387">
        <v>1.8</v>
      </c>
      <c r="K387" t="s">
        <v>19</v>
      </c>
      <c r="L387">
        <v>1</v>
      </c>
    </row>
    <row r="388" spans="1:12" x14ac:dyDescent="0.3">
      <c r="A388">
        <v>58</v>
      </c>
      <c r="B388" s="4" t="s">
        <v>12</v>
      </c>
      <c r="C388" t="s">
        <v>18</v>
      </c>
      <c r="D388">
        <v>137</v>
      </c>
      <c r="E388">
        <v>232</v>
      </c>
      <c r="F388">
        <v>0</v>
      </c>
      <c r="G388" t="s">
        <v>20</v>
      </c>
      <c r="H388">
        <v>124</v>
      </c>
      <c r="I388" t="s">
        <v>22</v>
      </c>
      <c r="J388">
        <v>1.4</v>
      </c>
      <c r="K388" t="s">
        <v>19</v>
      </c>
      <c r="L388">
        <v>1</v>
      </c>
    </row>
    <row r="389" spans="1:12" x14ac:dyDescent="0.3">
      <c r="A389">
        <v>64</v>
      </c>
      <c r="B389" s="4" t="s">
        <v>12</v>
      </c>
      <c r="C389" t="s">
        <v>21</v>
      </c>
      <c r="D389">
        <v>134</v>
      </c>
      <c r="E389">
        <v>273</v>
      </c>
      <c r="F389">
        <v>0</v>
      </c>
      <c r="G389" t="s">
        <v>14</v>
      </c>
      <c r="H389">
        <v>102</v>
      </c>
      <c r="I389" t="s">
        <v>22</v>
      </c>
      <c r="J389">
        <v>4</v>
      </c>
      <c r="K389" t="s">
        <v>25</v>
      </c>
      <c r="L389">
        <v>1</v>
      </c>
    </row>
    <row r="390" spans="1:12" x14ac:dyDescent="0.3">
      <c r="A390">
        <v>54</v>
      </c>
      <c r="B390" s="4" t="s">
        <v>12</v>
      </c>
      <c r="C390" t="s">
        <v>18</v>
      </c>
      <c r="D390">
        <v>133</v>
      </c>
      <c r="E390">
        <v>203</v>
      </c>
      <c r="F390">
        <v>0</v>
      </c>
      <c r="G390" t="s">
        <v>20</v>
      </c>
      <c r="H390">
        <v>137</v>
      </c>
      <c r="I390" t="s">
        <v>15</v>
      </c>
      <c r="J390">
        <v>0.2</v>
      </c>
      <c r="K390" t="s">
        <v>16</v>
      </c>
      <c r="L390">
        <v>0</v>
      </c>
    </row>
    <row r="391" spans="1:12" x14ac:dyDescent="0.3">
      <c r="A391">
        <v>54</v>
      </c>
      <c r="B391" s="4" t="s">
        <v>12</v>
      </c>
      <c r="C391" t="s">
        <v>13</v>
      </c>
      <c r="D391">
        <v>132</v>
      </c>
      <c r="E391">
        <v>182</v>
      </c>
      <c r="F391">
        <v>0</v>
      </c>
      <c r="G391" t="s">
        <v>20</v>
      </c>
      <c r="H391">
        <v>141</v>
      </c>
      <c r="I391" t="s">
        <v>15</v>
      </c>
      <c r="J391">
        <v>0.1</v>
      </c>
      <c r="K391" t="s">
        <v>16</v>
      </c>
      <c r="L391">
        <v>0</v>
      </c>
    </row>
    <row r="392" spans="1:12" x14ac:dyDescent="0.3">
      <c r="A392">
        <v>59</v>
      </c>
      <c r="B392" s="4" t="s">
        <v>12</v>
      </c>
      <c r="C392" t="s">
        <v>21</v>
      </c>
      <c r="D392">
        <v>140</v>
      </c>
      <c r="E392">
        <v>274</v>
      </c>
      <c r="F392">
        <v>0</v>
      </c>
      <c r="G392" t="s">
        <v>14</v>
      </c>
      <c r="H392">
        <v>154</v>
      </c>
      <c r="I392" t="s">
        <v>22</v>
      </c>
      <c r="J392">
        <v>2</v>
      </c>
      <c r="K392" t="s">
        <v>19</v>
      </c>
      <c r="L392">
        <v>0</v>
      </c>
    </row>
    <row r="393" spans="1:12" x14ac:dyDescent="0.3">
      <c r="A393">
        <v>55</v>
      </c>
      <c r="B393" s="4" t="s">
        <v>12</v>
      </c>
      <c r="C393" t="s">
        <v>21</v>
      </c>
      <c r="D393">
        <v>135</v>
      </c>
      <c r="E393">
        <v>204</v>
      </c>
      <c r="F393">
        <v>1</v>
      </c>
      <c r="G393" t="s">
        <v>20</v>
      </c>
      <c r="H393">
        <v>126</v>
      </c>
      <c r="I393" t="s">
        <v>22</v>
      </c>
      <c r="J393">
        <v>1.1000000000000001</v>
      </c>
      <c r="K393" t="s">
        <v>19</v>
      </c>
      <c r="L393">
        <v>1</v>
      </c>
    </row>
    <row r="394" spans="1:12" x14ac:dyDescent="0.3">
      <c r="A394">
        <v>57</v>
      </c>
      <c r="B394" s="4" t="s">
        <v>12</v>
      </c>
      <c r="C394" t="s">
        <v>21</v>
      </c>
      <c r="D394">
        <v>144</v>
      </c>
      <c r="E394">
        <v>270</v>
      </c>
      <c r="F394">
        <v>1</v>
      </c>
      <c r="G394" t="s">
        <v>20</v>
      </c>
      <c r="H394">
        <v>160</v>
      </c>
      <c r="I394" t="s">
        <v>22</v>
      </c>
      <c r="J394">
        <v>2</v>
      </c>
      <c r="K394" t="s">
        <v>19</v>
      </c>
      <c r="L394">
        <v>1</v>
      </c>
    </row>
    <row r="395" spans="1:12" x14ac:dyDescent="0.3">
      <c r="A395">
        <v>61</v>
      </c>
      <c r="B395" s="4" t="s">
        <v>12</v>
      </c>
      <c r="C395" t="s">
        <v>21</v>
      </c>
      <c r="D395">
        <v>141</v>
      </c>
      <c r="E395">
        <v>292</v>
      </c>
      <c r="F395">
        <v>0</v>
      </c>
      <c r="G395" t="s">
        <v>20</v>
      </c>
      <c r="H395">
        <v>115</v>
      </c>
      <c r="I395" t="s">
        <v>22</v>
      </c>
      <c r="J395">
        <v>1.7</v>
      </c>
      <c r="K395" t="s">
        <v>19</v>
      </c>
      <c r="L395">
        <v>1</v>
      </c>
    </row>
    <row r="396" spans="1:12" x14ac:dyDescent="0.3">
      <c r="A396">
        <v>41</v>
      </c>
      <c r="B396" s="4" t="s">
        <v>12</v>
      </c>
      <c r="C396" t="s">
        <v>21</v>
      </c>
      <c r="D396">
        <v>150</v>
      </c>
      <c r="E396">
        <v>171</v>
      </c>
      <c r="F396">
        <v>0</v>
      </c>
      <c r="G396" t="s">
        <v>14</v>
      </c>
      <c r="H396">
        <v>128</v>
      </c>
      <c r="I396" t="s">
        <v>22</v>
      </c>
      <c r="J396">
        <v>1.5</v>
      </c>
      <c r="K396" t="s">
        <v>19</v>
      </c>
      <c r="L396">
        <v>0</v>
      </c>
    </row>
    <row r="397" spans="1:12" x14ac:dyDescent="0.3">
      <c r="A397">
        <v>71</v>
      </c>
      <c r="B397" s="4" t="s">
        <v>12</v>
      </c>
      <c r="C397" t="s">
        <v>21</v>
      </c>
      <c r="D397">
        <v>130</v>
      </c>
      <c r="E397">
        <v>221</v>
      </c>
      <c r="F397">
        <v>0</v>
      </c>
      <c r="G397" t="s">
        <v>20</v>
      </c>
      <c r="H397">
        <v>115</v>
      </c>
      <c r="I397" t="s">
        <v>22</v>
      </c>
      <c r="J397">
        <v>0</v>
      </c>
      <c r="K397" t="s">
        <v>19</v>
      </c>
      <c r="L397">
        <v>1</v>
      </c>
    </row>
    <row r="398" spans="1:12" x14ac:dyDescent="0.3">
      <c r="A398">
        <v>38</v>
      </c>
      <c r="B398" s="4" t="s">
        <v>12</v>
      </c>
      <c r="C398" t="s">
        <v>21</v>
      </c>
      <c r="D398">
        <v>110</v>
      </c>
      <c r="E398">
        <v>289</v>
      </c>
      <c r="F398">
        <v>0</v>
      </c>
      <c r="G398" t="s">
        <v>14</v>
      </c>
      <c r="H398">
        <v>105</v>
      </c>
      <c r="I398" t="s">
        <v>22</v>
      </c>
      <c r="J398">
        <v>1.5</v>
      </c>
      <c r="K398" t="s">
        <v>25</v>
      </c>
      <c r="L398">
        <v>1</v>
      </c>
    </row>
    <row r="399" spans="1:12" x14ac:dyDescent="0.3">
      <c r="A399">
        <v>55</v>
      </c>
      <c r="B399" s="4" t="s">
        <v>12</v>
      </c>
      <c r="C399" t="s">
        <v>21</v>
      </c>
      <c r="D399">
        <v>158</v>
      </c>
      <c r="E399">
        <v>217</v>
      </c>
      <c r="F399">
        <v>0</v>
      </c>
      <c r="G399" t="s">
        <v>14</v>
      </c>
      <c r="H399">
        <v>110</v>
      </c>
      <c r="I399" t="s">
        <v>22</v>
      </c>
      <c r="J399">
        <v>2.5</v>
      </c>
      <c r="K399" t="s">
        <v>19</v>
      </c>
      <c r="L399">
        <v>1</v>
      </c>
    </row>
    <row r="400" spans="1:12" x14ac:dyDescent="0.3">
      <c r="A400">
        <v>56</v>
      </c>
      <c r="B400" s="4" t="s">
        <v>12</v>
      </c>
      <c r="C400" t="s">
        <v>21</v>
      </c>
      <c r="D400">
        <v>128</v>
      </c>
      <c r="E400">
        <v>223</v>
      </c>
      <c r="F400">
        <v>0</v>
      </c>
      <c r="G400" t="s">
        <v>20</v>
      </c>
      <c r="H400">
        <v>119</v>
      </c>
      <c r="I400" t="s">
        <v>22</v>
      </c>
      <c r="J400">
        <v>2</v>
      </c>
      <c r="K400" t="s">
        <v>25</v>
      </c>
      <c r="L400">
        <v>1</v>
      </c>
    </row>
    <row r="401" spans="1:12" x14ac:dyDescent="0.3">
      <c r="A401">
        <v>69</v>
      </c>
      <c r="B401" s="4" t="s">
        <v>12</v>
      </c>
      <c r="C401" t="s">
        <v>21</v>
      </c>
      <c r="D401">
        <v>140</v>
      </c>
      <c r="E401">
        <v>110</v>
      </c>
      <c r="F401">
        <v>1</v>
      </c>
      <c r="G401" t="s">
        <v>14</v>
      </c>
      <c r="H401">
        <v>109</v>
      </c>
      <c r="I401" t="s">
        <v>22</v>
      </c>
      <c r="J401">
        <v>1.5</v>
      </c>
      <c r="K401" t="s">
        <v>19</v>
      </c>
      <c r="L401">
        <v>1</v>
      </c>
    </row>
    <row r="402" spans="1:12" x14ac:dyDescent="0.3">
      <c r="A402">
        <v>64</v>
      </c>
      <c r="B402" s="4" t="s">
        <v>12</v>
      </c>
      <c r="C402" t="s">
        <v>21</v>
      </c>
      <c r="D402">
        <v>150</v>
      </c>
      <c r="E402">
        <v>193</v>
      </c>
      <c r="F402">
        <v>0</v>
      </c>
      <c r="G402" t="s">
        <v>20</v>
      </c>
      <c r="H402">
        <v>135</v>
      </c>
      <c r="I402" t="s">
        <v>22</v>
      </c>
      <c r="J402">
        <v>0.5</v>
      </c>
      <c r="K402" t="s">
        <v>19</v>
      </c>
      <c r="L402">
        <v>1</v>
      </c>
    </row>
    <row r="403" spans="1:12" x14ac:dyDescent="0.3">
      <c r="A403">
        <v>72</v>
      </c>
      <c r="B403" s="4" t="s">
        <v>12</v>
      </c>
      <c r="C403" t="s">
        <v>21</v>
      </c>
      <c r="D403">
        <v>160</v>
      </c>
      <c r="E403">
        <v>123</v>
      </c>
      <c r="F403">
        <v>1</v>
      </c>
      <c r="G403" t="s">
        <v>24</v>
      </c>
      <c r="H403">
        <v>130</v>
      </c>
      <c r="I403" t="s">
        <v>15</v>
      </c>
      <c r="J403">
        <v>1.5</v>
      </c>
      <c r="K403" t="s">
        <v>19</v>
      </c>
      <c r="L403">
        <v>1</v>
      </c>
    </row>
    <row r="404" spans="1:12" x14ac:dyDescent="0.3">
      <c r="A404">
        <v>69</v>
      </c>
      <c r="B404" s="4" t="s">
        <v>12</v>
      </c>
      <c r="C404" t="s">
        <v>21</v>
      </c>
      <c r="D404">
        <v>142</v>
      </c>
      <c r="E404">
        <v>210</v>
      </c>
      <c r="F404">
        <v>1</v>
      </c>
      <c r="G404" t="s">
        <v>20</v>
      </c>
      <c r="H404">
        <v>112</v>
      </c>
      <c r="I404" t="s">
        <v>22</v>
      </c>
      <c r="J404">
        <v>1.5</v>
      </c>
      <c r="K404" t="s">
        <v>19</v>
      </c>
      <c r="L404">
        <v>1</v>
      </c>
    </row>
    <row r="405" spans="1:12" x14ac:dyDescent="0.3">
      <c r="A405">
        <v>56</v>
      </c>
      <c r="B405" s="4" t="s">
        <v>12</v>
      </c>
      <c r="C405" t="s">
        <v>21</v>
      </c>
      <c r="D405">
        <v>137</v>
      </c>
      <c r="E405">
        <v>282</v>
      </c>
      <c r="F405">
        <v>1</v>
      </c>
      <c r="G405" t="s">
        <v>14</v>
      </c>
      <c r="H405">
        <v>126</v>
      </c>
      <c r="I405" t="s">
        <v>22</v>
      </c>
      <c r="J405">
        <v>1.2</v>
      </c>
      <c r="K405" t="s">
        <v>19</v>
      </c>
      <c r="L405">
        <v>1</v>
      </c>
    </row>
    <row r="406" spans="1:12" x14ac:dyDescent="0.3">
      <c r="A406">
        <v>62</v>
      </c>
      <c r="B406" s="4" t="s">
        <v>12</v>
      </c>
      <c r="C406" t="s">
        <v>21</v>
      </c>
      <c r="D406">
        <v>139</v>
      </c>
      <c r="E406">
        <v>170</v>
      </c>
      <c r="F406">
        <v>0</v>
      </c>
      <c r="G406" t="s">
        <v>20</v>
      </c>
      <c r="H406">
        <v>120</v>
      </c>
      <c r="I406" t="s">
        <v>22</v>
      </c>
      <c r="J406">
        <v>3</v>
      </c>
      <c r="K406" t="s">
        <v>19</v>
      </c>
      <c r="L406">
        <v>1</v>
      </c>
    </row>
    <row r="407" spans="1:12" x14ac:dyDescent="0.3">
      <c r="A407">
        <v>67</v>
      </c>
      <c r="B407" s="4" t="s">
        <v>12</v>
      </c>
      <c r="C407" t="s">
        <v>21</v>
      </c>
      <c r="D407">
        <v>146</v>
      </c>
      <c r="E407">
        <v>369</v>
      </c>
      <c r="F407">
        <v>0</v>
      </c>
      <c r="G407" t="s">
        <v>14</v>
      </c>
      <c r="H407">
        <v>110</v>
      </c>
      <c r="I407" t="s">
        <v>22</v>
      </c>
      <c r="J407">
        <v>1.9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156</v>
      </c>
      <c r="E408">
        <v>173</v>
      </c>
      <c r="F408">
        <v>0</v>
      </c>
      <c r="G408" t="s">
        <v>24</v>
      </c>
      <c r="H408">
        <v>119</v>
      </c>
      <c r="I408" t="s">
        <v>22</v>
      </c>
      <c r="J408">
        <v>3</v>
      </c>
      <c r="K408" t="s">
        <v>25</v>
      </c>
      <c r="L408">
        <v>1</v>
      </c>
    </row>
    <row r="409" spans="1:12" x14ac:dyDescent="0.3">
      <c r="A409">
        <v>69</v>
      </c>
      <c r="B409" s="4" t="s">
        <v>12</v>
      </c>
      <c r="C409" t="s">
        <v>21</v>
      </c>
      <c r="D409">
        <v>145</v>
      </c>
      <c r="E409">
        <v>289</v>
      </c>
      <c r="F409">
        <v>1</v>
      </c>
      <c r="G409" t="s">
        <v>20</v>
      </c>
      <c r="H409">
        <v>110</v>
      </c>
      <c r="I409" t="s">
        <v>22</v>
      </c>
      <c r="J409">
        <v>1.8</v>
      </c>
      <c r="K409" t="s">
        <v>19</v>
      </c>
      <c r="L409">
        <v>1</v>
      </c>
    </row>
    <row r="410" spans="1:12" x14ac:dyDescent="0.3">
      <c r="A410">
        <v>51</v>
      </c>
      <c r="B410" s="4" t="s">
        <v>12</v>
      </c>
      <c r="C410" t="s">
        <v>21</v>
      </c>
      <c r="D410">
        <v>131</v>
      </c>
      <c r="E410">
        <v>152</v>
      </c>
      <c r="F410">
        <v>1</v>
      </c>
      <c r="G410" t="s">
        <v>24</v>
      </c>
      <c r="H410">
        <v>130</v>
      </c>
      <c r="I410" t="s">
        <v>22</v>
      </c>
      <c r="J410">
        <v>1</v>
      </c>
      <c r="K410" t="s">
        <v>19</v>
      </c>
      <c r="L410">
        <v>1</v>
      </c>
    </row>
    <row r="411" spans="1:12" x14ac:dyDescent="0.3">
      <c r="A411">
        <v>48</v>
      </c>
      <c r="B411" s="4" t="s">
        <v>12</v>
      </c>
      <c r="C411" t="s">
        <v>21</v>
      </c>
      <c r="D411">
        <v>140</v>
      </c>
      <c r="E411">
        <v>208</v>
      </c>
      <c r="F411">
        <v>0</v>
      </c>
      <c r="G411" t="s">
        <v>14</v>
      </c>
      <c r="H411">
        <v>159</v>
      </c>
      <c r="I411" t="s">
        <v>22</v>
      </c>
      <c r="J411">
        <v>1.5</v>
      </c>
      <c r="K411" t="s">
        <v>16</v>
      </c>
      <c r="L411">
        <v>1</v>
      </c>
    </row>
    <row r="412" spans="1:12" x14ac:dyDescent="0.3">
      <c r="A412">
        <v>69</v>
      </c>
      <c r="B412" s="4" t="s">
        <v>12</v>
      </c>
      <c r="C412" t="s">
        <v>21</v>
      </c>
      <c r="D412">
        <v>122</v>
      </c>
      <c r="E412">
        <v>216</v>
      </c>
      <c r="F412">
        <v>1</v>
      </c>
      <c r="G412" t="s">
        <v>24</v>
      </c>
      <c r="H412">
        <v>84</v>
      </c>
      <c r="I412" t="s">
        <v>22</v>
      </c>
      <c r="J412">
        <v>0</v>
      </c>
      <c r="K412" t="s">
        <v>19</v>
      </c>
      <c r="L412">
        <v>1</v>
      </c>
    </row>
    <row r="413" spans="1:12" x14ac:dyDescent="0.3">
      <c r="A413">
        <v>69</v>
      </c>
      <c r="B413" s="4" t="s">
        <v>12</v>
      </c>
      <c r="C413" t="s">
        <v>18</v>
      </c>
      <c r="D413">
        <v>142</v>
      </c>
      <c r="E413">
        <v>271</v>
      </c>
      <c r="F413">
        <v>0</v>
      </c>
      <c r="G413" t="s">
        <v>24</v>
      </c>
      <c r="H413">
        <v>126</v>
      </c>
      <c r="I413" t="s">
        <v>15</v>
      </c>
      <c r="J413">
        <v>0.3</v>
      </c>
      <c r="K413" t="s">
        <v>16</v>
      </c>
      <c r="L413">
        <v>0</v>
      </c>
    </row>
    <row r="414" spans="1:12" x14ac:dyDescent="0.3">
      <c r="A414">
        <v>64</v>
      </c>
      <c r="B414" s="4" t="s">
        <v>12</v>
      </c>
      <c r="C414" t="s">
        <v>21</v>
      </c>
      <c r="D414">
        <v>141</v>
      </c>
      <c r="E414">
        <v>244</v>
      </c>
      <c r="F414">
        <v>1</v>
      </c>
      <c r="G414" t="s">
        <v>20</v>
      </c>
      <c r="H414">
        <v>116</v>
      </c>
      <c r="I414" t="s">
        <v>22</v>
      </c>
      <c r="J414">
        <v>1.5</v>
      </c>
      <c r="K414" t="s">
        <v>19</v>
      </c>
      <c r="L414">
        <v>1</v>
      </c>
    </row>
    <row r="415" spans="1:12" x14ac:dyDescent="0.3">
      <c r="A415">
        <v>57</v>
      </c>
      <c r="B415" s="4" t="s">
        <v>12</v>
      </c>
      <c r="C415" t="s">
        <v>13</v>
      </c>
      <c r="D415">
        <v>180</v>
      </c>
      <c r="E415">
        <v>285</v>
      </c>
      <c r="F415">
        <v>1</v>
      </c>
      <c r="G415" t="s">
        <v>20</v>
      </c>
      <c r="H415">
        <v>120</v>
      </c>
      <c r="I415" t="s">
        <v>15</v>
      </c>
      <c r="J415">
        <v>0.8</v>
      </c>
      <c r="K415" t="s">
        <v>19</v>
      </c>
      <c r="L415">
        <v>1</v>
      </c>
    </row>
    <row r="416" spans="1:12" x14ac:dyDescent="0.3">
      <c r="A416">
        <v>53</v>
      </c>
      <c r="B416" s="4" t="s">
        <v>12</v>
      </c>
      <c r="C416" t="s">
        <v>21</v>
      </c>
      <c r="D416">
        <v>124</v>
      </c>
      <c r="E416">
        <v>243</v>
      </c>
      <c r="F416">
        <v>0</v>
      </c>
      <c r="G416" t="s">
        <v>14</v>
      </c>
      <c r="H416">
        <v>122</v>
      </c>
      <c r="I416" t="s">
        <v>22</v>
      </c>
      <c r="J416">
        <v>2</v>
      </c>
      <c r="K416" t="s">
        <v>19</v>
      </c>
      <c r="L416">
        <v>1</v>
      </c>
    </row>
    <row r="417" spans="1:12" x14ac:dyDescent="0.3">
      <c r="A417">
        <v>37</v>
      </c>
      <c r="B417" s="4" t="s">
        <v>12</v>
      </c>
      <c r="C417" t="s">
        <v>18</v>
      </c>
      <c r="D417">
        <v>118</v>
      </c>
      <c r="E417">
        <v>240</v>
      </c>
      <c r="F417">
        <v>0</v>
      </c>
      <c r="G417" t="s">
        <v>24</v>
      </c>
      <c r="H417">
        <v>165</v>
      </c>
      <c r="I417" t="s">
        <v>15</v>
      </c>
      <c r="J417">
        <v>1</v>
      </c>
      <c r="K417" t="s">
        <v>19</v>
      </c>
      <c r="L417">
        <v>0</v>
      </c>
    </row>
    <row r="418" spans="1:12" x14ac:dyDescent="0.3">
      <c r="A418">
        <v>67</v>
      </c>
      <c r="B418" s="4" t="s">
        <v>12</v>
      </c>
      <c r="C418" t="s">
        <v>21</v>
      </c>
      <c r="D418">
        <v>140</v>
      </c>
      <c r="E418">
        <v>219</v>
      </c>
      <c r="F418">
        <v>0</v>
      </c>
      <c r="G418" t="s">
        <v>20</v>
      </c>
      <c r="H418">
        <v>122</v>
      </c>
      <c r="I418" t="s">
        <v>22</v>
      </c>
      <c r="J418">
        <v>2</v>
      </c>
      <c r="K418" t="s">
        <v>19</v>
      </c>
      <c r="L418">
        <v>1</v>
      </c>
    </row>
    <row r="419" spans="1:12" x14ac:dyDescent="0.3">
      <c r="A419">
        <v>74</v>
      </c>
      <c r="B419" s="4" t="s">
        <v>12</v>
      </c>
      <c r="C419" t="s">
        <v>18</v>
      </c>
      <c r="D419">
        <v>140</v>
      </c>
      <c r="E419">
        <v>237</v>
      </c>
      <c r="F419">
        <v>1</v>
      </c>
      <c r="G419" t="s">
        <v>14</v>
      </c>
      <c r="H419">
        <v>94</v>
      </c>
      <c r="I419" t="s">
        <v>15</v>
      </c>
      <c r="J419">
        <v>0</v>
      </c>
      <c r="K419" t="s">
        <v>19</v>
      </c>
      <c r="L419">
        <v>1</v>
      </c>
    </row>
    <row r="420" spans="1:12" x14ac:dyDescent="0.3">
      <c r="A420">
        <v>63</v>
      </c>
      <c r="B420" s="4" t="s">
        <v>12</v>
      </c>
      <c r="C420" t="s">
        <v>13</v>
      </c>
      <c r="D420">
        <v>136</v>
      </c>
      <c r="E420">
        <v>165</v>
      </c>
      <c r="F420">
        <v>0</v>
      </c>
      <c r="G420" t="s">
        <v>20</v>
      </c>
      <c r="H420">
        <v>133</v>
      </c>
      <c r="I420" t="s">
        <v>15</v>
      </c>
      <c r="J420">
        <v>0.2</v>
      </c>
      <c r="K420" t="s">
        <v>16</v>
      </c>
      <c r="L420">
        <v>0</v>
      </c>
    </row>
    <row r="421" spans="1:12" x14ac:dyDescent="0.3">
      <c r="A421">
        <v>58</v>
      </c>
      <c r="B421" s="4" t="s">
        <v>12</v>
      </c>
      <c r="C421" t="s">
        <v>21</v>
      </c>
      <c r="D421">
        <v>100</v>
      </c>
      <c r="E421">
        <v>213</v>
      </c>
      <c r="F421">
        <v>0</v>
      </c>
      <c r="G421" t="s">
        <v>20</v>
      </c>
      <c r="H421">
        <v>110</v>
      </c>
      <c r="I421" t="s">
        <v>15</v>
      </c>
      <c r="J421">
        <v>0</v>
      </c>
      <c r="K421" t="s">
        <v>16</v>
      </c>
      <c r="L421">
        <v>0</v>
      </c>
    </row>
    <row r="422" spans="1:12" x14ac:dyDescent="0.3">
      <c r="A422">
        <v>61</v>
      </c>
      <c r="B422" s="4" t="s">
        <v>12</v>
      </c>
      <c r="C422" t="s">
        <v>21</v>
      </c>
      <c r="D422">
        <v>190</v>
      </c>
      <c r="E422">
        <v>287</v>
      </c>
      <c r="F422">
        <v>1</v>
      </c>
      <c r="G422" t="s">
        <v>24</v>
      </c>
      <c r="H422">
        <v>150</v>
      </c>
      <c r="I422" t="s">
        <v>22</v>
      </c>
      <c r="J422">
        <v>2</v>
      </c>
      <c r="K422" t="s">
        <v>25</v>
      </c>
      <c r="L422">
        <v>1</v>
      </c>
    </row>
    <row r="423" spans="1:12" x14ac:dyDescent="0.3">
      <c r="A423">
        <v>64</v>
      </c>
      <c r="B423" s="4" t="s">
        <v>12</v>
      </c>
      <c r="C423" t="s">
        <v>21</v>
      </c>
      <c r="D423">
        <v>130</v>
      </c>
      <c r="E423">
        <v>258</v>
      </c>
      <c r="F423">
        <v>1</v>
      </c>
      <c r="G423" t="s">
        <v>24</v>
      </c>
      <c r="H423">
        <v>130</v>
      </c>
      <c r="I423" t="s">
        <v>15</v>
      </c>
      <c r="J423">
        <v>0</v>
      </c>
      <c r="K423" t="s">
        <v>19</v>
      </c>
      <c r="L423">
        <v>1</v>
      </c>
    </row>
    <row r="424" spans="1:12" x14ac:dyDescent="0.3">
      <c r="A424">
        <v>58</v>
      </c>
      <c r="B424" s="4" t="s">
        <v>12</v>
      </c>
      <c r="C424" t="s">
        <v>21</v>
      </c>
      <c r="D424">
        <v>160</v>
      </c>
      <c r="E424">
        <v>256</v>
      </c>
      <c r="F424">
        <v>1</v>
      </c>
      <c r="G424" t="s">
        <v>24</v>
      </c>
      <c r="H424">
        <v>113</v>
      </c>
      <c r="I424" t="s">
        <v>22</v>
      </c>
      <c r="J424">
        <v>1</v>
      </c>
      <c r="K424" t="s">
        <v>16</v>
      </c>
      <c r="L424">
        <v>1</v>
      </c>
    </row>
    <row r="425" spans="1:12" x14ac:dyDescent="0.3">
      <c r="A425">
        <v>60</v>
      </c>
      <c r="B425" s="4" t="s">
        <v>12</v>
      </c>
      <c r="C425" t="s">
        <v>21</v>
      </c>
      <c r="D425">
        <v>130</v>
      </c>
      <c r="E425">
        <v>186</v>
      </c>
      <c r="F425">
        <v>1</v>
      </c>
      <c r="G425" t="s">
        <v>24</v>
      </c>
      <c r="H425">
        <v>140</v>
      </c>
      <c r="I425" t="s">
        <v>22</v>
      </c>
      <c r="J425">
        <v>0.5</v>
      </c>
      <c r="K425" t="s">
        <v>19</v>
      </c>
      <c r="L425">
        <v>1</v>
      </c>
    </row>
    <row r="426" spans="1:12" x14ac:dyDescent="0.3">
      <c r="A426">
        <v>57</v>
      </c>
      <c r="B426" s="4" t="s">
        <v>12</v>
      </c>
      <c r="C426" t="s">
        <v>21</v>
      </c>
      <c r="D426">
        <v>122</v>
      </c>
      <c r="E426">
        <v>264</v>
      </c>
      <c r="F426">
        <v>0</v>
      </c>
      <c r="G426" t="s">
        <v>24</v>
      </c>
      <c r="H426">
        <v>100</v>
      </c>
      <c r="I426" t="s">
        <v>15</v>
      </c>
      <c r="J426">
        <v>0</v>
      </c>
      <c r="K426" t="s">
        <v>19</v>
      </c>
      <c r="L426">
        <v>1</v>
      </c>
    </row>
    <row r="427" spans="1:12" x14ac:dyDescent="0.3">
      <c r="A427">
        <v>55</v>
      </c>
      <c r="B427" s="4" t="s">
        <v>12</v>
      </c>
      <c r="C427" t="s">
        <v>18</v>
      </c>
      <c r="D427">
        <v>133</v>
      </c>
      <c r="E427">
        <v>185</v>
      </c>
      <c r="F427">
        <v>0</v>
      </c>
      <c r="G427" t="s">
        <v>20</v>
      </c>
      <c r="H427">
        <v>136</v>
      </c>
      <c r="I427" t="s">
        <v>15</v>
      </c>
      <c r="J427">
        <v>0.2</v>
      </c>
      <c r="K427" t="s">
        <v>16</v>
      </c>
      <c r="L427">
        <v>0</v>
      </c>
    </row>
    <row r="428" spans="1:12" x14ac:dyDescent="0.3">
      <c r="A428">
        <v>55</v>
      </c>
      <c r="B428" s="4" t="s">
        <v>12</v>
      </c>
      <c r="C428" t="s">
        <v>21</v>
      </c>
      <c r="D428">
        <v>120</v>
      </c>
      <c r="E428">
        <v>226</v>
      </c>
      <c r="F428">
        <v>0</v>
      </c>
      <c r="G428" t="s">
        <v>24</v>
      </c>
      <c r="H428">
        <v>127</v>
      </c>
      <c r="I428" t="s">
        <v>22</v>
      </c>
      <c r="J428">
        <v>1.7</v>
      </c>
      <c r="K428" t="s">
        <v>25</v>
      </c>
      <c r="L428">
        <v>1</v>
      </c>
    </row>
    <row r="429" spans="1:12" x14ac:dyDescent="0.3">
      <c r="A429">
        <v>56</v>
      </c>
      <c r="B429" s="4" t="s">
        <v>12</v>
      </c>
      <c r="C429" t="s">
        <v>21</v>
      </c>
      <c r="D429">
        <v>130</v>
      </c>
      <c r="E429">
        <v>203</v>
      </c>
      <c r="F429">
        <v>1</v>
      </c>
      <c r="G429" t="s">
        <v>14</v>
      </c>
      <c r="H429">
        <v>98</v>
      </c>
      <c r="I429" t="s">
        <v>15</v>
      </c>
      <c r="J429">
        <v>1.5</v>
      </c>
      <c r="K429" t="s">
        <v>19</v>
      </c>
      <c r="L429">
        <v>1</v>
      </c>
    </row>
    <row r="430" spans="1:12" x14ac:dyDescent="0.3">
      <c r="A430">
        <v>57</v>
      </c>
      <c r="B430" s="4" t="s">
        <v>12</v>
      </c>
      <c r="C430" t="s">
        <v>21</v>
      </c>
      <c r="D430">
        <v>130</v>
      </c>
      <c r="E430">
        <v>207</v>
      </c>
      <c r="F430">
        <v>0</v>
      </c>
      <c r="G430" t="s">
        <v>20</v>
      </c>
      <c r="H430">
        <v>96</v>
      </c>
      <c r="I430" t="s">
        <v>22</v>
      </c>
      <c r="J430">
        <v>1</v>
      </c>
      <c r="K430" t="s">
        <v>19</v>
      </c>
      <c r="L430">
        <v>0</v>
      </c>
    </row>
    <row r="431" spans="1:12" x14ac:dyDescent="0.3">
      <c r="A431">
        <v>61</v>
      </c>
      <c r="B431" s="4" t="s">
        <v>12</v>
      </c>
      <c r="C431" t="s">
        <v>18</v>
      </c>
      <c r="D431">
        <v>140</v>
      </c>
      <c r="E431">
        <v>284</v>
      </c>
      <c r="F431">
        <v>0</v>
      </c>
      <c r="G431" t="s">
        <v>14</v>
      </c>
      <c r="H431">
        <v>123</v>
      </c>
      <c r="I431" t="s">
        <v>22</v>
      </c>
      <c r="J431">
        <v>1.3</v>
      </c>
      <c r="K431" t="s">
        <v>19</v>
      </c>
      <c r="L431">
        <v>1</v>
      </c>
    </row>
    <row r="432" spans="1:12" x14ac:dyDescent="0.3">
      <c r="A432">
        <v>61</v>
      </c>
      <c r="B432" s="4" t="s">
        <v>12</v>
      </c>
      <c r="C432" t="s">
        <v>18</v>
      </c>
      <c r="D432">
        <v>120</v>
      </c>
      <c r="E432">
        <v>337</v>
      </c>
      <c r="F432">
        <v>0</v>
      </c>
      <c r="G432" t="s">
        <v>14</v>
      </c>
      <c r="H432">
        <v>98</v>
      </c>
      <c r="I432" t="s">
        <v>22</v>
      </c>
      <c r="J432">
        <v>0</v>
      </c>
      <c r="K432" t="s">
        <v>19</v>
      </c>
      <c r="L432">
        <v>1</v>
      </c>
    </row>
    <row r="433" spans="1:12" x14ac:dyDescent="0.3">
      <c r="A433">
        <v>74</v>
      </c>
      <c r="B433" s="4" t="s">
        <v>12</v>
      </c>
      <c r="C433" t="s">
        <v>21</v>
      </c>
      <c r="D433">
        <v>155</v>
      </c>
      <c r="E433">
        <v>310</v>
      </c>
      <c r="F433">
        <v>0</v>
      </c>
      <c r="G433" t="s">
        <v>14</v>
      </c>
      <c r="H433">
        <v>112</v>
      </c>
      <c r="I433" t="s">
        <v>22</v>
      </c>
      <c r="J433">
        <v>1.5</v>
      </c>
      <c r="K433" t="s">
        <v>25</v>
      </c>
      <c r="L433">
        <v>1</v>
      </c>
    </row>
    <row r="434" spans="1:12" x14ac:dyDescent="0.3">
      <c r="A434">
        <v>68</v>
      </c>
      <c r="B434" s="4" t="s">
        <v>12</v>
      </c>
      <c r="C434" t="s">
        <v>18</v>
      </c>
      <c r="D434">
        <v>134</v>
      </c>
      <c r="E434">
        <v>254</v>
      </c>
      <c r="F434">
        <v>1</v>
      </c>
      <c r="G434" t="s">
        <v>14</v>
      </c>
      <c r="H434">
        <v>151</v>
      </c>
      <c r="I434" t="s">
        <v>22</v>
      </c>
      <c r="J434">
        <v>0</v>
      </c>
      <c r="K434" t="s">
        <v>16</v>
      </c>
      <c r="L434">
        <v>0</v>
      </c>
    </row>
    <row r="435" spans="1:12" x14ac:dyDescent="0.3">
      <c r="A435">
        <v>51</v>
      </c>
      <c r="B435" s="4" t="s">
        <v>17</v>
      </c>
      <c r="C435" t="s">
        <v>21</v>
      </c>
      <c r="D435">
        <v>114</v>
      </c>
      <c r="E435">
        <v>258</v>
      </c>
      <c r="F435">
        <v>1</v>
      </c>
      <c r="G435" t="s">
        <v>24</v>
      </c>
      <c r="H435">
        <v>96</v>
      </c>
      <c r="I435" t="s">
        <v>15</v>
      </c>
      <c r="J435">
        <v>1</v>
      </c>
      <c r="K435" t="s">
        <v>16</v>
      </c>
      <c r="L435">
        <v>0</v>
      </c>
    </row>
    <row r="436" spans="1:12" x14ac:dyDescent="0.3">
      <c r="A436">
        <v>62</v>
      </c>
      <c r="B436" s="4" t="s">
        <v>12</v>
      </c>
      <c r="C436" t="s">
        <v>21</v>
      </c>
      <c r="D436">
        <v>160</v>
      </c>
      <c r="E436">
        <v>254</v>
      </c>
      <c r="F436">
        <v>1</v>
      </c>
      <c r="G436" t="s">
        <v>20</v>
      </c>
      <c r="H436">
        <v>108</v>
      </c>
      <c r="I436" t="s">
        <v>22</v>
      </c>
      <c r="J436">
        <v>3</v>
      </c>
      <c r="K436" t="s">
        <v>19</v>
      </c>
      <c r="L436">
        <v>1</v>
      </c>
    </row>
    <row r="437" spans="1:12" x14ac:dyDescent="0.3">
      <c r="A437">
        <v>53</v>
      </c>
      <c r="B437" s="4" t="s">
        <v>12</v>
      </c>
      <c r="C437" t="s">
        <v>21</v>
      </c>
      <c r="D437">
        <v>144</v>
      </c>
      <c r="E437">
        <v>300</v>
      </c>
      <c r="F437">
        <v>1</v>
      </c>
      <c r="G437" t="s">
        <v>20</v>
      </c>
      <c r="H437">
        <v>128</v>
      </c>
      <c r="I437" t="s">
        <v>22</v>
      </c>
      <c r="J437">
        <v>1.5</v>
      </c>
      <c r="K437" t="s">
        <v>19</v>
      </c>
      <c r="L437">
        <v>1</v>
      </c>
    </row>
    <row r="438" spans="1:12" x14ac:dyDescent="0.3">
      <c r="A438">
        <v>62</v>
      </c>
      <c r="B438" s="4" t="s">
        <v>12</v>
      </c>
      <c r="C438" t="s">
        <v>21</v>
      </c>
      <c r="D438">
        <v>158</v>
      </c>
      <c r="E438">
        <v>170</v>
      </c>
      <c r="F438">
        <v>0</v>
      </c>
      <c r="G438" t="s">
        <v>20</v>
      </c>
      <c r="H438">
        <v>138</v>
      </c>
      <c r="I438" t="s">
        <v>22</v>
      </c>
      <c r="J438">
        <v>0</v>
      </c>
      <c r="K438" t="s">
        <v>19</v>
      </c>
      <c r="L438">
        <v>1</v>
      </c>
    </row>
    <row r="439" spans="1:12" x14ac:dyDescent="0.3">
      <c r="A439">
        <v>46</v>
      </c>
      <c r="B439" s="4" t="s">
        <v>12</v>
      </c>
      <c r="C439" t="s">
        <v>21</v>
      </c>
      <c r="D439">
        <v>134</v>
      </c>
      <c r="E439">
        <v>310</v>
      </c>
      <c r="F439">
        <v>0</v>
      </c>
      <c r="G439" t="s">
        <v>14</v>
      </c>
      <c r="H439">
        <v>126</v>
      </c>
      <c r="I439" t="s">
        <v>15</v>
      </c>
      <c r="J439">
        <v>0</v>
      </c>
      <c r="K439" t="s">
        <v>19</v>
      </c>
      <c r="L439">
        <v>1</v>
      </c>
    </row>
    <row r="440" spans="1:12" x14ac:dyDescent="0.3">
      <c r="A440">
        <v>54</v>
      </c>
      <c r="B440" s="4" t="s">
        <v>17</v>
      </c>
      <c r="C440" t="s">
        <v>21</v>
      </c>
      <c r="D440">
        <v>127</v>
      </c>
      <c r="E440">
        <v>333</v>
      </c>
      <c r="F440">
        <v>1</v>
      </c>
      <c r="G440" t="s">
        <v>20</v>
      </c>
      <c r="H440">
        <v>154</v>
      </c>
      <c r="I440" t="s">
        <v>15</v>
      </c>
      <c r="J440">
        <v>0</v>
      </c>
      <c r="K440" t="s">
        <v>19</v>
      </c>
      <c r="L440">
        <v>1</v>
      </c>
    </row>
    <row r="441" spans="1:12" x14ac:dyDescent="0.3">
      <c r="A441">
        <v>62</v>
      </c>
      <c r="B441" s="4" t="s">
        <v>12</v>
      </c>
      <c r="C441" t="s">
        <v>23</v>
      </c>
      <c r="D441">
        <v>135</v>
      </c>
      <c r="E441">
        <v>139</v>
      </c>
      <c r="F441">
        <v>0</v>
      </c>
      <c r="G441" t="s">
        <v>20</v>
      </c>
      <c r="H441">
        <v>137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55</v>
      </c>
      <c r="B442" s="4" t="s">
        <v>12</v>
      </c>
      <c r="C442" t="s">
        <v>21</v>
      </c>
      <c r="D442">
        <v>122</v>
      </c>
      <c r="E442">
        <v>223</v>
      </c>
      <c r="F442">
        <v>1</v>
      </c>
      <c r="G442" t="s">
        <v>20</v>
      </c>
      <c r="H442">
        <v>100</v>
      </c>
      <c r="I442" t="s">
        <v>15</v>
      </c>
      <c r="J442">
        <v>0</v>
      </c>
      <c r="K442" t="s">
        <v>19</v>
      </c>
      <c r="L442">
        <v>1</v>
      </c>
    </row>
    <row r="443" spans="1:12" x14ac:dyDescent="0.3">
      <c r="A443">
        <v>58</v>
      </c>
      <c r="B443" s="4" t="s">
        <v>12</v>
      </c>
      <c r="C443" t="s">
        <v>21</v>
      </c>
      <c r="D443">
        <v>140</v>
      </c>
      <c r="E443">
        <v>385</v>
      </c>
      <c r="F443">
        <v>1</v>
      </c>
      <c r="G443" t="s">
        <v>24</v>
      </c>
      <c r="H443">
        <v>135</v>
      </c>
      <c r="I443" t="s">
        <v>15</v>
      </c>
      <c r="J443">
        <v>0.3</v>
      </c>
      <c r="K443" t="s">
        <v>16</v>
      </c>
      <c r="L443">
        <v>0</v>
      </c>
    </row>
    <row r="444" spans="1:12" x14ac:dyDescent="0.3">
      <c r="A444">
        <v>62</v>
      </c>
      <c r="B444" s="4" t="s">
        <v>12</v>
      </c>
      <c r="C444" t="s">
        <v>13</v>
      </c>
      <c r="D444">
        <v>120</v>
      </c>
      <c r="E444">
        <v>254</v>
      </c>
      <c r="F444">
        <v>0</v>
      </c>
      <c r="G444" t="s">
        <v>24</v>
      </c>
      <c r="H444">
        <v>93</v>
      </c>
      <c r="I444" t="s">
        <v>22</v>
      </c>
      <c r="J444">
        <v>0</v>
      </c>
      <c r="K444" t="s">
        <v>19</v>
      </c>
      <c r="L444">
        <v>1</v>
      </c>
    </row>
    <row r="445" spans="1:12" x14ac:dyDescent="0.3">
      <c r="A445">
        <v>70</v>
      </c>
      <c r="B445" s="4" t="s">
        <v>12</v>
      </c>
      <c r="C445" t="s">
        <v>21</v>
      </c>
      <c r="D445">
        <v>130</v>
      </c>
      <c r="E445">
        <v>322</v>
      </c>
      <c r="F445">
        <v>0</v>
      </c>
      <c r="G445" t="s">
        <v>24</v>
      </c>
      <c r="H445">
        <v>109</v>
      </c>
      <c r="I445" t="s">
        <v>15</v>
      </c>
      <c r="J445">
        <v>2.4</v>
      </c>
      <c r="K445" t="s">
        <v>19</v>
      </c>
      <c r="L445">
        <v>1</v>
      </c>
    </row>
    <row r="446" spans="1:12" x14ac:dyDescent="0.3">
      <c r="A446">
        <v>67</v>
      </c>
      <c r="B446" s="4" t="s">
        <v>17</v>
      </c>
      <c r="C446" t="s">
        <v>18</v>
      </c>
      <c r="D446">
        <v>115</v>
      </c>
      <c r="E446">
        <v>564</v>
      </c>
      <c r="F446">
        <v>0</v>
      </c>
      <c r="G446" t="s">
        <v>24</v>
      </c>
      <c r="H446">
        <v>160</v>
      </c>
      <c r="I446" t="s">
        <v>15</v>
      </c>
      <c r="J446">
        <v>1.6</v>
      </c>
      <c r="K446" t="s">
        <v>19</v>
      </c>
      <c r="L446">
        <v>0</v>
      </c>
    </row>
    <row r="447" spans="1:12" x14ac:dyDescent="0.3">
      <c r="A447">
        <v>57</v>
      </c>
      <c r="B447" s="4" t="s">
        <v>12</v>
      </c>
      <c r="C447" t="s">
        <v>13</v>
      </c>
      <c r="D447">
        <v>124</v>
      </c>
      <c r="E447">
        <v>261</v>
      </c>
      <c r="F447">
        <v>0</v>
      </c>
      <c r="G447" t="s">
        <v>14</v>
      </c>
      <c r="H447">
        <v>141</v>
      </c>
      <c r="I447" t="s">
        <v>15</v>
      </c>
      <c r="J447">
        <v>0.3</v>
      </c>
      <c r="K447" t="s">
        <v>16</v>
      </c>
      <c r="L447">
        <v>1</v>
      </c>
    </row>
    <row r="448" spans="1:12" x14ac:dyDescent="0.3">
      <c r="A448">
        <v>64</v>
      </c>
      <c r="B448" s="4" t="s">
        <v>12</v>
      </c>
      <c r="C448" t="s">
        <v>21</v>
      </c>
      <c r="D448">
        <v>128</v>
      </c>
      <c r="E448">
        <v>263</v>
      </c>
      <c r="F448">
        <v>0</v>
      </c>
      <c r="G448" t="s">
        <v>14</v>
      </c>
      <c r="H448">
        <v>105</v>
      </c>
      <c r="I448" t="s">
        <v>22</v>
      </c>
      <c r="J448">
        <v>0.2</v>
      </c>
      <c r="K448" t="s">
        <v>19</v>
      </c>
      <c r="L448">
        <v>0</v>
      </c>
    </row>
    <row r="449" spans="1:12" x14ac:dyDescent="0.3">
      <c r="A449">
        <v>74</v>
      </c>
      <c r="B449" s="4" t="s">
        <v>17</v>
      </c>
      <c r="C449" t="s">
        <v>13</v>
      </c>
      <c r="D449">
        <v>120</v>
      </c>
      <c r="E449">
        <v>269</v>
      </c>
      <c r="F449">
        <v>0</v>
      </c>
      <c r="G449" t="s">
        <v>24</v>
      </c>
      <c r="H449">
        <v>121</v>
      </c>
      <c r="I449" t="s">
        <v>22</v>
      </c>
      <c r="J449">
        <v>0.2</v>
      </c>
      <c r="K449" t="s">
        <v>16</v>
      </c>
      <c r="L449">
        <v>0</v>
      </c>
    </row>
    <row r="450" spans="1:12" x14ac:dyDescent="0.3">
      <c r="A450">
        <v>65</v>
      </c>
      <c r="B450" s="4" t="s">
        <v>12</v>
      </c>
      <c r="C450" t="s">
        <v>21</v>
      </c>
      <c r="D450">
        <v>120</v>
      </c>
      <c r="E450">
        <v>177</v>
      </c>
      <c r="F450">
        <v>0</v>
      </c>
      <c r="G450" t="s">
        <v>14</v>
      </c>
      <c r="H450">
        <v>140</v>
      </c>
      <c r="I450" t="s">
        <v>15</v>
      </c>
      <c r="J450">
        <v>0.4</v>
      </c>
      <c r="K450" t="s">
        <v>16</v>
      </c>
      <c r="L450">
        <v>0</v>
      </c>
    </row>
    <row r="451" spans="1:12" x14ac:dyDescent="0.3">
      <c r="A451">
        <v>56</v>
      </c>
      <c r="B451" s="4" t="s">
        <v>12</v>
      </c>
      <c r="C451" t="s">
        <v>18</v>
      </c>
      <c r="D451">
        <v>130</v>
      </c>
      <c r="E451">
        <v>256</v>
      </c>
      <c r="F451">
        <v>1</v>
      </c>
      <c r="G451" t="s">
        <v>24</v>
      </c>
      <c r="H451">
        <v>142</v>
      </c>
      <c r="I451" t="s">
        <v>22</v>
      </c>
      <c r="J451">
        <v>0.6</v>
      </c>
      <c r="K451" t="s">
        <v>19</v>
      </c>
      <c r="L451">
        <v>1</v>
      </c>
    </row>
    <row r="452" spans="1:12" x14ac:dyDescent="0.3">
      <c r="A452">
        <v>59</v>
      </c>
      <c r="B452" s="4" t="s">
        <v>12</v>
      </c>
      <c r="C452" t="s">
        <v>21</v>
      </c>
      <c r="D452">
        <v>110</v>
      </c>
      <c r="E452">
        <v>239</v>
      </c>
      <c r="F452">
        <v>0</v>
      </c>
      <c r="G452" t="s">
        <v>24</v>
      </c>
      <c r="H452">
        <v>142</v>
      </c>
      <c r="I452" t="s">
        <v>22</v>
      </c>
      <c r="J452">
        <v>1.2</v>
      </c>
      <c r="K452" t="s">
        <v>19</v>
      </c>
      <c r="L452">
        <v>1</v>
      </c>
    </row>
    <row r="453" spans="1:12" x14ac:dyDescent="0.3">
      <c r="A453">
        <v>60</v>
      </c>
      <c r="B453" s="4" t="s">
        <v>12</v>
      </c>
      <c r="C453" t="s">
        <v>21</v>
      </c>
      <c r="D453">
        <v>140</v>
      </c>
      <c r="E453">
        <v>293</v>
      </c>
      <c r="F453">
        <v>0</v>
      </c>
      <c r="G453" t="s">
        <v>24</v>
      </c>
      <c r="H453">
        <v>170</v>
      </c>
      <c r="I453" t="s">
        <v>15</v>
      </c>
      <c r="J453">
        <v>1.2</v>
      </c>
      <c r="K453" t="s">
        <v>19</v>
      </c>
      <c r="L453">
        <v>1</v>
      </c>
    </row>
    <row r="454" spans="1:12" x14ac:dyDescent="0.3">
      <c r="A454">
        <v>63</v>
      </c>
      <c r="B454" s="4" t="s">
        <v>17</v>
      </c>
      <c r="C454" t="s">
        <v>21</v>
      </c>
      <c r="D454">
        <v>150</v>
      </c>
      <c r="E454">
        <v>407</v>
      </c>
      <c r="F454">
        <v>0</v>
      </c>
      <c r="G454" t="s">
        <v>24</v>
      </c>
      <c r="H454">
        <v>154</v>
      </c>
      <c r="I454" t="s">
        <v>15</v>
      </c>
      <c r="J454">
        <v>4</v>
      </c>
      <c r="K454" t="s">
        <v>19</v>
      </c>
      <c r="L454">
        <v>1</v>
      </c>
    </row>
    <row r="455" spans="1:12" x14ac:dyDescent="0.3">
      <c r="A455">
        <v>59</v>
      </c>
      <c r="B455" s="4" t="s">
        <v>12</v>
      </c>
      <c r="C455" t="s">
        <v>21</v>
      </c>
      <c r="D455">
        <v>135</v>
      </c>
      <c r="E455">
        <v>234</v>
      </c>
      <c r="F455">
        <v>0</v>
      </c>
      <c r="G455" t="s">
        <v>14</v>
      </c>
      <c r="H455">
        <v>161</v>
      </c>
      <c r="I455" t="s">
        <v>15</v>
      </c>
      <c r="J455">
        <v>0.5</v>
      </c>
      <c r="K455" t="s">
        <v>19</v>
      </c>
      <c r="L455">
        <v>0</v>
      </c>
    </row>
    <row r="456" spans="1:12" x14ac:dyDescent="0.3">
      <c r="A456">
        <v>53</v>
      </c>
      <c r="B456" s="4" t="s">
        <v>12</v>
      </c>
      <c r="C456" t="s">
        <v>21</v>
      </c>
      <c r="D456">
        <v>142</v>
      </c>
      <c r="E456">
        <v>226</v>
      </c>
      <c r="F456">
        <v>0</v>
      </c>
      <c r="G456" t="s">
        <v>24</v>
      </c>
      <c r="H456">
        <v>111</v>
      </c>
      <c r="I456" t="s">
        <v>22</v>
      </c>
      <c r="J456">
        <v>0</v>
      </c>
      <c r="K456" t="s">
        <v>16</v>
      </c>
      <c r="L456">
        <v>0</v>
      </c>
    </row>
    <row r="457" spans="1:12" x14ac:dyDescent="0.3">
      <c r="A457">
        <v>44</v>
      </c>
      <c r="B457" s="4" t="s">
        <v>12</v>
      </c>
      <c r="C457" t="s">
        <v>18</v>
      </c>
      <c r="D457">
        <v>140</v>
      </c>
      <c r="E457">
        <v>235</v>
      </c>
      <c r="F457">
        <v>0</v>
      </c>
      <c r="G457" t="s">
        <v>24</v>
      </c>
      <c r="H457">
        <v>180</v>
      </c>
      <c r="I457" t="s">
        <v>15</v>
      </c>
      <c r="J457">
        <v>0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23</v>
      </c>
      <c r="D458">
        <v>134</v>
      </c>
      <c r="E458">
        <v>234</v>
      </c>
      <c r="F458">
        <v>0</v>
      </c>
      <c r="G458" t="s">
        <v>14</v>
      </c>
      <c r="H458">
        <v>145</v>
      </c>
      <c r="I458" t="s">
        <v>15</v>
      </c>
      <c r="J458">
        <v>2.6</v>
      </c>
      <c r="K458" t="s">
        <v>19</v>
      </c>
      <c r="L458">
        <v>1</v>
      </c>
    </row>
    <row r="459" spans="1:12" x14ac:dyDescent="0.3">
      <c r="A459">
        <v>57</v>
      </c>
      <c r="B459" s="4" t="s">
        <v>17</v>
      </c>
      <c r="C459" t="s">
        <v>21</v>
      </c>
      <c r="D459">
        <v>128</v>
      </c>
      <c r="E459">
        <v>303</v>
      </c>
      <c r="F459">
        <v>0</v>
      </c>
      <c r="G459" t="s">
        <v>24</v>
      </c>
      <c r="H459">
        <v>159</v>
      </c>
      <c r="I459" t="s">
        <v>15</v>
      </c>
      <c r="J459">
        <v>0</v>
      </c>
      <c r="K459" t="s">
        <v>16</v>
      </c>
      <c r="L459">
        <v>0</v>
      </c>
    </row>
    <row r="460" spans="1:12" x14ac:dyDescent="0.3">
      <c r="A460">
        <v>71</v>
      </c>
      <c r="B460" s="4" t="s">
        <v>17</v>
      </c>
      <c r="C460" t="s">
        <v>21</v>
      </c>
      <c r="D460">
        <v>112</v>
      </c>
      <c r="E460">
        <v>149</v>
      </c>
      <c r="F460">
        <v>0</v>
      </c>
      <c r="G460" t="s">
        <v>14</v>
      </c>
      <c r="H460">
        <v>125</v>
      </c>
      <c r="I460" t="s">
        <v>15</v>
      </c>
      <c r="J460">
        <v>1.6</v>
      </c>
      <c r="K460" t="s">
        <v>19</v>
      </c>
      <c r="L460">
        <v>0</v>
      </c>
    </row>
    <row r="461" spans="1:12" x14ac:dyDescent="0.3">
      <c r="A461">
        <v>46</v>
      </c>
      <c r="B461" s="4" t="s">
        <v>12</v>
      </c>
      <c r="C461" t="s">
        <v>21</v>
      </c>
      <c r="D461">
        <v>140</v>
      </c>
      <c r="E461">
        <v>311</v>
      </c>
      <c r="F461">
        <v>0</v>
      </c>
      <c r="G461" t="s">
        <v>14</v>
      </c>
      <c r="H461">
        <v>120</v>
      </c>
      <c r="I461" t="s">
        <v>22</v>
      </c>
      <c r="J461">
        <v>1.8</v>
      </c>
      <c r="K461" t="s">
        <v>19</v>
      </c>
      <c r="L461">
        <v>1</v>
      </c>
    </row>
    <row r="462" spans="1:12" x14ac:dyDescent="0.3">
      <c r="A462">
        <v>53</v>
      </c>
      <c r="B462" s="4" t="s">
        <v>12</v>
      </c>
      <c r="C462" t="s">
        <v>21</v>
      </c>
      <c r="D462">
        <v>140</v>
      </c>
      <c r="E462">
        <v>203</v>
      </c>
      <c r="F462">
        <v>1</v>
      </c>
      <c r="G462" t="s">
        <v>24</v>
      </c>
      <c r="H462">
        <v>155</v>
      </c>
      <c r="I462" t="s">
        <v>22</v>
      </c>
      <c r="J462">
        <v>3.1</v>
      </c>
      <c r="K462" t="s">
        <v>25</v>
      </c>
      <c r="L462">
        <v>1</v>
      </c>
    </row>
    <row r="463" spans="1:12" x14ac:dyDescent="0.3">
      <c r="A463">
        <v>64</v>
      </c>
      <c r="B463" s="4" t="s">
        <v>12</v>
      </c>
      <c r="C463" t="s">
        <v>23</v>
      </c>
      <c r="D463">
        <v>110</v>
      </c>
      <c r="E463">
        <v>211</v>
      </c>
      <c r="F463">
        <v>0</v>
      </c>
      <c r="G463" t="s">
        <v>24</v>
      </c>
      <c r="H463">
        <v>144</v>
      </c>
      <c r="I463" t="s">
        <v>22</v>
      </c>
      <c r="J463">
        <v>1.8</v>
      </c>
      <c r="K463" t="s">
        <v>19</v>
      </c>
      <c r="L463">
        <v>0</v>
      </c>
    </row>
    <row r="464" spans="1:12" x14ac:dyDescent="0.3">
      <c r="A464">
        <v>40</v>
      </c>
      <c r="B464" s="4" t="s">
        <v>12</v>
      </c>
      <c r="C464" t="s">
        <v>23</v>
      </c>
      <c r="D464">
        <v>140</v>
      </c>
      <c r="E464">
        <v>199</v>
      </c>
      <c r="F464">
        <v>0</v>
      </c>
      <c r="G464" t="s">
        <v>14</v>
      </c>
      <c r="H464">
        <v>178</v>
      </c>
      <c r="I464" t="s">
        <v>22</v>
      </c>
      <c r="J464">
        <v>1.4</v>
      </c>
      <c r="K464" t="s">
        <v>16</v>
      </c>
      <c r="L464">
        <v>0</v>
      </c>
    </row>
    <row r="465" spans="1:12" x14ac:dyDescent="0.3">
      <c r="A465">
        <v>67</v>
      </c>
      <c r="B465" s="4" t="s">
        <v>12</v>
      </c>
      <c r="C465" t="s">
        <v>21</v>
      </c>
      <c r="D465">
        <v>120</v>
      </c>
      <c r="E465">
        <v>229</v>
      </c>
      <c r="F465">
        <v>0</v>
      </c>
      <c r="G465" t="s">
        <v>24</v>
      </c>
      <c r="H465">
        <v>129</v>
      </c>
      <c r="I465" t="s">
        <v>22</v>
      </c>
      <c r="J465">
        <v>2.6</v>
      </c>
      <c r="K465" t="s">
        <v>19</v>
      </c>
      <c r="L465">
        <v>1</v>
      </c>
    </row>
    <row r="466" spans="1:12" x14ac:dyDescent="0.3">
      <c r="A466">
        <v>48</v>
      </c>
      <c r="B466" s="4" t="s">
        <v>12</v>
      </c>
      <c r="C466" t="s">
        <v>13</v>
      </c>
      <c r="D466">
        <v>130</v>
      </c>
      <c r="E466">
        <v>245</v>
      </c>
      <c r="F466">
        <v>0</v>
      </c>
      <c r="G466" t="s">
        <v>24</v>
      </c>
      <c r="H466">
        <v>180</v>
      </c>
      <c r="I466" t="s">
        <v>15</v>
      </c>
      <c r="J466">
        <v>0.2</v>
      </c>
      <c r="K466" t="s">
        <v>19</v>
      </c>
      <c r="L466">
        <v>0</v>
      </c>
    </row>
    <row r="467" spans="1:12" x14ac:dyDescent="0.3">
      <c r="A467">
        <v>43</v>
      </c>
      <c r="B467" s="4" t="s">
        <v>12</v>
      </c>
      <c r="C467" t="s">
        <v>21</v>
      </c>
      <c r="D467">
        <v>115</v>
      </c>
      <c r="E467">
        <v>303</v>
      </c>
      <c r="F467">
        <v>0</v>
      </c>
      <c r="G467" t="s">
        <v>14</v>
      </c>
      <c r="H467">
        <v>181</v>
      </c>
      <c r="I467" t="s">
        <v>15</v>
      </c>
      <c r="J467">
        <v>1.2</v>
      </c>
      <c r="K467" t="s">
        <v>19</v>
      </c>
      <c r="L467">
        <v>0</v>
      </c>
    </row>
    <row r="468" spans="1:12" x14ac:dyDescent="0.3">
      <c r="A468">
        <v>47</v>
      </c>
      <c r="B468" s="4" t="s">
        <v>12</v>
      </c>
      <c r="C468" t="s">
        <v>21</v>
      </c>
      <c r="D468">
        <v>112</v>
      </c>
      <c r="E468">
        <v>204</v>
      </c>
      <c r="F468">
        <v>0</v>
      </c>
      <c r="G468" t="s">
        <v>14</v>
      </c>
      <c r="H468">
        <v>143</v>
      </c>
      <c r="I468" t="s">
        <v>15</v>
      </c>
      <c r="J468">
        <v>0.1</v>
      </c>
      <c r="K468" t="s">
        <v>16</v>
      </c>
      <c r="L468">
        <v>0</v>
      </c>
    </row>
    <row r="469" spans="1:12" x14ac:dyDescent="0.3">
      <c r="A469">
        <v>54</v>
      </c>
      <c r="B469" s="4" t="s">
        <v>17</v>
      </c>
      <c r="C469" t="s">
        <v>13</v>
      </c>
      <c r="D469">
        <v>132</v>
      </c>
      <c r="E469">
        <v>288</v>
      </c>
      <c r="F469">
        <v>1</v>
      </c>
      <c r="G469" t="s">
        <v>24</v>
      </c>
      <c r="H469">
        <v>159</v>
      </c>
      <c r="I469" t="s">
        <v>22</v>
      </c>
      <c r="J469">
        <v>0</v>
      </c>
      <c r="K469" t="s">
        <v>16</v>
      </c>
      <c r="L469">
        <v>0</v>
      </c>
    </row>
    <row r="470" spans="1:12" x14ac:dyDescent="0.3">
      <c r="A470">
        <v>48</v>
      </c>
      <c r="B470" s="4" t="s">
        <v>17</v>
      </c>
      <c r="C470" t="s">
        <v>18</v>
      </c>
      <c r="D470">
        <v>130</v>
      </c>
      <c r="E470">
        <v>275</v>
      </c>
      <c r="F470">
        <v>0</v>
      </c>
      <c r="G470" t="s">
        <v>14</v>
      </c>
      <c r="H470">
        <v>139</v>
      </c>
      <c r="I470" t="s">
        <v>15</v>
      </c>
      <c r="J470">
        <v>0.2</v>
      </c>
      <c r="K470" t="s">
        <v>16</v>
      </c>
      <c r="L470">
        <v>0</v>
      </c>
    </row>
    <row r="471" spans="1:12" x14ac:dyDescent="0.3">
      <c r="A471">
        <v>46</v>
      </c>
      <c r="B471" s="4" t="s">
        <v>17</v>
      </c>
      <c r="C471" t="s">
        <v>21</v>
      </c>
      <c r="D471">
        <v>138</v>
      </c>
      <c r="E471">
        <v>243</v>
      </c>
      <c r="F471">
        <v>0</v>
      </c>
      <c r="G471" t="s">
        <v>24</v>
      </c>
      <c r="H471">
        <v>152</v>
      </c>
      <c r="I471" t="s">
        <v>22</v>
      </c>
      <c r="J471">
        <v>0</v>
      </c>
      <c r="K471" t="s">
        <v>19</v>
      </c>
      <c r="L471">
        <v>0</v>
      </c>
    </row>
    <row r="472" spans="1:12" x14ac:dyDescent="0.3">
      <c r="A472">
        <v>51</v>
      </c>
      <c r="B472" s="4" t="s">
        <v>17</v>
      </c>
      <c r="C472" t="s">
        <v>18</v>
      </c>
      <c r="D472">
        <v>120</v>
      </c>
      <c r="E472">
        <v>295</v>
      </c>
      <c r="F472">
        <v>0</v>
      </c>
      <c r="G472" t="s">
        <v>24</v>
      </c>
      <c r="H472">
        <v>157</v>
      </c>
      <c r="I472" t="s">
        <v>15</v>
      </c>
      <c r="J472">
        <v>0.6</v>
      </c>
      <c r="K472" t="s">
        <v>16</v>
      </c>
      <c r="L472">
        <v>0</v>
      </c>
    </row>
    <row r="473" spans="1:12" x14ac:dyDescent="0.3">
      <c r="A473">
        <v>58</v>
      </c>
      <c r="B473" s="4" t="s">
        <v>12</v>
      </c>
      <c r="C473" t="s">
        <v>18</v>
      </c>
      <c r="D473">
        <v>112</v>
      </c>
      <c r="E473">
        <v>230</v>
      </c>
      <c r="F473">
        <v>0</v>
      </c>
      <c r="G473" t="s">
        <v>24</v>
      </c>
      <c r="H473">
        <v>165</v>
      </c>
      <c r="I473" t="s">
        <v>15</v>
      </c>
      <c r="J473">
        <v>2.5</v>
      </c>
      <c r="K473" t="s">
        <v>19</v>
      </c>
      <c r="L473">
        <v>1</v>
      </c>
    </row>
    <row r="474" spans="1:12" x14ac:dyDescent="0.3">
      <c r="A474">
        <v>71</v>
      </c>
      <c r="B474" s="4" t="s">
        <v>17</v>
      </c>
      <c r="C474" t="s">
        <v>18</v>
      </c>
      <c r="D474">
        <v>110</v>
      </c>
      <c r="E474">
        <v>265</v>
      </c>
      <c r="F474">
        <v>1</v>
      </c>
      <c r="G474" t="s">
        <v>24</v>
      </c>
      <c r="H474">
        <v>130</v>
      </c>
      <c r="I474" t="s">
        <v>15</v>
      </c>
      <c r="J474">
        <v>0</v>
      </c>
      <c r="K474" t="s">
        <v>16</v>
      </c>
      <c r="L474">
        <v>0</v>
      </c>
    </row>
    <row r="475" spans="1:12" x14ac:dyDescent="0.3">
      <c r="A475">
        <v>57</v>
      </c>
      <c r="B475" s="4" t="s">
        <v>12</v>
      </c>
      <c r="C475" t="s">
        <v>18</v>
      </c>
      <c r="D475">
        <v>128</v>
      </c>
      <c r="E475">
        <v>229</v>
      </c>
      <c r="F475">
        <v>0</v>
      </c>
      <c r="G475" t="s">
        <v>24</v>
      </c>
      <c r="H475">
        <v>150</v>
      </c>
      <c r="I475" t="s">
        <v>15</v>
      </c>
      <c r="J475">
        <v>0.4</v>
      </c>
      <c r="K475" t="s">
        <v>19</v>
      </c>
      <c r="L475">
        <v>1</v>
      </c>
    </row>
    <row r="476" spans="1:12" x14ac:dyDescent="0.3">
      <c r="A476">
        <v>66</v>
      </c>
      <c r="B476" s="4" t="s">
        <v>12</v>
      </c>
      <c r="C476" t="s">
        <v>21</v>
      </c>
      <c r="D476">
        <v>160</v>
      </c>
      <c r="E476">
        <v>228</v>
      </c>
      <c r="F476">
        <v>0</v>
      </c>
      <c r="G476" t="s">
        <v>24</v>
      </c>
      <c r="H476">
        <v>138</v>
      </c>
      <c r="I476" t="s">
        <v>15</v>
      </c>
      <c r="J476">
        <v>2.2999999999999998</v>
      </c>
      <c r="K476" t="s">
        <v>16</v>
      </c>
      <c r="L476">
        <v>0</v>
      </c>
    </row>
    <row r="477" spans="1:12" x14ac:dyDescent="0.3">
      <c r="A477">
        <v>37</v>
      </c>
      <c r="B477" s="4" t="s">
        <v>17</v>
      </c>
      <c r="C477" t="s">
        <v>18</v>
      </c>
      <c r="D477">
        <v>120</v>
      </c>
      <c r="E477">
        <v>215</v>
      </c>
      <c r="F477">
        <v>0</v>
      </c>
      <c r="G477" t="s">
        <v>14</v>
      </c>
      <c r="H477">
        <v>170</v>
      </c>
      <c r="I477" t="s">
        <v>15</v>
      </c>
      <c r="J477">
        <v>0</v>
      </c>
      <c r="K477" t="s">
        <v>16</v>
      </c>
      <c r="L477">
        <v>0</v>
      </c>
    </row>
    <row r="478" spans="1:12" x14ac:dyDescent="0.3">
      <c r="A478">
        <v>59</v>
      </c>
      <c r="B478" s="4" t="s">
        <v>12</v>
      </c>
      <c r="C478" t="s">
        <v>21</v>
      </c>
      <c r="D478">
        <v>170</v>
      </c>
      <c r="E478">
        <v>326</v>
      </c>
      <c r="F478">
        <v>0</v>
      </c>
      <c r="G478" t="s">
        <v>24</v>
      </c>
      <c r="H478">
        <v>140</v>
      </c>
      <c r="I478" t="s">
        <v>22</v>
      </c>
      <c r="J478">
        <v>3.4</v>
      </c>
      <c r="K478" t="s">
        <v>25</v>
      </c>
      <c r="L478">
        <v>1</v>
      </c>
    </row>
    <row r="479" spans="1:12" x14ac:dyDescent="0.3">
      <c r="A479">
        <v>50</v>
      </c>
      <c r="B479" s="4" t="s">
        <v>12</v>
      </c>
      <c r="C479" t="s">
        <v>21</v>
      </c>
      <c r="D479">
        <v>144</v>
      </c>
      <c r="E479">
        <v>200</v>
      </c>
      <c r="F479">
        <v>0</v>
      </c>
      <c r="G479" t="s">
        <v>24</v>
      </c>
      <c r="H479">
        <v>126</v>
      </c>
      <c r="I479" t="s">
        <v>22</v>
      </c>
      <c r="J479">
        <v>0.9</v>
      </c>
      <c r="K479" t="s">
        <v>19</v>
      </c>
      <c r="L479">
        <v>1</v>
      </c>
    </row>
    <row r="480" spans="1:12" x14ac:dyDescent="0.3">
      <c r="A480">
        <v>48</v>
      </c>
      <c r="B480" s="4" t="s">
        <v>12</v>
      </c>
      <c r="C480" t="s">
        <v>21</v>
      </c>
      <c r="D480">
        <v>130</v>
      </c>
      <c r="E480">
        <v>256</v>
      </c>
      <c r="F480">
        <v>1</v>
      </c>
      <c r="G480" t="s">
        <v>24</v>
      </c>
      <c r="H480">
        <v>150</v>
      </c>
      <c r="I480" t="s">
        <v>22</v>
      </c>
      <c r="J480">
        <v>0</v>
      </c>
      <c r="K480" t="s">
        <v>16</v>
      </c>
      <c r="L480">
        <v>1</v>
      </c>
    </row>
    <row r="481" spans="1:12" x14ac:dyDescent="0.3">
      <c r="A481">
        <v>61</v>
      </c>
      <c r="B481" s="4" t="s">
        <v>12</v>
      </c>
      <c r="C481" t="s">
        <v>21</v>
      </c>
      <c r="D481">
        <v>140</v>
      </c>
      <c r="E481">
        <v>207</v>
      </c>
      <c r="F481">
        <v>0</v>
      </c>
      <c r="G481" t="s">
        <v>24</v>
      </c>
      <c r="H481">
        <v>138</v>
      </c>
      <c r="I481" t="s">
        <v>22</v>
      </c>
      <c r="J481">
        <v>1.9</v>
      </c>
      <c r="K481" t="s">
        <v>16</v>
      </c>
      <c r="L481">
        <v>1</v>
      </c>
    </row>
    <row r="482" spans="1:12" x14ac:dyDescent="0.3">
      <c r="A482">
        <v>59</v>
      </c>
      <c r="B482" s="4" t="s">
        <v>12</v>
      </c>
      <c r="C482" t="s">
        <v>23</v>
      </c>
      <c r="D482">
        <v>160</v>
      </c>
      <c r="E482">
        <v>273</v>
      </c>
      <c r="F482">
        <v>0</v>
      </c>
      <c r="G482" t="s">
        <v>24</v>
      </c>
      <c r="H482">
        <v>125</v>
      </c>
      <c r="I482" t="s">
        <v>15</v>
      </c>
      <c r="J482">
        <v>0</v>
      </c>
      <c r="K482" t="s">
        <v>16</v>
      </c>
      <c r="L482">
        <v>1</v>
      </c>
    </row>
    <row r="483" spans="1:12" x14ac:dyDescent="0.3">
      <c r="A483">
        <v>42</v>
      </c>
      <c r="B483" s="4" t="s">
        <v>12</v>
      </c>
      <c r="C483" t="s">
        <v>18</v>
      </c>
      <c r="D483">
        <v>130</v>
      </c>
      <c r="E483">
        <v>180</v>
      </c>
      <c r="F483">
        <v>0</v>
      </c>
      <c r="G483" t="s">
        <v>14</v>
      </c>
      <c r="H483">
        <v>150</v>
      </c>
      <c r="I483" t="s">
        <v>15</v>
      </c>
      <c r="J483">
        <v>0</v>
      </c>
      <c r="K483" t="s">
        <v>16</v>
      </c>
      <c r="L483">
        <v>0</v>
      </c>
    </row>
    <row r="484" spans="1:12" x14ac:dyDescent="0.3">
      <c r="A484">
        <v>48</v>
      </c>
      <c r="B484" s="4" t="s">
        <v>12</v>
      </c>
      <c r="C484" t="s">
        <v>21</v>
      </c>
      <c r="D484">
        <v>122</v>
      </c>
      <c r="E484">
        <v>222</v>
      </c>
      <c r="F484">
        <v>0</v>
      </c>
      <c r="G484" t="s">
        <v>24</v>
      </c>
      <c r="H484">
        <v>186</v>
      </c>
      <c r="I484" t="s">
        <v>15</v>
      </c>
      <c r="J484">
        <v>0</v>
      </c>
      <c r="K484" t="s">
        <v>16</v>
      </c>
      <c r="L484">
        <v>0</v>
      </c>
    </row>
    <row r="485" spans="1:12" x14ac:dyDescent="0.3">
      <c r="A485">
        <v>40</v>
      </c>
      <c r="B485" s="4" t="s">
        <v>12</v>
      </c>
      <c r="C485" t="s">
        <v>21</v>
      </c>
      <c r="D485">
        <v>152</v>
      </c>
      <c r="E485">
        <v>223</v>
      </c>
      <c r="F485">
        <v>0</v>
      </c>
      <c r="G485" t="s">
        <v>14</v>
      </c>
      <c r="H485">
        <v>181</v>
      </c>
      <c r="I485" t="s">
        <v>15</v>
      </c>
      <c r="J485">
        <v>0</v>
      </c>
      <c r="K485" t="s">
        <v>16</v>
      </c>
      <c r="L485">
        <v>1</v>
      </c>
    </row>
    <row r="486" spans="1:12" x14ac:dyDescent="0.3">
      <c r="A486">
        <v>62</v>
      </c>
      <c r="B486" s="4" t="s">
        <v>17</v>
      </c>
      <c r="C486" t="s">
        <v>21</v>
      </c>
      <c r="D486">
        <v>124</v>
      </c>
      <c r="E486">
        <v>209</v>
      </c>
      <c r="F486">
        <v>0</v>
      </c>
      <c r="G486" t="s">
        <v>14</v>
      </c>
      <c r="H486">
        <v>163</v>
      </c>
      <c r="I486" t="s">
        <v>15</v>
      </c>
      <c r="J486">
        <v>0</v>
      </c>
      <c r="K486" t="s">
        <v>16</v>
      </c>
      <c r="L486">
        <v>0</v>
      </c>
    </row>
    <row r="487" spans="1:12" x14ac:dyDescent="0.3">
      <c r="A487">
        <v>44</v>
      </c>
      <c r="B487" s="4" t="s">
        <v>12</v>
      </c>
      <c r="C487" t="s">
        <v>18</v>
      </c>
      <c r="D487">
        <v>130</v>
      </c>
      <c r="E487">
        <v>233</v>
      </c>
      <c r="F487">
        <v>0</v>
      </c>
      <c r="G487" t="s">
        <v>14</v>
      </c>
      <c r="H487">
        <v>179</v>
      </c>
      <c r="I487" t="s">
        <v>22</v>
      </c>
      <c r="J487">
        <v>0.4</v>
      </c>
      <c r="K487" t="s">
        <v>16</v>
      </c>
      <c r="L487">
        <v>0</v>
      </c>
    </row>
    <row r="488" spans="1:12" x14ac:dyDescent="0.3">
      <c r="A488">
        <v>46</v>
      </c>
      <c r="B488" s="4" t="s">
        <v>12</v>
      </c>
      <c r="C488" t="s">
        <v>13</v>
      </c>
      <c r="D488">
        <v>101</v>
      </c>
      <c r="E488">
        <v>197</v>
      </c>
      <c r="F488">
        <v>1</v>
      </c>
      <c r="G488" t="s">
        <v>14</v>
      </c>
      <c r="H488">
        <v>156</v>
      </c>
      <c r="I488" t="s">
        <v>15</v>
      </c>
      <c r="J488">
        <v>0</v>
      </c>
      <c r="K488" t="s">
        <v>16</v>
      </c>
      <c r="L488">
        <v>0</v>
      </c>
    </row>
    <row r="489" spans="1:12" x14ac:dyDescent="0.3">
      <c r="A489">
        <v>59</v>
      </c>
      <c r="B489" s="4" t="s">
        <v>12</v>
      </c>
      <c r="C489" t="s">
        <v>18</v>
      </c>
      <c r="D489">
        <v>126</v>
      </c>
      <c r="E489">
        <v>218</v>
      </c>
      <c r="F489">
        <v>1</v>
      </c>
      <c r="G489" t="s">
        <v>14</v>
      </c>
      <c r="H489">
        <v>134</v>
      </c>
      <c r="I489" t="s">
        <v>15</v>
      </c>
      <c r="J489">
        <v>2.2000000000000002</v>
      </c>
      <c r="K489" t="s">
        <v>19</v>
      </c>
      <c r="L489">
        <v>1</v>
      </c>
    </row>
    <row r="490" spans="1:12" x14ac:dyDescent="0.3">
      <c r="A490">
        <v>58</v>
      </c>
      <c r="B490" s="4" t="s">
        <v>12</v>
      </c>
      <c r="C490" t="s">
        <v>18</v>
      </c>
      <c r="D490">
        <v>140</v>
      </c>
      <c r="E490">
        <v>211</v>
      </c>
      <c r="F490">
        <v>1</v>
      </c>
      <c r="G490" t="s">
        <v>24</v>
      </c>
      <c r="H490">
        <v>165</v>
      </c>
      <c r="I490" t="s">
        <v>15</v>
      </c>
      <c r="J490">
        <v>0</v>
      </c>
      <c r="K490" t="s">
        <v>16</v>
      </c>
      <c r="L490">
        <v>0</v>
      </c>
    </row>
    <row r="491" spans="1:12" x14ac:dyDescent="0.3">
      <c r="A491">
        <v>49</v>
      </c>
      <c r="B491" s="4" t="s">
        <v>12</v>
      </c>
      <c r="C491" t="s">
        <v>18</v>
      </c>
      <c r="D491">
        <v>118</v>
      </c>
      <c r="E491">
        <v>149</v>
      </c>
      <c r="F491">
        <v>0</v>
      </c>
      <c r="G491" t="s">
        <v>24</v>
      </c>
      <c r="H491">
        <v>126</v>
      </c>
      <c r="I491" t="s">
        <v>15</v>
      </c>
      <c r="J491">
        <v>0.8</v>
      </c>
      <c r="K491" t="s">
        <v>16</v>
      </c>
      <c r="L491">
        <v>1</v>
      </c>
    </row>
    <row r="492" spans="1:12" x14ac:dyDescent="0.3">
      <c r="A492">
        <v>44</v>
      </c>
      <c r="B492" s="4" t="s">
        <v>12</v>
      </c>
      <c r="C492" t="s">
        <v>21</v>
      </c>
      <c r="D492">
        <v>110</v>
      </c>
      <c r="E492">
        <v>197</v>
      </c>
      <c r="F492">
        <v>0</v>
      </c>
      <c r="G492" t="s">
        <v>24</v>
      </c>
      <c r="H492">
        <v>177</v>
      </c>
      <c r="I492" t="s">
        <v>15</v>
      </c>
      <c r="J492">
        <v>0</v>
      </c>
      <c r="K492" t="s">
        <v>16</v>
      </c>
      <c r="L492">
        <v>1</v>
      </c>
    </row>
    <row r="493" spans="1:12" x14ac:dyDescent="0.3">
      <c r="A493">
        <v>66</v>
      </c>
      <c r="B493" s="4" t="s">
        <v>12</v>
      </c>
      <c r="C493" t="s">
        <v>13</v>
      </c>
      <c r="D493">
        <v>160</v>
      </c>
      <c r="E493">
        <v>246</v>
      </c>
      <c r="F493">
        <v>0</v>
      </c>
      <c r="G493" t="s">
        <v>14</v>
      </c>
      <c r="H493">
        <v>120</v>
      </c>
      <c r="I493" t="s">
        <v>22</v>
      </c>
      <c r="J493">
        <v>0</v>
      </c>
      <c r="K493" t="s">
        <v>19</v>
      </c>
      <c r="L493">
        <v>1</v>
      </c>
    </row>
    <row r="494" spans="1:12" x14ac:dyDescent="0.3">
      <c r="A494">
        <v>65</v>
      </c>
      <c r="B494" s="4" t="s">
        <v>17</v>
      </c>
      <c r="C494" t="s">
        <v>21</v>
      </c>
      <c r="D494">
        <v>150</v>
      </c>
      <c r="E494">
        <v>225</v>
      </c>
      <c r="F494">
        <v>0</v>
      </c>
      <c r="G494" t="s">
        <v>24</v>
      </c>
      <c r="H494">
        <v>114</v>
      </c>
      <c r="I494" t="s">
        <v>15</v>
      </c>
      <c r="J494">
        <v>1</v>
      </c>
      <c r="K494" t="s">
        <v>19</v>
      </c>
      <c r="L494">
        <v>1</v>
      </c>
    </row>
    <row r="495" spans="1:12" x14ac:dyDescent="0.3">
      <c r="A495">
        <v>42</v>
      </c>
      <c r="B495" s="4" t="s">
        <v>12</v>
      </c>
      <c r="C495" t="s">
        <v>21</v>
      </c>
      <c r="D495">
        <v>136</v>
      </c>
      <c r="E495">
        <v>315</v>
      </c>
      <c r="F495">
        <v>0</v>
      </c>
      <c r="G495" t="s">
        <v>14</v>
      </c>
      <c r="H495">
        <v>125</v>
      </c>
      <c r="I495" t="s">
        <v>22</v>
      </c>
      <c r="J495">
        <v>1.8</v>
      </c>
      <c r="K495" t="s">
        <v>19</v>
      </c>
      <c r="L495">
        <v>1</v>
      </c>
    </row>
    <row r="496" spans="1:12" x14ac:dyDescent="0.3">
      <c r="A496">
        <v>52</v>
      </c>
      <c r="B496" s="4" t="s">
        <v>12</v>
      </c>
      <c r="C496" t="s">
        <v>13</v>
      </c>
      <c r="D496">
        <v>128</v>
      </c>
      <c r="E496">
        <v>205</v>
      </c>
      <c r="F496">
        <v>1</v>
      </c>
      <c r="G496" t="s">
        <v>14</v>
      </c>
      <c r="H496">
        <v>184</v>
      </c>
      <c r="I496" t="s">
        <v>15</v>
      </c>
      <c r="J496">
        <v>0</v>
      </c>
      <c r="K496" t="s">
        <v>16</v>
      </c>
      <c r="L496">
        <v>0</v>
      </c>
    </row>
    <row r="497" spans="1:12" x14ac:dyDescent="0.3">
      <c r="A497">
        <v>65</v>
      </c>
      <c r="B497" s="4" t="s">
        <v>17</v>
      </c>
      <c r="C497" t="s">
        <v>18</v>
      </c>
      <c r="D497">
        <v>140</v>
      </c>
      <c r="E497">
        <v>417</v>
      </c>
      <c r="F497">
        <v>1</v>
      </c>
      <c r="G497" t="s">
        <v>24</v>
      </c>
      <c r="H497">
        <v>157</v>
      </c>
      <c r="I497" t="s">
        <v>15</v>
      </c>
      <c r="J497">
        <v>0.8</v>
      </c>
      <c r="K497" t="s">
        <v>16</v>
      </c>
      <c r="L497">
        <v>0</v>
      </c>
    </row>
    <row r="498" spans="1:12" x14ac:dyDescent="0.3">
      <c r="A498">
        <v>63</v>
      </c>
      <c r="B498" s="4" t="s">
        <v>17</v>
      </c>
      <c r="C498" t="s">
        <v>13</v>
      </c>
      <c r="D498">
        <v>140</v>
      </c>
      <c r="E498">
        <v>195</v>
      </c>
      <c r="F498">
        <v>0</v>
      </c>
      <c r="G498" t="s">
        <v>14</v>
      </c>
      <c r="H498">
        <v>179</v>
      </c>
      <c r="I498" t="s">
        <v>15</v>
      </c>
      <c r="J498">
        <v>0</v>
      </c>
      <c r="K498" t="s">
        <v>16</v>
      </c>
      <c r="L498">
        <v>0</v>
      </c>
    </row>
    <row r="499" spans="1:12" x14ac:dyDescent="0.3">
      <c r="A499">
        <v>45</v>
      </c>
      <c r="B499" s="4" t="s">
        <v>17</v>
      </c>
      <c r="C499" t="s">
        <v>13</v>
      </c>
      <c r="D499">
        <v>130</v>
      </c>
      <c r="E499">
        <v>234</v>
      </c>
      <c r="F499">
        <v>0</v>
      </c>
      <c r="G499" t="s">
        <v>24</v>
      </c>
      <c r="H499">
        <v>175</v>
      </c>
      <c r="I499" t="s">
        <v>15</v>
      </c>
      <c r="J499">
        <v>0.6</v>
      </c>
      <c r="K499" t="s">
        <v>19</v>
      </c>
      <c r="L499">
        <v>0</v>
      </c>
    </row>
    <row r="500" spans="1:12" x14ac:dyDescent="0.3">
      <c r="A500">
        <v>41</v>
      </c>
      <c r="B500" s="4" t="s">
        <v>17</v>
      </c>
      <c r="C500" t="s">
        <v>13</v>
      </c>
      <c r="D500">
        <v>105</v>
      </c>
      <c r="E500">
        <v>198</v>
      </c>
      <c r="F500">
        <v>0</v>
      </c>
      <c r="G500" t="s">
        <v>14</v>
      </c>
      <c r="H500">
        <v>168</v>
      </c>
      <c r="I500" t="s">
        <v>15</v>
      </c>
      <c r="J500">
        <v>0</v>
      </c>
      <c r="K500" t="s">
        <v>16</v>
      </c>
      <c r="L500">
        <v>0</v>
      </c>
    </row>
    <row r="501" spans="1:12" x14ac:dyDescent="0.3">
      <c r="A501">
        <v>61</v>
      </c>
      <c r="B501" s="4" t="s">
        <v>12</v>
      </c>
      <c r="C501" t="s">
        <v>21</v>
      </c>
      <c r="D501">
        <v>138</v>
      </c>
      <c r="E501">
        <v>166</v>
      </c>
      <c r="F501">
        <v>0</v>
      </c>
      <c r="G501" t="s">
        <v>24</v>
      </c>
      <c r="H501">
        <v>125</v>
      </c>
      <c r="I501" t="s">
        <v>22</v>
      </c>
      <c r="J501">
        <v>3.6</v>
      </c>
      <c r="K501" t="s">
        <v>19</v>
      </c>
      <c r="L501">
        <v>1</v>
      </c>
    </row>
    <row r="502" spans="1:12" x14ac:dyDescent="0.3">
      <c r="A502">
        <v>60</v>
      </c>
      <c r="B502" s="4" t="s">
        <v>17</v>
      </c>
      <c r="C502" t="s">
        <v>18</v>
      </c>
      <c r="D502">
        <v>120</v>
      </c>
      <c r="E502">
        <v>178</v>
      </c>
      <c r="F502">
        <v>1</v>
      </c>
      <c r="G502" t="s">
        <v>14</v>
      </c>
      <c r="H502">
        <v>96</v>
      </c>
      <c r="I502" t="s">
        <v>15</v>
      </c>
      <c r="J502">
        <v>0</v>
      </c>
      <c r="K502" t="s">
        <v>16</v>
      </c>
      <c r="L502">
        <v>0</v>
      </c>
    </row>
    <row r="503" spans="1:12" x14ac:dyDescent="0.3">
      <c r="A503">
        <v>59</v>
      </c>
      <c r="B503" s="4" t="s">
        <v>17</v>
      </c>
      <c r="C503" t="s">
        <v>21</v>
      </c>
      <c r="D503">
        <v>174</v>
      </c>
      <c r="E503">
        <v>249</v>
      </c>
      <c r="F503">
        <v>0</v>
      </c>
      <c r="G503" t="s">
        <v>14</v>
      </c>
      <c r="H503">
        <v>143</v>
      </c>
      <c r="I503" t="s">
        <v>22</v>
      </c>
      <c r="J503">
        <v>0</v>
      </c>
      <c r="K503" t="s">
        <v>19</v>
      </c>
      <c r="L503">
        <v>1</v>
      </c>
    </row>
    <row r="504" spans="1:12" x14ac:dyDescent="0.3">
      <c r="A504">
        <v>62</v>
      </c>
      <c r="B504" s="4" t="s">
        <v>12</v>
      </c>
      <c r="C504" t="s">
        <v>13</v>
      </c>
      <c r="D504">
        <v>120</v>
      </c>
      <c r="E504">
        <v>281</v>
      </c>
      <c r="F504">
        <v>0</v>
      </c>
      <c r="G504" t="s">
        <v>24</v>
      </c>
      <c r="H504">
        <v>103</v>
      </c>
      <c r="I504" t="s">
        <v>15</v>
      </c>
      <c r="J504">
        <v>1.4</v>
      </c>
      <c r="K504" t="s">
        <v>19</v>
      </c>
      <c r="L504">
        <v>1</v>
      </c>
    </row>
    <row r="505" spans="1:12" x14ac:dyDescent="0.3">
      <c r="A505">
        <v>57</v>
      </c>
      <c r="B505" s="4" t="s">
        <v>12</v>
      </c>
      <c r="C505" t="s">
        <v>18</v>
      </c>
      <c r="D505">
        <v>150</v>
      </c>
      <c r="E505">
        <v>126</v>
      </c>
      <c r="F505">
        <v>1</v>
      </c>
      <c r="G505" t="s">
        <v>14</v>
      </c>
      <c r="H505">
        <v>173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51</v>
      </c>
      <c r="B506" s="4" t="s">
        <v>17</v>
      </c>
      <c r="C506" t="s">
        <v>21</v>
      </c>
      <c r="D506">
        <v>130</v>
      </c>
      <c r="E506">
        <v>305</v>
      </c>
      <c r="F506">
        <v>0</v>
      </c>
      <c r="G506" t="s">
        <v>14</v>
      </c>
      <c r="H506">
        <v>142</v>
      </c>
      <c r="I506" t="s">
        <v>22</v>
      </c>
      <c r="J506">
        <v>1.2</v>
      </c>
      <c r="K506" t="s">
        <v>19</v>
      </c>
      <c r="L506">
        <v>1</v>
      </c>
    </row>
    <row r="507" spans="1:12" x14ac:dyDescent="0.3">
      <c r="A507">
        <v>44</v>
      </c>
      <c r="B507" s="4" t="s">
        <v>12</v>
      </c>
      <c r="C507" t="s">
        <v>18</v>
      </c>
      <c r="D507">
        <v>120</v>
      </c>
      <c r="E507">
        <v>226</v>
      </c>
      <c r="F507">
        <v>0</v>
      </c>
      <c r="G507" t="s">
        <v>14</v>
      </c>
      <c r="H507">
        <v>169</v>
      </c>
      <c r="I507" t="s">
        <v>15</v>
      </c>
      <c r="J507">
        <v>0</v>
      </c>
      <c r="K507" t="s">
        <v>16</v>
      </c>
      <c r="L507">
        <v>0</v>
      </c>
    </row>
    <row r="508" spans="1:12" x14ac:dyDescent="0.3">
      <c r="A508">
        <v>60</v>
      </c>
      <c r="B508" s="4" t="s">
        <v>17</v>
      </c>
      <c r="C508" t="s">
        <v>23</v>
      </c>
      <c r="D508">
        <v>150</v>
      </c>
      <c r="E508">
        <v>240</v>
      </c>
      <c r="F508">
        <v>0</v>
      </c>
      <c r="G508" t="s">
        <v>14</v>
      </c>
      <c r="H508">
        <v>171</v>
      </c>
      <c r="I508" t="s">
        <v>15</v>
      </c>
      <c r="J508">
        <v>0.9</v>
      </c>
      <c r="K508" t="s">
        <v>16</v>
      </c>
      <c r="L508">
        <v>0</v>
      </c>
    </row>
    <row r="509" spans="1:12" x14ac:dyDescent="0.3">
      <c r="A509">
        <v>63</v>
      </c>
      <c r="B509" s="4" t="s">
        <v>12</v>
      </c>
      <c r="C509" t="s">
        <v>23</v>
      </c>
      <c r="D509">
        <v>145</v>
      </c>
      <c r="E509">
        <v>233</v>
      </c>
      <c r="F509">
        <v>1</v>
      </c>
      <c r="G509" t="s">
        <v>24</v>
      </c>
      <c r="H509">
        <v>150</v>
      </c>
      <c r="I509" t="s">
        <v>15</v>
      </c>
      <c r="J509">
        <v>2.2999999999999998</v>
      </c>
      <c r="K509" t="s">
        <v>25</v>
      </c>
      <c r="L509">
        <v>0</v>
      </c>
    </row>
    <row r="510" spans="1:12" x14ac:dyDescent="0.3">
      <c r="A510">
        <v>57</v>
      </c>
      <c r="B510" s="4" t="s">
        <v>12</v>
      </c>
      <c r="C510" t="s">
        <v>21</v>
      </c>
      <c r="D510">
        <v>150</v>
      </c>
      <c r="E510">
        <v>276</v>
      </c>
      <c r="F510">
        <v>0</v>
      </c>
      <c r="G510" t="s">
        <v>24</v>
      </c>
      <c r="H510">
        <v>112</v>
      </c>
      <c r="I510" t="s">
        <v>22</v>
      </c>
      <c r="J510">
        <v>0.6</v>
      </c>
      <c r="K510" t="s">
        <v>19</v>
      </c>
      <c r="L510">
        <v>1</v>
      </c>
    </row>
    <row r="511" spans="1:12" x14ac:dyDescent="0.3">
      <c r="A511">
        <v>51</v>
      </c>
      <c r="B511" s="4" t="s">
        <v>12</v>
      </c>
      <c r="C511" t="s">
        <v>21</v>
      </c>
      <c r="D511">
        <v>140</v>
      </c>
      <c r="E511">
        <v>261</v>
      </c>
      <c r="F511">
        <v>0</v>
      </c>
      <c r="G511" t="s">
        <v>24</v>
      </c>
      <c r="H511">
        <v>186</v>
      </c>
      <c r="I511" t="s">
        <v>22</v>
      </c>
      <c r="J511">
        <v>0</v>
      </c>
      <c r="K511" t="s">
        <v>16</v>
      </c>
      <c r="L511">
        <v>0</v>
      </c>
    </row>
    <row r="512" spans="1:12" x14ac:dyDescent="0.3">
      <c r="A512">
        <v>58</v>
      </c>
      <c r="B512" s="4" t="s">
        <v>17</v>
      </c>
      <c r="C512" t="s">
        <v>13</v>
      </c>
      <c r="D512">
        <v>136</v>
      </c>
      <c r="E512">
        <v>319</v>
      </c>
      <c r="F512">
        <v>1</v>
      </c>
      <c r="G512" t="s">
        <v>24</v>
      </c>
      <c r="H512">
        <v>152</v>
      </c>
      <c r="I512" t="s">
        <v>15</v>
      </c>
      <c r="J512">
        <v>0</v>
      </c>
      <c r="K512" t="s">
        <v>16</v>
      </c>
      <c r="L512">
        <v>1</v>
      </c>
    </row>
    <row r="513" spans="1:12" x14ac:dyDescent="0.3">
      <c r="A513">
        <v>44</v>
      </c>
      <c r="B513" s="4" t="s">
        <v>17</v>
      </c>
      <c r="C513" t="s">
        <v>18</v>
      </c>
      <c r="D513">
        <v>118</v>
      </c>
      <c r="E513">
        <v>242</v>
      </c>
      <c r="F513">
        <v>0</v>
      </c>
      <c r="G513" t="s">
        <v>14</v>
      </c>
      <c r="H513">
        <v>149</v>
      </c>
      <c r="I513" t="s">
        <v>15</v>
      </c>
      <c r="J513">
        <v>0.3</v>
      </c>
      <c r="K513" t="s">
        <v>19</v>
      </c>
      <c r="L513">
        <v>0</v>
      </c>
    </row>
    <row r="514" spans="1:12" x14ac:dyDescent="0.3">
      <c r="A514">
        <v>47</v>
      </c>
      <c r="B514" s="4" t="s">
        <v>12</v>
      </c>
      <c r="C514" t="s">
        <v>18</v>
      </c>
      <c r="D514">
        <v>108</v>
      </c>
      <c r="E514">
        <v>243</v>
      </c>
      <c r="F514">
        <v>0</v>
      </c>
      <c r="G514" t="s">
        <v>14</v>
      </c>
      <c r="H514">
        <v>152</v>
      </c>
      <c r="I514" t="s">
        <v>15</v>
      </c>
      <c r="J514">
        <v>0</v>
      </c>
      <c r="K514" t="s">
        <v>16</v>
      </c>
      <c r="L514">
        <v>1</v>
      </c>
    </row>
    <row r="515" spans="1:12" x14ac:dyDescent="0.3">
      <c r="A515">
        <v>61</v>
      </c>
      <c r="B515" s="4" t="s">
        <v>12</v>
      </c>
      <c r="C515" t="s">
        <v>21</v>
      </c>
      <c r="D515">
        <v>120</v>
      </c>
      <c r="E515">
        <v>260</v>
      </c>
      <c r="F515">
        <v>0</v>
      </c>
      <c r="G515" t="s">
        <v>14</v>
      </c>
      <c r="H515">
        <v>140</v>
      </c>
      <c r="I515" t="s">
        <v>22</v>
      </c>
      <c r="J515">
        <v>3.6</v>
      </c>
      <c r="K515" t="s">
        <v>19</v>
      </c>
      <c r="L515">
        <v>1</v>
      </c>
    </row>
    <row r="516" spans="1:12" x14ac:dyDescent="0.3">
      <c r="A516">
        <v>57</v>
      </c>
      <c r="B516" s="4" t="s">
        <v>17</v>
      </c>
      <c r="C516" t="s">
        <v>21</v>
      </c>
      <c r="D516">
        <v>120</v>
      </c>
      <c r="E516">
        <v>354</v>
      </c>
      <c r="F516">
        <v>0</v>
      </c>
      <c r="G516" t="s">
        <v>14</v>
      </c>
      <c r="H516">
        <v>163</v>
      </c>
      <c r="I516" t="s">
        <v>22</v>
      </c>
      <c r="J516">
        <v>0.6</v>
      </c>
      <c r="K516" t="s">
        <v>16</v>
      </c>
      <c r="L516">
        <v>0</v>
      </c>
    </row>
    <row r="517" spans="1:12" x14ac:dyDescent="0.3">
      <c r="A517">
        <v>70</v>
      </c>
      <c r="B517" s="4" t="s">
        <v>12</v>
      </c>
      <c r="C517" t="s">
        <v>13</v>
      </c>
      <c r="D517">
        <v>156</v>
      </c>
      <c r="E517">
        <v>245</v>
      </c>
      <c r="F517">
        <v>0</v>
      </c>
      <c r="G517" t="s">
        <v>24</v>
      </c>
      <c r="H517">
        <v>143</v>
      </c>
      <c r="I517" t="s">
        <v>15</v>
      </c>
      <c r="J517">
        <v>0</v>
      </c>
      <c r="K517" t="s">
        <v>16</v>
      </c>
      <c r="L517">
        <v>0</v>
      </c>
    </row>
    <row r="518" spans="1:12" x14ac:dyDescent="0.3">
      <c r="A518">
        <v>76</v>
      </c>
      <c r="B518" s="4" t="s">
        <v>17</v>
      </c>
      <c r="C518" t="s">
        <v>18</v>
      </c>
      <c r="D518">
        <v>140</v>
      </c>
      <c r="E518">
        <v>197</v>
      </c>
      <c r="F518">
        <v>0</v>
      </c>
      <c r="G518" t="s">
        <v>20</v>
      </c>
      <c r="H518">
        <v>116</v>
      </c>
      <c r="I518" t="s">
        <v>15</v>
      </c>
      <c r="J518">
        <v>1.1000000000000001</v>
      </c>
      <c r="K518" t="s">
        <v>19</v>
      </c>
      <c r="L518">
        <v>0</v>
      </c>
    </row>
    <row r="519" spans="1:12" x14ac:dyDescent="0.3">
      <c r="A519">
        <v>67</v>
      </c>
      <c r="B519" s="4" t="s">
        <v>17</v>
      </c>
      <c r="C519" t="s">
        <v>21</v>
      </c>
      <c r="D519">
        <v>106</v>
      </c>
      <c r="E519">
        <v>223</v>
      </c>
      <c r="F519">
        <v>0</v>
      </c>
      <c r="G519" t="s">
        <v>14</v>
      </c>
      <c r="H519">
        <v>142</v>
      </c>
      <c r="I519" t="s">
        <v>15</v>
      </c>
      <c r="J519">
        <v>0.3</v>
      </c>
      <c r="K519" t="s">
        <v>16</v>
      </c>
      <c r="L519">
        <v>0</v>
      </c>
    </row>
    <row r="520" spans="1:12" x14ac:dyDescent="0.3">
      <c r="A520">
        <v>45</v>
      </c>
      <c r="B520" s="4" t="s">
        <v>12</v>
      </c>
      <c r="C520" t="s">
        <v>21</v>
      </c>
      <c r="D520">
        <v>142</v>
      </c>
      <c r="E520">
        <v>309</v>
      </c>
      <c r="F520">
        <v>0</v>
      </c>
      <c r="G520" t="s">
        <v>24</v>
      </c>
      <c r="H520">
        <v>147</v>
      </c>
      <c r="I520" t="s">
        <v>22</v>
      </c>
      <c r="J520">
        <v>0</v>
      </c>
      <c r="K520" t="s">
        <v>19</v>
      </c>
      <c r="L520">
        <v>1</v>
      </c>
    </row>
    <row r="521" spans="1:12" x14ac:dyDescent="0.3">
      <c r="A521">
        <v>45</v>
      </c>
      <c r="B521" s="4" t="s">
        <v>12</v>
      </c>
      <c r="C521" t="s">
        <v>21</v>
      </c>
      <c r="D521">
        <v>104</v>
      </c>
      <c r="E521">
        <v>208</v>
      </c>
      <c r="F521">
        <v>0</v>
      </c>
      <c r="G521" t="s">
        <v>24</v>
      </c>
      <c r="H521">
        <v>148</v>
      </c>
      <c r="I521" t="s">
        <v>22</v>
      </c>
      <c r="J521">
        <v>3</v>
      </c>
      <c r="K521" t="s">
        <v>19</v>
      </c>
      <c r="L521">
        <v>0</v>
      </c>
    </row>
    <row r="522" spans="1:12" x14ac:dyDescent="0.3">
      <c r="A522">
        <v>39</v>
      </c>
      <c r="B522" s="4" t="s">
        <v>17</v>
      </c>
      <c r="C522" t="s">
        <v>18</v>
      </c>
      <c r="D522">
        <v>94</v>
      </c>
      <c r="E522">
        <v>199</v>
      </c>
      <c r="F522">
        <v>0</v>
      </c>
      <c r="G522" t="s">
        <v>14</v>
      </c>
      <c r="H522">
        <v>179</v>
      </c>
      <c r="I522" t="s">
        <v>15</v>
      </c>
      <c r="J522">
        <v>0</v>
      </c>
      <c r="K522" t="s">
        <v>16</v>
      </c>
      <c r="L522">
        <v>0</v>
      </c>
    </row>
    <row r="523" spans="1:12" x14ac:dyDescent="0.3">
      <c r="A523">
        <v>42</v>
      </c>
      <c r="B523" s="4" t="s">
        <v>17</v>
      </c>
      <c r="C523" t="s">
        <v>18</v>
      </c>
      <c r="D523">
        <v>120</v>
      </c>
      <c r="E523">
        <v>209</v>
      </c>
      <c r="F523">
        <v>0</v>
      </c>
      <c r="G523" t="s">
        <v>14</v>
      </c>
      <c r="H523">
        <v>173</v>
      </c>
      <c r="I523" t="s">
        <v>15</v>
      </c>
      <c r="J523">
        <v>0</v>
      </c>
      <c r="K523" t="s">
        <v>19</v>
      </c>
      <c r="L523">
        <v>0</v>
      </c>
    </row>
    <row r="524" spans="1:12" x14ac:dyDescent="0.3">
      <c r="A524">
        <v>56</v>
      </c>
      <c r="B524" s="4" t="s">
        <v>12</v>
      </c>
      <c r="C524" t="s">
        <v>13</v>
      </c>
      <c r="D524">
        <v>120</v>
      </c>
      <c r="E524">
        <v>236</v>
      </c>
      <c r="F524">
        <v>0</v>
      </c>
      <c r="G524" t="s">
        <v>14</v>
      </c>
      <c r="H524">
        <v>178</v>
      </c>
      <c r="I524" t="s">
        <v>15</v>
      </c>
      <c r="J524">
        <v>0.8</v>
      </c>
      <c r="K524" t="s">
        <v>16</v>
      </c>
      <c r="L524">
        <v>0</v>
      </c>
    </row>
    <row r="525" spans="1:12" x14ac:dyDescent="0.3">
      <c r="A525">
        <v>58</v>
      </c>
      <c r="B525" s="4" t="s">
        <v>12</v>
      </c>
      <c r="C525" t="s">
        <v>21</v>
      </c>
      <c r="D525">
        <v>146</v>
      </c>
      <c r="E525">
        <v>218</v>
      </c>
      <c r="F525">
        <v>0</v>
      </c>
      <c r="G525" t="s">
        <v>14</v>
      </c>
      <c r="H525">
        <v>105</v>
      </c>
      <c r="I525" t="s">
        <v>15</v>
      </c>
      <c r="J525">
        <v>2</v>
      </c>
      <c r="K525" t="s">
        <v>19</v>
      </c>
      <c r="L525">
        <v>1</v>
      </c>
    </row>
    <row r="526" spans="1:12" x14ac:dyDescent="0.3">
      <c r="A526">
        <v>35</v>
      </c>
      <c r="B526" s="4" t="s">
        <v>12</v>
      </c>
      <c r="C526" t="s">
        <v>21</v>
      </c>
      <c r="D526">
        <v>120</v>
      </c>
      <c r="E526">
        <v>198</v>
      </c>
      <c r="F526">
        <v>0</v>
      </c>
      <c r="G526" t="s">
        <v>14</v>
      </c>
      <c r="H526">
        <v>130</v>
      </c>
      <c r="I526" t="s">
        <v>22</v>
      </c>
      <c r="J526">
        <v>1.6</v>
      </c>
      <c r="K526" t="s">
        <v>19</v>
      </c>
      <c r="L526">
        <v>1</v>
      </c>
    </row>
    <row r="527" spans="1:12" x14ac:dyDescent="0.3">
      <c r="A527">
        <v>58</v>
      </c>
      <c r="B527" s="4" t="s">
        <v>12</v>
      </c>
      <c r="C527" t="s">
        <v>21</v>
      </c>
      <c r="D527">
        <v>150</v>
      </c>
      <c r="E527">
        <v>270</v>
      </c>
      <c r="F527">
        <v>0</v>
      </c>
      <c r="G527" t="s">
        <v>24</v>
      </c>
      <c r="H527">
        <v>111</v>
      </c>
      <c r="I527" t="s">
        <v>22</v>
      </c>
      <c r="J527">
        <v>0.8</v>
      </c>
      <c r="K527" t="s">
        <v>16</v>
      </c>
      <c r="L527">
        <v>1</v>
      </c>
    </row>
    <row r="528" spans="1:12" x14ac:dyDescent="0.3">
      <c r="A528">
        <v>41</v>
      </c>
      <c r="B528" s="4" t="s">
        <v>12</v>
      </c>
      <c r="C528" t="s">
        <v>18</v>
      </c>
      <c r="D528">
        <v>130</v>
      </c>
      <c r="E528">
        <v>214</v>
      </c>
      <c r="F528">
        <v>0</v>
      </c>
      <c r="G528" t="s">
        <v>24</v>
      </c>
      <c r="H528">
        <v>168</v>
      </c>
      <c r="I528" t="s">
        <v>15</v>
      </c>
      <c r="J528">
        <v>2</v>
      </c>
      <c r="K528" t="s">
        <v>19</v>
      </c>
      <c r="L528">
        <v>0</v>
      </c>
    </row>
    <row r="529" spans="1:12" x14ac:dyDescent="0.3">
      <c r="A529">
        <v>57</v>
      </c>
      <c r="B529" s="4" t="s">
        <v>12</v>
      </c>
      <c r="C529" t="s">
        <v>21</v>
      </c>
      <c r="D529">
        <v>110</v>
      </c>
      <c r="E529">
        <v>201</v>
      </c>
      <c r="F529">
        <v>0</v>
      </c>
      <c r="G529" t="s">
        <v>14</v>
      </c>
      <c r="H529">
        <v>126</v>
      </c>
      <c r="I529" t="s">
        <v>22</v>
      </c>
      <c r="J529">
        <v>1.5</v>
      </c>
      <c r="K529" t="s">
        <v>19</v>
      </c>
      <c r="L529">
        <v>0</v>
      </c>
    </row>
    <row r="530" spans="1:12" x14ac:dyDescent="0.3">
      <c r="A530">
        <v>42</v>
      </c>
      <c r="B530" s="4" t="s">
        <v>12</v>
      </c>
      <c r="C530" t="s">
        <v>23</v>
      </c>
      <c r="D530">
        <v>148</v>
      </c>
      <c r="E530">
        <v>244</v>
      </c>
      <c r="F530">
        <v>0</v>
      </c>
      <c r="G530" t="s">
        <v>24</v>
      </c>
      <c r="H530">
        <v>178</v>
      </c>
      <c r="I530" t="s">
        <v>15</v>
      </c>
      <c r="J530">
        <v>0.8</v>
      </c>
      <c r="K530" t="s">
        <v>16</v>
      </c>
      <c r="L530">
        <v>0</v>
      </c>
    </row>
    <row r="531" spans="1:12" x14ac:dyDescent="0.3">
      <c r="A531">
        <v>62</v>
      </c>
      <c r="B531" s="4" t="s">
        <v>12</v>
      </c>
      <c r="C531" t="s">
        <v>13</v>
      </c>
      <c r="D531">
        <v>128</v>
      </c>
      <c r="E531">
        <v>208</v>
      </c>
      <c r="F531">
        <v>1</v>
      </c>
      <c r="G531" t="s">
        <v>24</v>
      </c>
      <c r="H531">
        <v>140</v>
      </c>
      <c r="I531" t="s">
        <v>15</v>
      </c>
      <c r="J531">
        <v>0</v>
      </c>
      <c r="K531" t="s">
        <v>16</v>
      </c>
      <c r="L531">
        <v>0</v>
      </c>
    </row>
    <row r="532" spans="1:12" x14ac:dyDescent="0.3">
      <c r="A532">
        <v>59</v>
      </c>
      <c r="B532" s="4" t="s">
        <v>12</v>
      </c>
      <c r="C532" t="s">
        <v>23</v>
      </c>
      <c r="D532">
        <v>178</v>
      </c>
      <c r="E532">
        <v>270</v>
      </c>
      <c r="F532">
        <v>0</v>
      </c>
      <c r="G532" t="s">
        <v>24</v>
      </c>
      <c r="H532">
        <v>145</v>
      </c>
      <c r="I532" t="s">
        <v>15</v>
      </c>
      <c r="J532">
        <v>4.2</v>
      </c>
      <c r="K532" t="s">
        <v>25</v>
      </c>
      <c r="L532">
        <v>0</v>
      </c>
    </row>
    <row r="533" spans="1:12" x14ac:dyDescent="0.3">
      <c r="A533">
        <v>41</v>
      </c>
      <c r="B533" s="4" t="s">
        <v>17</v>
      </c>
      <c r="C533" t="s">
        <v>13</v>
      </c>
      <c r="D533">
        <v>126</v>
      </c>
      <c r="E533">
        <v>306</v>
      </c>
      <c r="F533">
        <v>0</v>
      </c>
      <c r="G533" t="s">
        <v>14</v>
      </c>
      <c r="H533">
        <v>163</v>
      </c>
      <c r="I533" t="s">
        <v>15</v>
      </c>
      <c r="J533">
        <v>0</v>
      </c>
      <c r="K533" t="s">
        <v>16</v>
      </c>
      <c r="L533">
        <v>0</v>
      </c>
    </row>
    <row r="534" spans="1:12" x14ac:dyDescent="0.3">
      <c r="A534">
        <v>50</v>
      </c>
      <c r="B534" s="4" t="s">
        <v>12</v>
      </c>
      <c r="C534" t="s">
        <v>21</v>
      </c>
      <c r="D534">
        <v>150</v>
      </c>
      <c r="E534">
        <v>243</v>
      </c>
      <c r="F534">
        <v>0</v>
      </c>
      <c r="G534" t="s">
        <v>24</v>
      </c>
      <c r="H534">
        <v>128</v>
      </c>
      <c r="I534" t="s">
        <v>15</v>
      </c>
      <c r="J534">
        <v>2.6</v>
      </c>
      <c r="K534" t="s">
        <v>19</v>
      </c>
      <c r="L534">
        <v>1</v>
      </c>
    </row>
    <row r="535" spans="1:12" x14ac:dyDescent="0.3">
      <c r="A535">
        <v>59</v>
      </c>
      <c r="B535" s="4" t="s">
        <v>12</v>
      </c>
      <c r="C535" t="s">
        <v>13</v>
      </c>
      <c r="D535">
        <v>140</v>
      </c>
      <c r="E535">
        <v>221</v>
      </c>
      <c r="F535">
        <v>0</v>
      </c>
      <c r="G535" t="s">
        <v>14</v>
      </c>
      <c r="H535">
        <v>164</v>
      </c>
      <c r="I535" t="s">
        <v>22</v>
      </c>
      <c r="J535">
        <v>0</v>
      </c>
      <c r="K535" t="s">
        <v>16</v>
      </c>
      <c r="L535">
        <v>0</v>
      </c>
    </row>
    <row r="536" spans="1:12" x14ac:dyDescent="0.3">
      <c r="A536">
        <v>61</v>
      </c>
      <c r="B536" s="4" t="s">
        <v>17</v>
      </c>
      <c r="C536" t="s">
        <v>21</v>
      </c>
      <c r="D536">
        <v>130</v>
      </c>
      <c r="E536">
        <v>330</v>
      </c>
      <c r="F536">
        <v>0</v>
      </c>
      <c r="G536" t="s">
        <v>24</v>
      </c>
      <c r="H536">
        <v>169</v>
      </c>
      <c r="I536" t="s">
        <v>15</v>
      </c>
      <c r="J536">
        <v>0</v>
      </c>
      <c r="K536" t="s">
        <v>16</v>
      </c>
      <c r="L536">
        <v>1</v>
      </c>
    </row>
    <row r="537" spans="1:12" x14ac:dyDescent="0.3">
      <c r="A537">
        <v>54</v>
      </c>
      <c r="B537" s="4" t="s">
        <v>12</v>
      </c>
      <c r="C537" t="s">
        <v>21</v>
      </c>
      <c r="D537">
        <v>124</v>
      </c>
      <c r="E537">
        <v>266</v>
      </c>
      <c r="F537">
        <v>0</v>
      </c>
      <c r="G537" t="s">
        <v>24</v>
      </c>
      <c r="H537">
        <v>109</v>
      </c>
      <c r="I537" t="s">
        <v>22</v>
      </c>
      <c r="J537">
        <v>2.2000000000000002</v>
      </c>
      <c r="K537" t="s">
        <v>19</v>
      </c>
      <c r="L537">
        <v>1</v>
      </c>
    </row>
    <row r="538" spans="1:12" x14ac:dyDescent="0.3">
      <c r="A538">
        <v>54</v>
      </c>
      <c r="B538" s="4" t="s">
        <v>12</v>
      </c>
      <c r="C538" t="s">
        <v>21</v>
      </c>
      <c r="D538">
        <v>110</v>
      </c>
      <c r="E538">
        <v>206</v>
      </c>
      <c r="F538">
        <v>0</v>
      </c>
      <c r="G538" t="s">
        <v>24</v>
      </c>
      <c r="H538">
        <v>108</v>
      </c>
      <c r="I538" t="s">
        <v>22</v>
      </c>
      <c r="J538">
        <v>0</v>
      </c>
      <c r="K538" t="s">
        <v>19</v>
      </c>
      <c r="L538">
        <v>1</v>
      </c>
    </row>
    <row r="539" spans="1:12" x14ac:dyDescent="0.3">
      <c r="A539">
        <v>52</v>
      </c>
      <c r="B539" s="4" t="s">
        <v>12</v>
      </c>
      <c r="C539" t="s">
        <v>21</v>
      </c>
      <c r="D539">
        <v>125</v>
      </c>
      <c r="E539">
        <v>212</v>
      </c>
      <c r="F539">
        <v>0</v>
      </c>
      <c r="G539" t="s">
        <v>14</v>
      </c>
      <c r="H539">
        <v>168</v>
      </c>
      <c r="I539" t="s">
        <v>15</v>
      </c>
      <c r="J539">
        <v>1</v>
      </c>
      <c r="K539" t="s">
        <v>16</v>
      </c>
      <c r="L539">
        <v>1</v>
      </c>
    </row>
    <row r="540" spans="1:12" x14ac:dyDescent="0.3">
      <c r="A540">
        <v>47</v>
      </c>
      <c r="B540" s="4" t="s">
        <v>12</v>
      </c>
      <c r="C540" t="s">
        <v>21</v>
      </c>
      <c r="D540">
        <v>110</v>
      </c>
      <c r="E540">
        <v>275</v>
      </c>
      <c r="F540">
        <v>0</v>
      </c>
      <c r="G540" t="s">
        <v>24</v>
      </c>
      <c r="H540">
        <v>118</v>
      </c>
      <c r="I540" t="s">
        <v>22</v>
      </c>
      <c r="J540">
        <v>1</v>
      </c>
      <c r="K540" t="s">
        <v>19</v>
      </c>
      <c r="L540">
        <v>1</v>
      </c>
    </row>
    <row r="541" spans="1:12" x14ac:dyDescent="0.3">
      <c r="A541">
        <v>66</v>
      </c>
      <c r="B541" s="4" t="s">
        <v>12</v>
      </c>
      <c r="C541" t="s">
        <v>21</v>
      </c>
      <c r="D541">
        <v>120</v>
      </c>
      <c r="E541">
        <v>302</v>
      </c>
      <c r="F541">
        <v>0</v>
      </c>
      <c r="G541" t="s">
        <v>24</v>
      </c>
      <c r="H541">
        <v>151</v>
      </c>
      <c r="I541" t="s">
        <v>15</v>
      </c>
      <c r="J541">
        <v>0.4</v>
      </c>
      <c r="K541" t="s">
        <v>19</v>
      </c>
      <c r="L541">
        <v>0</v>
      </c>
    </row>
    <row r="542" spans="1:12" x14ac:dyDescent="0.3">
      <c r="A542">
        <v>58</v>
      </c>
      <c r="B542" s="4" t="s">
        <v>12</v>
      </c>
      <c r="C542" t="s">
        <v>21</v>
      </c>
      <c r="D542">
        <v>100</v>
      </c>
      <c r="E542">
        <v>234</v>
      </c>
      <c r="F542">
        <v>0</v>
      </c>
      <c r="G542" t="s">
        <v>14</v>
      </c>
      <c r="H542">
        <v>156</v>
      </c>
      <c r="I542" t="s">
        <v>15</v>
      </c>
      <c r="J542">
        <v>0.1</v>
      </c>
      <c r="K542" t="s">
        <v>16</v>
      </c>
      <c r="L542">
        <v>1</v>
      </c>
    </row>
    <row r="543" spans="1:12" x14ac:dyDescent="0.3">
      <c r="A543">
        <v>64</v>
      </c>
      <c r="B543" s="4" t="s">
        <v>17</v>
      </c>
      <c r="C543" t="s">
        <v>18</v>
      </c>
      <c r="D543">
        <v>140</v>
      </c>
      <c r="E543">
        <v>313</v>
      </c>
      <c r="F543">
        <v>0</v>
      </c>
      <c r="G543" t="s">
        <v>14</v>
      </c>
      <c r="H543">
        <v>133</v>
      </c>
      <c r="I543" t="s">
        <v>15</v>
      </c>
      <c r="J543">
        <v>0.2</v>
      </c>
      <c r="K543" t="s">
        <v>16</v>
      </c>
      <c r="L543">
        <v>0</v>
      </c>
    </row>
    <row r="544" spans="1:12" x14ac:dyDescent="0.3">
      <c r="A544">
        <v>50</v>
      </c>
      <c r="B544" s="4" t="s">
        <v>17</v>
      </c>
      <c r="C544" t="s">
        <v>13</v>
      </c>
      <c r="D544">
        <v>120</v>
      </c>
      <c r="E544">
        <v>244</v>
      </c>
      <c r="F544">
        <v>0</v>
      </c>
      <c r="G544" t="s">
        <v>14</v>
      </c>
      <c r="H544">
        <v>162</v>
      </c>
      <c r="I544" t="s">
        <v>15</v>
      </c>
      <c r="J544">
        <v>1.1000000000000001</v>
      </c>
      <c r="K544" t="s">
        <v>16</v>
      </c>
      <c r="L544">
        <v>0</v>
      </c>
    </row>
    <row r="545" spans="1:12" x14ac:dyDescent="0.3">
      <c r="A545">
        <v>44</v>
      </c>
      <c r="B545" s="4" t="s">
        <v>17</v>
      </c>
      <c r="C545" t="s">
        <v>18</v>
      </c>
      <c r="D545">
        <v>108</v>
      </c>
      <c r="E545">
        <v>141</v>
      </c>
      <c r="F545">
        <v>0</v>
      </c>
      <c r="G545" t="s">
        <v>14</v>
      </c>
      <c r="H545">
        <v>175</v>
      </c>
      <c r="I545" t="s">
        <v>15</v>
      </c>
      <c r="J545">
        <v>0.6</v>
      </c>
      <c r="K545" t="s">
        <v>19</v>
      </c>
      <c r="L545">
        <v>0</v>
      </c>
    </row>
    <row r="546" spans="1:12" x14ac:dyDescent="0.3">
      <c r="A546">
        <v>67</v>
      </c>
      <c r="B546" s="4" t="s">
        <v>12</v>
      </c>
      <c r="C546" t="s">
        <v>21</v>
      </c>
      <c r="D546">
        <v>120</v>
      </c>
      <c r="E546">
        <v>237</v>
      </c>
      <c r="F546">
        <v>0</v>
      </c>
      <c r="G546" t="s">
        <v>14</v>
      </c>
      <c r="H546">
        <v>71</v>
      </c>
      <c r="I546" t="s">
        <v>15</v>
      </c>
      <c r="J546">
        <v>1</v>
      </c>
      <c r="K546" t="s">
        <v>19</v>
      </c>
      <c r="L546">
        <v>1</v>
      </c>
    </row>
    <row r="547" spans="1:12" x14ac:dyDescent="0.3">
      <c r="A547">
        <v>49</v>
      </c>
      <c r="B547" s="4" t="s">
        <v>17</v>
      </c>
      <c r="C547" t="s">
        <v>21</v>
      </c>
      <c r="D547">
        <v>130</v>
      </c>
      <c r="E547">
        <v>269</v>
      </c>
      <c r="F547">
        <v>0</v>
      </c>
      <c r="G547" t="s">
        <v>14</v>
      </c>
      <c r="H547">
        <v>163</v>
      </c>
      <c r="I547" t="s">
        <v>15</v>
      </c>
      <c r="J547">
        <v>0</v>
      </c>
      <c r="K547" t="s">
        <v>16</v>
      </c>
      <c r="L547">
        <v>0</v>
      </c>
    </row>
    <row r="548" spans="1:12" x14ac:dyDescent="0.3">
      <c r="A548">
        <v>57</v>
      </c>
      <c r="B548" s="4" t="s">
        <v>12</v>
      </c>
      <c r="C548" t="s">
        <v>21</v>
      </c>
      <c r="D548">
        <v>165</v>
      </c>
      <c r="E548">
        <v>289</v>
      </c>
      <c r="F548">
        <v>1</v>
      </c>
      <c r="G548" t="s">
        <v>24</v>
      </c>
      <c r="H548">
        <v>124</v>
      </c>
      <c r="I548" t="s">
        <v>15</v>
      </c>
      <c r="J548">
        <v>1</v>
      </c>
      <c r="K548" t="s">
        <v>19</v>
      </c>
      <c r="L548">
        <v>1</v>
      </c>
    </row>
    <row r="549" spans="1:12" x14ac:dyDescent="0.3">
      <c r="A549">
        <v>63</v>
      </c>
      <c r="B549" s="4" t="s">
        <v>12</v>
      </c>
      <c r="C549" t="s">
        <v>21</v>
      </c>
      <c r="D549">
        <v>130</v>
      </c>
      <c r="E549">
        <v>254</v>
      </c>
      <c r="F549">
        <v>0</v>
      </c>
      <c r="G549" t="s">
        <v>24</v>
      </c>
      <c r="H549">
        <v>147</v>
      </c>
      <c r="I549" t="s">
        <v>15</v>
      </c>
      <c r="J549">
        <v>1.4</v>
      </c>
      <c r="K549" t="s">
        <v>19</v>
      </c>
      <c r="L549">
        <v>1</v>
      </c>
    </row>
    <row r="550" spans="1:12" x14ac:dyDescent="0.3">
      <c r="A550">
        <v>48</v>
      </c>
      <c r="B550" s="4" t="s">
        <v>12</v>
      </c>
      <c r="C550" t="s">
        <v>21</v>
      </c>
      <c r="D550">
        <v>124</v>
      </c>
      <c r="E550">
        <v>274</v>
      </c>
      <c r="F550">
        <v>0</v>
      </c>
      <c r="G550" t="s">
        <v>24</v>
      </c>
      <c r="H550">
        <v>166</v>
      </c>
      <c r="I550" t="s">
        <v>15</v>
      </c>
      <c r="J550">
        <v>0.5</v>
      </c>
      <c r="K550" t="s">
        <v>19</v>
      </c>
      <c r="L550">
        <v>1</v>
      </c>
    </row>
    <row r="551" spans="1:12" x14ac:dyDescent="0.3">
      <c r="A551">
        <v>51</v>
      </c>
      <c r="B551" s="4" t="s">
        <v>12</v>
      </c>
      <c r="C551" t="s">
        <v>18</v>
      </c>
      <c r="D551">
        <v>100</v>
      </c>
      <c r="E551">
        <v>222</v>
      </c>
      <c r="F551">
        <v>0</v>
      </c>
      <c r="G551" t="s">
        <v>14</v>
      </c>
      <c r="H551">
        <v>143</v>
      </c>
      <c r="I551" t="s">
        <v>22</v>
      </c>
      <c r="J551">
        <v>1.2</v>
      </c>
      <c r="K551" t="s">
        <v>19</v>
      </c>
      <c r="L551">
        <v>0</v>
      </c>
    </row>
    <row r="552" spans="1:12" x14ac:dyDescent="0.3">
      <c r="A552">
        <v>60</v>
      </c>
      <c r="B552" s="4" t="s">
        <v>17</v>
      </c>
      <c r="C552" t="s">
        <v>21</v>
      </c>
      <c r="D552">
        <v>150</v>
      </c>
      <c r="E552">
        <v>258</v>
      </c>
      <c r="F552">
        <v>0</v>
      </c>
      <c r="G552" t="s">
        <v>24</v>
      </c>
      <c r="H552">
        <v>157</v>
      </c>
      <c r="I552" t="s">
        <v>15</v>
      </c>
      <c r="J552">
        <v>2.6</v>
      </c>
      <c r="K552" t="s">
        <v>19</v>
      </c>
      <c r="L552">
        <v>1</v>
      </c>
    </row>
    <row r="553" spans="1:12" x14ac:dyDescent="0.3">
      <c r="A553">
        <v>59</v>
      </c>
      <c r="B553" s="4" t="s">
        <v>12</v>
      </c>
      <c r="C553" t="s">
        <v>21</v>
      </c>
      <c r="D553">
        <v>140</v>
      </c>
      <c r="E553">
        <v>177</v>
      </c>
      <c r="F553">
        <v>0</v>
      </c>
      <c r="G553" t="s">
        <v>14</v>
      </c>
      <c r="H553">
        <v>162</v>
      </c>
      <c r="I553" t="s">
        <v>22</v>
      </c>
      <c r="J553">
        <v>0</v>
      </c>
      <c r="K553" t="s">
        <v>16</v>
      </c>
      <c r="L553">
        <v>1</v>
      </c>
    </row>
    <row r="554" spans="1:12" x14ac:dyDescent="0.3">
      <c r="A554">
        <v>45</v>
      </c>
      <c r="B554" s="4" t="s">
        <v>17</v>
      </c>
      <c r="C554" t="s">
        <v>13</v>
      </c>
      <c r="D554">
        <v>112</v>
      </c>
      <c r="E554">
        <v>160</v>
      </c>
      <c r="F554">
        <v>0</v>
      </c>
      <c r="G554" t="s">
        <v>14</v>
      </c>
      <c r="H554">
        <v>138</v>
      </c>
      <c r="I554" t="s">
        <v>15</v>
      </c>
      <c r="J554">
        <v>0</v>
      </c>
      <c r="K554" t="s">
        <v>19</v>
      </c>
      <c r="L554">
        <v>0</v>
      </c>
    </row>
    <row r="555" spans="1:12" x14ac:dyDescent="0.3">
      <c r="A555">
        <v>55</v>
      </c>
      <c r="B555" s="4" t="s">
        <v>17</v>
      </c>
      <c r="C555" t="s">
        <v>21</v>
      </c>
      <c r="D555">
        <v>180</v>
      </c>
      <c r="E555">
        <v>327</v>
      </c>
      <c r="F555">
        <v>0</v>
      </c>
      <c r="G555" t="s">
        <v>20</v>
      </c>
      <c r="H555">
        <v>117</v>
      </c>
      <c r="I555" t="s">
        <v>22</v>
      </c>
      <c r="J555">
        <v>3.4</v>
      </c>
      <c r="K555" t="s">
        <v>19</v>
      </c>
      <c r="L555">
        <v>1</v>
      </c>
    </row>
    <row r="556" spans="1:12" x14ac:dyDescent="0.3">
      <c r="A556">
        <v>41</v>
      </c>
      <c r="B556" s="4" t="s">
        <v>12</v>
      </c>
      <c r="C556" t="s">
        <v>13</v>
      </c>
      <c r="D556">
        <v>110</v>
      </c>
      <c r="E556">
        <v>235</v>
      </c>
      <c r="F556">
        <v>0</v>
      </c>
      <c r="G556" t="s">
        <v>14</v>
      </c>
      <c r="H556">
        <v>153</v>
      </c>
      <c r="I556" t="s">
        <v>15</v>
      </c>
      <c r="J556">
        <v>0</v>
      </c>
      <c r="K556" t="s">
        <v>16</v>
      </c>
      <c r="L556">
        <v>0</v>
      </c>
    </row>
    <row r="557" spans="1:12" x14ac:dyDescent="0.3">
      <c r="A557">
        <v>60</v>
      </c>
      <c r="B557" s="4" t="s">
        <v>17</v>
      </c>
      <c r="C557" t="s">
        <v>21</v>
      </c>
      <c r="D557">
        <v>158</v>
      </c>
      <c r="E557">
        <v>305</v>
      </c>
      <c r="F557">
        <v>0</v>
      </c>
      <c r="G557" t="s">
        <v>24</v>
      </c>
      <c r="H557">
        <v>161</v>
      </c>
      <c r="I557" t="s">
        <v>15</v>
      </c>
      <c r="J557">
        <v>0</v>
      </c>
      <c r="K557" t="s">
        <v>16</v>
      </c>
      <c r="L557">
        <v>1</v>
      </c>
    </row>
    <row r="558" spans="1:12" x14ac:dyDescent="0.3">
      <c r="A558">
        <v>54</v>
      </c>
      <c r="B558" s="4" t="s">
        <v>17</v>
      </c>
      <c r="C558" t="s">
        <v>18</v>
      </c>
      <c r="D558">
        <v>135</v>
      </c>
      <c r="E558">
        <v>304</v>
      </c>
      <c r="F558">
        <v>1</v>
      </c>
      <c r="G558" t="s">
        <v>14</v>
      </c>
      <c r="H558">
        <v>170</v>
      </c>
      <c r="I558" t="s">
        <v>15</v>
      </c>
      <c r="J558">
        <v>0</v>
      </c>
      <c r="K558" t="s">
        <v>16</v>
      </c>
      <c r="L558">
        <v>0</v>
      </c>
    </row>
    <row r="559" spans="1:12" x14ac:dyDescent="0.3">
      <c r="A559">
        <v>42</v>
      </c>
      <c r="B559" s="4" t="s">
        <v>12</v>
      </c>
      <c r="C559" t="s">
        <v>13</v>
      </c>
      <c r="D559">
        <v>120</v>
      </c>
      <c r="E559">
        <v>295</v>
      </c>
      <c r="F559">
        <v>0</v>
      </c>
      <c r="G559" t="s">
        <v>14</v>
      </c>
      <c r="H559">
        <v>162</v>
      </c>
      <c r="I559" t="s">
        <v>15</v>
      </c>
      <c r="J559">
        <v>0</v>
      </c>
      <c r="K559" t="s">
        <v>16</v>
      </c>
      <c r="L559">
        <v>0</v>
      </c>
    </row>
    <row r="560" spans="1:12" x14ac:dyDescent="0.3">
      <c r="A560">
        <v>49</v>
      </c>
      <c r="B560" s="4" t="s">
        <v>17</v>
      </c>
      <c r="C560" t="s">
        <v>13</v>
      </c>
      <c r="D560">
        <v>134</v>
      </c>
      <c r="E560">
        <v>271</v>
      </c>
      <c r="F560">
        <v>0</v>
      </c>
      <c r="G560" t="s">
        <v>14</v>
      </c>
      <c r="H560">
        <v>162</v>
      </c>
      <c r="I560" t="s">
        <v>15</v>
      </c>
      <c r="J560">
        <v>0</v>
      </c>
      <c r="K560" t="s">
        <v>19</v>
      </c>
      <c r="L560">
        <v>0</v>
      </c>
    </row>
    <row r="561" spans="1:12" x14ac:dyDescent="0.3">
      <c r="A561">
        <v>46</v>
      </c>
      <c r="B561" s="4" t="s">
        <v>12</v>
      </c>
      <c r="C561" t="s">
        <v>21</v>
      </c>
      <c r="D561">
        <v>120</v>
      </c>
      <c r="E561">
        <v>249</v>
      </c>
      <c r="F561">
        <v>0</v>
      </c>
      <c r="G561" t="s">
        <v>24</v>
      </c>
      <c r="H561">
        <v>144</v>
      </c>
      <c r="I561" t="s">
        <v>15</v>
      </c>
      <c r="J561">
        <v>0.8</v>
      </c>
      <c r="K561" t="s">
        <v>16</v>
      </c>
      <c r="L561">
        <v>1</v>
      </c>
    </row>
    <row r="562" spans="1:12" x14ac:dyDescent="0.3">
      <c r="A562">
        <v>56</v>
      </c>
      <c r="B562" s="4" t="s">
        <v>17</v>
      </c>
      <c r="C562" t="s">
        <v>21</v>
      </c>
      <c r="D562">
        <v>200</v>
      </c>
      <c r="E562">
        <v>288</v>
      </c>
      <c r="F562">
        <v>1</v>
      </c>
      <c r="G562" t="s">
        <v>24</v>
      </c>
      <c r="H562">
        <v>133</v>
      </c>
      <c r="I562" t="s">
        <v>22</v>
      </c>
      <c r="J562">
        <v>4</v>
      </c>
      <c r="K562" t="s">
        <v>25</v>
      </c>
      <c r="L562">
        <v>1</v>
      </c>
    </row>
    <row r="563" spans="1:12" x14ac:dyDescent="0.3">
      <c r="A563">
        <v>66</v>
      </c>
      <c r="B563" s="4" t="s">
        <v>17</v>
      </c>
      <c r="C563" t="s">
        <v>23</v>
      </c>
      <c r="D563">
        <v>150</v>
      </c>
      <c r="E563">
        <v>226</v>
      </c>
      <c r="F563">
        <v>0</v>
      </c>
      <c r="G563" t="s">
        <v>14</v>
      </c>
      <c r="H563">
        <v>114</v>
      </c>
      <c r="I563" t="s">
        <v>15</v>
      </c>
      <c r="J563">
        <v>2.6</v>
      </c>
      <c r="K563" t="s">
        <v>25</v>
      </c>
      <c r="L563">
        <v>0</v>
      </c>
    </row>
    <row r="564" spans="1:12" x14ac:dyDescent="0.3">
      <c r="A564">
        <v>56</v>
      </c>
      <c r="B564" s="4" t="s">
        <v>12</v>
      </c>
      <c r="C564" t="s">
        <v>21</v>
      </c>
      <c r="D564">
        <v>130</v>
      </c>
      <c r="E564">
        <v>283</v>
      </c>
      <c r="F564">
        <v>1</v>
      </c>
      <c r="G564" t="s">
        <v>24</v>
      </c>
      <c r="H564">
        <v>103</v>
      </c>
      <c r="I564" t="s">
        <v>22</v>
      </c>
      <c r="J564">
        <v>1.6</v>
      </c>
      <c r="K564" t="s">
        <v>25</v>
      </c>
      <c r="L564">
        <v>1</v>
      </c>
    </row>
    <row r="565" spans="1:12" x14ac:dyDescent="0.3">
      <c r="A565">
        <v>49</v>
      </c>
      <c r="B565" s="4" t="s">
        <v>12</v>
      </c>
      <c r="C565" t="s">
        <v>18</v>
      </c>
      <c r="D565">
        <v>120</v>
      </c>
      <c r="E565">
        <v>188</v>
      </c>
      <c r="F565">
        <v>0</v>
      </c>
      <c r="G565" t="s">
        <v>14</v>
      </c>
      <c r="H565">
        <v>139</v>
      </c>
      <c r="I565" t="s">
        <v>15</v>
      </c>
      <c r="J565">
        <v>2</v>
      </c>
      <c r="K565" t="s">
        <v>19</v>
      </c>
      <c r="L565">
        <v>1</v>
      </c>
    </row>
    <row r="566" spans="1:12" x14ac:dyDescent="0.3">
      <c r="A566">
        <v>54</v>
      </c>
      <c r="B566" s="4" t="s">
        <v>12</v>
      </c>
      <c r="C566" t="s">
        <v>21</v>
      </c>
      <c r="D566">
        <v>122</v>
      </c>
      <c r="E566">
        <v>286</v>
      </c>
      <c r="F566">
        <v>0</v>
      </c>
      <c r="G566" t="s">
        <v>24</v>
      </c>
      <c r="H566">
        <v>116</v>
      </c>
      <c r="I566" t="s">
        <v>22</v>
      </c>
      <c r="J566">
        <v>3.2</v>
      </c>
      <c r="K566" t="s">
        <v>19</v>
      </c>
      <c r="L566">
        <v>1</v>
      </c>
    </row>
    <row r="567" spans="1:12" x14ac:dyDescent="0.3">
      <c r="A567">
        <v>57</v>
      </c>
      <c r="B567" s="4" t="s">
        <v>12</v>
      </c>
      <c r="C567" t="s">
        <v>21</v>
      </c>
      <c r="D567">
        <v>152</v>
      </c>
      <c r="E567">
        <v>274</v>
      </c>
      <c r="F567">
        <v>0</v>
      </c>
      <c r="G567" t="s">
        <v>14</v>
      </c>
      <c r="H567">
        <v>88</v>
      </c>
      <c r="I567" t="s">
        <v>22</v>
      </c>
      <c r="J567">
        <v>1.2</v>
      </c>
      <c r="K567" t="s">
        <v>19</v>
      </c>
      <c r="L567">
        <v>1</v>
      </c>
    </row>
    <row r="568" spans="1:12" x14ac:dyDescent="0.3">
      <c r="A568">
        <v>65</v>
      </c>
      <c r="B568" s="4" t="s">
        <v>17</v>
      </c>
      <c r="C568" t="s">
        <v>18</v>
      </c>
      <c r="D568">
        <v>160</v>
      </c>
      <c r="E568">
        <v>360</v>
      </c>
      <c r="F568">
        <v>0</v>
      </c>
      <c r="G568" t="s">
        <v>24</v>
      </c>
      <c r="H568">
        <v>151</v>
      </c>
      <c r="I568" t="s">
        <v>15</v>
      </c>
      <c r="J568">
        <v>0.8</v>
      </c>
      <c r="K568" t="s">
        <v>16</v>
      </c>
      <c r="L568">
        <v>0</v>
      </c>
    </row>
    <row r="569" spans="1:12" x14ac:dyDescent="0.3">
      <c r="A569">
        <v>54</v>
      </c>
      <c r="B569" s="4" t="s">
        <v>12</v>
      </c>
      <c r="C569" t="s">
        <v>18</v>
      </c>
      <c r="D569">
        <v>125</v>
      </c>
      <c r="E569">
        <v>273</v>
      </c>
      <c r="F569">
        <v>0</v>
      </c>
      <c r="G569" t="s">
        <v>24</v>
      </c>
      <c r="H569">
        <v>152</v>
      </c>
      <c r="I569" t="s">
        <v>15</v>
      </c>
      <c r="J569">
        <v>0.5</v>
      </c>
      <c r="K569" t="s">
        <v>25</v>
      </c>
      <c r="L569">
        <v>0</v>
      </c>
    </row>
    <row r="570" spans="1:12" x14ac:dyDescent="0.3">
      <c r="A570">
        <v>54</v>
      </c>
      <c r="B570" s="4" t="s">
        <v>17</v>
      </c>
      <c r="C570" t="s">
        <v>18</v>
      </c>
      <c r="D570">
        <v>160</v>
      </c>
      <c r="E570">
        <v>201</v>
      </c>
      <c r="F570">
        <v>0</v>
      </c>
      <c r="G570" t="s">
        <v>14</v>
      </c>
      <c r="H570">
        <v>163</v>
      </c>
      <c r="I570" t="s">
        <v>15</v>
      </c>
      <c r="J570">
        <v>0</v>
      </c>
      <c r="K570" t="s">
        <v>16</v>
      </c>
      <c r="L570">
        <v>0</v>
      </c>
    </row>
    <row r="571" spans="1:12" x14ac:dyDescent="0.3">
      <c r="A571">
        <v>62</v>
      </c>
      <c r="B571" s="4" t="s">
        <v>12</v>
      </c>
      <c r="C571" t="s">
        <v>21</v>
      </c>
      <c r="D571">
        <v>120</v>
      </c>
      <c r="E571">
        <v>267</v>
      </c>
      <c r="F571">
        <v>0</v>
      </c>
      <c r="G571" t="s">
        <v>14</v>
      </c>
      <c r="H571">
        <v>99</v>
      </c>
      <c r="I571" t="s">
        <v>22</v>
      </c>
      <c r="J571">
        <v>1.8</v>
      </c>
      <c r="K571" t="s">
        <v>19</v>
      </c>
      <c r="L571">
        <v>1</v>
      </c>
    </row>
    <row r="572" spans="1:12" x14ac:dyDescent="0.3">
      <c r="A572">
        <v>52</v>
      </c>
      <c r="B572" s="4" t="s">
        <v>17</v>
      </c>
      <c r="C572" t="s">
        <v>18</v>
      </c>
      <c r="D572">
        <v>136</v>
      </c>
      <c r="E572">
        <v>196</v>
      </c>
      <c r="F572">
        <v>0</v>
      </c>
      <c r="G572" t="s">
        <v>24</v>
      </c>
      <c r="H572">
        <v>169</v>
      </c>
      <c r="I572" t="s">
        <v>15</v>
      </c>
      <c r="J572">
        <v>0.1</v>
      </c>
      <c r="K572" t="s">
        <v>19</v>
      </c>
      <c r="L572">
        <v>0</v>
      </c>
    </row>
    <row r="573" spans="1:12" x14ac:dyDescent="0.3">
      <c r="A573">
        <v>52</v>
      </c>
      <c r="B573" s="4" t="s">
        <v>12</v>
      </c>
      <c r="C573" t="s">
        <v>13</v>
      </c>
      <c r="D573">
        <v>134</v>
      </c>
      <c r="E573">
        <v>201</v>
      </c>
      <c r="F573">
        <v>0</v>
      </c>
      <c r="G573" t="s">
        <v>14</v>
      </c>
      <c r="H573">
        <v>158</v>
      </c>
      <c r="I573" t="s">
        <v>15</v>
      </c>
      <c r="J573">
        <v>0.8</v>
      </c>
      <c r="K573" t="s">
        <v>16</v>
      </c>
      <c r="L573">
        <v>0</v>
      </c>
    </row>
    <row r="574" spans="1:12" x14ac:dyDescent="0.3">
      <c r="A574">
        <v>60</v>
      </c>
      <c r="B574" s="4" t="s">
        <v>12</v>
      </c>
      <c r="C574" t="s">
        <v>21</v>
      </c>
      <c r="D574">
        <v>117</v>
      </c>
      <c r="E574">
        <v>230</v>
      </c>
      <c r="F574">
        <v>1</v>
      </c>
      <c r="G574" t="s">
        <v>14</v>
      </c>
      <c r="H574">
        <v>160</v>
      </c>
      <c r="I574" t="s">
        <v>22</v>
      </c>
      <c r="J574">
        <v>1.4</v>
      </c>
      <c r="K574" t="s">
        <v>16</v>
      </c>
      <c r="L574">
        <v>1</v>
      </c>
    </row>
    <row r="575" spans="1:12" x14ac:dyDescent="0.3">
      <c r="A575">
        <v>63</v>
      </c>
      <c r="B575" s="4" t="s">
        <v>17</v>
      </c>
      <c r="C575" t="s">
        <v>21</v>
      </c>
      <c r="D575">
        <v>108</v>
      </c>
      <c r="E575">
        <v>269</v>
      </c>
      <c r="F575">
        <v>0</v>
      </c>
      <c r="G575" t="s">
        <v>14</v>
      </c>
      <c r="H575">
        <v>169</v>
      </c>
      <c r="I575" t="s">
        <v>22</v>
      </c>
      <c r="J575">
        <v>1.8</v>
      </c>
      <c r="K575" t="s">
        <v>19</v>
      </c>
      <c r="L575">
        <v>1</v>
      </c>
    </row>
    <row r="576" spans="1:12" x14ac:dyDescent="0.3">
      <c r="A576">
        <v>66</v>
      </c>
      <c r="B576" s="4" t="s">
        <v>12</v>
      </c>
      <c r="C576" t="s">
        <v>21</v>
      </c>
      <c r="D576">
        <v>112</v>
      </c>
      <c r="E576">
        <v>212</v>
      </c>
      <c r="F576">
        <v>0</v>
      </c>
      <c r="G576" t="s">
        <v>24</v>
      </c>
      <c r="H576">
        <v>132</v>
      </c>
      <c r="I576" t="s">
        <v>22</v>
      </c>
      <c r="J576">
        <v>0.1</v>
      </c>
      <c r="K576" t="s">
        <v>16</v>
      </c>
      <c r="L576">
        <v>1</v>
      </c>
    </row>
    <row r="577" spans="1:12" x14ac:dyDescent="0.3">
      <c r="A577">
        <v>42</v>
      </c>
      <c r="B577" s="4" t="s">
        <v>12</v>
      </c>
      <c r="C577" t="s">
        <v>21</v>
      </c>
      <c r="D577">
        <v>140</v>
      </c>
      <c r="E577">
        <v>226</v>
      </c>
      <c r="F577">
        <v>0</v>
      </c>
      <c r="G577" t="s">
        <v>14</v>
      </c>
      <c r="H577">
        <v>178</v>
      </c>
      <c r="I577" t="s">
        <v>15</v>
      </c>
      <c r="J577">
        <v>0</v>
      </c>
      <c r="K577" t="s">
        <v>16</v>
      </c>
      <c r="L577">
        <v>0</v>
      </c>
    </row>
    <row r="578" spans="1:12" x14ac:dyDescent="0.3">
      <c r="A578">
        <v>64</v>
      </c>
      <c r="B578" s="4" t="s">
        <v>12</v>
      </c>
      <c r="C578" t="s">
        <v>21</v>
      </c>
      <c r="D578">
        <v>120</v>
      </c>
      <c r="E578">
        <v>246</v>
      </c>
      <c r="F578">
        <v>0</v>
      </c>
      <c r="G578" t="s">
        <v>24</v>
      </c>
      <c r="H578">
        <v>96</v>
      </c>
      <c r="I578" t="s">
        <v>22</v>
      </c>
      <c r="J578">
        <v>2.2000000000000002</v>
      </c>
      <c r="K578" t="s">
        <v>25</v>
      </c>
      <c r="L578">
        <v>1</v>
      </c>
    </row>
    <row r="579" spans="1:12" x14ac:dyDescent="0.3">
      <c r="A579">
        <v>54</v>
      </c>
      <c r="B579" s="4" t="s">
        <v>12</v>
      </c>
      <c r="C579" t="s">
        <v>18</v>
      </c>
      <c r="D579">
        <v>150</v>
      </c>
      <c r="E579">
        <v>232</v>
      </c>
      <c r="F579">
        <v>0</v>
      </c>
      <c r="G579" t="s">
        <v>24</v>
      </c>
      <c r="H579">
        <v>165</v>
      </c>
      <c r="I579" t="s">
        <v>15</v>
      </c>
      <c r="J579">
        <v>1.6</v>
      </c>
      <c r="K579" t="s">
        <v>16</v>
      </c>
      <c r="L579">
        <v>0</v>
      </c>
    </row>
    <row r="580" spans="1:12" x14ac:dyDescent="0.3">
      <c r="A580">
        <v>46</v>
      </c>
      <c r="B580" s="4" t="s">
        <v>17</v>
      </c>
      <c r="C580" t="s">
        <v>18</v>
      </c>
      <c r="D580">
        <v>142</v>
      </c>
      <c r="E580">
        <v>177</v>
      </c>
      <c r="F580">
        <v>0</v>
      </c>
      <c r="G580" t="s">
        <v>24</v>
      </c>
      <c r="H580">
        <v>160</v>
      </c>
      <c r="I580" t="s">
        <v>22</v>
      </c>
      <c r="J580">
        <v>1.4</v>
      </c>
      <c r="K580" t="s">
        <v>25</v>
      </c>
      <c r="L580">
        <v>0</v>
      </c>
    </row>
    <row r="581" spans="1:12" x14ac:dyDescent="0.3">
      <c r="A581">
        <v>67</v>
      </c>
      <c r="B581" s="4" t="s">
        <v>17</v>
      </c>
      <c r="C581" t="s">
        <v>18</v>
      </c>
      <c r="D581">
        <v>152</v>
      </c>
      <c r="E581">
        <v>277</v>
      </c>
      <c r="F581">
        <v>0</v>
      </c>
      <c r="G581" t="s">
        <v>14</v>
      </c>
      <c r="H581">
        <v>172</v>
      </c>
      <c r="I581" t="s">
        <v>15</v>
      </c>
      <c r="J581">
        <v>0</v>
      </c>
      <c r="K581" t="s">
        <v>16</v>
      </c>
      <c r="L581">
        <v>0</v>
      </c>
    </row>
    <row r="582" spans="1:12" x14ac:dyDescent="0.3">
      <c r="A582">
        <v>56</v>
      </c>
      <c r="B582" s="4" t="s">
        <v>12</v>
      </c>
      <c r="C582" t="s">
        <v>21</v>
      </c>
      <c r="D582">
        <v>125</v>
      </c>
      <c r="E582">
        <v>249</v>
      </c>
      <c r="F582">
        <v>1</v>
      </c>
      <c r="G582" t="s">
        <v>24</v>
      </c>
      <c r="H582">
        <v>144</v>
      </c>
      <c r="I582" t="s">
        <v>22</v>
      </c>
      <c r="J582">
        <v>1.2</v>
      </c>
      <c r="K582" t="s">
        <v>19</v>
      </c>
      <c r="L582">
        <v>1</v>
      </c>
    </row>
    <row r="583" spans="1:12" x14ac:dyDescent="0.3">
      <c r="A583">
        <v>34</v>
      </c>
      <c r="B583" s="4" t="s">
        <v>17</v>
      </c>
      <c r="C583" t="s">
        <v>13</v>
      </c>
      <c r="D583">
        <v>118</v>
      </c>
      <c r="E583">
        <v>210</v>
      </c>
      <c r="F583">
        <v>0</v>
      </c>
      <c r="G583" t="s">
        <v>14</v>
      </c>
      <c r="H583">
        <v>192</v>
      </c>
      <c r="I583" t="s">
        <v>15</v>
      </c>
      <c r="J583">
        <v>0.7</v>
      </c>
      <c r="K583" t="s">
        <v>16</v>
      </c>
      <c r="L583">
        <v>0</v>
      </c>
    </row>
    <row r="584" spans="1:12" x14ac:dyDescent="0.3">
      <c r="A584">
        <v>57</v>
      </c>
      <c r="B584" s="4" t="s">
        <v>12</v>
      </c>
      <c r="C584" t="s">
        <v>21</v>
      </c>
      <c r="D584">
        <v>132</v>
      </c>
      <c r="E584">
        <v>207</v>
      </c>
      <c r="F584">
        <v>0</v>
      </c>
      <c r="G584" t="s">
        <v>14</v>
      </c>
      <c r="H584">
        <v>168</v>
      </c>
      <c r="I584" t="s">
        <v>22</v>
      </c>
      <c r="J584">
        <v>0</v>
      </c>
      <c r="K584" t="s">
        <v>16</v>
      </c>
      <c r="L584">
        <v>0</v>
      </c>
    </row>
    <row r="585" spans="1:12" x14ac:dyDescent="0.3">
      <c r="A585">
        <v>64</v>
      </c>
      <c r="B585" s="4" t="s">
        <v>12</v>
      </c>
      <c r="C585" t="s">
        <v>21</v>
      </c>
      <c r="D585">
        <v>145</v>
      </c>
      <c r="E585">
        <v>212</v>
      </c>
      <c r="F585">
        <v>0</v>
      </c>
      <c r="G585" t="s">
        <v>24</v>
      </c>
      <c r="H585">
        <v>132</v>
      </c>
      <c r="I585" t="s">
        <v>15</v>
      </c>
      <c r="J585">
        <v>2</v>
      </c>
      <c r="K585" t="s">
        <v>19</v>
      </c>
      <c r="L585">
        <v>1</v>
      </c>
    </row>
    <row r="586" spans="1:12" x14ac:dyDescent="0.3">
      <c r="A586">
        <v>59</v>
      </c>
      <c r="B586" s="4" t="s">
        <v>12</v>
      </c>
      <c r="C586" t="s">
        <v>21</v>
      </c>
      <c r="D586">
        <v>138</v>
      </c>
      <c r="E586">
        <v>271</v>
      </c>
      <c r="F586">
        <v>0</v>
      </c>
      <c r="G586" t="s">
        <v>24</v>
      </c>
      <c r="H586">
        <v>182</v>
      </c>
      <c r="I586" t="s">
        <v>15</v>
      </c>
      <c r="J586">
        <v>0</v>
      </c>
      <c r="K586" t="s">
        <v>16</v>
      </c>
      <c r="L586">
        <v>0</v>
      </c>
    </row>
    <row r="587" spans="1:12" x14ac:dyDescent="0.3">
      <c r="A587">
        <v>50</v>
      </c>
      <c r="B587" s="4" t="s">
        <v>12</v>
      </c>
      <c r="C587" t="s">
        <v>18</v>
      </c>
      <c r="D587">
        <v>140</v>
      </c>
      <c r="E587">
        <v>233</v>
      </c>
      <c r="F587">
        <v>0</v>
      </c>
      <c r="G587" t="s">
        <v>14</v>
      </c>
      <c r="H587">
        <v>163</v>
      </c>
      <c r="I587" t="s">
        <v>15</v>
      </c>
      <c r="J587">
        <v>0.6</v>
      </c>
      <c r="K587" t="s">
        <v>19</v>
      </c>
      <c r="L587">
        <v>1</v>
      </c>
    </row>
    <row r="588" spans="1:12" x14ac:dyDescent="0.3">
      <c r="A588">
        <v>51</v>
      </c>
      <c r="B588" s="4" t="s">
        <v>12</v>
      </c>
      <c r="C588" t="s">
        <v>23</v>
      </c>
      <c r="D588">
        <v>125</v>
      </c>
      <c r="E588">
        <v>213</v>
      </c>
      <c r="F588">
        <v>0</v>
      </c>
      <c r="G588" t="s">
        <v>24</v>
      </c>
      <c r="H588">
        <v>125</v>
      </c>
      <c r="I588" t="s">
        <v>22</v>
      </c>
      <c r="J588">
        <v>1.4</v>
      </c>
      <c r="K588" t="s">
        <v>16</v>
      </c>
      <c r="L588">
        <v>0</v>
      </c>
    </row>
    <row r="589" spans="1:12" x14ac:dyDescent="0.3">
      <c r="A589">
        <v>54</v>
      </c>
      <c r="B589" s="4" t="s">
        <v>12</v>
      </c>
      <c r="C589" t="s">
        <v>13</v>
      </c>
      <c r="D589">
        <v>192</v>
      </c>
      <c r="E589">
        <v>283</v>
      </c>
      <c r="F589">
        <v>0</v>
      </c>
      <c r="G589" t="s">
        <v>24</v>
      </c>
      <c r="H589">
        <v>195</v>
      </c>
      <c r="I589" t="s">
        <v>15</v>
      </c>
      <c r="J589">
        <v>0</v>
      </c>
      <c r="K589" t="s">
        <v>16</v>
      </c>
      <c r="L589">
        <v>1</v>
      </c>
    </row>
    <row r="590" spans="1:12" x14ac:dyDescent="0.3">
      <c r="A590">
        <v>53</v>
      </c>
      <c r="B590" s="4" t="s">
        <v>12</v>
      </c>
      <c r="C590" t="s">
        <v>21</v>
      </c>
      <c r="D590">
        <v>123</v>
      </c>
      <c r="E590">
        <v>282</v>
      </c>
      <c r="F590">
        <v>0</v>
      </c>
      <c r="G590" t="s">
        <v>14</v>
      </c>
      <c r="H590">
        <v>95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52</v>
      </c>
      <c r="B591" s="4" t="s">
        <v>12</v>
      </c>
      <c r="C591" t="s">
        <v>21</v>
      </c>
      <c r="D591">
        <v>112</v>
      </c>
      <c r="E591">
        <v>230</v>
      </c>
      <c r="F591">
        <v>0</v>
      </c>
      <c r="G591" t="s">
        <v>14</v>
      </c>
      <c r="H591">
        <v>160</v>
      </c>
      <c r="I591" t="s">
        <v>15</v>
      </c>
      <c r="J591">
        <v>0</v>
      </c>
      <c r="K591" t="s">
        <v>16</v>
      </c>
      <c r="L591">
        <v>1</v>
      </c>
    </row>
    <row r="592" spans="1:12" x14ac:dyDescent="0.3">
      <c r="A592">
        <v>40</v>
      </c>
      <c r="B592" s="4" t="s">
        <v>12</v>
      </c>
      <c r="C592" t="s">
        <v>21</v>
      </c>
      <c r="D592">
        <v>110</v>
      </c>
      <c r="E592">
        <v>167</v>
      </c>
      <c r="F592">
        <v>0</v>
      </c>
      <c r="G592" t="s">
        <v>24</v>
      </c>
      <c r="H592">
        <v>114</v>
      </c>
      <c r="I592" t="s">
        <v>22</v>
      </c>
      <c r="J592">
        <v>2</v>
      </c>
      <c r="K592" t="s">
        <v>19</v>
      </c>
      <c r="L592">
        <v>1</v>
      </c>
    </row>
    <row r="593" spans="1:12" x14ac:dyDescent="0.3">
      <c r="A593">
        <v>58</v>
      </c>
      <c r="B593" s="4" t="s">
        <v>12</v>
      </c>
      <c r="C593" t="s">
        <v>18</v>
      </c>
      <c r="D593">
        <v>132</v>
      </c>
      <c r="E593">
        <v>224</v>
      </c>
      <c r="F593">
        <v>0</v>
      </c>
      <c r="G593" t="s">
        <v>24</v>
      </c>
      <c r="H593">
        <v>173</v>
      </c>
      <c r="I593" t="s">
        <v>15</v>
      </c>
      <c r="J593">
        <v>3.2</v>
      </c>
      <c r="K593" t="s">
        <v>16</v>
      </c>
      <c r="L593">
        <v>1</v>
      </c>
    </row>
    <row r="594" spans="1:12" x14ac:dyDescent="0.3">
      <c r="A594">
        <v>41</v>
      </c>
      <c r="B594" s="4" t="s">
        <v>17</v>
      </c>
      <c r="C594" t="s">
        <v>18</v>
      </c>
      <c r="D594">
        <v>112</v>
      </c>
      <c r="E594">
        <v>268</v>
      </c>
      <c r="F594">
        <v>0</v>
      </c>
      <c r="G594" t="s">
        <v>24</v>
      </c>
      <c r="H594">
        <v>172</v>
      </c>
      <c r="I594" t="s">
        <v>22</v>
      </c>
      <c r="J594">
        <v>0</v>
      </c>
      <c r="K594" t="s">
        <v>16</v>
      </c>
      <c r="L594">
        <v>0</v>
      </c>
    </row>
    <row r="595" spans="1:12" x14ac:dyDescent="0.3">
      <c r="A595">
        <v>41</v>
      </c>
      <c r="B595" s="4" t="s">
        <v>12</v>
      </c>
      <c r="C595" t="s">
        <v>18</v>
      </c>
      <c r="D595">
        <v>112</v>
      </c>
      <c r="E595">
        <v>250</v>
      </c>
      <c r="F595">
        <v>0</v>
      </c>
      <c r="G595" t="s">
        <v>14</v>
      </c>
      <c r="H595">
        <v>179</v>
      </c>
      <c r="I595" t="s">
        <v>15</v>
      </c>
      <c r="J595">
        <v>0</v>
      </c>
      <c r="K595" t="s">
        <v>16</v>
      </c>
      <c r="L595">
        <v>0</v>
      </c>
    </row>
    <row r="596" spans="1:12" x14ac:dyDescent="0.3">
      <c r="A596">
        <v>50</v>
      </c>
      <c r="B596" s="4" t="s">
        <v>17</v>
      </c>
      <c r="C596" t="s">
        <v>18</v>
      </c>
      <c r="D596">
        <v>120</v>
      </c>
      <c r="E596">
        <v>219</v>
      </c>
      <c r="F596">
        <v>0</v>
      </c>
      <c r="G596" t="s">
        <v>14</v>
      </c>
      <c r="H596">
        <v>158</v>
      </c>
      <c r="I596" t="s">
        <v>15</v>
      </c>
      <c r="J596">
        <v>1.6</v>
      </c>
      <c r="K596" t="s">
        <v>19</v>
      </c>
      <c r="L596">
        <v>0</v>
      </c>
    </row>
    <row r="597" spans="1:12" x14ac:dyDescent="0.3">
      <c r="A597">
        <v>54</v>
      </c>
      <c r="B597" s="4" t="s">
        <v>17</v>
      </c>
      <c r="C597" t="s">
        <v>18</v>
      </c>
      <c r="D597">
        <v>108</v>
      </c>
      <c r="E597">
        <v>267</v>
      </c>
      <c r="F597">
        <v>0</v>
      </c>
      <c r="G597" t="s">
        <v>24</v>
      </c>
      <c r="H597">
        <v>167</v>
      </c>
      <c r="I597" t="s">
        <v>15</v>
      </c>
      <c r="J597">
        <v>0</v>
      </c>
      <c r="K597" t="s">
        <v>16</v>
      </c>
      <c r="L597">
        <v>0</v>
      </c>
    </row>
    <row r="598" spans="1:12" x14ac:dyDescent="0.3">
      <c r="A598">
        <v>64</v>
      </c>
      <c r="B598" s="4" t="s">
        <v>17</v>
      </c>
      <c r="C598" t="s">
        <v>21</v>
      </c>
      <c r="D598">
        <v>130</v>
      </c>
      <c r="E598">
        <v>303</v>
      </c>
      <c r="F598">
        <v>0</v>
      </c>
      <c r="G598" t="s">
        <v>14</v>
      </c>
      <c r="H598">
        <v>122</v>
      </c>
      <c r="I598" t="s">
        <v>15</v>
      </c>
      <c r="J598">
        <v>2</v>
      </c>
      <c r="K598" t="s">
        <v>19</v>
      </c>
      <c r="L598">
        <v>0</v>
      </c>
    </row>
    <row r="599" spans="1:12" x14ac:dyDescent="0.3">
      <c r="A599">
        <v>51</v>
      </c>
      <c r="B599" s="4" t="s">
        <v>17</v>
      </c>
      <c r="C599" t="s">
        <v>18</v>
      </c>
      <c r="D599">
        <v>130</v>
      </c>
      <c r="E599">
        <v>256</v>
      </c>
      <c r="F599">
        <v>0</v>
      </c>
      <c r="G599" t="s">
        <v>24</v>
      </c>
      <c r="H599">
        <v>149</v>
      </c>
      <c r="I599" t="s">
        <v>15</v>
      </c>
      <c r="J599">
        <v>0.5</v>
      </c>
      <c r="K599" t="s">
        <v>16</v>
      </c>
      <c r="L599">
        <v>0</v>
      </c>
    </row>
    <row r="600" spans="1:12" x14ac:dyDescent="0.3">
      <c r="A600">
        <v>46</v>
      </c>
      <c r="B600" s="4" t="s">
        <v>17</v>
      </c>
      <c r="C600" t="s">
        <v>13</v>
      </c>
      <c r="D600">
        <v>105</v>
      </c>
      <c r="E600">
        <v>204</v>
      </c>
      <c r="F600">
        <v>0</v>
      </c>
      <c r="G600" t="s">
        <v>14</v>
      </c>
      <c r="H600">
        <v>172</v>
      </c>
      <c r="I600" t="s">
        <v>15</v>
      </c>
      <c r="J600">
        <v>0</v>
      </c>
      <c r="K600" t="s">
        <v>16</v>
      </c>
      <c r="L600">
        <v>0</v>
      </c>
    </row>
    <row r="601" spans="1:12" x14ac:dyDescent="0.3">
      <c r="A601">
        <v>55</v>
      </c>
      <c r="B601" s="4" t="s">
        <v>12</v>
      </c>
      <c r="C601" t="s">
        <v>21</v>
      </c>
      <c r="D601">
        <v>140</v>
      </c>
      <c r="E601">
        <v>217</v>
      </c>
      <c r="F601">
        <v>0</v>
      </c>
      <c r="G601" t="s">
        <v>14</v>
      </c>
      <c r="H601">
        <v>111</v>
      </c>
      <c r="I601" t="s">
        <v>22</v>
      </c>
      <c r="J601">
        <v>5.6</v>
      </c>
      <c r="K601" t="s">
        <v>25</v>
      </c>
      <c r="L601">
        <v>1</v>
      </c>
    </row>
    <row r="602" spans="1:12" x14ac:dyDescent="0.3">
      <c r="A602">
        <v>45</v>
      </c>
      <c r="B602" s="4" t="s">
        <v>12</v>
      </c>
      <c r="C602" t="s">
        <v>13</v>
      </c>
      <c r="D602">
        <v>128</v>
      </c>
      <c r="E602">
        <v>308</v>
      </c>
      <c r="F602">
        <v>0</v>
      </c>
      <c r="G602" t="s">
        <v>24</v>
      </c>
      <c r="H602">
        <v>170</v>
      </c>
      <c r="I602" t="s">
        <v>15</v>
      </c>
      <c r="J602">
        <v>0</v>
      </c>
      <c r="K602" t="s">
        <v>16</v>
      </c>
      <c r="L602">
        <v>0</v>
      </c>
    </row>
    <row r="603" spans="1:12" x14ac:dyDescent="0.3">
      <c r="A603">
        <v>56</v>
      </c>
      <c r="B603" s="4" t="s">
        <v>12</v>
      </c>
      <c r="C603" t="s">
        <v>23</v>
      </c>
      <c r="D603">
        <v>120</v>
      </c>
      <c r="E603">
        <v>193</v>
      </c>
      <c r="F603">
        <v>0</v>
      </c>
      <c r="G603" t="s">
        <v>24</v>
      </c>
      <c r="H603">
        <v>162</v>
      </c>
      <c r="I603" t="s">
        <v>15</v>
      </c>
      <c r="J603">
        <v>1.9</v>
      </c>
      <c r="K603" t="s">
        <v>19</v>
      </c>
      <c r="L603">
        <v>0</v>
      </c>
    </row>
    <row r="604" spans="1:12" x14ac:dyDescent="0.3">
      <c r="A604">
        <v>66</v>
      </c>
      <c r="B604" s="4" t="s">
        <v>17</v>
      </c>
      <c r="C604" t="s">
        <v>21</v>
      </c>
      <c r="D604">
        <v>178</v>
      </c>
      <c r="E604">
        <v>228</v>
      </c>
      <c r="F604">
        <v>1</v>
      </c>
      <c r="G604" t="s">
        <v>14</v>
      </c>
      <c r="H604">
        <v>165</v>
      </c>
      <c r="I604" t="s">
        <v>22</v>
      </c>
      <c r="J604">
        <v>1</v>
      </c>
      <c r="K604" t="s">
        <v>19</v>
      </c>
      <c r="L604">
        <v>1</v>
      </c>
    </row>
    <row r="605" spans="1:12" x14ac:dyDescent="0.3">
      <c r="A605">
        <v>38</v>
      </c>
      <c r="B605" s="4" t="s">
        <v>12</v>
      </c>
      <c r="C605" t="s">
        <v>23</v>
      </c>
      <c r="D605">
        <v>120</v>
      </c>
      <c r="E605">
        <v>231</v>
      </c>
      <c r="F605">
        <v>0</v>
      </c>
      <c r="G605" t="s">
        <v>14</v>
      </c>
      <c r="H605">
        <v>182</v>
      </c>
      <c r="I605" t="s">
        <v>22</v>
      </c>
      <c r="J605">
        <v>3.8</v>
      </c>
      <c r="K605" t="s">
        <v>19</v>
      </c>
      <c r="L605">
        <v>1</v>
      </c>
    </row>
    <row r="606" spans="1:12" x14ac:dyDescent="0.3">
      <c r="A606">
        <v>62</v>
      </c>
      <c r="B606" s="4" t="s">
        <v>17</v>
      </c>
      <c r="C606" t="s">
        <v>21</v>
      </c>
      <c r="D606">
        <v>150</v>
      </c>
      <c r="E606">
        <v>244</v>
      </c>
      <c r="F606">
        <v>0</v>
      </c>
      <c r="G606" t="s">
        <v>14</v>
      </c>
      <c r="H606">
        <v>154</v>
      </c>
      <c r="I606" t="s">
        <v>22</v>
      </c>
      <c r="J606">
        <v>1.4</v>
      </c>
      <c r="K606" t="s">
        <v>19</v>
      </c>
      <c r="L606">
        <v>1</v>
      </c>
    </row>
    <row r="607" spans="1:12" x14ac:dyDescent="0.3">
      <c r="A607">
        <v>55</v>
      </c>
      <c r="B607" s="4" t="s">
        <v>12</v>
      </c>
      <c r="C607" t="s">
        <v>13</v>
      </c>
      <c r="D607">
        <v>130</v>
      </c>
      <c r="E607">
        <v>262</v>
      </c>
      <c r="F607">
        <v>0</v>
      </c>
      <c r="G607" t="s">
        <v>14</v>
      </c>
      <c r="H607">
        <v>155</v>
      </c>
      <c r="I607" t="s">
        <v>15</v>
      </c>
      <c r="J607">
        <v>0</v>
      </c>
      <c r="K607" t="s">
        <v>16</v>
      </c>
      <c r="L607">
        <v>0</v>
      </c>
    </row>
    <row r="608" spans="1:12" x14ac:dyDescent="0.3">
      <c r="A608">
        <v>58</v>
      </c>
      <c r="B608" s="4" t="s">
        <v>12</v>
      </c>
      <c r="C608" t="s">
        <v>21</v>
      </c>
      <c r="D608">
        <v>128</v>
      </c>
      <c r="E608">
        <v>259</v>
      </c>
      <c r="F608">
        <v>0</v>
      </c>
      <c r="G608" t="s">
        <v>24</v>
      </c>
      <c r="H608">
        <v>130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43</v>
      </c>
      <c r="B609" s="4" t="s">
        <v>12</v>
      </c>
      <c r="C609" t="s">
        <v>21</v>
      </c>
      <c r="D609">
        <v>110</v>
      </c>
      <c r="E609">
        <v>211</v>
      </c>
      <c r="F609">
        <v>0</v>
      </c>
      <c r="G609" t="s">
        <v>14</v>
      </c>
      <c r="H609">
        <v>161</v>
      </c>
      <c r="I609" t="s">
        <v>15</v>
      </c>
      <c r="J609">
        <v>0</v>
      </c>
      <c r="K609" t="s">
        <v>16</v>
      </c>
      <c r="L609">
        <v>0</v>
      </c>
    </row>
    <row r="610" spans="1:12" x14ac:dyDescent="0.3">
      <c r="A610">
        <v>64</v>
      </c>
      <c r="B610" s="4" t="s">
        <v>17</v>
      </c>
      <c r="C610" t="s">
        <v>21</v>
      </c>
      <c r="D610">
        <v>180</v>
      </c>
      <c r="E610">
        <v>325</v>
      </c>
      <c r="F610">
        <v>0</v>
      </c>
      <c r="G610" t="s">
        <v>14</v>
      </c>
      <c r="H610">
        <v>154</v>
      </c>
      <c r="I610" t="s">
        <v>22</v>
      </c>
      <c r="J610">
        <v>0</v>
      </c>
      <c r="K610" t="s">
        <v>16</v>
      </c>
      <c r="L610">
        <v>0</v>
      </c>
    </row>
    <row r="611" spans="1:12" x14ac:dyDescent="0.3">
      <c r="A611">
        <v>50</v>
      </c>
      <c r="B611" s="4" t="s">
        <v>17</v>
      </c>
      <c r="C611" t="s">
        <v>21</v>
      </c>
      <c r="D611">
        <v>110</v>
      </c>
      <c r="E611">
        <v>254</v>
      </c>
      <c r="F611">
        <v>0</v>
      </c>
      <c r="G611" t="s">
        <v>24</v>
      </c>
      <c r="H611">
        <v>159</v>
      </c>
      <c r="I611" t="s">
        <v>15</v>
      </c>
      <c r="J611">
        <v>0</v>
      </c>
      <c r="K611" t="s">
        <v>16</v>
      </c>
      <c r="L611">
        <v>0</v>
      </c>
    </row>
    <row r="612" spans="1:12" x14ac:dyDescent="0.3">
      <c r="A612">
        <v>53</v>
      </c>
      <c r="B612" s="4" t="s">
        <v>12</v>
      </c>
      <c r="C612" t="s">
        <v>18</v>
      </c>
      <c r="D612">
        <v>130</v>
      </c>
      <c r="E612">
        <v>197</v>
      </c>
      <c r="F612">
        <v>1</v>
      </c>
      <c r="G612" t="s">
        <v>24</v>
      </c>
      <c r="H612">
        <v>152</v>
      </c>
      <c r="I612" t="s">
        <v>15</v>
      </c>
      <c r="J612">
        <v>1.2</v>
      </c>
      <c r="K612" t="s">
        <v>25</v>
      </c>
      <c r="L612">
        <v>0</v>
      </c>
    </row>
    <row r="613" spans="1:12" x14ac:dyDescent="0.3">
      <c r="A613">
        <v>45</v>
      </c>
      <c r="B613" s="4" t="s">
        <v>17</v>
      </c>
      <c r="C613" t="s">
        <v>21</v>
      </c>
      <c r="D613">
        <v>138</v>
      </c>
      <c r="E613">
        <v>236</v>
      </c>
      <c r="F613">
        <v>0</v>
      </c>
      <c r="G613" t="s">
        <v>24</v>
      </c>
      <c r="H613">
        <v>152</v>
      </c>
      <c r="I613" t="s">
        <v>22</v>
      </c>
      <c r="J613">
        <v>0.2</v>
      </c>
      <c r="K613" t="s">
        <v>19</v>
      </c>
      <c r="L613">
        <v>0</v>
      </c>
    </row>
    <row r="614" spans="1:12" x14ac:dyDescent="0.3">
      <c r="A614">
        <v>65</v>
      </c>
      <c r="B614" s="4" t="s">
        <v>12</v>
      </c>
      <c r="C614" t="s">
        <v>23</v>
      </c>
      <c r="D614">
        <v>138</v>
      </c>
      <c r="E614">
        <v>282</v>
      </c>
      <c r="F614">
        <v>1</v>
      </c>
      <c r="G614" t="s">
        <v>24</v>
      </c>
      <c r="H614">
        <v>174</v>
      </c>
      <c r="I614" t="s">
        <v>15</v>
      </c>
      <c r="J614">
        <v>1.4</v>
      </c>
      <c r="K614" t="s">
        <v>19</v>
      </c>
      <c r="L614">
        <v>1</v>
      </c>
    </row>
    <row r="615" spans="1:12" x14ac:dyDescent="0.3">
      <c r="A615">
        <v>69</v>
      </c>
      <c r="B615" s="4" t="s">
        <v>12</v>
      </c>
      <c r="C615" t="s">
        <v>23</v>
      </c>
      <c r="D615">
        <v>160</v>
      </c>
      <c r="E615">
        <v>234</v>
      </c>
      <c r="F615">
        <v>1</v>
      </c>
      <c r="G615" t="s">
        <v>24</v>
      </c>
      <c r="H615">
        <v>131</v>
      </c>
      <c r="I615" t="s">
        <v>15</v>
      </c>
      <c r="J615">
        <v>0.1</v>
      </c>
      <c r="K615" t="s">
        <v>19</v>
      </c>
      <c r="L615">
        <v>0</v>
      </c>
    </row>
    <row r="616" spans="1:12" x14ac:dyDescent="0.3">
      <c r="A616">
        <v>69</v>
      </c>
      <c r="B616" s="4" t="s">
        <v>12</v>
      </c>
      <c r="C616" t="s">
        <v>18</v>
      </c>
      <c r="D616">
        <v>140</v>
      </c>
      <c r="E616">
        <v>254</v>
      </c>
      <c r="F616">
        <v>0</v>
      </c>
      <c r="G616" t="s">
        <v>24</v>
      </c>
      <c r="H616">
        <v>146</v>
      </c>
      <c r="I616" t="s">
        <v>15</v>
      </c>
      <c r="J616">
        <v>2</v>
      </c>
      <c r="K616" t="s">
        <v>19</v>
      </c>
      <c r="L616">
        <v>1</v>
      </c>
    </row>
    <row r="617" spans="1:12" x14ac:dyDescent="0.3">
      <c r="A617">
        <v>67</v>
      </c>
      <c r="B617" s="4" t="s">
        <v>12</v>
      </c>
      <c r="C617" t="s">
        <v>21</v>
      </c>
      <c r="D617">
        <v>100</v>
      </c>
      <c r="E617">
        <v>299</v>
      </c>
      <c r="F617">
        <v>0</v>
      </c>
      <c r="G617" t="s">
        <v>24</v>
      </c>
      <c r="H617">
        <v>125</v>
      </c>
      <c r="I617" t="s">
        <v>22</v>
      </c>
      <c r="J617">
        <v>0.9</v>
      </c>
      <c r="K617" t="s">
        <v>19</v>
      </c>
      <c r="L617">
        <v>1</v>
      </c>
    </row>
    <row r="618" spans="1:12" x14ac:dyDescent="0.3">
      <c r="A618">
        <v>68</v>
      </c>
      <c r="B618" s="4" t="s">
        <v>17</v>
      </c>
      <c r="C618" t="s">
        <v>18</v>
      </c>
      <c r="D618">
        <v>120</v>
      </c>
      <c r="E618">
        <v>211</v>
      </c>
      <c r="F618">
        <v>0</v>
      </c>
      <c r="G618" t="s">
        <v>24</v>
      </c>
      <c r="H618">
        <v>115</v>
      </c>
      <c r="I618" t="s">
        <v>15</v>
      </c>
      <c r="J618">
        <v>1.5</v>
      </c>
      <c r="K618" t="s">
        <v>19</v>
      </c>
      <c r="L618">
        <v>0</v>
      </c>
    </row>
    <row r="619" spans="1:12" x14ac:dyDescent="0.3">
      <c r="A619">
        <v>34</v>
      </c>
      <c r="B619" s="4" t="s">
        <v>12</v>
      </c>
      <c r="C619" t="s">
        <v>23</v>
      </c>
      <c r="D619">
        <v>118</v>
      </c>
      <c r="E619">
        <v>182</v>
      </c>
      <c r="F619">
        <v>0</v>
      </c>
      <c r="G619" t="s">
        <v>24</v>
      </c>
      <c r="H619">
        <v>174</v>
      </c>
      <c r="I619" t="s">
        <v>15</v>
      </c>
      <c r="J619">
        <v>0</v>
      </c>
      <c r="K619" t="s">
        <v>16</v>
      </c>
      <c r="L619">
        <v>0</v>
      </c>
    </row>
    <row r="620" spans="1:12" x14ac:dyDescent="0.3">
      <c r="A620">
        <v>62</v>
      </c>
      <c r="B620" s="4" t="s">
        <v>17</v>
      </c>
      <c r="C620" t="s">
        <v>21</v>
      </c>
      <c r="D620">
        <v>138</v>
      </c>
      <c r="E620">
        <v>294</v>
      </c>
      <c r="F620">
        <v>1</v>
      </c>
      <c r="G620" t="s">
        <v>14</v>
      </c>
      <c r="H620">
        <v>106</v>
      </c>
      <c r="I620" t="s">
        <v>15</v>
      </c>
      <c r="J620">
        <v>1.9</v>
      </c>
      <c r="K620" t="s">
        <v>19</v>
      </c>
      <c r="L620">
        <v>1</v>
      </c>
    </row>
    <row r="621" spans="1:12" x14ac:dyDescent="0.3">
      <c r="A621">
        <v>51</v>
      </c>
      <c r="B621" s="4" t="s">
        <v>12</v>
      </c>
      <c r="C621" t="s">
        <v>21</v>
      </c>
      <c r="D621">
        <v>140</v>
      </c>
      <c r="E621">
        <v>298</v>
      </c>
      <c r="F621">
        <v>0</v>
      </c>
      <c r="G621" t="s">
        <v>14</v>
      </c>
      <c r="H621">
        <v>122</v>
      </c>
      <c r="I621" t="s">
        <v>22</v>
      </c>
      <c r="J621">
        <v>4.2</v>
      </c>
      <c r="K621" t="s">
        <v>19</v>
      </c>
      <c r="L621">
        <v>1</v>
      </c>
    </row>
    <row r="622" spans="1:12" x14ac:dyDescent="0.3">
      <c r="A622">
        <v>46</v>
      </c>
      <c r="B622" s="4" t="s">
        <v>12</v>
      </c>
      <c r="C622" t="s">
        <v>18</v>
      </c>
      <c r="D622">
        <v>150</v>
      </c>
      <c r="E622">
        <v>231</v>
      </c>
      <c r="F622">
        <v>0</v>
      </c>
      <c r="G622" t="s">
        <v>14</v>
      </c>
      <c r="H622">
        <v>147</v>
      </c>
      <c r="I622" t="s">
        <v>15</v>
      </c>
      <c r="J622">
        <v>3.6</v>
      </c>
      <c r="K622" t="s">
        <v>19</v>
      </c>
      <c r="L622">
        <v>1</v>
      </c>
    </row>
    <row r="623" spans="1:12" x14ac:dyDescent="0.3">
      <c r="A623">
        <v>67</v>
      </c>
      <c r="B623" s="4" t="s">
        <v>12</v>
      </c>
      <c r="C623" t="s">
        <v>21</v>
      </c>
      <c r="D623">
        <v>125</v>
      </c>
      <c r="E623">
        <v>254</v>
      </c>
      <c r="F623">
        <v>1</v>
      </c>
      <c r="G623" t="s">
        <v>14</v>
      </c>
      <c r="H623">
        <v>163</v>
      </c>
      <c r="I623" t="s">
        <v>15</v>
      </c>
      <c r="J623">
        <v>0.2</v>
      </c>
      <c r="K623" t="s">
        <v>19</v>
      </c>
      <c r="L623">
        <v>1</v>
      </c>
    </row>
    <row r="624" spans="1:12" x14ac:dyDescent="0.3">
      <c r="A624">
        <v>50</v>
      </c>
      <c r="B624" s="4" t="s">
        <v>12</v>
      </c>
      <c r="C624" t="s">
        <v>18</v>
      </c>
      <c r="D624">
        <v>129</v>
      </c>
      <c r="E624">
        <v>196</v>
      </c>
      <c r="F624">
        <v>0</v>
      </c>
      <c r="G624" t="s">
        <v>14</v>
      </c>
      <c r="H624">
        <v>163</v>
      </c>
      <c r="I624" t="s">
        <v>15</v>
      </c>
      <c r="J624">
        <v>0</v>
      </c>
      <c r="K624" t="s">
        <v>16</v>
      </c>
      <c r="L624">
        <v>0</v>
      </c>
    </row>
    <row r="625" spans="1:12" x14ac:dyDescent="0.3">
      <c r="A625">
        <v>42</v>
      </c>
      <c r="B625" s="4" t="s">
        <v>12</v>
      </c>
      <c r="C625" t="s">
        <v>18</v>
      </c>
      <c r="D625">
        <v>120</v>
      </c>
      <c r="E625">
        <v>240</v>
      </c>
      <c r="F625">
        <v>1</v>
      </c>
      <c r="G625" t="s">
        <v>14</v>
      </c>
      <c r="H625">
        <v>194</v>
      </c>
      <c r="I625" t="s">
        <v>15</v>
      </c>
      <c r="J625">
        <v>0.8</v>
      </c>
      <c r="K625" t="s">
        <v>25</v>
      </c>
      <c r="L625">
        <v>0</v>
      </c>
    </row>
    <row r="626" spans="1:12" x14ac:dyDescent="0.3">
      <c r="A626">
        <v>56</v>
      </c>
      <c r="B626" s="4" t="s">
        <v>17</v>
      </c>
      <c r="C626" t="s">
        <v>21</v>
      </c>
      <c r="D626">
        <v>134</v>
      </c>
      <c r="E626">
        <v>409</v>
      </c>
      <c r="F626">
        <v>0</v>
      </c>
      <c r="G626" t="s">
        <v>24</v>
      </c>
      <c r="H626">
        <v>150</v>
      </c>
      <c r="I626" t="s">
        <v>22</v>
      </c>
      <c r="J626">
        <v>1.9</v>
      </c>
      <c r="K626" t="s">
        <v>19</v>
      </c>
      <c r="L626">
        <v>1</v>
      </c>
    </row>
    <row r="627" spans="1:12" x14ac:dyDescent="0.3">
      <c r="A627">
        <v>41</v>
      </c>
      <c r="B627" s="4" t="s">
        <v>12</v>
      </c>
      <c r="C627" t="s">
        <v>21</v>
      </c>
      <c r="D627">
        <v>110</v>
      </c>
      <c r="E627">
        <v>172</v>
      </c>
      <c r="F627">
        <v>0</v>
      </c>
      <c r="G627" t="s">
        <v>24</v>
      </c>
      <c r="H627">
        <v>158</v>
      </c>
      <c r="I627" t="s">
        <v>15</v>
      </c>
      <c r="J627">
        <v>0</v>
      </c>
      <c r="K627" t="s">
        <v>16</v>
      </c>
      <c r="L627">
        <v>1</v>
      </c>
    </row>
    <row r="628" spans="1:12" x14ac:dyDescent="0.3">
      <c r="A628">
        <v>42</v>
      </c>
      <c r="B628" s="4" t="s">
        <v>17</v>
      </c>
      <c r="C628" t="s">
        <v>21</v>
      </c>
      <c r="D628">
        <v>102</v>
      </c>
      <c r="E628">
        <v>265</v>
      </c>
      <c r="F628">
        <v>0</v>
      </c>
      <c r="G628" t="s">
        <v>24</v>
      </c>
      <c r="H628">
        <v>122</v>
      </c>
      <c r="I628" t="s">
        <v>15</v>
      </c>
      <c r="J628">
        <v>0.6</v>
      </c>
      <c r="K628" t="s">
        <v>19</v>
      </c>
      <c r="L628">
        <v>0</v>
      </c>
    </row>
    <row r="629" spans="1:12" x14ac:dyDescent="0.3">
      <c r="A629">
        <v>53</v>
      </c>
      <c r="B629" s="4" t="s">
        <v>12</v>
      </c>
      <c r="C629" t="s">
        <v>18</v>
      </c>
      <c r="D629">
        <v>130</v>
      </c>
      <c r="E629">
        <v>246</v>
      </c>
      <c r="F629">
        <v>1</v>
      </c>
      <c r="G629" t="s">
        <v>24</v>
      </c>
      <c r="H629">
        <v>173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43</v>
      </c>
      <c r="B630" s="4" t="s">
        <v>12</v>
      </c>
      <c r="C630" t="s">
        <v>18</v>
      </c>
      <c r="D630">
        <v>130</v>
      </c>
      <c r="E630">
        <v>315</v>
      </c>
      <c r="F630">
        <v>0</v>
      </c>
      <c r="G630" t="s">
        <v>14</v>
      </c>
      <c r="H630">
        <v>162</v>
      </c>
      <c r="I630" t="s">
        <v>15</v>
      </c>
      <c r="J630">
        <v>1.9</v>
      </c>
      <c r="K630" t="s">
        <v>16</v>
      </c>
      <c r="L630">
        <v>0</v>
      </c>
    </row>
    <row r="631" spans="1:12" x14ac:dyDescent="0.3">
      <c r="A631">
        <v>56</v>
      </c>
      <c r="B631" s="4" t="s">
        <v>12</v>
      </c>
      <c r="C631" t="s">
        <v>21</v>
      </c>
      <c r="D631">
        <v>132</v>
      </c>
      <c r="E631">
        <v>184</v>
      </c>
      <c r="F631">
        <v>0</v>
      </c>
      <c r="G631" t="s">
        <v>24</v>
      </c>
      <c r="H631">
        <v>105</v>
      </c>
      <c r="I631" t="s">
        <v>22</v>
      </c>
      <c r="J631">
        <v>2.1</v>
      </c>
      <c r="K631" t="s">
        <v>19</v>
      </c>
      <c r="L631">
        <v>1</v>
      </c>
    </row>
    <row r="632" spans="1:12" x14ac:dyDescent="0.3">
      <c r="A632">
        <v>52</v>
      </c>
      <c r="B632" s="4" t="s">
        <v>12</v>
      </c>
      <c r="C632" t="s">
        <v>21</v>
      </c>
      <c r="D632">
        <v>108</v>
      </c>
      <c r="E632">
        <v>233</v>
      </c>
      <c r="F632">
        <v>1</v>
      </c>
      <c r="G632" t="s">
        <v>14</v>
      </c>
      <c r="H632">
        <v>147</v>
      </c>
      <c r="I632" t="s">
        <v>15</v>
      </c>
      <c r="J632">
        <v>0.1</v>
      </c>
      <c r="K632" t="s">
        <v>16</v>
      </c>
      <c r="L632">
        <v>0</v>
      </c>
    </row>
    <row r="633" spans="1:12" x14ac:dyDescent="0.3">
      <c r="A633">
        <v>62</v>
      </c>
      <c r="B633" s="4" t="s">
        <v>17</v>
      </c>
      <c r="C633" t="s">
        <v>21</v>
      </c>
      <c r="D633">
        <v>140</v>
      </c>
      <c r="E633">
        <v>394</v>
      </c>
      <c r="F633">
        <v>0</v>
      </c>
      <c r="G633" t="s">
        <v>24</v>
      </c>
      <c r="H633">
        <v>157</v>
      </c>
      <c r="I633" t="s">
        <v>15</v>
      </c>
      <c r="J633">
        <v>1.2</v>
      </c>
      <c r="K633" t="s">
        <v>19</v>
      </c>
      <c r="L633">
        <v>0</v>
      </c>
    </row>
    <row r="634" spans="1:12" x14ac:dyDescent="0.3">
      <c r="A634">
        <v>70</v>
      </c>
      <c r="B634" s="4" t="s">
        <v>12</v>
      </c>
      <c r="C634" t="s">
        <v>18</v>
      </c>
      <c r="D634">
        <v>160</v>
      </c>
      <c r="E634">
        <v>269</v>
      </c>
      <c r="F634">
        <v>0</v>
      </c>
      <c r="G634" t="s">
        <v>14</v>
      </c>
      <c r="H634">
        <v>112</v>
      </c>
      <c r="I634" t="s">
        <v>22</v>
      </c>
      <c r="J634">
        <v>2.9</v>
      </c>
      <c r="K634" t="s">
        <v>19</v>
      </c>
      <c r="L634">
        <v>1</v>
      </c>
    </row>
    <row r="635" spans="1:12" x14ac:dyDescent="0.3">
      <c r="A635">
        <v>54</v>
      </c>
      <c r="B635" s="4" t="s">
        <v>12</v>
      </c>
      <c r="C635" t="s">
        <v>21</v>
      </c>
      <c r="D635">
        <v>140</v>
      </c>
      <c r="E635">
        <v>239</v>
      </c>
      <c r="F635">
        <v>0</v>
      </c>
      <c r="G635" t="s">
        <v>14</v>
      </c>
      <c r="H635">
        <v>160</v>
      </c>
      <c r="I635" t="s">
        <v>15</v>
      </c>
      <c r="J635">
        <v>1.2</v>
      </c>
      <c r="K635" t="s">
        <v>16</v>
      </c>
      <c r="L635">
        <v>0</v>
      </c>
    </row>
    <row r="636" spans="1:12" x14ac:dyDescent="0.3">
      <c r="A636">
        <v>70</v>
      </c>
      <c r="B636" s="4" t="s">
        <v>12</v>
      </c>
      <c r="C636" t="s">
        <v>21</v>
      </c>
      <c r="D636">
        <v>145</v>
      </c>
      <c r="E636">
        <v>174</v>
      </c>
      <c r="F636">
        <v>0</v>
      </c>
      <c r="G636" t="s">
        <v>14</v>
      </c>
      <c r="H636">
        <v>125</v>
      </c>
      <c r="I636" t="s">
        <v>22</v>
      </c>
      <c r="J636">
        <v>2.6</v>
      </c>
      <c r="K636" t="s">
        <v>25</v>
      </c>
      <c r="L636">
        <v>1</v>
      </c>
    </row>
    <row r="637" spans="1:12" x14ac:dyDescent="0.3">
      <c r="A637">
        <v>54</v>
      </c>
      <c r="B637" s="4" t="s">
        <v>12</v>
      </c>
      <c r="C637" t="s">
        <v>13</v>
      </c>
      <c r="D637">
        <v>108</v>
      </c>
      <c r="E637">
        <v>309</v>
      </c>
      <c r="F637">
        <v>0</v>
      </c>
      <c r="G637" t="s">
        <v>14</v>
      </c>
      <c r="H637">
        <v>156</v>
      </c>
      <c r="I637" t="s">
        <v>15</v>
      </c>
      <c r="J637">
        <v>0</v>
      </c>
      <c r="K637" t="s">
        <v>16</v>
      </c>
      <c r="L637">
        <v>0</v>
      </c>
    </row>
    <row r="638" spans="1:12" x14ac:dyDescent="0.3">
      <c r="A638">
        <v>35</v>
      </c>
      <c r="B638" s="4" t="s">
        <v>12</v>
      </c>
      <c r="C638" t="s">
        <v>21</v>
      </c>
      <c r="D638">
        <v>126</v>
      </c>
      <c r="E638">
        <v>282</v>
      </c>
      <c r="F638">
        <v>0</v>
      </c>
      <c r="G638" t="s">
        <v>24</v>
      </c>
      <c r="H638">
        <v>156</v>
      </c>
      <c r="I638" t="s">
        <v>22</v>
      </c>
      <c r="J638">
        <v>0</v>
      </c>
      <c r="K638" t="s">
        <v>16</v>
      </c>
      <c r="L638">
        <v>1</v>
      </c>
    </row>
    <row r="639" spans="1:12" x14ac:dyDescent="0.3">
      <c r="A639">
        <v>48</v>
      </c>
      <c r="B639" s="4" t="s">
        <v>12</v>
      </c>
      <c r="C639" t="s">
        <v>18</v>
      </c>
      <c r="D639">
        <v>124</v>
      </c>
      <c r="E639">
        <v>255</v>
      </c>
      <c r="F639">
        <v>1</v>
      </c>
      <c r="G639" t="s">
        <v>14</v>
      </c>
      <c r="H639">
        <v>175</v>
      </c>
      <c r="I639" t="s">
        <v>15</v>
      </c>
      <c r="J639">
        <v>0</v>
      </c>
      <c r="K639" t="s">
        <v>16</v>
      </c>
      <c r="L639">
        <v>0</v>
      </c>
    </row>
    <row r="640" spans="1:12" x14ac:dyDescent="0.3">
      <c r="A640">
        <v>55</v>
      </c>
      <c r="B640" s="4" t="s">
        <v>17</v>
      </c>
      <c r="C640" t="s">
        <v>13</v>
      </c>
      <c r="D640">
        <v>135</v>
      </c>
      <c r="E640">
        <v>250</v>
      </c>
      <c r="F640">
        <v>0</v>
      </c>
      <c r="G640" t="s">
        <v>24</v>
      </c>
      <c r="H640">
        <v>161</v>
      </c>
      <c r="I640" t="s">
        <v>15</v>
      </c>
      <c r="J640">
        <v>1.4</v>
      </c>
      <c r="K640" t="s">
        <v>19</v>
      </c>
      <c r="L640">
        <v>0</v>
      </c>
    </row>
    <row r="641" spans="1:12" x14ac:dyDescent="0.3">
      <c r="A641">
        <v>58</v>
      </c>
      <c r="B641" s="4" t="s">
        <v>17</v>
      </c>
      <c r="C641" t="s">
        <v>21</v>
      </c>
      <c r="D641">
        <v>100</v>
      </c>
      <c r="E641">
        <v>248</v>
      </c>
      <c r="F641">
        <v>0</v>
      </c>
      <c r="G641" t="s">
        <v>24</v>
      </c>
      <c r="H641">
        <v>122</v>
      </c>
      <c r="I641" t="s">
        <v>15</v>
      </c>
      <c r="J641">
        <v>1</v>
      </c>
      <c r="K641" t="s">
        <v>19</v>
      </c>
      <c r="L641">
        <v>0</v>
      </c>
    </row>
    <row r="642" spans="1:12" x14ac:dyDescent="0.3">
      <c r="A642">
        <v>54</v>
      </c>
      <c r="B642" s="4" t="s">
        <v>17</v>
      </c>
      <c r="C642" t="s">
        <v>18</v>
      </c>
      <c r="D642">
        <v>110</v>
      </c>
      <c r="E642">
        <v>214</v>
      </c>
      <c r="F642">
        <v>0</v>
      </c>
      <c r="G642" t="s">
        <v>14</v>
      </c>
      <c r="H642">
        <v>158</v>
      </c>
      <c r="I642" t="s">
        <v>15</v>
      </c>
      <c r="J642">
        <v>1.6</v>
      </c>
      <c r="K642" t="s">
        <v>19</v>
      </c>
      <c r="L642">
        <v>0</v>
      </c>
    </row>
    <row r="643" spans="1:12" x14ac:dyDescent="0.3">
      <c r="A643">
        <v>69</v>
      </c>
      <c r="B643" s="4" t="s">
        <v>17</v>
      </c>
      <c r="C643" t="s">
        <v>23</v>
      </c>
      <c r="D643">
        <v>140</v>
      </c>
      <c r="E643">
        <v>239</v>
      </c>
      <c r="F643">
        <v>0</v>
      </c>
      <c r="G643" t="s">
        <v>14</v>
      </c>
      <c r="H643">
        <v>151</v>
      </c>
      <c r="I643" t="s">
        <v>15</v>
      </c>
      <c r="J643">
        <v>1.8</v>
      </c>
      <c r="K643" t="s">
        <v>16</v>
      </c>
      <c r="L643">
        <v>0</v>
      </c>
    </row>
    <row r="644" spans="1:12" x14ac:dyDescent="0.3">
      <c r="A644">
        <v>77</v>
      </c>
      <c r="B644" s="4" t="s">
        <v>12</v>
      </c>
      <c r="C644" t="s">
        <v>21</v>
      </c>
      <c r="D644">
        <v>125</v>
      </c>
      <c r="E644">
        <v>304</v>
      </c>
      <c r="F644">
        <v>0</v>
      </c>
      <c r="G644" t="s">
        <v>24</v>
      </c>
      <c r="H644">
        <v>162</v>
      </c>
      <c r="I644" t="s">
        <v>22</v>
      </c>
      <c r="J644">
        <v>0</v>
      </c>
      <c r="K644" t="s">
        <v>16</v>
      </c>
      <c r="L644">
        <v>1</v>
      </c>
    </row>
    <row r="645" spans="1:12" x14ac:dyDescent="0.3">
      <c r="A645">
        <v>68</v>
      </c>
      <c r="B645" s="4" t="s">
        <v>12</v>
      </c>
      <c r="C645" t="s">
        <v>18</v>
      </c>
      <c r="D645">
        <v>118</v>
      </c>
      <c r="E645">
        <v>277</v>
      </c>
      <c r="F645">
        <v>0</v>
      </c>
      <c r="G645" t="s">
        <v>14</v>
      </c>
      <c r="H645">
        <v>151</v>
      </c>
      <c r="I645" t="s">
        <v>15</v>
      </c>
      <c r="J645">
        <v>1</v>
      </c>
      <c r="K645" t="s">
        <v>16</v>
      </c>
      <c r="L645">
        <v>0</v>
      </c>
    </row>
    <row r="646" spans="1:12" x14ac:dyDescent="0.3">
      <c r="A646">
        <v>58</v>
      </c>
      <c r="B646" s="4" t="s">
        <v>12</v>
      </c>
      <c r="C646" t="s">
        <v>21</v>
      </c>
      <c r="D646">
        <v>125</v>
      </c>
      <c r="E646">
        <v>300</v>
      </c>
      <c r="F646">
        <v>0</v>
      </c>
      <c r="G646" t="s">
        <v>24</v>
      </c>
      <c r="H646">
        <v>171</v>
      </c>
      <c r="I646" t="s">
        <v>15</v>
      </c>
      <c r="J646">
        <v>0</v>
      </c>
      <c r="K646" t="s">
        <v>16</v>
      </c>
      <c r="L646">
        <v>1</v>
      </c>
    </row>
    <row r="647" spans="1:12" x14ac:dyDescent="0.3">
      <c r="A647">
        <v>60</v>
      </c>
      <c r="B647" s="4" t="s">
        <v>12</v>
      </c>
      <c r="C647" t="s">
        <v>21</v>
      </c>
      <c r="D647">
        <v>125</v>
      </c>
      <c r="E647">
        <v>258</v>
      </c>
      <c r="F647">
        <v>0</v>
      </c>
      <c r="G647" t="s">
        <v>24</v>
      </c>
      <c r="H647">
        <v>141</v>
      </c>
      <c r="I647" t="s">
        <v>22</v>
      </c>
      <c r="J647">
        <v>2.8</v>
      </c>
      <c r="K647" t="s">
        <v>19</v>
      </c>
      <c r="L647">
        <v>1</v>
      </c>
    </row>
    <row r="648" spans="1:12" x14ac:dyDescent="0.3">
      <c r="A648">
        <v>51</v>
      </c>
      <c r="B648" s="4" t="s">
        <v>12</v>
      </c>
      <c r="C648" t="s">
        <v>21</v>
      </c>
      <c r="D648">
        <v>140</v>
      </c>
      <c r="E648">
        <v>299</v>
      </c>
      <c r="F648">
        <v>0</v>
      </c>
      <c r="G648" t="s">
        <v>14</v>
      </c>
      <c r="H648">
        <v>173</v>
      </c>
      <c r="I648" t="s">
        <v>22</v>
      </c>
      <c r="J648">
        <v>1.6</v>
      </c>
      <c r="K648" t="s">
        <v>16</v>
      </c>
      <c r="L648">
        <v>1</v>
      </c>
    </row>
    <row r="649" spans="1:12" x14ac:dyDescent="0.3">
      <c r="A649">
        <v>55</v>
      </c>
      <c r="B649" s="4" t="s">
        <v>12</v>
      </c>
      <c r="C649" t="s">
        <v>21</v>
      </c>
      <c r="D649">
        <v>160</v>
      </c>
      <c r="E649">
        <v>289</v>
      </c>
      <c r="F649">
        <v>0</v>
      </c>
      <c r="G649" t="s">
        <v>24</v>
      </c>
      <c r="H649">
        <v>145</v>
      </c>
      <c r="I649" t="s">
        <v>22</v>
      </c>
      <c r="J649">
        <v>0.8</v>
      </c>
      <c r="K649" t="s">
        <v>19</v>
      </c>
      <c r="L649">
        <v>1</v>
      </c>
    </row>
    <row r="650" spans="1:12" x14ac:dyDescent="0.3">
      <c r="A650">
        <v>52</v>
      </c>
      <c r="B650" s="4" t="s">
        <v>12</v>
      </c>
      <c r="C650" t="s">
        <v>23</v>
      </c>
      <c r="D650">
        <v>152</v>
      </c>
      <c r="E650">
        <v>298</v>
      </c>
      <c r="F650">
        <v>1</v>
      </c>
      <c r="G650" t="s">
        <v>14</v>
      </c>
      <c r="H650">
        <v>178</v>
      </c>
      <c r="I650" t="s">
        <v>15</v>
      </c>
      <c r="J650">
        <v>1.2</v>
      </c>
      <c r="K650" t="s">
        <v>19</v>
      </c>
      <c r="L650">
        <v>0</v>
      </c>
    </row>
    <row r="651" spans="1:12" x14ac:dyDescent="0.3">
      <c r="A651">
        <v>60</v>
      </c>
      <c r="B651" s="4" t="s">
        <v>17</v>
      </c>
      <c r="C651" t="s">
        <v>18</v>
      </c>
      <c r="D651">
        <v>102</v>
      </c>
      <c r="E651">
        <v>318</v>
      </c>
      <c r="F651">
        <v>0</v>
      </c>
      <c r="G651" t="s">
        <v>14</v>
      </c>
      <c r="H651">
        <v>160</v>
      </c>
      <c r="I651" t="s">
        <v>15</v>
      </c>
      <c r="J651">
        <v>0</v>
      </c>
      <c r="K651" t="s">
        <v>16</v>
      </c>
      <c r="L651">
        <v>0</v>
      </c>
    </row>
    <row r="652" spans="1:12" x14ac:dyDescent="0.3">
      <c r="A652">
        <v>58</v>
      </c>
      <c r="B652" s="4" t="s">
        <v>12</v>
      </c>
      <c r="C652" t="s">
        <v>18</v>
      </c>
      <c r="D652">
        <v>105</v>
      </c>
      <c r="E652">
        <v>240</v>
      </c>
      <c r="F652">
        <v>0</v>
      </c>
      <c r="G652" t="s">
        <v>24</v>
      </c>
      <c r="H652">
        <v>154</v>
      </c>
      <c r="I652" t="s">
        <v>22</v>
      </c>
      <c r="J652">
        <v>0.6</v>
      </c>
      <c r="K652" t="s">
        <v>19</v>
      </c>
      <c r="L652">
        <v>0</v>
      </c>
    </row>
    <row r="653" spans="1:12" x14ac:dyDescent="0.3">
      <c r="A653">
        <v>64</v>
      </c>
      <c r="B653" s="4" t="s">
        <v>12</v>
      </c>
      <c r="C653" t="s">
        <v>18</v>
      </c>
      <c r="D653">
        <v>125</v>
      </c>
      <c r="E653">
        <v>309</v>
      </c>
      <c r="F653">
        <v>0</v>
      </c>
      <c r="G653" t="s">
        <v>14</v>
      </c>
      <c r="H653">
        <v>131</v>
      </c>
      <c r="I653" t="s">
        <v>22</v>
      </c>
      <c r="J653">
        <v>1.8</v>
      </c>
      <c r="K653" t="s">
        <v>19</v>
      </c>
      <c r="L653">
        <v>1</v>
      </c>
    </row>
    <row r="654" spans="1:12" x14ac:dyDescent="0.3">
      <c r="A654">
        <v>37</v>
      </c>
      <c r="B654" s="4" t="s">
        <v>12</v>
      </c>
      <c r="C654" t="s">
        <v>18</v>
      </c>
      <c r="D654">
        <v>130</v>
      </c>
      <c r="E654">
        <v>250</v>
      </c>
      <c r="F654">
        <v>0</v>
      </c>
      <c r="G654" t="s">
        <v>14</v>
      </c>
      <c r="H654">
        <v>187</v>
      </c>
      <c r="I654" t="s">
        <v>15</v>
      </c>
      <c r="J654">
        <v>3.5</v>
      </c>
      <c r="K654" t="s">
        <v>25</v>
      </c>
      <c r="L654">
        <v>0</v>
      </c>
    </row>
    <row r="655" spans="1:12" x14ac:dyDescent="0.3">
      <c r="A655">
        <v>59</v>
      </c>
      <c r="B655" s="4" t="s">
        <v>12</v>
      </c>
      <c r="C655" t="s">
        <v>23</v>
      </c>
      <c r="D655">
        <v>170</v>
      </c>
      <c r="E655">
        <v>288</v>
      </c>
      <c r="F655">
        <v>0</v>
      </c>
      <c r="G655" t="s">
        <v>24</v>
      </c>
      <c r="H655">
        <v>159</v>
      </c>
      <c r="I655" t="s">
        <v>15</v>
      </c>
      <c r="J655">
        <v>0.2</v>
      </c>
      <c r="K655" t="s">
        <v>19</v>
      </c>
      <c r="L655">
        <v>1</v>
      </c>
    </row>
    <row r="656" spans="1:12" x14ac:dyDescent="0.3">
      <c r="A656">
        <v>51</v>
      </c>
      <c r="B656" s="4" t="s">
        <v>12</v>
      </c>
      <c r="C656" t="s">
        <v>18</v>
      </c>
      <c r="D656">
        <v>125</v>
      </c>
      <c r="E656">
        <v>245</v>
      </c>
      <c r="F656">
        <v>1</v>
      </c>
      <c r="G656" t="s">
        <v>24</v>
      </c>
      <c r="H656">
        <v>166</v>
      </c>
      <c r="I656" t="s">
        <v>15</v>
      </c>
      <c r="J656">
        <v>2.4</v>
      </c>
      <c r="K656" t="s">
        <v>19</v>
      </c>
      <c r="L656">
        <v>0</v>
      </c>
    </row>
    <row r="657" spans="1:12" x14ac:dyDescent="0.3">
      <c r="A657">
        <v>43</v>
      </c>
      <c r="B657" s="4" t="s">
        <v>17</v>
      </c>
      <c r="C657" t="s">
        <v>18</v>
      </c>
      <c r="D657">
        <v>122</v>
      </c>
      <c r="E657">
        <v>213</v>
      </c>
      <c r="F657">
        <v>0</v>
      </c>
      <c r="G657" t="s">
        <v>14</v>
      </c>
      <c r="H657">
        <v>165</v>
      </c>
      <c r="I657" t="s">
        <v>15</v>
      </c>
      <c r="J657">
        <v>0.2</v>
      </c>
      <c r="K657" t="s">
        <v>19</v>
      </c>
      <c r="L657">
        <v>0</v>
      </c>
    </row>
    <row r="658" spans="1:12" x14ac:dyDescent="0.3">
      <c r="A658">
        <v>58</v>
      </c>
      <c r="B658" s="4" t="s">
        <v>12</v>
      </c>
      <c r="C658" t="s">
        <v>21</v>
      </c>
      <c r="D658">
        <v>128</v>
      </c>
      <c r="E658">
        <v>216</v>
      </c>
      <c r="F658">
        <v>0</v>
      </c>
      <c r="G658" t="s">
        <v>24</v>
      </c>
      <c r="H658">
        <v>131</v>
      </c>
      <c r="I658" t="s">
        <v>22</v>
      </c>
      <c r="J658">
        <v>2.2000000000000002</v>
      </c>
      <c r="K658" t="s">
        <v>19</v>
      </c>
      <c r="L658">
        <v>1</v>
      </c>
    </row>
    <row r="659" spans="1:12" x14ac:dyDescent="0.3">
      <c r="A659">
        <v>29</v>
      </c>
      <c r="B659" s="4" t="s">
        <v>12</v>
      </c>
      <c r="C659" t="s">
        <v>13</v>
      </c>
      <c r="D659">
        <v>130</v>
      </c>
      <c r="E659">
        <v>204</v>
      </c>
      <c r="F659">
        <v>0</v>
      </c>
      <c r="G659" t="s">
        <v>24</v>
      </c>
      <c r="H659">
        <v>202</v>
      </c>
      <c r="I659" t="s">
        <v>15</v>
      </c>
      <c r="J659">
        <v>0</v>
      </c>
      <c r="K659" t="s">
        <v>16</v>
      </c>
      <c r="L659">
        <v>0</v>
      </c>
    </row>
    <row r="660" spans="1:12" x14ac:dyDescent="0.3">
      <c r="A660">
        <v>41</v>
      </c>
      <c r="B660" s="4" t="s">
        <v>17</v>
      </c>
      <c r="C660" t="s">
        <v>13</v>
      </c>
      <c r="D660">
        <v>130</v>
      </c>
      <c r="E660">
        <v>204</v>
      </c>
      <c r="F660">
        <v>0</v>
      </c>
      <c r="G660" t="s">
        <v>24</v>
      </c>
      <c r="H660">
        <v>172</v>
      </c>
      <c r="I660" t="s">
        <v>15</v>
      </c>
      <c r="J660">
        <v>1.4</v>
      </c>
      <c r="K660" t="s">
        <v>16</v>
      </c>
      <c r="L660">
        <v>0</v>
      </c>
    </row>
    <row r="661" spans="1:12" x14ac:dyDescent="0.3">
      <c r="A661">
        <v>63</v>
      </c>
      <c r="B661" s="4" t="s">
        <v>17</v>
      </c>
      <c r="C661" t="s">
        <v>18</v>
      </c>
      <c r="D661">
        <v>135</v>
      </c>
      <c r="E661">
        <v>252</v>
      </c>
      <c r="F661">
        <v>0</v>
      </c>
      <c r="G661" t="s">
        <v>24</v>
      </c>
      <c r="H661">
        <v>172</v>
      </c>
      <c r="I661" t="s">
        <v>15</v>
      </c>
      <c r="J661">
        <v>0</v>
      </c>
      <c r="K661" t="s">
        <v>16</v>
      </c>
      <c r="L661">
        <v>0</v>
      </c>
    </row>
    <row r="662" spans="1:12" x14ac:dyDescent="0.3">
      <c r="A662">
        <v>51</v>
      </c>
      <c r="B662" s="4" t="s">
        <v>12</v>
      </c>
      <c r="C662" t="s">
        <v>18</v>
      </c>
      <c r="D662">
        <v>94</v>
      </c>
      <c r="E662">
        <v>227</v>
      </c>
      <c r="F662">
        <v>0</v>
      </c>
      <c r="G662" t="s">
        <v>14</v>
      </c>
      <c r="H662">
        <v>154</v>
      </c>
      <c r="I662" t="s">
        <v>22</v>
      </c>
      <c r="J662">
        <v>0</v>
      </c>
      <c r="K662" t="s">
        <v>16</v>
      </c>
      <c r="L662">
        <v>0</v>
      </c>
    </row>
    <row r="663" spans="1:12" x14ac:dyDescent="0.3">
      <c r="A663">
        <v>54</v>
      </c>
      <c r="B663" s="4" t="s">
        <v>12</v>
      </c>
      <c r="C663" t="s">
        <v>18</v>
      </c>
      <c r="D663">
        <v>120</v>
      </c>
      <c r="E663">
        <v>258</v>
      </c>
      <c r="F663">
        <v>0</v>
      </c>
      <c r="G663" t="s">
        <v>24</v>
      </c>
      <c r="H663">
        <v>147</v>
      </c>
      <c r="I663" t="s">
        <v>15</v>
      </c>
      <c r="J663">
        <v>0.4</v>
      </c>
      <c r="K663" t="s">
        <v>19</v>
      </c>
      <c r="L663">
        <v>0</v>
      </c>
    </row>
    <row r="664" spans="1:12" x14ac:dyDescent="0.3">
      <c r="A664">
        <v>44</v>
      </c>
      <c r="B664" s="4" t="s">
        <v>12</v>
      </c>
      <c r="C664" t="s">
        <v>13</v>
      </c>
      <c r="D664">
        <v>120</v>
      </c>
      <c r="E664">
        <v>220</v>
      </c>
      <c r="F664">
        <v>0</v>
      </c>
      <c r="G664" t="s">
        <v>14</v>
      </c>
      <c r="H664">
        <v>170</v>
      </c>
      <c r="I664" t="s">
        <v>15</v>
      </c>
      <c r="J664">
        <v>0</v>
      </c>
      <c r="K664" t="s">
        <v>16</v>
      </c>
      <c r="L664">
        <v>0</v>
      </c>
    </row>
    <row r="665" spans="1:12" x14ac:dyDescent="0.3">
      <c r="A665">
        <v>54</v>
      </c>
      <c r="B665" s="4" t="s">
        <v>12</v>
      </c>
      <c r="C665" t="s">
        <v>21</v>
      </c>
      <c r="D665">
        <v>110</v>
      </c>
      <c r="E665">
        <v>239</v>
      </c>
      <c r="F665">
        <v>0</v>
      </c>
      <c r="G665" t="s">
        <v>14</v>
      </c>
      <c r="H665">
        <v>126</v>
      </c>
      <c r="I665" t="s">
        <v>22</v>
      </c>
      <c r="J665">
        <v>2.8</v>
      </c>
      <c r="K665" t="s">
        <v>19</v>
      </c>
      <c r="L665">
        <v>1</v>
      </c>
    </row>
    <row r="666" spans="1:12" x14ac:dyDescent="0.3">
      <c r="A666">
        <v>65</v>
      </c>
      <c r="B666" s="4" t="s">
        <v>12</v>
      </c>
      <c r="C666" t="s">
        <v>21</v>
      </c>
      <c r="D666">
        <v>135</v>
      </c>
      <c r="E666">
        <v>254</v>
      </c>
      <c r="F666">
        <v>0</v>
      </c>
      <c r="G666" t="s">
        <v>24</v>
      </c>
      <c r="H666">
        <v>127</v>
      </c>
      <c r="I666" t="s">
        <v>15</v>
      </c>
      <c r="J666">
        <v>2.8</v>
      </c>
      <c r="K666" t="s">
        <v>19</v>
      </c>
      <c r="L666">
        <v>1</v>
      </c>
    </row>
    <row r="667" spans="1:12" x14ac:dyDescent="0.3">
      <c r="A667">
        <v>57</v>
      </c>
      <c r="B667" s="4" t="s">
        <v>12</v>
      </c>
      <c r="C667" t="s">
        <v>18</v>
      </c>
      <c r="D667">
        <v>150</v>
      </c>
      <c r="E667">
        <v>168</v>
      </c>
      <c r="F667">
        <v>0</v>
      </c>
      <c r="G667" t="s">
        <v>14</v>
      </c>
      <c r="H667">
        <v>174</v>
      </c>
      <c r="I667" t="s">
        <v>15</v>
      </c>
      <c r="J667">
        <v>1.6</v>
      </c>
      <c r="K667" t="s">
        <v>16</v>
      </c>
      <c r="L667">
        <v>0</v>
      </c>
    </row>
    <row r="668" spans="1:12" x14ac:dyDescent="0.3">
      <c r="A668">
        <v>63</v>
      </c>
      <c r="B668" s="4" t="s">
        <v>12</v>
      </c>
      <c r="C668" t="s">
        <v>21</v>
      </c>
      <c r="D668">
        <v>130</v>
      </c>
      <c r="E668">
        <v>330</v>
      </c>
      <c r="F668">
        <v>1</v>
      </c>
      <c r="G668" t="s">
        <v>24</v>
      </c>
      <c r="H668">
        <v>132</v>
      </c>
      <c r="I668" t="s">
        <v>22</v>
      </c>
      <c r="J668">
        <v>1.8</v>
      </c>
      <c r="K668" t="s">
        <v>16</v>
      </c>
      <c r="L668">
        <v>1</v>
      </c>
    </row>
    <row r="669" spans="1:12" x14ac:dyDescent="0.3">
      <c r="A669">
        <v>35</v>
      </c>
      <c r="B669" s="4" t="s">
        <v>17</v>
      </c>
      <c r="C669" t="s">
        <v>21</v>
      </c>
      <c r="D669">
        <v>138</v>
      </c>
      <c r="E669">
        <v>183</v>
      </c>
      <c r="F669">
        <v>0</v>
      </c>
      <c r="G669" t="s">
        <v>14</v>
      </c>
      <c r="H669">
        <v>182</v>
      </c>
      <c r="I669" t="s">
        <v>15</v>
      </c>
      <c r="J669">
        <v>1.4</v>
      </c>
      <c r="K669" t="s">
        <v>16</v>
      </c>
      <c r="L669">
        <v>0</v>
      </c>
    </row>
    <row r="670" spans="1:12" x14ac:dyDescent="0.3">
      <c r="A670">
        <v>41</v>
      </c>
      <c r="B670" s="4" t="s">
        <v>12</v>
      </c>
      <c r="C670" t="s">
        <v>13</v>
      </c>
      <c r="D670">
        <v>135</v>
      </c>
      <c r="E670">
        <v>203</v>
      </c>
      <c r="F670">
        <v>0</v>
      </c>
      <c r="G670" t="s">
        <v>14</v>
      </c>
      <c r="H670">
        <v>132</v>
      </c>
      <c r="I670" t="s">
        <v>15</v>
      </c>
      <c r="J670">
        <v>0</v>
      </c>
      <c r="K670" t="s">
        <v>19</v>
      </c>
      <c r="L670">
        <v>0</v>
      </c>
    </row>
    <row r="671" spans="1:12" x14ac:dyDescent="0.3">
      <c r="A671">
        <v>62</v>
      </c>
      <c r="B671" s="4" t="s">
        <v>17</v>
      </c>
      <c r="C671" t="s">
        <v>18</v>
      </c>
      <c r="D671">
        <v>130</v>
      </c>
      <c r="E671">
        <v>263</v>
      </c>
      <c r="F671">
        <v>0</v>
      </c>
      <c r="G671" t="s">
        <v>14</v>
      </c>
      <c r="H671">
        <v>97</v>
      </c>
      <c r="I671" t="s">
        <v>15</v>
      </c>
      <c r="J671">
        <v>1.2</v>
      </c>
      <c r="K671" t="s">
        <v>19</v>
      </c>
      <c r="L671">
        <v>1</v>
      </c>
    </row>
    <row r="672" spans="1:12" x14ac:dyDescent="0.3">
      <c r="A672">
        <v>43</v>
      </c>
      <c r="B672" s="4" t="s">
        <v>17</v>
      </c>
      <c r="C672" t="s">
        <v>21</v>
      </c>
      <c r="D672">
        <v>132</v>
      </c>
      <c r="E672">
        <v>341</v>
      </c>
      <c r="F672">
        <v>1</v>
      </c>
      <c r="G672" t="s">
        <v>24</v>
      </c>
      <c r="H672">
        <v>136</v>
      </c>
      <c r="I672" t="s">
        <v>22</v>
      </c>
      <c r="J672">
        <v>3</v>
      </c>
      <c r="K672" t="s">
        <v>19</v>
      </c>
      <c r="L672">
        <v>1</v>
      </c>
    </row>
    <row r="673" spans="1:12" x14ac:dyDescent="0.3">
      <c r="A673">
        <v>58</v>
      </c>
      <c r="B673" s="4" t="s">
        <v>17</v>
      </c>
      <c r="C673" t="s">
        <v>23</v>
      </c>
      <c r="D673">
        <v>150</v>
      </c>
      <c r="E673">
        <v>283</v>
      </c>
      <c r="F673">
        <v>1</v>
      </c>
      <c r="G673" t="s">
        <v>24</v>
      </c>
      <c r="H673">
        <v>162</v>
      </c>
      <c r="I673" t="s">
        <v>15</v>
      </c>
      <c r="J673">
        <v>1</v>
      </c>
      <c r="K673" t="s">
        <v>16</v>
      </c>
      <c r="L673">
        <v>0</v>
      </c>
    </row>
    <row r="674" spans="1:12" x14ac:dyDescent="0.3">
      <c r="A674">
        <v>52</v>
      </c>
      <c r="B674" s="4" t="s">
        <v>12</v>
      </c>
      <c r="C674" t="s">
        <v>23</v>
      </c>
      <c r="D674">
        <v>118</v>
      </c>
      <c r="E674">
        <v>186</v>
      </c>
      <c r="F674">
        <v>0</v>
      </c>
      <c r="G674" t="s">
        <v>24</v>
      </c>
      <c r="H674">
        <v>190</v>
      </c>
      <c r="I674" t="s">
        <v>15</v>
      </c>
      <c r="J674">
        <v>0</v>
      </c>
      <c r="K674" t="s">
        <v>19</v>
      </c>
      <c r="L674">
        <v>0</v>
      </c>
    </row>
    <row r="675" spans="1:12" x14ac:dyDescent="0.3">
      <c r="A675">
        <v>61</v>
      </c>
      <c r="B675" s="4" t="s">
        <v>17</v>
      </c>
      <c r="C675" t="s">
        <v>21</v>
      </c>
      <c r="D675">
        <v>145</v>
      </c>
      <c r="E675">
        <v>307</v>
      </c>
      <c r="F675">
        <v>0</v>
      </c>
      <c r="G675" t="s">
        <v>24</v>
      </c>
      <c r="H675">
        <v>146</v>
      </c>
      <c r="I675" t="s">
        <v>22</v>
      </c>
      <c r="J675">
        <v>1</v>
      </c>
      <c r="K675" t="s">
        <v>19</v>
      </c>
      <c r="L675">
        <v>1</v>
      </c>
    </row>
    <row r="676" spans="1:12" x14ac:dyDescent="0.3">
      <c r="A676">
        <v>39</v>
      </c>
      <c r="B676" s="4" t="s">
        <v>12</v>
      </c>
      <c r="C676" t="s">
        <v>21</v>
      </c>
      <c r="D676">
        <v>118</v>
      </c>
      <c r="E676">
        <v>219</v>
      </c>
      <c r="F676">
        <v>0</v>
      </c>
      <c r="G676" t="s">
        <v>14</v>
      </c>
      <c r="H676">
        <v>140</v>
      </c>
      <c r="I676" t="s">
        <v>15</v>
      </c>
      <c r="J676">
        <v>1.2</v>
      </c>
      <c r="K676" t="s">
        <v>19</v>
      </c>
      <c r="L676">
        <v>1</v>
      </c>
    </row>
    <row r="677" spans="1:12" x14ac:dyDescent="0.3">
      <c r="A677">
        <v>45</v>
      </c>
      <c r="B677" s="4" t="s">
        <v>12</v>
      </c>
      <c r="C677" t="s">
        <v>21</v>
      </c>
      <c r="D677">
        <v>115</v>
      </c>
      <c r="E677">
        <v>260</v>
      </c>
      <c r="F677">
        <v>0</v>
      </c>
      <c r="G677" t="s">
        <v>24</v>
      </c>
      <c r="H677">
        <v>185</v>
      </c>
      <c r="I677" t="s">
        <v>15</v>
      </c>
      <c r="J677">
        <v>0</v>
      </c>
      <c r="K677" t="s">
        <v>16</v>
      </c>
      <c r="L677">
        <v>0</v>
      </c>
    </row>
    <row r="678" spans="1:12" x14ac:dyDescent="0.3">
      <c r="A678">
        <v>52</v>
      </c>
      <c r="B678" s="4" t="s">
        <v>12</v>
      </c>
      <c r="C678" t="s">
        <v>21</v>
      </c>
      <c r="D678">
        <v>128</v>
      </c>
      <c r="E678">
        <v>255</v>
      </c>
      <c r="F678">
        <v>0</v>
      </c>
      <c r="G678" t="s">
        <v>14</v>
      </c>
      <c r="H678">
        <v>161</v>
      </c>
      <c r="I678" t="s">
        <v>22</v>
      </c>
      <c r="J678">
        <v>0</v>
      </c>
      <c r="K678" t="s">
        <v>16</v>
      </c>
      <c r="L678">
        <v>1</v>
      </c>
    </row>
    <row r="679" spans="1:12" x14ac:dyDescent="0.3">
      <c r="A679">
        <v>62</v>
      </c>
      <c r="B679" s="4" t="s">
        <v>12</v>
      </c>
      <c r="C679" t="s">
        <v>18</v>
      </c>
      <c r="D679">
        <v>130</v>
      </c>
      <c r="E679">
        <v>231</v>
      </c>
      <c r="F679">
        <v>0</v>
      </c>
      <c r="G679" t="s">
        <v>14</v>
      </c>
      <c r="H679">
        <v>146</v>
      </c>
      <c r="I679" t="s">
        <v>15</v>
      </c>
      <c r="J679">
        <v>1.8</v>
      </c>
      <c r="K679" t="s">
        <v>19</v>
      </c>
      <c r="L679">
        <v>0</v>
      </c>
    </row>
    <row r="680" spans="1:12" x14ac:dyDescent="0.3">
      <c r="A680">
        <v>62</v>
      </c>
      <c r="B680" s="4" t="s">
        <v>17</v>
      </c>
      <c r="C680" t="s">
        <v>21</v>
      </c>
      <c r="D680">
        <v>160</v>
      </c>
      <c r="E680">
        <v>164</v>
      </c>
      <c r="F680">
        <v>0</v>
      </c>
      <c r="G680" t="s">
        <v>24</v>
      </c>
      <c r="H680">
        <v>145</v>
      </c>
      <c r="I680" t="s">
        <v>15</v>
      </c>
      <c r="J680">
        <v>6.2</v>
      </c>
      <c r="K680" t="s">
        <v>25</v>
      </c>
      <c r="L680">
        <v>1</v>
      </c>
    </row>
    <row r="681" spans="1:12" x14ac:dyDescent="0.3">
      <c r="A681">
        <v>53</v>
      </c>
      <c r="B681" s="4" t="s">
        <v>17</v>
      </c>
      <c r="C681" t="s">
        <v>21</v>
      </c>
      <c r="D681">
        <v>138</v>
      </c>
      <c r="E681">
        <v>234</v>
      </c>
      <c r="F681">
        <v>0</v>
      </c>
      <c r="G681" t="s">
        <v>24</v>
      </c>
      <c r="H681">
        <v>160</v>
      </c>
      <c r="I681" t="s">
        <v>15</v>
      </c>
      <c r="J681">
        <v>0</v>
      </c>
      <c r="K681" t="s">
        <v>16</v>
      </c>
      <c r="L681">
        <v>0</v>
      </c>
    </row>
    <row r="682" spans="1:12" x14ac:dyDescent="0.3">
      <c r="A682">
        <v>43</v>
      </c>
      <c r="B682" s="4" t="s">
        <v>12</v>
      </c>
      <c r="C682" t="s">
        <v>21</v>
      </c>
      <c r="D682">
        <v>120</v>
      </c>
      <c r="E682">
        <v>177</v>
      </c>
      <c r="F682">
        <v>0</v>
      </c>
      <c r="G682" t="s">
        <v>24</v>
      </c>
      <c r="H682">
        <v>120</v>
      </c>
      <c r="I682" t="s">
        <v>22</v>
      </c>
      <c r="J682">
        <v>2.5</v>
      </c>
      <c r="K682" t="s">
        <v>19</v>
      </c>
      <c r="L682">
        <v>1</v>
      </c>
    </row>
    <row r="683" spans="1:12" x14ac:dyDescent="0.3">
      <c r="A683">
        <v>47</v>
      </c>
      <c r="B683" s="4" t="s">
        <v>12</v>
      </c>
      <c r="C683" t="s">
        <v>18</v>
      </c>
      <c r="D683">
        <v>138</v>
      </c>
      <c r="E683">
        <v>257</v>
      </c>
      <c r="F683">
        <v>0</v>
      </c>
      <c r="G683" t="s">
        <v>24</v>
      </c>
      <c r="H683">
        <v>156</v>
      </c>
      <c r="I683" t="s">
        <v>15</v>
      </c>
      <c r="J683">
        <v>0</v>
      </c>
      <c r="K683" t="s">
        <v>16</v>
      </c>
      <c r="L683">
        <v>0</v>
      </c>
    </row>
    <row r="684" spans="1:12" x14ac:dyDescent="0.3">
      <c r="A684">
        <v>52</v>
      </c>
      <c r="B684" s="4" t="s">
        <v>12</v>
      </c>
      <c r="C684" t="s">
        <v>13</v>
      </c>
      <c r="D684">
        <v>120</v>
      </c>
      <c r="E684">
        <v>325</v>
      </c>
      <c r="F684">
        <v>0</v>
      </c>
      <c r="G684" t="s">
        <v>14</v>
      </c>
      <c r="H684">
        <v>172</v>
      </c>
      <c r="I684" t="s">
        <v>15</v>
      </c>
      <c r="J684">
        <v>0.2</v>
      </c>
      <c r="K684" t="s">
        <v>16</v>
      </c>
      <c r="L684">
        <v>0</v>
      </c>
    </row>
    <row r="685" spans="1:12" x14ac:dyDescent="0.3">
      <c r="A685">
        <v>68</v>
      </c>
      <c r="B685" s="4" t="s">
        <v>12</v>
      </c>
      <c r="C685" t="s">
        <v>18</v>
      </c>
      <c r="D685">
        <v>180</v>
      </c>
      <c r="E685">
        <v>274</v>
      </c>
      <c r="F685">
        <v>1</v>
      </c>
      <c r="G685" t="s">
        <v>24</v>
      </c>
      <c r="H685">
        <v>150</v>
      </c>
      <c r="I685" t="s">
        <v>22</v>
      </c>
      <c r="J685">
        <v>1.6</v>
      </c>
      <c r="K685" t="s">
        <v>19</v>
      </c>
      <c r="L685">
        <v>1</v>
      </c>
    </row>
    <row r="686" spans="1:12" x14ac:dyDescent="0.3">
      <c r="A686">
        <v>39</v>
      </c>
      <c r="B686" s="4" t="s">
        <v>12</v>
      </c>
      <c r="C686" t="s">
        <v>18</v>
      </c>
      <c r="D686">
        <v>140</v>
      </c>
      <c r="E686">
        <v>321</v>
      </c>
      <c r="F686">
        <v>0</v>
      </c>
      <c r="G686" t="s">
        <v>24</v>
      </c>
      <c r="H686">
        <v>182</v>
      </c>
      <c r="I686" t="s">
        <v>15</v>
      </c>
      <c r="J686">
        <v>0</v>
      </c>
      <c r="K686" t="s">
        <v>16</v>
      </c>
      <c r="L686">
        <v>0</v>
      </c>
    </row>
    <row r="687" spans="1:12" x14ac:dyDescent="0.3">
      <c r="A687">
        <v>53</v>
      </c>
      <c r="B687" s="4" t="s">
        <v>17</v>
      </c>
      <c r="C687" t="s">
        <v>21</v>
      </c>
      <c r="D687">
        <v>130</v>
      </c>
      <c r="E687">
        <v>264</v>
      </c>
      <c r="F687">
        <v>0</v>
      </c>
      <c r="G687" t="s">
        <v>24</v>
      </c>
      <c r="H687">
        <v>143</v>
      </c>
      <c r="I687" t="s">
        <v>15</v>
      </c>
      <c r="J687">
        <v>0.4</v>
      </c>
      <c r="K687" t="s">
        <v>19</v>
      </c>
      <c r="L687">
        <v>0</v>
      </c>
    </row>
    <row r="688" spans="1:12" x14ac:dyDescent="0.3">
      <c r="A688">
        <v>62</v>
      </c>
      <c r="B688" s="4" t="s">
        <v>17</v>
      </c>
      <c r="C688" t="s">
        <v>21</v>
      </c>
      <c r="D688">
        <v>140</v>
      </c>
      <c r="E688">
        <v>268</v>
      </c>
      <c r="F688">
        <v>0</v>
      </c>
      <c r="G688" t="s">
        <v>24</v>
      </c>
      <c r="H688">
        <v>160</v>
      </c>
      <c r="I688" t="s">
        <v>15</v>
      </c>
      <c r="J688">
        <v>3.6</v>
      </c>
      <c r="K688" t="s">
        <v>25</v>
      </c>
      <c r="L688">
        <v>1</v>
      </c>
    </row>
    <row r="689" spans="1:12" x14ac:dyDescent="0.3">
      <c r="A689">
        <v>51</v>
      </c>
      <c r="B689" s="4" t="s">
        <v>17</v>
      </c>
      <c r="C689" t="s">
        <v>18</v>
      </c>
      <c r="D689">
        <v>140</v>
      </c>
      <c r="E689">
        <v>308</v>
      </c>
      <c r="F689">
        <v>0</v>
      </c>
      <c r="G689" t="s">
        <v>24</v>
      </c>
      <c r="H689">
        <v>142</v>
      </c>
      <c r="I689" t="s">
        <v>15</v>
      </c>
      <c r="J689">
        <v>1.5</v>
      </c>
      <c r="K689" t="s">
        <v>16</v>
      </c>
      <c r="L689">
        <v>0</v>
      </c>
    </row>
    <row r="690" spans="1:12" x14ac:dyDescent="0.3">
      <c r="A690">
        <v>60</v>
      </c>
      <c r="B690" s="4" t="s">
        <v>12</v>
      </c>
      <c r="C690" t="s">
        <v>21</v>
      </c>
      <c r="D690">
        <v>130</v>
      </c>
      <c r="E690">
        <v>253</v>
      </c>
      <c r="F690">
        <v>0</v>
      </c>
      <c r="G690" t="s">
        <v>14</v>
      </c>
      <c r="H690">
        <v>144</v>
      </c>
      <c r="I690" t="s">
        <v>22</v>
      </c>
      <c r="J690">
        <v>1.4</v>
      </c>
      <c r="K690" t="s">
        <v>16</v>
      </c>
      <c r="L690">
        <v>1</v>
      </c>
    </row>
    <row r="691" spans="1:12" x14ac:dyDescent="0.3">
      <c r="A691">
        <v>65</v>
      </c>
      <c r="B691" s="4" t="s">
        <v>12</v>
      </c>
      <c r="C691" t="s">
        <v>21</v>
      </c>
      <c r="D691">
        <v>110</v>
      </c>
      <c r="E691">
        <v>248</v>
      </c>
      <c r="F691">
        <v>0</v>
      </c>
      <c r="G691" t="s">
        <v>24</v>
      </c>
      <c r="H691">
        <v>158</v>
      </c>
      <c r="I691" t="s">
        <v>15</v>
      </c>
      <c r="J691">
        <v>0.6</v>
      </c>
      <c r="K691" t="s">
        <v>16</v>
      </c>
      <c r="L691">
        <v>1</v>
      </c>
    </row>
    <row r="692" spans="1:12" x14ac:dyDescent="0.3">
      <c r="A692">
        <v>65</v>
      </c>
      <c r="B692" s="4" t="s">
        <v>17</v>
      </c>
      <c r="C692" t="s">
        <v>18</v>
      </c>
      <c r="D692">
        <v>155</v>
      </c>
      <c r="E692">
        <v>269</v>
      </c>
      <c r="F692">
        <v>0</v>
      </c>
      <c r="G692" t="s">
        <v>14</v>
      </c>
      <c r="H692">
        <v>148</v>
      </c>
      <c r="I692" t="s">
        <v>15</v>
      </c>
      <c r="J692">
        <v>0.8</v>
      </c>
      <c r="K692" t="s">
        <v>16</v>
      </c>
      <c r="L692">
        <v>0</v>
      </c>
    </row>
    <row r="693" spans="1:12" x14ac:dyDescent="0.3">
      <c r="A693">
        <v>60</v>
      </c>
      <c r="B693" s="4" t="s">
        <v>12</v>
      </c>
      <c r="C693" t="s">
        <v>18</v>
      </c>
      <c r="D693">
        <v>140</v>
      </c>
      <c r="E693">
        <v>185</v>
      </c>
      <c r="F693">
        <v>0</v>
      </c>
      <c r="G693" t="s">
        <v>24</v>
      </c>
      <c r="H693">
        <v>155</v>
      </c>
      <c r="I693" t="s">
        <v>15</v>
      </c>
      <c r="J693">
        <v>3</v>
      </c>
      <c r="K693" t="s">
        <v>19</v>
      </c>
      <c r="L693">
        <v>1</v>
      </c>
    </row>
    <row r="694" spans="1:12" x14ac:dyDescent="0.3">
      <c r="A694">
        <v>60</v>
      </c>
      <c r="B694" s="4" t="s">
        <v>12</v>
      </c>
      <c r="C694" t="s">
        <v>21</v>
      </c>
      <c r="D694">
        <v>145</v>
      </c>
      <c r="E694">
        <v>282</v>
      </c>
      <c r="F694">
        <v>0</v>
      </c>
      <c r="G694" t="s">
        <v>24</v>
      </c>
      <c r="H694">
        <v>142</v>
      </c>
      <c r="I694" t="s">
        <v>22</v>
      </c>
      <c r="J694">
        <v>2.8</v>
      </c>
      <c r="K694" t="s">
        <v>19</v>
      </c>
      <c r="L694">
        <v>1</v>
      </c>
    </row>
    <row r="695" spans="1:12" x14ac:dyDescent="0.3">
      <c r="A695">
        <v>54</v>
      </c>
      <c r="B695" s="4" t="s">
        <v>12</v>
      </c>
      <c r="C695" t="s">
        <v>21</v>
      </c>
      <c r="D695">
        <v>120</v>
      </c>
      <c r="E695">
        <v>188</v>
      </c>
      <c r="F695">
        <v>0</v>
      </c>
      <c r="G695" t="s">
        <v>14</v>
      </c>
      <c r="H695">
        <v>113</v>
      </c>
      <c r="I695" t="s">
        <v>15</v>
      </c>
      <c r="J695">
        <v>1.4</v>
      </c>
      <c r="K695" t="s">
        <v>19</v>
      </c>
      <c r="L695">
        <v>1</v>
      </c>
    </row>
    <row r="696" spans="1:12" x14ac:dyDescent="0.3">
      <c r="A696">
        <v>44</v>
      </c>
      <c r="B696" s="4" t="s">
        <v>12</v>
      </c>
      <c r="C696" t="s">
        <v>13</v>
      </c>
      <c r="D696">
        <v>130</v>
      </c>
      <c r="E696">
        <v>219</v>
      </c>
      <c r="F696">
        <v>0</v>
      </c>
      <c r="G696" t="s">
        <v>24</v>
      </c>
      <c r="H696">
        <v>188</v>
      </c>
      <c r="I696" t="s">
        <v>15</v>
      </c>
      <c r="J696">
        <v>0</v>
      </c>
      <c r="K696" t="s">
        <v>16</v>
      </c>
      <c r="L696">
        <v>0</v>
      </c>
    </row>
    <row r="697" spans="1:12" x14ac:dyDescent="0.3">
      <c r="A697">
        <v>44</v>
      </c>
      <c r="B697" s="4" t="s">
        <v>12</v>
      </c>
      <c r="C697" t="s">
        <v>21</v>
      </c>
      <c r="D697">
        <v>112</v>
      </c>
      <c r="E697">
        <v>290</v>
      </c>
      <c r="F697">
        <v>0</v>
      </c>
      <c r="G697" t="s">
        <v>24</v>
      </c>
      <c r="H697">
        <v>153</v>
      </c>
      <c r="I697" t="s">
        <v>15</v>
      </c>
      <c r="J697">
        <v>0</v>
      </c>
      <c r="K697" t="s">
        <v>16</v>
      </c>
      <c r="L697">
        <v>1</v>
      </c>
    </row>
    <row r="698" spans="1:12" x14ac:dyDescent="0.3">
      <c r="A698">
        <v>51</v>
      </c>
      <c r="B698" s="4" t="s">
        <v>12</v>
      </c>
      <c r="C698" t="s">
        <v>18</v>
      </c>
      <c r="D698">
        <v>110</v>
      </c>
      <c r="E698">
        <v>175</v>
      </c>
      <c r="F698">
        <v>0</v>
      </c>
      <c r="G698" t="s">
        <v>14</v>
      </c>
      <c r="H698">
        <v>123</v>
      </c>
      <c r="I698" t="s">
        <v>15</v>
      </c>
      <c r="J698">
        <v>0.6</v>
      </c>
      <c r="K698" t="s">
        <v>16</v>
      </c>
      <c r="L698">
        <v>0</v>
      </c>
    </row>
    <row r="699" spans="1:12" x14ac:dyDescent="0.3">
      <c r="A699">
        <v>59</v>
      </c>
      <c r="B699" s="4" t="s">
        <v>12</v>
      </c>
      <c r="C699" t="s">
        <v>18</v>
      </c>
      <c r="D699">
        <v>150</v>
      </c>
      <c r="E699">
        <v>212</v>
      </c>
      <c r="F699">
        <v>1</v>
      </c>
      <c r="G699" t="s">
        <v>14</v>
      </c>
      <c r="H699">
        <v>157</v>
      </c>
      <c r="I699" t="s">
        <v>15</v>
      </c>
      <c r="J699">
        <v>1.6</v>
      </c>
      <c r="K699" t="s">
        <v>16</v>
      </c>
      <c r="L699">
        <v>0</v>
      </c>
    </row>
    <row r="700" spans="1:12" x14ac:dyDescent="0.3">
      <c r="A700">
        <v>71</v>
      </c>
      <c r="B700" s="4" t="s">
        <v>17</v>
      </c>
      <c r="C700" t="s">
        <v>13</v>
      </c>
      <c r="D700">
        <v>160</v>
      </c>
      <c r="E700">
        <v>302</v>
      </c>
      <c r="F700">
        <v>0</v>
      </c>
      <c r="G700" t="s">
        <v>14</v>
      </c>
      <c r="H700">
        <v>162</v>
      </c>
      <c r="I700" t="s">
        <v>15</v>
      </c>
      <c r="J700">
        <v>0.4</v>
      </c>
      <c r="K700" t="s">
        <v>16</v>
      </c>
      <c r="L700">
        <v>0</v>
      </c>
    </row>
    <row r="701" spans="1:12" x14ac:dyDescent="0.3">
      <c r="A701">
        <v>61</v>
      </c>
      <c r="B701" s="4" t="s">
        <v>12</v>
      </c>
      <c r="C701" t="s">
        <v>18</v>
      </c>
      <c r="D701">
        <v>150</v>
      </c>
      <c r="E701">
        <v>243</v>
      </c>
      <c r="F701">
        <v>1</v>
      </c>
      <c r="G701" t="s">
        <v>14</v>
      </c>
      <c r="H701">
        <v>137</v>
      </c>
      <c r="I701" t="s">
        <v>22</v>
      </c>
      <c r="J701">
        <v>1</v>
      </c>
      <c r="K701" t="s">
        <v>19</v>
      </c>
      <c r="L701">
        <v>0</v>
      </c>
    </row>
    <row r="702" spans="1:12" x14ac:dyDescent="0.3">
      <c r="A702">
        <v>55</v>
      </c>
      <c r="B702" s="4" t="s">
        <v>12</v>
      </c>
      <c r="C702" t="s">
        <v>21</v>
      </c>
      <c r="D702">
        <v>132</v>
      </c>
      <c r="E702">
        <v>353</v>
      </c>
      <c r="F702">
        <v>0</v>
      </c>
      <c r="G702" t="s">
        <v>14</v>
      </c>
      <c r="H702">
        <v>132</v>
      </c>
      <c r="I702" t="s">
        <v>22</v>
      </c>
      <c r="J702">
        <v>1.2</v>
      </c>
      <c r="K702" t="s">
        <v>19</v>
      </c>
      <c r="L702">
        <v>1</v>
      </c>
    </row>
    <row r="703" spans="1:12" x14ac:dyDescent="0.3">
      <c r="A703">
        <v>64</v>
      </c>
      <c r="B703" s="4" t="s">
        <v>12</v>
      </c>
      <c r="C703" t="s">
        <v>18</v>
      </c>
      <c r="D703">
        <v>140</v>
      </c>
      <c r="E703">
        <v>335</v>
      </c>
      <c r="F703">
        <v>0</v>
      </c>
      <c r="G703" t="s">
        <v>14</v>
      </c>
      <c r="H703">
        <v>158</v>
      </c>
      <c r="I703" t="s">
        <v>15</v>
      </c>
      <c r="J703">
        <v>0</v>
      </c>
      <c r="K703" t="s">
        <v>16</v>
      </c>
      <c r="L703">
        <v>1</v>
      </c>
    </row>
    <row r="704" spans="1:12" x14ac:dyDescent="0.3">
      <c r="A704">
        <v>43</v>
      </c>
      <c r="B704" s="4" t="s">
        <v>12</v>
      </c>
      <c r="C704" t="s">
        <v>21</v>
      </c>
      <c r="D704">
        <v>150</v>
      </c>
      <c r="E704">
        <v>247</v>
      </c>
      <c r="F704">
        <v>0</v>
      </c>
      <c r="G704" t="s">
        <v>14</v>
      </c>
      <c r="H704">
        <v>171</v>
      </c>
      <c r="I704" t="s">
        <v>15</v>
      </c>
      <c r="J704">
        <v>1.5</v>
      </c>
      <c r="K704" t="s">
        <v>16</v>
      </c>
      <c r="L704">
        <v>0</v>
      </c>
    </row>
    <row r="705" spans="1:12" x14ac:dyDescent="0.3">
      <c r="A705">
        <v>58</v>
      </c>
      <c r="B705" s="4" t="s">
        <v>17</v>
      </c>
      <c r="C705" t="s">
        <v>18</v>
      </c>
      <c r="D705">
        <v>120</v>
      </c>
      <c r="E705">
        <v>340</v>
      </c>
      <c r="F705">
        <v>0</v>
      </c>
      <c r="G705" t="s">
        <v>14</v>
      </c>
      <c r="H705">
        <v>172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60</v>
      </c>
      <c r="B706" s="4" t="s">
        <v>12</v>
      </c>
      <c r="C706" t="s">
        <v>21</v>
      </c>
      <c r="D706">
        <v>130</v>
      </c>
      <c r="E706">
        <v>206</v>
      </c>
      <c r="F706">
        <v>0</v>
      </c>
      <c r="G706" t="s">
        <v>24</v>
      </c>
      <c r="H706">
        <v>132</v>
      </c>
      <c r="I706" t="s">
        <v>22</v>
      </c>
      <c r="J706">
        <v>2.4</v>
      </c>
      <c r="K706" t="s">
        <v>19</v>
      </c>
      <c r="L706">
        <v>1</v>
      </c>
    </row>
    <row r="707" spans="1:12" x14ac:dyDescent="0.3">
      <c r="A707">
        <v>58</v>
      </c>
      <c r="B707" s="4" t="s">
        <v>12</v>
      </c>
      <c r="C707" t="s">
        <v>13</v>
      </c>
      <c r="D707">
        <v>120</v>
      </c>
      <c r="E707">
        <v>284</v>
      </c>
      <c r="F707">
        <v>0</v>
      </c>
      <c r="G707" t="s">
        <v>24</v>
      </c>
      <c r="H707">
        <v>160</v>
      </c>
      <c r="I707" t="s">
        <v>15</v>
      </c>
      <c r="J707">
        <v>1.8</v>
      </c>
      <c r="K707" t="s">
        <v>19</v>
      </c>
      <c r="L707">
        <v>1</v>
      </c>
    </row>
    <row r="708" spans="1:12" x14ac:dyDescent="0.3">
      <c r="A708">
        <v>49</v>
      </c>
      <c r="B708" s="4" t="s">
        <v>12</v>
      </c>
      <c r="C708" t="s">
        <v>13</v>
      </c>
      <c r="D708">
        <v>130</v>
      </c>
      <c r="E708">
        <v>266</v>
      </c>
      <c r="F708">
        <v>0</v>
      </c>
      <c r="G708" t="s">
        <v>14</v>
      </c>
      <c r="H708">
        <v>171</v>
      </c>
      <c r="I708" t="s">
        <v>15</v>
      </c>
      <c r="J708">
        <v>0.6</v>
      </c>
      <c r="K708" t="s">
        <v>16</v>
      </c>
      <c r="L708">
        <v>0</v>
      </c>
    </row>
    <row r="709" spans="1:12" x14ac:dyDescent="0.3">
      <c r="A709">
        <v>48</v>
      </c>
      <c r="B709" s="4" t="s">
        <v>12</v>
      </c>
      <c r="C709" t="s">
        <v>13</v>
      </c>
      <c r="D709">
        <v>110</v>
      </c>
      <c r="E709">
        <v>229</v>
      </c>
      <c r="F709">
        <v>0</v>
      </c>
      <c r="G709" t="s">
        <v>14</v>
      </c>
      <c r="H709">
        <v>168</v>
      </c>
      <c r="I709" t="s">
        <v>15</v>
      </c>
      <c r="J709">
        <v>1</v>
      </c>
      <c r="K709" t="s">
        <v>25</v>
      </c>
      <c r="L709">
        <v>1</v>
      </c>
    </row>
    <row r="710" spans="1:12" x14ac:dyDescent="0.3">
      <c r="A710">
        <v>52</v>
      </c>
      <c r="B710" s="4" t="s">
        <v>12</v>
      </c>
      <c r="C710" t="s">
        <v>18</v>
      </c>
      <c r="D710">
        <v>172</v>
      </c>
      <c r="E710">
        <v>199</v>
      </c>
      <c r="F710">
        <v>1</v>
      </c>
      <c r="G710" t="s">
        <v>14</v>
      </c>
      <c r="H710">
        <v>162</v>
      </c>
      <c r="I710" t="s">
        <v>15</v>
      </c>
      <c r="J710">
        <v>0.5</v>
      </c>
      <c r="K710" t="s">
        <v>16</v>
      </c>
      <c r="L710">
        <v>0</v>
      </c>
    </row>
    <row r="711" spans="1:12" x14ac:dyDescent="0.3">
      <c r="A711">
        <v>44</v>
      </c>
      <c r="B711" s="4" t="s">
        <v>12</v>
      </c>
      <c r="C711" t="s">
        <v>13</v>
      </c>
      <c r="D711">
        <v>120</v>
      </c>
      <c r="E711">
        <v>263</v>
      </c>
      <c r="F711">
        <v>0</v>
      </c>
      <c r="G711" t="s">
        <v>14</v>
      </c>
      <c r="H711">
        <v>173</v>
      </c>
      <c r="I711" t="s">
        <v>15</v>
      </c>
      <c r="J711">
        <v>0</v>
      </c>
      <c r="K711" t="s">
        <v>16</v>
      </c>
      <c r="L711">
        <v>0</v>
      </c>
    </row>
    <row r="712" spans="1:12" x14ac:dyDescent="0.3">
      <c r="A712">
        <v>56</v>
      </c>
      <c r="B712" s="4" t="s">
        <v>17</v>
      </c>
      <c r="C712" t="s">
        <v>13</v>
      </c>
      <c r="D712">
        <v>140</v>
      </c>
      <c r="E712">
        <v>294</v>
      </c>
      <c r="F712">
        <v>0</v>
      </c>
      <c r="G712" t="s">
        <v>24</v>
      </c>
      <c r="H712">
        <v>153</v>
      </c>
      <c r="I712" t="s">
        <v>15</v>
      </c>
      <c r="J712">
        <v>1.3</v>
      </c>
      <c r="K712" t="s">
        <v>19</v>
      </c>
      <c r="L712">
        <v>0</v>
      </c>
    </row>
    <row r="713" spans="1:12" x14ac:dyDescent="0.3">
      <c r="A713">
        <v>57</v>
      </c>
      <c r="B713" s="4" t="s">
        <v>12</v>
      </c>
      <c r="C713" t="s">
        <v>21</v>
      </c>
      <c r="D713">
        <v>140</v>
      </c>
      <c r="E713">
        <v>192</v>
      </c>
      <c r="F713">
        <v>0</v>
      </c>
      <c r="G713" t="s">
        <v>14</v>
      </c>
      <c r="H713">
        <v>148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67</v>
      </c>
      <c r="B714" s="4" t="s">
        <v>12</v>
      </c>
      <c r="C714" t="s">
        <v>21</v>
      </c>
      <c r="D714">
        <v>160</v>
      </c>
      <c r="E714">
        <v>286</v>
      </c>
      <c r="F714">
        <v>0</v>
      </c>
      <c r="G714" t="s">
        <v>24</v>
      </c>
      <c r="H714">
        <v>108</v>
      </c>
      <c r="I714" t="s">
        <v>22</v>
      </c>
      <c r="J714">
        <v>1.5</v>
      </c>
      <c r="K714" t="s">
        <v>19</v>
      </c>
      <c r="L714">
        <v>1</v>
      </c>
    </row>
    <row r="715" spans="1:12" x14ac:dyDescent="0.3">
      <c r="A715">
        <v>53</v>
      </c>
      <c r="B715" s="4" t="s">
        <v>17</v>
      </c>
      <c r="C715" t="s">
        <v>18</v>
      </c>
      <c r="D715">
        <v>128</v>
      </c>
      <c r="E715">
        <v>216</v>
      </c>
      <c r="F715">
        <v>0</v>
      </c>
      <c r="G715" t="s">
        <v>24</v>
      </c>
      <c r="H715">
        <v>115</v>
      </c>
      <c r="I715" t="s">
        <v>15</v>
      </c>
      <c r="J715">
        <v>0</v>
      </c>
      <c r="K715" t="s">
        <v>16</v>
      </c>
      <c r="L715">
        <v>0</v>
      </c>
    </row>
    <row r="716" spans="1:12" x14ac:dyDescent="0.3">
      <c r="A716">
        <v>52</v>
      </c>
      <c r="B716" s="4" t="s">
        <v>12</v>
      </c>
      <c r="C716" t="s">
        <v>18</v>
      </c>
      <c r="D716">
        <v>138</v>
      </c>
      <c r="E716">
        <v>223</v>
      </c>
      <c r="F716">
        <v>0</v>
      </c>
      <c r="G716" t="s">
        <v>14</v>
      </c>
      <c r="H716">
        <v>169</v>
      </c>
      <c r="I716" t="s">
        <v>15</v>
      </c>
      <c r="J716">
        <v>0</v>
      </c>
      <c r="K716" t="s">
        <v>16</v>
      </c>
      <c r="L716">
        <v>0</v>
      </c>
    </row>
    <row r="717" spans="1:12" x14ac:dyDescent="0.3">
      <c r="A717">
        <v>43</v>
      </c>
      <c r="B717" s="4" t="s">
        <v>12</v>
      </c>
      <c r="C717" t="s">
        <v>21</v>
      </c>
      <c r="D717">
        <v>132</v>
      </c>
      <c r="E717">
        <v>247</v>
      </c>
      <c r="F717">
        <v>1</v>
      </c>
      <c r="G717" t="s">
        <v>24</v>
      </c>
      <c r="H717">
        <v>143</v>
      </c>
      <c r="I717" t="s">
        <v>22</v>
      </c>
      <c r="J717">
        <v>0.1</v>
      </c>
      <c r="K717" t="s">
        <v>19</v>
      </c>
      <c r="L717">
        <v>1</v>
      </c>
    </row>
    <row r="718" spans="1:12" x14ac:dyDescent="0.3">
      <c r="A718">
        <v>52</v>
      </c>
      <c r="B718" s="4" t="s">
        <v>12</v>
      </c>
      <c r="C718" t="s">
        <v>21</v>
      </c>
      <c r="D718">
        <v>128</v>
      </c>
      <c r="E718">
        <v>204</v>
      </c>
      <c r="F718">
        <v>1</v>
      </c>
      <c r="G718" t="s">
        <v>14</v>
      </c>
      <c r="H718">
        <v>156</v>
      </c>
      <c r="I718" t="s">
        <v>22</v>
      </c>
      <c r="J718">
        <v>1</v>
      </c>
      <c r="K718" t="s">
        <v>19</v>
      </c>
      <c r="L718">
        <v>1</v>
      </c>
    </row>
    <row r="719" spans="1:12" x14ac:dyDescent="0.3">
      <c r="A719">
        <v>59</v>
      </c>
      <c r="B719" s="4" t="s">
        <v>12</v>
      </c>
      <c r="C719" t="s">
        <v>23</v>
      </c>
      <c r="D719">
        <v>134</v>
      </c>
      <c r="E719">
        <v>204</v>
      </c>
      <c r="F719">
        <v>0</v>
      </c>
      <c r="G719" t="s">
        <v>14</v>
      </c>
      <c r="H719">
        <v>162</v>
      </c>
      <c r="I719" t="s">
        <v>15</v>
      </c>
      <c r="J719">
        <v>0.8</v>
      </c>
      <c r="K719" t="s">
        <v>16</v>
      </c>
      <c r="L719">
        <v>1</v>
      </c>
    </row>
    <row r="720" spans="1:12" x14ac:dyDescent="0.3">
      <c r="A720">
        <v>64</v>
      </c>
      <c r="B720" s="4" t="s">
        <v>12</v>
      </c>
      <c r="C720" t="s">
        <v>23</v>
      </c>
      <c r="D720">
        <v>170</v>
      </c>
      <c r="E720">
        <v>227</v>
      </c>
      <c r="F720">
        <v>0</v>
      </c>
      <c r="G720" t="s">
        <v>24</v>
      </c>
      <c r="H720">
        <v>155</v>
      </c>
      <c r="I720" t="s">
        <v>15</v>
      </c>
      <c r="J720">
        <v>0.6</v>
      </c>
      <c r="K720" t="s">
        <v>19</v>
      </c>
      <c r="L720">
        <v>0</v>
      </c>
    </row>
    <row r="721" spans="1:12" x14ac:dyDescent="0.3">
      <c r="A721">
        <v>66</v>
      </c>
      <c r="B721" s="4" t="s">
        <v>17</v>
      </c>
      <c r="C721" t="s">
        <v>18</v>
      </c>
      <c r="D721">
        <v>146</v>
      </c>
      <c r="E721">
        <v>278</v>
      </c>
      <c r="F721">
        <v>0</v>
      </c>
      <c r="G721" t="s">
        <v>24</v>
      </c>
      <c r="H721">
        <v>152</v>
      </c>
      <c r="I721" t="s">
        <v>15</v>
      </c>
      <c r="J721">
        <v>0</v>
      </c>
      <c r="K721" t="s">
        <v>19</v>
      </c>
      <c r="L721">
        <v>0</v>
      </c>
    </row>
    <row r="722" spans="1:12" x14ac:dyDescent="0.3">
      <c r="A722">
        <v>39</v>
      </c>
      <c r="B722" s="4" t="s">
        <v>17</v>
      </c>
      <c r="C722" t="s">
        <v>18</v>
      </c>
      <c r="D722">
        <v>138</v>
      </c>
      <c r="E722">
        <v>220</v>
      </c>
      <c r="F722">
        <v>0</v>
      </c>
      <c r="G722" t="s">
        <v>14</v>
      </c>
      <c r="H722">
        <v>152</v>
      </c>
      <c r="I722" t="s">
        <v>15</v>
      </c>
      <c r="J722">
        <v>0</v>
      </c>
      <c r="K722" t="s">
        <v>19</v>
      </c>
      <c r="L722">
        <v>0</v>
      </c>
    </row>
    <row r="723" spans="1:12" x14ac:dyDescent="0.3">
      <c r="A723">
        <v>57</v>
      </c>
      <c r="B723" s="4" t="s">
        <v>12</v>
      </c>
      <c r="C723" t="s">
        <v>13</v>
      </c>
      <c r="D723">
        <v>154</v>
      </c>
      <c r="E723">
        <v>232</v>
      </c>
      <c r="F723">
        <v>0</v>
      </c>
      <c r="G723" t="s">
        <v>24</v>
      </c>
      <c r="H723">
        <v>164</v>
      </c>
      <c r="I723" t="s">
        <v>15</v>
      </c>
      <c r="J723">
        <v>0</v>
      </c>
      <c r="K723" t="s">
        <v>16</v>
      </c>
      <c r="L723">
        <v>1</v>
      </c>
    </row>
    <row r="724" spans="1:12" x14ac:dyDescent="0.3">
      <c r="A724">
        <v>58</v>
      </c>
      <c r="B724" s="4" t="s">
        <v>17</v>
      </c>
      <c r="C724" t="s">
        <v>21</v>
      </c>
      <c r="D724">
        <v>130</v>
      </c>
      <c r="E724">
        <v>197</v>
      </c>
      <c r="F724">
        <v>0</v>
      </c>
      <c r="G724" t="s">
        <v>14</v>
      </c>
      <c r="H724">
        <v>131</v>
      </c>
      <c r="I724" t="s">
        <v>15</v>
      </c>
      <c r="J724">
        <v>0.6</v>
      </c>
      <c r="K724" t="s">
        <v>19</v>
      </c>
      <c r="L724">
        <v>0</v>
      </c>
    </row>
    <row r="725" spans="1:12" x14ac:dyDescent="0.3">
      <c r="A725">
        <v>57</v>
      </c>
      <c r="B725" s="4" t="s">
        <v>12</v>
      </c>
      <c r="C725" t="s">
        <v>21</v>
      </c>
      <c r="D725">
        <v>110</v>
      </c>
      <c r="E725">
        <v>335</v>
      </c>
      <c r="F725">
        <v>0</v>
      </c>
      <c r="G725" t="s">
        <v>14</v>
      </c>
      <c r="H725">
        <v>143</v>
      </c>
      <c r="I725" t="s">
        <v>22</v>
      </c>
      <c r="J725">
        <v>3</v>
      </c>
      <c r="K725" t="s">
        <v>19</v>
      </c>
      <c r="L725">
        <v>1</v>
      </c>
    </row>
    <row r="726" spans="1:12" x14ac:dyDescent="0.3">
      <c r="A726">
        <v>47</v>
      </c>
      <c r="B726" s="4" t="s">
        <v>12</v>
      </c>
      <c r="C726" t="s">
        <v>18</v>
      </c>
      <c r="D726">
        <v>130</v>
      </c>
      <c r="E726">
        <v>253</v>
      </c>
      <c r="F726">
        <v>0</v>
      </c>
      <c r="G726" t="s">
        <v>14</v>
      </c>
      <c r="H726">
        <v>179</v>
      </c>
      <c r="I726" t="s">
        <v>15</v>
      </c>
      <c r="J726">
        <v>0</v>
      </c>
      <c r="K726" t="s">
        <v>16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128</v>
      </c>
      <c r="E727">
        <v>205</v>
      </c>
      <c r="F727">
        <v>0</v>
      </c>
      <c r="G727" t="s">
        <v>20</v>
      </c>
      <c r="H727">
        <v>130</v>
      </c>
      <c r="I727" t="s">
        <v>22</v>
      </c>
      <c r="J727">
        <v>2</v>
      </c>
      <c r="K727" t="s">
        <v>19</v>
      </c>
      <c r="L727">
        <v>1</v>
      </c>
    </row>
    <row r="728" spans="1:12" x14ac:dyDescent="0.3">
      <c r="A728">
        <v>35</v>
      </c>
      <c r="B728" s="4" t="s">
        <v>12</v>
      </c>
      <c r="C728" t="s">
        <v>13</v>
      </c>
      <c r="D728">
        <v>122</v>
      </c>
      <c r="E728">
        <v>192</v>
      </c>
      <c r="F728">
        <v>0</v>
      </c>
      <c r="G728" t="s">
        <v>14</v>
      </c>
      <c r="H728">
        <v>174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61</v>
      </c>
      <c r="B729" s="4" t="s">
        <v>12</v>
      </c>
      <c r="C729" t="s">
        <v>21</v>
      </c>
      <c r="D729">
        <v>148</v>
      </c>
      <c r="E729">
        <v>203</v>
      </c>
      <c r="F729">
        <v>0</v>
      </c>
      <c r="G729" t="s">
        <v>14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58</v>
      </c>
      <c r="B730" s="4" t="s">
        <v>12</v>
      </c>
      <c r="C730" t="s">
        <v>21</v>
      </c>
      <c r="D730">
        <v>114</v>
      </c>
      <c r="E730">
        <v>318</v>
      </c>
      <c r="F730">
        <v>0</v>
      </c>
      <c r="G730" t="s">
        <v>20</v>
      </c>
      <c r="H730">
        <v>140</v>
      </c>
      <c r="I730" t="s">
        <v>15</v>
      </c>
      <c r="J730">
        <v>4.4000000000000004</v>
      </c>
      <c r="K730" t="s">
        <v>25</v>
      </c>
      <c r="L730">
        <v>1</v>
      </c>
    </row>
    <row r="731" spans="1:12" x14ac:dyDescent="0.3">
      <c r="A731">
        <v>58</v>
      </c>
      <c r="B731" s="4" t="s">
        <v>17</v>
      </c>
      <c r="C731" t="s">
        <v>21</v>
      </c>
      <c r="D731">
        <v>170</v>
      </c>
      <c r="E731">
        <v>225</v>
      </c>
      <c r="F731">
        <v>1</v>
      </c>
      <c r="G731" t="s">
        <v>24</v>
      </c>
      <c r="H731">
        <v>146</v>
      </c>
      <c r="I731" t="s">
        <v>22</v>
      </c>
      <c r="J731">
        <v>2.8</v>
      </c>
      <c r="K731" t="s">
        <v>19</v>
      </c>
      <c r="L731">
        <v>1</v>
      </c>
    </row>
    <row r="732" spans="1:12" x14ac:dyDescent="0.3">
      <c r="A732">
        <v>58</v>
      </c>
      <c r="B732" s="4" t="s">
        <v>12</v>
      </c>
      <c r="C732" t="s">
        <v>13</v>
      </c>
      <c r="D732">
        <v>125</v>
      </c>
      <c r="E732">
        <v>220</v>
      </c>
      <c r="F732">
        <v>0</v>
      </c>
      <c r="G732" t="s">
        <v>14</v>
      </c>
      <c r="H732">
        <v>144</v>
      </c>
      <c r="I732" t="s">
        <v>15</v>
      </c>
      <c r="J732">
        <v>0.4</v>
      </c>
      <c r="K732" t="s">
        <v>19</v>
      </c>
      <c r="L732">
        <v>0</v>
      </c>
    </row>
    <row r="733" spans="1:12" x14ac:dyDescent="0.3">
      <c r="A733">
        <v>56</v>
      </c>
      <c r="B733" s="4" t="s">
        <v>12</v>
      </c>
      <c r="C733" t="s">
        <v>13</v>
      </c>
      <c r="D733">
        <v>130</v>
      </c>
      <c r="E733">
        <v>221</v>
      </c>
      <c r="F733">
        <v>0</v>
      </c>
      <c r="G733" t="s">
        <v>24</v>
      </c>
      <c r="H733">
        <v>163</v>
      </c>
      <c r="I733" t="s">
        <v>15</v>
      </c>
      <c r="J733">
        <v>0</v>
      </c>
      <c r="K733" t="s">
        <v>16</v>
      </c>
      <c r="L733">
        <v>0</v>
      </c>
    </row>
    <row r="734" spans="1:12" x14ac:dyDescent="0.3">
      <c r="A734">
        <v>56</v>
      </c>
      <c r="B734" s="4" t="s">
        <v>12</v>
      </c>
      <c r="C734" t="s">
        <v>13</v>
      </c>
      <c r="D734">
        <v>120</v>
      </c>
      <c r="E734">
        <v>240</v>
      </c>
      <c r="F734">
        <v>0</v>
      </c>
      <c r="G734" t="s">
        <v>14</v>
      </c>
      <c r="H734">
        <v>169</v>
      </c>
      <c r="I734" t="s">
        <v>15</v>
      </c>
      <c r="J734">
        <v>0</v>
      </c>
      <c r="K734" t="s">
        <v>25</v>
      </c>
      <c r="L734">
        <v>0</v>
      </c>
    </row>
    <row r="735" spans="1:12" x14ac:dyDescent="0.3">
      <c r="A735">
        <v>67</v>
      </c>
      <c r="B735" s="4" t="s">
        <v>12</v>
      </c>
      <c r="C735" t="s">
        <v>18</v>
      </c>
      <c r="D735">
        <v>152</v>
      </c>
      <c r="E735">
        <v>212</v>
      </c>
      <c r="F735">
        <v>0</v>
      </c>
      <c r="G735" t="s">
        <v>24</v>
      </c>
      <c r="H735">
        <v>150</v>
      </c>
      <c r="I735" t="s">
        <v>15</v>
      </c>
      <c r="J735">
        <v>0.8</v>
      </c>
      <c r="K735" t="s">
        <v>19</v>
      </c>
      <c r="L735">
        <v>1</v>
      </c>
    </row>
    <row r="736" spans="1:12" x14ac:dyDescent="0.3">
      <c r="A736">
        <v>55</v>
      </c>
      <c r="B736" s="4" t="s">
        <v>17</v>
      </c>
      <c r="C736" t="s">
        <v>13</v>
      </c>
      <c r="D736">
        <v>132</v>
      </c>
      <c r="E736">
        <v>342</v>
      </c>
      <c r="F736">
        <v>0</v>
      </c>
      <c r="G736" t="s">
        <v>14</v>
      </c>
      <c r="H736">
        <v>166</v>
      </c>
      <c r="I736" t="s">
        <v>15</v>
      </c>
      <c r="J736">
        <v>1.2</v>
      </c>
      <c r="K736" t="s">
        <v>16</v>
      </c>
      <c r="L736">
        <v>0</v>
      </c>
    </row>
    <row r="737" spans="1:12" x14ac:dyDescent="0.3">
      <c r="A737">
        <v>44</v>
      </c>
      <c r="B737" s="4" t="s">
        <v>12</v>
      </c>
      <c r="C737" t="s">
        <v>21</v>
      </c>
      <c r="D737">
        <v>120</v>
      </c>
      <c r="E737">
        <v>169</v>
      </c>
      <c r="F737">
        <v>0</v>
      </c>
      <c r="G737" t="s">
        <v>14</v>
      </c>
      <c r="H737">
        <v>144</v>
      </c>
      <c r="I737" t="s">
        <v>22</v>
      </c>
      <c r="J737">
        <v>2.8</v>
      </c>
      <c r="K737" t="s">
        <v>25</v>
      </c>
      <c r="L737">
        <v>1</v>
      </c>
    </row>
    <row r="738" spans="1:12" x14ac:dyDescent="0.3">
      <c r="A738">
        <v>63</v>
      </c>
      <c r="B738" s="4" t="s">
        <v>12</v>
      </c>
      <c r="C738" t="s">
        <v>21</v>
      </c>
      <c r="D738">
        <v>140</v>
      </c>
      <c r="E738">
        <v>187</v>
      </c>
      <c r="F738">
        <v>0</v>
      </c>
      <c r="G738" t="s">
        <v>24</v>
      </c>
      <c r="H738">
        <v>144</v>
      </c>
      <c r="I738" t="s">
        <v>22</v>
      </c>
      <c r="J738">
        <v>4</v>
      </c>
      <c r="K738" t="s">
        <v>16</v>
      </c>
      <c r="L738">
        <v>1</v>
      </c>
    </row>
    <row r="739" spans="1:12" x14ac:dyDescent="0.3">
      <c r="A739">
        <v>63</v>
      </c>
      <c r="B739" s="4" t="s">
        <v>17</v>
      </c>
      <c r="C739" t="s">
        <v>21</v>
      </c>
      <c r="D739">
        <v>124</v>
      </c>
      <c r="E739">
        <v>197</v>
      </c>
      <c r="F739">
        <v>0</v>
      </c>
      <c r="G739" t="s">
        <v>14</v>
      </c>
      <c r="H739">
        <v>136</v>
      </c>
      <c r="I739" t="s">
        <v>22</v>
      </c>
      <c r="J739">
        <v>0</v>
      </c>
      <c r="K739" t="s">
        <v>19</v>
      </c>
      <c r="L739">
        <v>1</v>
      </c>
    </row>
    <row r="740" spans="1:12" x14ac:dyDescent="0.3">
      <c r="A740">
        <v>41</v>
      </c>
      <c r="B740" s="4" t="s">
        <v>12</v>
      </c>
      <c r="C740" t="s">
        <v>13</v>
      </c>
      <c r="D740">
        <v>120</v>
      </c>
      <c r="E740">
        <v>157</v>
      </c>
      <c r="F740">
        <v>0</v>
      </c>
      <c r="G740" t="s">
        <v>14</v>
      </c>
      <c r="H740">
        <v>182</v>
      </c>
      <c r="I740" t="s">
        <v>15</v>
      </c>
      <c r="J740">
        <v>0</v>
      </c>
      <c r="K740" t="s">
        <v>16</v>
      </c>
      <c r="L740">
        <v>0</v>
      </c>
    </row>
    <row r="741" spans="1:12" x14ac:dyDescent="0.3">
      <c r="A741">
        <v>59</v>
      </c>
      <c r="B741" s="4" t="s">
        <v>12</v>
      </c>
      <c r="C741" t="s">
        <v>21</v>
      </c>
      <c r="D741">
        <v>164</v>
      </c>
      <c r="E741">
        <v>176</v>
      </c>
      <c r="F741">
        <v>1</v>
      </c>
      <c r="G741" t="s">
        <v>24</v>
      </c>
      <c r="H741">
        <v>90</v>
      </c>
      <c r="I741" t="s">
        <v>15</v>
      </c>
      <c r="J741">
        <v>1</v>
      </c>
      <c r="K741" t="s">
        <v>19</v>
      </c>
      <c r="L741">
        <v>1</v>
      </c>
    </row>
    <row r="742" spans="1:12" x14ac:dyDescent="0.3">
      <c r="A742">
        <v>57</v>
      </c>
      <c r="B742" s="4" t="s">
        <v>17</v>
      </c>
      <c r="C742" t="s">
        <v>21</v>
      </c>
      <c r="D742">
        <v>140</v>
      </c>
      <c r="E742">
        <v>241</v>
      </c>
      <c r="F742">
        <v>0</v>
      </c>
      <c r="G742" t="s">
        <v>14</v>
      </c>
      <c r="H742">
        <v>123</v>
      </c>
      <c r="I742" t="s">
        <v>22</v>
      </c>
      <c r="J742">
        <v>0.2</v>
      </c>
      <c r="K742" t="s">
        <v>19</v>
      </c>
      <c r="L742">
        <v>1</v>
      </c>
    </row>
    <row r="743" spans="1:12" x14ac:dyDescent="0.3">
      <c r="A743">
        <v>45</v>
      </c>
      <c r="B743" s="4" t="s">
        <v>12</v>
      </c>
      <c r="C743" t="s">
        <v>23</v>
      </c>
      <c r="D743">
        <v>110</v>
      </c>
      <c r="E743">
        <v>264</v>
      </c>
      <c r="F743">
        <v>0</v>
      </c>
      <c r="G743" t="s">
        <v>14</v>
      </c>
      <c r="H743">
        <v>132</v>
      </c>
      <c r="I743" t="s">
        <v>15</v>
      </c>
      <c r="J743">
        <v>1.2</v>
      </c>
      <c r="K743" t="s">
        <v>19</v>
      </c>
      <c r="L743">
        <v>1</v>
      </c>
    </row>
    <row r="744" spans="1:12" x14ac:dyDescent="0.3">
      <c r="A744">
        <v>68</v>
      </c>
      <c r="B744" s="4" t="s">
        <v>12</v>
      </c>
      <c r="C744" t="s">
        <v>21</v>
      </c>
      <c r="D744">
        <v>144</v>
      </c>
      <c r="E744">
        <v>193</v>
      </c>
      <c r="F744">
        <v>1</v>
      </c>
      <c r="G744" t="s">
        <v>14</v>
      </c>
      <c r="H744">
        <v>141</v>
      </c>
      <c r="I744" t="s">
        <v>15</v>
      </c>
      <c r="J744">
        <v>3.4</v>
      </c>
      <c r="K744" t="s">
        <v>19</v>
      </c>
      <c r="L744">
        <v>1</v>
      </c>
    </row>
    <row r="745" spans="1:12" x14ac:dyDescent="0.3">
      <c r="A745">
        <v>57</v>
      </c>
      <c r="B745" s="4" t="s">
        <v>12</v>
      </c>
      <c r="C745" t="s">
        <v>21</v>
      </c>
      <c r="D745">
        <v>130</v>
      </c>
      <c r="E745">
        <v>131</v>
      </c>
      <c r="F745">
        <v>0</v>
      </c>
      <c r="G745" t="s">
        <v>14</v>
      </c>
      <c r="H745">
        <v>115</v>
      </c>
      <c r="I745" t="s">
        <v>22</v>
      </c>
      <c r="J745">
        <v>1.2</v>
      </c>
      <c r="K745" t="s">
        <v>19</v>
      </c>
      <c r="L745">
        <v>1</v>
      </c>
    </row>
    <row r="746" spans="1:12" x14ac:dyDescent="0.3">
      <c r="A746">
        <v>57</v>
      </c>
      <c r="B746" s="4" t="s">
        <v>17</v>
      </c>
      <c r="C746" t="s">
        <v>13</v>
      </c>
      <c r="D746">
        <v>130</v>
      </c>
      <c r="E746">
        <v>236</v>
      </c>
      <c r="F746">
        <v>0</v>
      </c>
      <c r="G746" t="s">
        <v>24</v>
      </c>
      <c r="H746">
        <v>174</v>
      </c>
      <c r="I746" t="s">
        <v>15</v>
      </c>
      <c r="J746">
        <v>0</v>
      </c>
      <c r="K746" t="s">
        <v>19</v>
      </c>
      <c r="L746">
        <v>1</v>
      </c>
    </row>
    <row r="747" spans="1:12" x14ac:dyDescent="0.3">
      <c r="A747">
        <v>38</v>
      </c>
      <c r="B747" s="4" t="s">
        <v>12</v>
      </c>
      <c r="C747" t="s">
        <v>18</v>
      </c>
      <c r="D747">
        <v>138</v>
      </c>
      <c r="E747">
        <v>175</v>
      </c>
      <c r="F747">
        <v>0</v>
      </c>
      <c r="G747" t="s">
        <v>14</v>
      </c>
      <c r="H747">
        <v>173</v>
      </c>
      <c r="I747" t="s">
        <v>15</v>
      </c>
      <c r="J747">
        <v>0</v>
      </c>
      <c r="K747" t="s">
        <v>16</v>
      </c>
      <c r="L747">
        <v>0</v>
      </c>
    </row>
  </sheetData>
  <autoFilter ref="A1:L7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heart</vt:lpstr>
      <vt:lpstr>HW3</vt:lpstr>
      <vt:lpstr>Numerical Stats</vt:lpstr>
      <vt:lpstr>Categorical Stats</vt:lpstr>
      <vt:lpstr>heart (edited)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Ganesan</dc:creator>
  <cp:lastModifiedBy>Akhil Ganesan</cp:lastModifiedBy>
  <dcterms:created xsi:type="dcterms:W3CDTF">2024-03-02T19:09:18Z</dcterms:created>
  <dcterms:modified xsi:type="dcterms:W3CDTF">2024-04-17T20:42:43Z</dcterms:modified>
</cp:coreProperties>
</file>