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14376" windowHeight="13008"/>
  </bookViews>
  <sheets>
    <sheet name="Monthly KPI" sheetId="1" r:id="rId1"/>
    <sheet name="Month on Month KPI" sheetId="2" r:id="rId2"/>
    <sheet name="Region KPI" sheetId="3" r:id="rId3"/>
    <sheet name="EBO" sheetId="4" r:id="rId4"/>
    <sheet name="Loyalty" sheetId="5" r:id="rId5"/>
    <sheet name="Slabwise" sheetId="6" r:id="rId6"/>
    <sheet name="Active Rate" sheetId="7" r:id="rId7"/>
    <sheet name="Product" sheetId="8" r:id="rId8"/>
    <sheet name="Quarter Campaign" sheetId="13" r:id="rId9"/>
    <sheet name="Mar Campaign" sheetId="14" r:id="rId10"/>
  </sheets>
  <definedNames>
    <definedName name="_xlnm._FilterDatabase" localSheetId="9" hidden="1">'Mar Campaign'!$A$1:$S$25</definedName>
    <definedName name="_xlnm._FilterDatabase" localSheetId="8" hidden="1">'Quarter Campaign'!#REF!</definedName>
  </definedNames>
  <calcPr calcId="162913"/>
  <extLst>
    <ext uri="GoogleSheetsCustomDataVersion1">
      <go:sheetsCustomData xmlns:go="http://customooxmlschemas.google.com/" r:id="rId15" roundtripDataSignature="AMtx7mgC5aDnVfCV7w1fS5xldCBHaVXrhg=="/>
    </ext>
  </extLst>
</workbook>
</file>

<file path=xl/calcChain.xml><?xml version="1.0" encoding="utf-8"?>
<calcChain xmlns="http://schemas.openxmlformats.org/spreadsheetml/2006/main">
  <c r="B30" i="1" l="1"/>
  <c r="B27" i="1"/>
  <c r="B22" i="1"/>
  <c r="B18" i="1"/>
  <c r="B12" i="1"/>
  <c r="B23" i="1" s="1"/>
  <c r="B10" i="1"/>
  <c r="B8" i="1"/>
  <c r="B6" i="1"/>
  <c r="B13" i="1" l="1"/>
  <c r="B15" i="1" s="1"/>
  <c r="B24" i="1" l="1"/>
  <c r="B16" i="1"/>
  <c r="C3" i="5" l="1"/>
  <c r="C4" i="5"/>
  <c r="C2" i="5"/>
  <c r="D41" i="7"/>
  <c r="D42" i="7"/>
  <c r="D43" i="7"/>
  <c r="C11" i="5"/>
  <c r="C12" i="5"/>
  <c r="C13" i="5"/>
  <c r="C14" i="5"/>
  <c r="C15" i="5"/>
  <c r="C10" i="5"/>
  <c r="D29" i="1" l="1"/>
  <c r="D28" i="1"/>
  <c r="D26" i="1"/>
  <c r="D25" i="1"/>
  <c r="D21" i="1"/>
  <c r="D20" i="1"/>
  <c r="D19" i="1"/>
  <c r="D17" i="1"/>
  <c r="D14" i="1"/>
  <c r="D11" i="1"/>
  <c r="D9" i="1"/>
  <c r="D3" i="1"/>
  <c r="D4" i="1"/>
  <c r="D5" i="1"/>
  <c r="D7" i="1"/>
  <c r="D2" i="1"/>
  <c r="D40" i="7" l="1"/>
  <c r="D30" i="4" l="1"/>
  <c r="C30" i="4"/>
  <c r="B30" i="4"/>
  <c r="D27" i="4"/>
  <c r="C27" i="4"/>
  <c r="B27" i="4"/>
  <c r="D22" i="4"/>
  <c r="C22" i="4"/>
  <c r="B22" i="4"/>
  <c r="D18" i="4"/>
  <c r="C18" i="4"/>
  <c r="B18" i="4"/>
  <c r="D12" i="4"/>
  <c r="D13" i="4" s="1"/>
  <c r="D15" i="4" s="1"/>
  <c r="C12" i="4"/>
  <c r="C13" i="4" s="1"/>
  <c r="C15" i="4" s="1"/>
  <c r="B12" i="4"/>
  <c r="B13" i="4" s="1"/>
  <c r="B15" i="4" s="1"/>
  <c r="D10" i="4"/>
  <c r="C10" i="4"/>
  <c r="B10" i="4"/>
  <c r="D8" i="4"/>
  <c r="C8" i="4"/>
  <c r="B8" i="4"/>
  <c r="D6" i="4"/>
  <c r="C6" i="4"/>
  <c r="B6" i="4"/>
  <c r="E30" i="3"/>
  <c r="D30" i="3"/>
  <c r="C30" i="3"/>
  <c r="B30" i="3"/>
  <c r="E27" i="3"/>
  <c r="D27" i="3"/>
  <c r="C27" i="3"/>
  <c r="B27" i="3"/>
  <c r="E22" i="3"/>
  <c r="D22" i="3"/>
  <c r="C22" i="3"/>
  <c r="B22" i="3"/>
  <c r="E18" i="3"/>
  <c r="D18" i="3"/>
  <c r="C18" i="3"/>
  <c r="B18" i="3"/>
  <c r="E12" i="3"/>
  <c r="E23" i="3" s="1"/>
  <c r="D12" i="3"/>
  <c r="D23" i="3" s="1"/>
  <c r="C12" i="3"/>
  <c r="C23" i="3" s="1"/>
  <c r="B12" i="3"/>
  <c r="B23" i="3" s="1"/>
  <c r="E10" i="3"/>
  <c r="D10" i="3"/>
  <c r="C10" i="3"/>
  <c r="B10" i="3"/>
  <c r="E8" i="3"/>
  <c r="D8" i="3"/>
  <c r="C8" i="3"/>
  <c r="B8" i="3"/>
  <c r="E6" i="3"/>
  <c r="D6" i="3"/>
  <c r="C6" i="3"/>
  <c r="B6" i="3"/>
  <c r="D24" i="4" l="1"/>
  <c r="D16" i="4"/>
  <c r="C24" i="4"/>
  <c r="C16" i="4"/>
  <c r="B24" i="4"/>
  <c r="B16" i="4"/>
  <c r="B23" i="4"/>
  <c r="C23" i="4"/>
  <c r="D23" i="4"/>
  <c r="D13" i="3"/>
  <c r="D15" i="3" s="1"/>
  <c r="B13" i="3"/>
  <c r="B15" i="3" s="1"/>
  <c r="E13" i="3"/>
  <c r="E15" i="3" s="1"/>
  <c r="C13" i="3"/>
  <c r="C15" i="3" s="1"/>
  <c r="D24" i="3" l="1"/>
  <c r="D16" i="3"/>
  <c r="C24" i="3"/>
  <c r="C16" i="3"/>
  <c r="B24" i="3"/>
  <c r="B16" i="3"/>
  <c r="E24" i="3"/>
  <c r="E16" i="3"/>
  <c r="D38" i="7"/>
  <c r="D39" i="7"/>
  <c r="D35" i="7" l="1"/>
  <c r="D36" i="7"/>
  <c r="D37" i="7"/>
  <c r="K14" i="3"/>
  <c r="K13" i="3"/>
  <c r="K12" i="3"/>
  <c r="K11" i="3"/>
  <c r="J14" i="3"/>
  <c r="I14" i="3"/>
  <c r="H14" i="3"/>
  <c r="J13" i="3"/>
  <c r="I13" i="3"/>
  <c r="H13" i="3"/>
  <c r="J12" i="3"/>
  <c r="I12" i="3"/>
  <c r="H12" i="3"/>
  <c r="J11" i="3"/>
  <c r="I11" i="3"/>
  <c r="H11" i="3"/>
  <c r="J14" i="4"/>
  <c r="I14" i="4"/>
  <c r="H14" i="4"/>
  <c r="J13" i="4"/>
  <c r="I13" i="4"/>
  <c r="H13" i="4"/>
  <c r="J12" i="4"/>
  <c r="I12" i="4"/>
  <c r="J11" i="4"/>
  <c r="I11" i="4"/>
  <c r="H11" i="4"/>
  <c r="H12" i="4"/>
  <c r="D30" i="2"/>
  <c r="D27" i="2"/>
  <c r="D22" i="2"/>
  <c r="D18" i="2"/>
  <c r="D12" i="2"/>
  <c r="D13" i="2" s="1"/>
  <c r="D15" i="2" s="1"/>
  <c r="D10" i="2"/>
  <c r="D8" i="2"/>
  <c r="D6" i="2"/>
  <c r="C30" i="2"/>
  <c r="C27" i="2"/>
  <c r="C22" i="2"/>
  <c r="C18" i="2"/>
  <c r="C12" i="2"/>
  <c r="C13" i="2" s="1"/>
  <c r="C15" i="2" s="1"/>
  <c r="C10" i="2"/>
  <c r="C8" i="2"/>
  <c r="C6" i="2"/>
  <c r="B30" i="2"/>
  <c r="B27" i="2"/>
  <c r="B22" i="2"/>
  <c r="B18" i="2"/>
  <c r="B12" i="2"/>
  <c r="B13" i="2" s="1"/>
  <c r="B15" i="2" s="1"/>
  <c r="B10" i="2"/>
  <c r="B8" i="2"/>
  <c r="B6" i="2"/>
  <c r="C18" i="1"/>
  <c r="D18" i="1" s="1"/>
  <c r="D23" i="2" l="1"/>
  <c r="D24" i="2"/>
  <c r="D16" i="2"/>
  <c r="C24" i="2"/>
  <c r="C16" i="2"/>
  <c r="C23" i="2"/>
  <c r="B24" i="2"/>
  <c r="B16" i="2"/>
  <c r="B23" i="2"/>
  <c r="K8" i="8"/>
  <c r="I8" i="8"/>
  <c r="L5" i="8" s="1"/>
  <c r="H8" i="8"/>
  <c r="F8" i="8"/>
  <c r="C8" i="8"/>
  <c r="E2" i="8" s="1"/>
  <c r="B8" i="8"/>
  <c r="J7" i="8"/>
  <c r="D7" i="8"/>
  <c r="L6" i="8"/>
  <c r="J6" i="8"/>
  <c r="D6" i="8"/>
  <c r="J5" i="8"/>
  <c r="D5" i="8"/>
  <c r="J4" i="8"/>
  <c r="D4" i="8"/>
  <c r="J3" i="8"/>
  <c r="D3" i="8"/>
  <c r="L2" i="8"/>
  <c r="J2" i="8"/>
  <c r="D2" i="8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5" i="6"/>
  <c r="E5" i="6" s="1"/>
  <c r="E4" i="6"/>
  <c r="E3" i="6"/>
  <c r="E2" i="6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K6" i="3"/>
  <c r="J6" i="3"/>
  <c r="I6" i="3"/>
  <c r="H6" i="3"/>
  <c r="K5" i="3"/>
  <c r="J5" i="3"/>
  <c r="I5" i="3"/>
  <c r="H5" i="3"/>
  <c r="K3" i="3"/>
  <c r="J3" i="3"/>
  <c r="I3" i="3"/>
  <c r="H3" i="3"/>
  <c r="K2" i="3"/>
  <c r="J2" i="3"/>
  <c r="I2" i="3"/>
  <c r="H2" i="3"/>
  <c r="C30" i="1"/>
  <c r="D30" i="1" s="1"/>
  <c r="C27" i="1"/>
  <c r="D27" i="1" s="1"/>
  <c r="C22" i="1"/>
  <c r="D22" i="1" s="1"/>
  <c r="C12" i="1"/>
  <c r="C10" i="1"/>
  <c r="D10" i="1" s="1"/>
  <c r="C8" i="1"/>
  <c r="D8" i="1" s="1"/>
  <c r="C6" i="1"/>
  <c r="D6" i="1" s="1"/>
  <c r="C23" i="1" l="1"/>
  <c r="D23" i="1" s="1"/>
  <c r="D12" i="1"/>
  <c r="F3" i="6"/>
  <c r="F2" i="6"/>
  <c r="F4" i="6"/>
  <c r="J8" i="8"/>
  <c r="L3" i="8"/>
  <c r="L7" i="8"/>
  <c r="G8" i="8"/>
  <c r="E3" i="8"/>
  <c r="E4" i="8"/>
  <c r="E5" i="8"/>
  <c r="E6" i="8"/>
  <c r="D8" i="8"/>
  <c r="E7" i="8"/>
  <c r="K4" i="3"/>
  <c r="I4" i="3"/>
  <c r="J4" i="3"/>
  <c r="L8" i="8"/>
  <c r="B5" i="6"/>
  <c r="H4" i="3"/>
  <c r="L4" i="8"/>
  <c r="C13" i="1"/>
  <c r="C15" i="1" l="1"/>
  <c r="D15" i="1" s="1"/>
  <c r="D13" i="1"/>
  <c r="E8" i="8"/>
  <c r="C3" i="6"/>
  <c r="B10" i="6"/>
  <c r="C4" i="6"/>
  <c r="C24" i="1"/>
  <c r="D24" i="1" s="1"/>
  <c r="C16" i="1"/>
  <c r="D16" i="1" s="1"/>
  <c r="C12" i="6"/>
  <c r="B12" i="6"/>
  <c r="C14" i="6"/>
  <c r="C10" i="6"/>
  <c r="B14" i="6"/>
  <c r="C2" i="6"/>
</calcChain>
</file>

<file path=xl/sharedStrings.xml><?xml version="1.0" encoding="utf-8"?>
<sst xmlns="http://schemas.openxmlformats.org/spreadsheetml/2006/main" count="349" uniqueCount="156">
  <si>
    <t/>
  </si>
  <si>
    <t>%Change</t>
  </si>
  <si>
    <t>Active Stores</t>
  </si>
  <si>
    <t>Customers Shopped</t>
  </si>
  <si>
    <t>Total Sales</t>
  </si>
  <si>
    <t>Total Txns</t>
  </si>
  <si>
    <t>Total ATV</t>
  </si>
  <si>
    <t>Loyalty Sales</t>
  </si>
  <si>
    <t>Loyalty sales %</t>
  </si>
  <si>
    <t>Loyalty Txns</t>
  </si>
  <si>
    <t>Loyalty ATV</t>
  </si>
  <si>
    <t>Repeat Customers Shopped</t>
  </si>
  <si>
    <t>Actual repeat shpped</t>
  </si>
  <si>
    <t>Sales through tailoring</t>
  </si>
  <si>
    <t>Repeat Sales</t>
  </si>
  <si>
    <t>Adj repeat sales</t>
  </si>
  <si>
    <t>Adj repeat ATV</t>
  </si>
  <si>
    <t>Repeat Txns</t>
  </si>
  <si>
    <t>Repeat ATV</t>
  </si>
  <si>
    <t>Registrations</t>
  </si>
  <si>
    <t>Registered &amp; Shopped</t>
  </si>
  <si>
    <t>New customer sales</t>
  </si>
  <si>
    <t>New customer ATV</t>
  </si>
  <si>
    <t>Repeat customer%</t>
  </si>
  <si>
    <t>Repeat sale%</t>
  </si>
  <si>
    <t>Points Issued</t>
  </si>
  <si>
    <t>Points Redeemed</t>
  </si>
  <si>
    <t>Points redemption %</t>
  </si>
  <si>
    <t>Vouchers Issued</t>
  </si>
  <si>
    <t>Vouchers Redeemed</t>
  </si>
  <si>
    <t>Voucher Redemption %</t>
  </si>
  <si>
    <t>East</t>
  </si>
  <si>
    <t>North</t>
  </si>
  <si>
    <t>South</t>
  </si>
  <si>
    <t>West</t>
  </si>
  <si>
    <t>(4173 Admin Coupons)</t>
  </si>
  <si>
    <t>COCO</t>
  </si>
  <si>
    <t>COFO</t>
  </si>
  <si>
    <t>FOFO</t>
  </si>
  <si>
    <t>Total Customers</t>
  </si>
  <si>
    <t>Customers with points</t>
  </si>
  <si>
    <t>Customers with &gt; 100 points</t>
  </si>
  <si>
    <t>Redeeming customers</t>
  </si>
  <si>
    <t>3 months</t>
  </si>
  <si>
    <t>6 months</t>
  </si>
  <si>
    <t>9 months</t>
  </si>
  <si>
    <t>12 months</t>
  </si>
  <si>
    <t>18 months</t>
  </si>
  <si>
    <t>18+</t>
  </si>
  <si>
    <t>Slab</t>
  </si>
  <si>
    <t>No of Customers</t>
  </si>
  <si>
    <t>% Customers</t>
  </si>
  <si>
    <t>Sale</t>
  </si>
  <si>
    <t>Sale (INR cr)</t>
  </si>
  <si>
    <t>% Sale</t>
  </si>
  <si>
    <t>Silver</t>
  </si>
  <si>
    <t>Gold</t>
  </si>
  <si>
    <t>Platinum</t>
  </si>
  <si>
    <t>Total</t>
  </si>
  <si>
    <t>Active</t>
  </si>
  <si>
    <t>Inactive</t>
  </si>
  <si>
    <t>Month</t>
  </si>
  <si>
    <t>Transacted Base</t>
  </si>
  <si>
    <t>Active Base</t>
  </si>
  <si>
    <t>Active rate</t>
  </si>
  <si>
    <t>Main_Category</t>
  </si>
  <si>
    <t>Customers</t>
  </si>
  <si>
    <t>Sales</t>
  </si>
  <si>
    <t>Saless in Cr</t>
  </si>
  <si>
    <t>%tage Sales contibution</t>
  </si>
  <si>
    <t>Txns</t>
  </si>
  <si>
    <t>Quantity</t>
  </si>
  <si>
    <t>Repeate Sales in Cr</t>
  </si>
  <si>
    <t>Repeat Customers</t>
  </si>
  <si>
    <t xml:space="preserve">%Repeat Sales </t>
  </si>
  <si>
    <t>Fabric</t>
  </si>
  <si>
    <t>null/unaccount</t>
  </si>
  <si>
    <t>Garments</t>
  </si>
  <si>
    <t>Tailoring</t>
  </si>
  <si>
    <t>Womens</t>
  </si>
  <si>
    <t>Accessories</t>
  </si>
  <si>
    <t>null</t>
  </si>
  <si>
    <t>Name</t>
  </si>
  <si>
    <t>Responding Customers</t>
  </si>
  <si>
    <t>Coupon Redemption Sales</t>
  </si>
  <si>
    <t>Hit Rate</t>
  </si>
  <si>
    <t>Coupon Redeemed</t>
  </si>
  <si>
    <t>Responder Txns</t>
  </si>
  <si>
    <t>Campaign Points Redemtion Sales</t>
  </si>
  <si>
    <t>Redemption Rate</t>
  </si>
  <si>
    <t>Responder Sales</t>
  </si>
  <si>
    <t>Incremental Sales</t>
  </si>
  <si>
    <t>SMS Sent</t>
  </si>
  <si>
    <t>Control Hit Rate</t>
  </si>
  <si>
    <t>Campaign Points Redeemed</t>
  </si>
  <si>
    <t>Contacted Customers</t>
  </si>
  <si>
    <t>Campaign Extra Sales Per Points Redeemed</t>
  </si>
  <si>
    <t>Test Hit Rate</t>
  </si>
  <si>
    <t>ROI</t>
  </si>
  <si>
    <t>Incremental Hit Rate</t>
  </si>
  <si>
    <t>Campaign Points Redeemer</t>
  </si>
  <si>
    <t>Linen Club Referral Program 2019</t>
  </si>
  <si>
    <t>EOSS- B1 20 B2 30- Dec 2021</t>
  </si>
  <si>
    <t>Points &gt;500- Mar 2022</t>
  </si>
  <si>
    <t>Lapsation Campaign- Jan 2022</t>
  </si>
  <si>
    <t>Coupon Reminder Campaign- Mar 2022</t>
  </si>
  <si>
    <t>Kerala Tailoring offer- Mar 2022</t>
  </si>
  <si>
    <t>Lifecycle Platinum- Jan 2022</t>
  </si>
  <si>
    <t>New Summer Collection- COCOFO- 26 Mar</t>
  </si>
  <si>
    <t>Lifecycle Gold- Jan 2022</t>
  </si>
  <si>
    <t>Soktas Offer- Nagpur- Mar 2022</t>
  </si>
  <si>
    <t>Birthday Silver- April 22</t>
  </si>
  <si>
    <t>Sangli Ichlakaranji Kolhapur- Fabric Offer- Mar- A</t>
  </si>
  <si>
    <t>Birthday Platinum- April 22</t>
  </si>
  <si>
    <t>Yavatmal Bag Offer</t>
  </si>
  <si>
    <t>Birthday Gold- April 22</t>
  </si>
  <si>
    <t>Raipur Summer Collection 24th March 2022</t>
  </si>
  <si>
    <t>Nashik Anniversary offer</t>
  </si>
  <si>
    <t>Lucknow MM Marg- Relaunch- 14 Mar 2022</t>
  </si>
  <si>
    <t>Raipur Summer Collection- 4 Mar 2022</t>
  </si>
  <si>
    <t>Anniversary Offer- Parbhani Apr 2022</t>
  </si>
  <si>
    <t>Aurangabad fabric offer</t>
  </si>
  <si>
    <t>Fabric Offer- Udgir Apr 2022</t>
  </si>
  <si>
    <t>Fabric Offer- Nandurbar Mar-Apr 2022</t>
  </si>
  <si>
    <t>Tailoring Offer- Trichy &amp; Madurai Bypass</t>
  </si>
  <si>
    <t>Points &gt;500- Jan 2022</t>
  </si>
  <si>
    <t>EOSS- B1G1- 4 Feb 2021</t>
  </si>
  <si>
    <t>Coupon Reminder Campaign- Feb 2022</t>
  </si>
  <si>
    <t>EOSS- B2G2- FOFO- 26 Jan 2022</t>
  </si>
  <si>
    <t>EOSS- B1 30 B2 40- 7 Jan 2021</t>
  </si>
  <si>
    <t>Call Task Lapsation Campaign- Jan 2022</t>
  </si>
  <si>
    <t>EOSS B1G1- 11 Feb</t>
  </si>
  <si>
    <t>EOSS- B1 30 B2 40- 21 Jan 2022</t>
  </si>
  <si>
    <t>Home Delivery &amp; Whatsapp- COCOFO- 22 Jan 2022</t>
  </si>
  <si>
    <t>New Customers feedback- 15 Jan 2021</t>
  </si>
  <si>
    <t>New Customers feedback- 22 Jan 2021</t>
  </si>
  <si>
    <t>EOSS- B2G2- COCOFO- 26 Jan 2022</t>
  </si>
  <si>
    <t>Home Delivery &amp; Whatsapp- COCOFO- 28 Jan 2022</t>
  </si>
  <si>
    <t>Anniversary Offer- Kurnool- Jan 2021</t>
  </si>
  <si>
    <t>Tailoring Offer- Erode &amp; Tirupur- Jan 2022</t>
  </si>
  <si>
    <t>Birthday Platinum- Jan 22</t>
  </si>
  <si>
    <t>Birthday Silver- Jan 22</t>
  </si>
  <si>
    <t>Birthday Platinum- Feb 22</t>
  </si>
  <si>
    <t>Anniversary Offer- Mancherial- Jan 2021</t>
  </si>
  <si>
    <t>Birthday Silver- Feb 22</t>
  </si>
  <si>
    <t>Hubli Fabric Offer- Feb 2022</t>
  </si>
  <si>
    <t>Birthday Gold- Jan 22</t>
  </si>
  <si>
    <t>Kalyan Nagar Anniversary Offer- Feb 2022</t>
  </si>
  <si>
    <t>Kalyan Nagar Tailoring Offer- Jan 2022</t>
  </si>
  <si>
    <t>EOSS- B2G2- North COCOFO- 21 Jan 2022</t>
  </si>
  <si>
    <t>Nashik Tailoring Offer- Jan 2022</t>
  </si>
  <si>
    <t>Birthday Gold- Feb 22</t>
  </si>
  <si>
    <t>Now Open- New Bel Road-Ext Data- Jan 2021</t>
  </si>
  <si>
    <t>Pimple Saudagar Offer- Jan 2022</t>
  </si>
  <si>
    <t>EOSS B2G2- Kapur Ext data- 29 Jan 2022</t>
  </si>
  <si>
    <t>Store Opening &amp; EOSS- Baroda- Ext Data-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</si>
</sst>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#,##0.00%"/>
    <numFmt numFmtId="166" formatCode="0.0%"/>
    <numFmt numFmtId="167" formatCode="_(* #,##0_);_(* \(#,##0\);_(* &quot;-&quot;??_);_(@_)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02124"/>
      <name val="Arial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E9EDF4"/>
        <bgColor rgb="FFE9EDF4"/>
      </patternFill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</patternFill>
    </fill>
    <fill>
      <patternFill patternType="solid">
        <fgColor rgb="FF003366"/>
      </patternFill>
    </fill>
    <fill>
      <patternFill patternType="solid">
        <fgColor rgb="FFD0D8E8"/>
      </patternFill>
    </fill>
    <fill>
      <patternFill patternType="solid">
        <fgColor rgb="FFFFFF00"/>
        <bgColor rgb="FFE9EDF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0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0" fontId="5" fillId="0" borderId="0" xfId="0" applyFont="1"/>
    <xf numFmtId="3" fontId="3" fillId="5" borderId="1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4" fontId="5" fillId="0" borderId="0" xfId="0" applyNumberFormat="1" applyFont="1"/>
    <xf numFmtId="1" fontId="5" fillId="0" borderId="0" xfId="0" applyNumberFormat="1" applyFont="1"/>
    <xf numFmtId="9" fontId="5" fillId="0" borderId="0" xfId="0" applyNumberFormat="1" applyFont="1"/>
    <xf numFmtId="166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7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43" fontId="5" fillId="0" borderId="0" xfId="0" applyNumberFormat="1" applyFont="1"/>
    <xf numFmtId="17" fontId="5" fillId="0" borderId="0" xfId="0" applyNumberFormat="1" applyFont="1"/>
    <xf numFmtId="0" fontId="1" fillId="0" borderId="0" xfId="1"/>
    <xf numFmtId="165" fontId="1" fillId="0" borderId="0" xfId="1" applyNumberFormat="1"/>
    <xf numFmtId="3" fontId="1" fillId="0" borderId="0" xfId="1" applyNumberFormat="1"/>
    <xf numFmtId="4" fontId="1" fillId="0" borderId="0" xfId="1" applyNumberFormat="1"/>
    <xf numFmtId="3" fontId="4" fillId="7" borderId="4" xfId="0" applyNumberFormat="1" applyFont="1" applyFill="1" applyBorder="1" applyAlignment="1">
      <alignment horizontal="center" vertical="center"/>
    </xf>
    <xf numFmtId="167" fontId="9" fillId="0" borderId="0" xfId="2" applyNumberFormat="1" applyFont="1" applyAlignment="1"/>
    <xf numFmtId="0" fontId="0" fillId="0" borderId="0" xfId="0"/>
    <xf numFmtId="0" fontId="4" fillId="7" borderId="4" xfId="0" applyFont="1" applyFill="1" applyBorder="1" applyAlignment="1">
      <alignment horizontal="center" vertical="center"/>
    </xf>
    <xf numFmtId="4" fontId="4" fillId="7" borderId="4" xfId="0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3" fontId="0" fillId="8" borderId="4" xfId="0" applyNumberFormat="1" applyFill="1" applyBorder="1" applyAlignment="1">
      <alignment horizontal="right" vertical="center"/>
    </xf>
    <xf numFmtId="4" fontId="0" fillId="8" borderId="4" xfId="0" applyNumberFormat="1" applyFill="1" applyBorder="1" applyAlignment="1">
      <alignment horizontal="right" vertical="center"/>
    </xf>
    <xf numFmtId="165" fontId="0" fillId="8" borderId="4" xfId="0" applyNumberFormat="1" applyFill="1" applyBorder="1" applyAlignment="1">
      <alignment horizontal="right" vertical="center"/>
    </xf>
    <xf numFmtId="3" fontId="0" fillId="6" borderId="4" xfId="0" applyNumberFormat="1" applyFill="1" applyBorder="1" applyAlignment="1">
      <alignment horizontal="right" vertical="center"/>
    </xf>
    <xf numFmtId="4" fontId="0" fillId="6" borderId="4" xfId="0" applyNumberFormat="1" applyFill="1" applyBorder="1" applyAlignment="1">
      <alignment horizontal="right" vertical="center"/>
    </xf>
    <xf numFmtId="165" fontId="0" fillId="6" borderId="4" xfId="0" applyNumberFormat="1" applyFill="1" applyBorder="1" applyAlignment="1">
      <alignment horizontal="right" vertical="center"/>
    </xf>
    <xf numFmtId="3" fontId="11" fillId="8" borderId="4" xfId="0" applyNumberFormat="1" applyFont="1" applyFill="1" applyBorder="1" applyAlignment="1">
      <alignment horizontal="right" vertical="center"/>
    </xf>
    <xf numFmtId="167" fontId="9" fillId="0" borderId="0" xfId="2" applyNumberFormat="1" applyFont="1"/>
    <xf numFmtId="0" fontId="9" fillId="0" borderId="0" xfId="0" applyFont="1" applyAlignment="1"/>
    <xf numFmtId="9" fontId="3" fillId="0" borderId="0" xfId="0" applyNumberFormat="1" applyFont="1"/>
    <xf numFmtId="0" fontId="13" fillId="0" borderId="0" xfId="0" applyFont="1" applyAlignment="1"/>
    <xf numFmtId="9" fontId="0" fillId="0" borderId="0" xfId="3" applyFont="1" applyAlignment="1"/>
    <xf numFmtId="0" fontId="14" fillId="7" borderId="4" xfId="0" applyFont="1" applyFill="1" applyBorder="1" applyAlignment="1">
      <alignment horizontal="center" vertical="center"/>
    </xf>
    <xf numFmtId="3" fontId="14" fillId="7" borderId="4" xfId="0" applyNumberFormat="1" applyFont="1" applyFill="1" applyBorder="1" applyAlignment="1">
      <alignment horizontal="center" vertical="center"/>
    </xf>
    <xf numFmtId="4" fontId="14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166" fontId="9" fillId="0" borderId="0" xfId="3" applyNumberFormat="1" applyFont="1" applyAlignment="1"/>
    <xf numFmtId="166" fontId="9" fillId="0" borderId="0" xfId="3" applyNumberFormat="1" applyFont="1"/>
    <xf numFmtId="0" fontId="5" fillId="0" borderId="5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167" fontId="9" fillId="0" borderId="7" xfId="2" applyNumberFormat="1" applyFont="1" applyBorder="1"/>
    <xf numFmtId="9" fontId="3" fillId="0" borderId="7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0" fontId="15" fillId="0" borderId="0" xfId="0" applyFont="1" applyAlignment="1"/>
    <xf numFmtId="0" fontId="5" fillId="0" borderId="0" xfId="0" applyFont="1" applyBorder="1"/>
    <xf numFmtId="0" fontId="0" fillId="0" borderId="0" xfId="0" applyFont="1" applyBorder="1" applyAlignment="1"/>
    <xf numFmtId="0" fontId="8" fillId="4" borderId="8" xfId="0" applyFont="1" applyFill="1" applyBorder="1"/>
    <xf numFmtId="0" fontId="8" fillId="4" borderId="3" xfId="0" applyFont="1" applyFill="1" applyBorder="1"/>
    <xf numFmtId="2" fontId="5" fillId="0" borderId="7" xfId="0" applyNumberFormat="1" applyFont="1" applyBorder="1"/>
    <xf numFmtId="166" fontId="5" fillId="0" borderId="7" xfId="0" applyNumberFormat="1" applyFont="1" applyBorder="1"/>
    <xf numFmtId="167" fontId="15" fillId="0" borderId="7" xfId="2" applyNumberFormat="1" applyFont="1" applyBorder="1"/>
    <xf numFmtId="0" fontId="5" fillId="0" borderId="10" xfId="0" applyFont="1" applyBorder="1"/>
    <xf numFmtId="2" fontId="5" fillId="0" borderId="11" xfId="0" applyNumberFormat="1" applyFont="1" applyBorder="1"/>
    <xf numFmtId="166" fontId="5" fillId="0" borderId="11" xfId="0" applyNumberFormat="1" applyFont="1" applyBorder="1"/>
    <xf numFmtId="167" fontId="15" fillId="0" borderId="11" xfId="2" applyNumberFormat="1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2" fontId="5" fillId="0" borderId="16" xfId="0" applyNumberFormat="1" applyFont="1" applyBorder="1"/>
    <xf numFmtId="9" fontId="5" fillId="0" borderId="16" xfId="0" applyNumberFormat="1" applyFont="1" applyBorder="1"/>
    <xf numFmtId="1" fontId="5" fillId="0" borderId="16" xfId="0" applyNumberFormat="1" applyFont="1" applyBorder="1"/>
    <xf numFmtId="9" fontId="5" fillId="0" borderId="17" xfId="0" applyNumberFormat="1" applyFont="1" applyBorder="1"/>
    <xf numFmtId="167" fontId="5" fillId="0" borderId="16" xfId="2" applyNumberFormat="1" applyFont="1" applyBorder="1"/>
    <xf numFmtId="166" fontId="5" fillId="0" borderId="14" xfId="0" applyNumberFormat="1" applyFont="1" applyBorder="1"/>
    <xf numFmtId="166" fontId="5" fillId="0" borderId="12" xfId="0" applyNumberFormat="1" applyFont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166" fontId="5" fillId="0" borderId="14" xfId="3" applyNumberFormat="1" applyFont="1" applyBorder="1"/>
    <xf numFmtId="166" fontId="5" fillId="0" borderId="16" xfId="0" applyNumberFormat="1" applyFont="1" applyBorder="1"/>
    <xf numFmtId="166" fontId="5" fillId="0" borderId="17" xfId="3" applyNumberFormat="1" applyFont="1" applyBorder="1"/>
    <xf numFmtId="167" fontId="15" fillId="0" borderId="14" xfId="2" applyNumberFormat="1" applyFont="1" applyBorder="1"/>
    <xf numFmtId="167" fontId="15" fillId="0" borderId="17" xfId="2" applyNumberFormat="1" applyFont="1" applyBorder="1"/>
  </cellXfs>
  <cellStyles count="4">
    <cellStyle name="Comma" xfId="2" builtinId="3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Regions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East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KPI'!$H$2:$H$6</c:f>
              <c:numCache>
                <c:formatCode>0%</c:formatCode>
                <c:ptCount val="5"/>
                <c:pt idx="0">
                  <c:v>0.12571428571428572</c:v>
                </c:pt>
                <c:pt idx="1">
                  <c:v>0.11322916974560751</c:v>
                </c:pt>
                <c:pt idx="2">
                  <c:v>0.2595894502343713</c:v>
                </c:pt>
                <c:pt idx="3">
                  <c:v>0.11472756907533288</c:v>
                </c:pt>
                <c:pt idx="4">
                  <c:v>0.11794754310114079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7B-4D16-92E8-3CB168DE6BF2}"/>
            </c:ext>
          </c:extLst>
        </c:ser>
        <c:ser>
          <c:idx val="1"/>
          <c:order val="1"/>
          <c:tx>
            <c:v>North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KPI'!$I$2:$I$6</c:f>
              <c:numCache>
                <c:formatCode>0%</c:formatCode>
                <c:ptCount val="5"/>
                <c:pt idx="0">
                  <c:v>6.2857142857142861E-2</c:v>
                </c:pt>
                <c:pt idx="1">
                  <c:v>6.0697176121344253E-2</c:v>
                </c:pt>
                <c:pt idx="2">
                  <c:v>0.2607409306263726</c:v>
                </c:pt>
                <c:pt idx="3">
                  <c:v>5.4778677885820755E-2</c:v>
                </c:pt>
                <c:pt idx="4">
                  <c:v>7.2382448542507152E-2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7B-4D16-92E8-3CB168DE6BF2}"/>
            </c:ext>
          </c:extLst>
        </c:ser>
        <c:ser>
          <c:idx val="2"/>
          <c:order val="2"/>
          <c:tx>
            <c:v>South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KPI'!$J$2:$J$6</c:f>
              <c:numCache>
                <c:formatCode>0%</c:formatCode>
                <c:ptCount val="5"/>
                <c:pt idx="0">
                  <c:v>0.64</c:v>
                </c:pt>
                <c:pt idx="1">
                  <c:v>0.70682363990932051</c:v>
                </c:pt>
                <c:pt idx="2">
                  <c:v>0.25639120623292072</c:v>
                </c:pt>
                <c:pt idx="3">
                  <c:v>0.73029461067733592</c:v>
                </c:pt>
                <c:pt idx="4">
                  <c:v>0.69809624028695483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7B-4D16-92E8-3CB168DE6BF2}"/>
            </c:ext>
          </c:extLst>
        </c:ser>
        <c:ser>
          <c:idx val="3"/>
          <c:order val="3"/>
          <c:tx>
            <c:v>West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KPI'!$K$2:$K$6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0.11925001422372777</c:v>
                </c:pt>
                <c:pt idx="2">
                  <c:v>0.22327841290633543</c:v>
                </c:pt>
                <c:pt idx="3">
                  <c:v>0.10019914236151034</c:v>
                </c:pt>
                <c:pt idx="4">
                  <c:v>0.11157376806939731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37B-4D16-92E8-3CB168DE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8272"/>
        <c:axId val="-201245008"/>
      </c:barChart>
      <c:catAx>
        <c:axId val="-2012482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008"/>
        <c:crosses val="autoZero"/>
        <c:auto val="1"/>
        <c:lblAlgn val="ctr"/>
        <c:lblOffset val="100"/>
        <c:noMultiLvlLbl val="1"/>
      </c:catAx>
      <c:valAx>
        <c:axId val="-201245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8272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ATV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KPI'!$H$11:$K$11</c:f>
              <c:numCache>
                <c:formatCode>#,##0</c:formatCode>
                <c:ptCount val="4"/>
                <c:pt idx="0">
                  <c:v>5567.9930773465458</c:v>
                </c:pt>
                <c:pt idx="1">
                  <c:v>5940.081596822788</c:v>
                </c:pt>
                <c:pt idx="2">
                  <c:v>6441.7722367045017</c:v>
                </c:pt>
                <c:pt idx="3">
                  <c:v>5353.4739301419786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4EAB-80BC-8396BB821873}"/>
            </c:ext>
          </c:extLst>
        </c:ser>
        <c:ser>
          <c:idx val="1"/>
          <c:order val="1"/>
          <c:tx>
            <c:v>Loyalty ATV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KPI'!$H$12:$K$12</c:f>
              <c:numCache>
                <c:formatCode>#,##0</c:formatCode>
                <c:ptCount val="4"/>
                <c:pt idx="0">
                  <c:v>5588.2389255034504</c:v>
                </c:pt>
                <c:pt idx="1">
                  <c:v>5926.8173814147021</c:v>
                </c:pt>
                <c:pt idx="2">
                  <c:v>6411.2625502476349</c:v>
                </c:pt>
                <c:pt idx="3">
                  <c:v>5173.6194833045483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C-4EAB-80BC-8396BB821873}"/>
            </c:ext>
          </c:extLst>
        </c:ser>
        <c:ser>
          <c:idx val="2"/>
          <c:order val="2"/>
          <c:tx>
            <c:v>Repeat ATV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KPI'!$H$13:$K$13</c:f>
              <c:numCache>
                <c:formatCode>#,##0</c:formatCode>
                <c:ptCount val="4"/>
                <c:pt idx="0">
                  <c:v>5525.9669977312833</c:v>
                </c:pt>
                <c:pt idx="1">
                  <c:v>5716.4432659748772</c:v>
                </c:pt>
                <c:pt idx="2">
                  <c:v>6626.4918805204679</c:v>
                </c:pt>
                <c:pt idx="3">
                  <c:v>5324.1099666295868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C-4EAB-80BC-8396BB821873}"/>
            </c:ext>
          </c:extLst>
        </c:ser>
        <c:ser>
          <c:idx val="3"/>
          <c:order val="3"/>
          <c:tx>
            <c:v>New customer ATV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KPI'!$H$14:$K$14</c:f>
              <c:numCache>
                <c:formatCode>#,##0</c:formatCode>
                <c:ptCount val="4"/>
                <c:pt idx="0">
                  <c:v>6400.2066774774767</c:v>
                </c:pt>
                <c:pt idx="1">
                  <c:v>7389.4027389830499</c:v>
                </c:pt>
                <c:pt idx="2">
                  <c:v>6551.5440423808022</c:v>
                </c:pt>
                <c:pt idx="3">
                  <c:v>5605.875452118783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C-4EAB-80BC-8396BB82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5344"/>
        <c:axId val="-201250992"/>
      </c:lineChart>
      <c:catAx>
        <c:axId val="-2012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992"/>
        <c:crosses val="autoZero"/>
        <c:auto val="1"/>
        <c:lblAlgn val="ctr"/>
        <c:lblOffset val="100"/>
        <c:noMultiLvlLbl val="1"/>
      </c:catAx>
      <c:valAx>
        <c:axId val="-20125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53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EBO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FOFO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EBO!$H$2:$H$6</c:f>
              <c:numCache>
                <c:formatCode>0%</c:formatCode>
                <c:ptCount val="5"/>
                <c:pt idx="0">
                  <c:v>5.4054054054054057E-2</c:v>
                </c:pt>
                <c:pt idx="1">
                  <c:v>4.7968548379993321E-2</c:v>
                </c:pt>
                <c:pt idx="2">
                  <c:v>4.8692992918039427E-2</c:v>
                </c:pt>
                <c:pt idx="3">
                  <c:v>4.5725171479257441E-2</c:v>
                </c:pt>
                <c:pt idx="4">
                  <c:v>5.2561653431000457E-2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31-462A-8CCA-C614E0B2483B}"/>
            </c:ext>
          </c:extLst>
        </c:ser>
        <c:ser>
          <c:idx val="1"/>
          <c:order val="1"/>
          <c:tx>
            <c:v>COCO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EBO!$I$2:$I$6</c:f>
              <c:numCache>
                <c:formatCode>0%</c:formatCode>
                <c:ptCount val="5"/>
                <c:pt idx="0">
                  <c:v>7.567567567567568E-2</c:v>
                </c:pt>
                <c:pt idx="1">
                  <c:v>6.777828174173646E-2</c:v>
                </c:pt>
                <c:pt idx="2">
                  <c:v>7.0014733541142918E-2</c:v>
                </c:pt>
                <c:pt idx="3">
                  <c:v>6.3643532146057114E-2</c:v>
                </c:pt>
                <c:pt idx="4">
                  <c:v>7.8319820543751251E-2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31-462A-8CCA-C614E0B2483B}"/>
            </c:ext>
          </c:extLst>
        </c:ser>
        <c:ser>
          <c:idx val="2"/>
          <c:order val="2"/>
          <c:tx>
            <c:v>COFO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EBO!$J$2:$J$6</c:f>
              <c:numCache>
                <c:formatCode>0%</c:formatCode>
                <c:ptCount val="5"/>
                <c:pt idx="0">
                  <c:v>0.87027027027027026</c:v>
                </c:pt>
                <c:pt idx="1">
                  <c:v>0.8842531698782703</c:v>
                </c:pt>
                <c:pt idx="2">
                  <c:v>0.88129227354081774</c:v>
                </c:pt>
                <c:pt idx="3">
                  <c:v>0.89063129637468552</c:v>
                </c:pt>
                <c:pt idx="4">
                  <c:v>0.86911852602524831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31-462A-8CCA-C614E0B2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0784"/>
        <c:axId val="-201245552"/>
      </c:barChart>
      <c:catAx>
        <c:axId val="-201260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552"/>
        <c:crosses val="autoZero"/>
        <c:auto val="1"/>
        <c:lblAlgn val="ctr"/>
        <c:lblOffset val="100"/>
        <c:noMultiLvlLbl val="1"/>
      </c:catAx>
      <c:valAx>
        <c:axId val="-20124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60784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FOFO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EBO!$H$11:$H$14</c:f>
              <c:numCache>
                <c:formatCode>#,##0</c:formatCode>
                <c:ptCount val="4"/>
                <c:pt idx="0">
                  <c:v>6330.6860062240667</c:v>
                </c:pt>
                <c:pt idx="1">
                  <c:v>6347.8418490967051</c:v>
                </c:pt>
                <c:pt idx="2">
                  <c:v>7468.6759058823527</c:v>
                </c:pt>
                <c:pt idx="3">
                  <c:v>6586.1927529411778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0E1-B37D-A60C5D365500}"/>
            </c:ext>
          </c:extLst>
        </c:ser>
        <c:ser>
          <c:idx val="1"/>
          <c:order val="1"/>
          <c:tx>
            <c:v>COCO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EBO!$I$11:$I$14</c:f>
              <c:numCache>
                <c:formatCode>#,##0</c:formatCode>
                <c:ptCount val="4"/>
                <c:pt idx="0">
                  <c:v>6141.7859757834758</c:v>
                </c:pt>
                <c:pt idx="1">
                  <c:v>6130.5657887223415</c:v>
                </c:pt>
                <c:pt idx="2">
                  <c:v>5592.4792911392415</c:v>
                </c:pt>
                <c:pt idx="3">
                  <c:v>6358.0244359756098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0E1-B37D-A60C5D365500}"/>
            </c:ext>
          </c:extLst>
        </c:ser>
        <c:ser>
          <c:idx val="2"/>
          <c:order val="2"/>
          <c:tx>
            <c:v>COFO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EBO!$J$11:$J$14</c:f>
              <c:numCache>
                <c:formatCode>#,##0</c:formatCode>
                <c:ptCount val="4"/>
                <c:pt idx="0">
                  <c:v>6262.4577716544218</c:v>
                </c:pt>
                <c:pt idx="1">
                  <c:v>6233.3275663053528</c:v>
                </c:pt>
                <c:pt idx="2">
                  <c:v>8674.9782489125882</c:v>
                </c:pt>
                <c:pt idx="3">
                  <c:v>6554.9162059198425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0E1-B37D-A60C5D365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1249360"/>
        <c:axId val="-201247728"/>
      </c:lineChart>
      <c:catAx>
        <c:axId val="-2012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7728"/>
        <c:crosses val="autoZero"/>
        <c:auto val="1"/>
        <c:lblAlgn val="ctr"/>
        <c:lblOffset val="100"/>
        <c:noMultiLvlLbl val="1"/>
      </c:catAx>
      <c:valAx>
        <c:axId val="-20124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9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Active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(Active rate)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'Active Rate'!$A$2:$A$40</c:f>
              <c:numCache>
                <c:formatCode>mmm\-yy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'Active Rate'!$D$2:$D$40</c:f>
              <c:numCache>
                <c:formatCode>0%</c:formatCode>
                <c:ptCount val="39"/>
                <c:pt idx="0">
                  <c:v>0.11847108942924173</c:v>
                </c:pt>
                <c:pt idx="1">
                  <c:v>9.4163359097555882E-2</c:v>
                </c:pt>
                <c:pt idx="2">
                  <c:v>0.1051962827933861</c:v>
                </c:pt>
                <c:pt idx="3">
                  <c:v>0.12873149790323382</c:v>
                </c:pt>
                <c:pt idx="4">
                  <c:v>0.13424148709487527</c:v>
                </c:pt>
                <c:pt idx="5">
                  <c:v>9.9935269843838492E-2</c:v>
                </c:pt>
                <c:pt idx="6">
                  <c:v>8.871301595032266E-2</c:v>
                </c:pt>
                <c:pt idx="7">
                  <c:v>0.10360308975946809</c:v>
                </c:pt>
                <c:pt idx="8">
                  <c:v>9.9941899002463155E-2</c:v>
                </c:pt>
                <c:pt idx="9">
                  <c:v>0.13087900093100902</c:v>
                </c:pt>
                <c:pt idx="10">
                  <c:v>0.10331735560723269</c:v>
                </c:pt>
                <c:pt idx="11">
                  <c:v>0.1141977940207576</c:v>
                </c:pt>
                <c:pt idx="12">
                  <c:v>0.12874787604483354</c:v>
                </c:pt>
                <c:pt idx="13">
                  <c:v>0.10886278088285617</c:v>
                </c:pt>
                <c:pt idx="14">
                  <c:v>6.5262014006278679E-2</c:v>
                </c:pt>
                <c:pt idx="15">
                  <c:v>1.5390653256277461E-5</c:v>
                </c:pt>
                <c:pt idx="16">
                  <c:v>1.9795296718503455E-2</c:v>
                </c:pt>
                <c:pt idx="17">
                  <c:v>6.0969206820003133E-2</c:v>
                </c:pt>
                <c:pt idx="18">
                  <c:v>6.466043494849294E-2</c:v>
                </c:pt>
                <c:pt idx="19">
                  <c:v>8.4846400501714533E-2</c:v>
                </c:pt>
                <c:pt idx="20">
                  <c:v>8.314114635126843E-2</c:v>
                </c:pt>
                <c:pt idx="21">
                  <c:v>0.14918506139803484</c:v>
                </c:pt>
                <c:pt idx="22">
                  <c:v>0.16951889960853103</c:v>
                </c:pt>
                <c:pt idx="23">
                  <c:v>0.15969386686768433</c:v>
                </c:pt>
                <c:pt idx="24">
                  <c:v>0.14747352369811795</c:v>
                </c:pt>
                <c:pt idx="25">
                  <c:v>0.13000095849707657</c:v>
                </c:pt>
                <c:pt idx="26">
                  <c:v>0.15428922758308256</c:v>
                </c:pt>
                <c:pt idx="27">
                  <c:v>0.12768681661095688</c:v>
                </c:pt>
                <c:pt idx="28">
                  <c:v>2.2873246821339625E-2</c:v>
                </c:pt>
                <c:pt idx="29">
                  <c:v>6.0119070047854099E-2</c:v>
                </c:pt>
                <c:pt idx="30">
                  <c:v>0.11461893832681568</c:v>
                </c:pt>
                <c:pt idx="31">
                  <c:v>0.14701647590580999</c:v>
                </c:pt>
                <c:pt idx="32">
                  <c:v>0.13279664104654995</c:v>
                </c:pt>
                <c:pt idx="33">
                  <c:v>0.21240989542793326</c:v>
                </c:pt>
                <c:pt idx="34">
                  <c:v>0.17628511448199247</c:v>
                </c:pt>
                <c:pt idx="35">
                  <c:v>0.18457171048906934</c:v>
                </c:pt>
                <c:pt idx="36">
                  <c:v>0.14808374818378867</c:v>
                </c:pt>
                <c:pt idx="37">
                  <c:v>0.14047819352606791</c:v>
                </c:pt>
                <c:pt idx="38">
                  <c:v>0.17037949003848327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4AAB-8188-6D352E5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3168"/>
        <c:axId val="-201253712"/>
      </c:lineChart>
      <c:dateAx>
        <c:axId val="-2012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712"/>
        <c:crosses val="autoZero"/>
        <c:auto val="1"/>
        <c:lblOffset val="100"/>
        <c:baseTimeUnit val="months"/>
      </c:dateAx>
      <c:valAx>
        <c:axId val="-20125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1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Product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Saless in Cr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Product!$B$15:$B$20</c:f>
              <c:numCache>
                <c:formatCode>0.0%</c:formatCode>
                <c:ptCount val="6"/>
                <c:pt idx="0">
                  <c:v>0.82605725612361869</c:v>
                </c:pt>
                <c:pt idx="1">
                  <c:v>1.6692256896059241E-3</c:v>
                </c:pt>
                <c:pt idx="2">
                  <c:v>0.12874402651771705</c:v>
                </c:pt>
                <c:pt idx="3">
                  <c:v>2.9587994126045694E-2</c:v>
                </c:pt>
                <c:pt idx="4">
                  <c:v>3.014397671652787E-3</c:v>
                </c:pt>
                <c:pt idx="5">
                  <c:v>1.0927099871359886E-2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0B-4FD1-A27C-16540E962014}"/>
            </c:ext>
          </c:extLst>
        </c:ser>
        <c:ser>
          <c:idx val="1"/>
          <c:order val="1"/>
          <c:tx>
            <c:v>Repeate Sales in Cr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Product!$C$15:$C$20</c:f>
              <c:numCache>
                <c:formatCode>0.0%</c:formatCode>
                <c:ptCount val="6"/>
                <c:pt idx="0">
                  <c:v>0.82682439546872599</c:v>
                </c:pt>
                <c:pt idx="1">
                  <c:v>1.6203041927672465E-3</c:v>
                </c:pt>
                <c:pt idx="2">
                  <c:v>0.10785437497987772</c:v>
                </c:pt>
                <c:pt idx="3">
                  <c:v>4.7961863805176516E-2</c:v>
                </c:pt>
                <c:pt idx="4">
                  <c:v>3.2493305641703159E-3</c:v>
                </c:pt>
                <c:pt idx="5">
                  <c:v>1.2489730989282166E-2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0B-4FD1-A27C-16540E96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0448"/>
        <c:axId val="-201243376"/>
      </c:barChart>
      <c:catAx>
        <c:axId val="-2012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3376"/>
        <c:crosses val="autoZero"/>
        <c:auto val="1"/>
        <c:lblAlgn val="ctr"/>
        <c:lblOffset val="100"/>
        <c:noMultiLvlLbl val="1"/>
      </c:catAx>
      <c:valAx>
        <c:axId val="-20124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4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IN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Total ATV across Product Category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Product!$E$15:$E$20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Product!$F$15:$F$20</c:f>
              <c:numCache>
                <c:formatCode>_(* #,##0_);_(* \(#,##0\);_(* "-"??_);_(@_)</c:formatCode>
                <c:ptCount val="6"/>
                <c:pt idx="0">
                  <c:v>7298.5553263300098</c:v>
                </c:pt>
                <c:pt idx="1">
                  <c:v>2244.81501319261</c:v>
                </c:pt>
                <c:pt idx="2">
                  <c:v>3797.63473812141</c:v>
                </c:pt>
                <c:pt idx="3">
                  <c:v>2777.7962700313101</c:v>
                </c:pt>
                <c:pt idx="4">
                  <c:v>8984.8150877192893</c:v>
                </c:pt>
                <c:pt idx="5">
                  <c:v>1588.0854063301899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3-4018-8A7A-57E17B7C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9696"/>
        <c:axId val="-201242832"/>
      </c:lineChart>
      <c:catAx>
        <c:axId val="-2012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2832"/>
        <c:crosses val="autoZero"/>
        <c:auto val="1"/>
        <c:lblAlgn val="ctr"/>
        <c:lblOffset val="100"/>
        <c:noMultiLvlLbl val="1"/>
      </c:catAx>
      <c:valAx>
        <c:axId val="-20124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9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409575</xdr:colOff>
      <xdr:row>0</xdr:row>
      <xdr:rowOff>76200</xdr:rowOff>
    </xdr:from>
    <xdr:ext cx="4343400" cy="2876550"/>
    <xdr:graphicFrame macro="">
      <xdr:nvGraphicFramePr>
        <xdr:cNvPr id="7596376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123825</xdr:colOff>
      <xdr:row>19</xdr:row>
      <xdr:rowOff>104775</xdr:rowOff>
    </xdr:from>
    <xdr:ext cx="4429125" cy="2876550"/>
    <xdr:graphicFrame macro="">
      <xdr:nvGraphicFramePr>
        <xdr:cNvPr id="14736890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114300</xdr:rowOff>
    </xdr:from>
    <xdr:ext cx="4371975" cy="2886075"/>
    <xdr:graphicFrame macro="">
      <xdr:nvGraphicFramePr>
        <xdr:cNvPr id="18227577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342900</xdr:colOff>
      <xdr:row>16</xdr:row>
      <xdr:rowOff>104775</xdr:rowOff>
    </xdr:from>
    <xdr:ext cx="3543300" cy="2876550"/>
    <xdr:graphicFrame macro="">
      <xdr:nvGraphicFramePr>
        <xdr:cNvPr id="1340230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17</xdr:row>
      <xdr:rowOff>47625</xdr:rowOff>
    </xdr:from>
    <xdr:ext cx="7124700" cy="3257550"/>
    <xdr:graphicFrame macro="">
      <xdr:nvGraphicFramePr>
        <xdr:cNvPr id="21099901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790575</xdr:colOff>
      <xdr:row>12</xdr:row>
      <xdr:rowOff>182880</xdr:rowOff>
    </xdr:from>
    <xdr:ext cx="4486275" cy="2886075"/>
    <xdr:graphicFrame macro="">
      <xdr:nvGraphicFramePr>
        <xdr:cNvPr id="57320831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7620</xdr:colOff>
      <xdr:row>12</xdr:row>
      <xdr:rowOff>188595</xdr:rowOff>
    </xdr:from>
    <xdr:ext cx="4486275" cy="2876550"/>
    <xdr:graphicFrame macro="">
      <xdr:nvGraphicFramePr>
        <xdr:cNvPr id="125615061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zoomScale="130" zoomScaleNormal="130" workbookViewId="0">
      <selection activeCell="E7" sqref="E7"/>
    </sheetView>
  </sheetViews>
  <sheetFormatPr defaultColWidth="12.59765625" defaultRowHeight="15" customHeight="1" x14ac:dyDescent="0.25"/>
  <cols>
    <col min="1" max="1" width="19.69921875" customWidth="1"/>
    <col min="2" max="2" width="12.09765625" bestFit="1" customWidth="1"/>
    <col min="3" max="3" width="9.8984375" customWidth="1"/>
    <col min="4" max="4" width="7" customWidth="1"/>
    <col min="5" max="5" width="33.09765625" customWidth="1"/>
    <col min="6" max="6" width="7.59765625" customWidth="1"/>
    <col min="7" max="7" width="20.59765625" customWidth="1"/>
    <col min="8" max="8" width="9.69921875" customWidth="1"/>
    <col min="9" max="9" width="7.8984375" customWidth="1"/>
    <col min="10" max="10" width="9.3984375" customWidth="1"/>
    <col min="11" max="11" width="7.8984375" customWidth="1"/>
    <col min="12" max="26" width="7.59765625" customWidth="1"/>
  </cols>
  <sheetData>
    <row r="1" spans="1:11" ht="13.8" x14ac:dyDescent="0.25">
      <c r="A1" s="1" t="s">
        <v>0</v>
      </c>
      <c r="B1" s="2">
        <v>44734</v>
      </c>
      <c r="C1" s="2">
        <v>44369</v>
      </c>
      <c r="D1" s="2" t="s">
        <v>1</v>
      </c>
    </row>
    <row r="2" spans="1:11" ht="13.8" x14ac:dyDescent="0.25">
      <c r="A2" s="3" t="s">
        <v>2</v>
      </c>
      <c r="B2" s="4">
        <v>185</v>
      </c>
      <c r="C2" s="4">
        <v>174</v>
      </c>
      <c r="D2" s="5">
        <f>(B2-C2)/B2</f>
        <v>5.9459459459459463E-2</v>
      </c>
    </row>
    <row r="3" spans="1:11" ht="13.8" x14ac:dyDescent="0.25">
      <c r="A3" s="3" t="s">
        <v>3</v>
      </c>
      <c r="B3" s="4">
        <v>16404</v>
      </c>
      <c r="C3" s="4">
        <v>6558</v>
      </c>
      <c r="D3" s="5">
        <f t="shared" ref="D3:D22" si="0">(B3-C3)/B3</f>
        <v>0.60021945866861737</v>
      </c>
    </row>
    <row r="4" spans="1:11" ht="13.8" x14ac:dyDescent="0.25">
      <c r="A4" s="3" t="s">
        <v>4</v>
      </c>
      <c r="B4" s="4">
        <v>127224640.23000002</v>
      </c>
      <c r="C4" s="4">
        <v>52675663.089999996</v>
      </c>
      <c r="D4" s="5">
        <f t="shared" si="0"/>
        <v>0.58596335588159987</v>
      </c>
      <c r="E4" s="45"/>
      <c r="H4" s="45"/>
    </row>
    <row r="5" spans="1:11" ht="13.8" x14ac:dyDescent="0.25">
      <c r="A5" s="3" t="s">
        <v>5</v>
      </c>
      <c r="B5" s="4">
        <v>20332</v>
      </c>
      <c r="C5" s="4">
        <v>8559</v>
      </c>
      <c r="D5" s="5">
        <f t="shared" si="0"/>
        <v>0.57903796970293131</v>
      </c>
    </row>
    <row r="6" spans="1:11" ht="13.8" x14ac:dyDescent="0.25">
      <c r="A6" s="3" t="s">
        <v>6</v>
      </c>
      <c r="B6" s="4">
        <f>B4/B5</f>
        <v>6257.3598381861111</v>
      </c>
      <c r="C6" s="4">
        <f t="shared" ref="C6" si="1">C4/C5</f>
        <v>6154.4179331697624</v>
      </c>
      <c r="D6" s="5">
        <f t="shared" si="0"/>
        <v>1.6451332139816598E-2</v>
      </c>
    </row>
    <row r="7" spans="1:11" ht="13.8" x14ac:dyDescent="0.25">
      <c r="A7" s="3" t="s">
        <v>7</v>
      </c>
      <c r="B7" s="4">
        <v>122673075.16000003</v>
      </c>
      <c r="C7" s="4">
        <v>46746708.649999999</v>
      </c>
      <c r="D7" s="5">
        <f t="shared" si="0"/>
        <v>0.61893260938450256</v>
      </c>
    </row>
    <row r="8" spans="1:11" ht="14.4" x14ac:dyDescent="0.25">
      <c r="A8" s="6" t="s">
        <v>8</v>
      </c>
      <c r="B8" s="5">
        <f>B7/B4</f>
        <v>0.96422418596137072</v>
      </c>
      <c r="C8" s="5">
        <f t="shared" ref="C8" si="2">C7/C4</f>
        <v>0.88744414228122825</v>
      </c>
      <c r="D8" s="5">
        <f>B8-C8</f>
        <v>7.6780043680142462E-2</v>
      </c>
    </row>
    <row r="9" spans="1:11" ht="13.8" x14ac:dyDescent="0.25">
      <c r="A9" s="3" t="s">
        <v>9</v>
      </c>
      <c r="B9" s="4">
        <v>19686</v>
      </c>
      <c r="C9" s="4">
        <v>7767</v>
      </c>
      <c r="D9" s="5">
        <f t="shared" si="0"/>
        <v>0.60545565376409627</v>
      </c>
    </row>
    <row r="10" spans="1:11" ht="13.8" x14ac:dyDescent="0.25">
      <c r="A10" s="3" t="s">
        <v>10</v>
      </c>
      <c r="B10" s="7">
        <f>B7/B9</f>
        <v>6231.4881215076721</v>
      </c>
      <c r="C10" s="7">
        <f t="shared" ref="C10" si="3">C7/C9</f>
        <v>6018.6312153984809</v>
      </c>
      <c r="D10" s="50">
        <f t="shared" si="0"/>
        <v>3.415827840135427E-2</v>
      </c>
    </row>
    <row r="11" spans="1:11" ht="14.4" x14ac:dyDescent="0.3">
      <c r="A11" s="3" t="s">
        <v>11</v>
      </c>
      <c r="B11" s="4">
        <v>8659</v>
      </c>
      <c r="C11" s="4">
        <v>3293</v>
      </c>
      <c r="D11" s="5">
        <f t="shared" si="0"/>
        <v>0.61970204411594876</v>
      </c>
      <c r="I11" s="8"/>
      <c r="J11" s="9"/>
      <c r="K11" s="9"/>
    </row>
    <row r="12" spans="1:11" ht="14.4" x14ac:dyDescent="0.3">
      <c r="A12" s="3" t="s">
        <v>12</v>
      </c>
      <c r="B12" s="10">
        <f>B3-B20</f>
        <v>8262</v>
      </c>
      <c r="C12" s="10">
        <f t="shared" ref="C12" si="4">C3-C20</f>
        <v>3145</v>
      </c>
      <c r="D12" s="5">
        <f t="shared" si="0"/>
        <v>0.61934156378600824</v>
      </c>
      <c r="I12" s="8"/>
      <c r="J12" s="11"/>
      <c r="K12" s="11"/>
    </row>
    <row r="13" spans="1:11" ht="14.4" x14ac:dyDescent="0.3">
      <c r="A13" s="3" t="s">
        <v>13</v>
      </c>
      <c r="B13" s="10">
        <f>(B11-B12)*800*2</f>
        <v>635200</v>
      </c>
      <c r="C13" s="10">
        <f t="shared" ref="C13" si="5">(C11-C12)*800*2</f>
        <v>236800</v>
      </c>
      <c r="D13" s="5">
        <f t="shared" si="0"/>
        <v>0.62720403022670024</v>
      </c>
      <c r="I13" s="8"/>
      <c r="J13" s="11"/>
      <c r="K13" s="11"/>
    </row>
    <row r="14" spans="1:11" ht="14.4" x14ac:dyDescent="0.3">
      <c r="A14" s="3" t="s">
        <v>14</v>
      </c>
      <c r="B14" s="4">
        <v>69418815.88000001</v>
      </c>
      <c r="C14" s="4">
        <v>25019294.93</v>
      </c>
      <c r="D14" s="5">
        <f t="shared" si="0"/>
        <v>0.63958914290256264</v>
      </c>
      <c r="I14" s="8"/>
      <c r="J14" s="11"/>
      <c r="K14" s="11"/>
    </row>
    <row r="15" spans="1:11" ht="14.4" x14ac:dyDescent="0.3">
      <c r="A15" s="3" t="s">
        <v>15</v>
      </c>
      <c r="B15" s="4">
        <f>B14-B13</f>
        <v>68783615.88000001</v>
      </c>
      <c r="C15" s="4">
        <f t="shared" ref="C15" si="6">C14-C13</f>
        <v>24782494.93</v>
      </c>
      <c r="D15" s="5">
        <f t="shared" si="0"/>
        <v>0.63970351641246115</v>
      </c>
      <c r="I15" s="8"/>
      <c r="J15" s="12"/>
      <c r="K15" s="12"/>
    </row>
    <row r="16" spans="1:11" ht="18.75" customHeight="1" x14ac:dyDescent="0.3">
      <c r="A16" s="3" t="s">
        <v>16</v>
      </c>
      <c r="B16" s="7">
        <f>B15/B12</f>
        <v>8325.298460421207</v>
      </c>
      <c r="C16" s="7">
        <f t="shared" ref="C16" si="7">C15/C12</f>
        <v>7879.9665914149446</v>
      </c>
      <c r="D16" s="50">
        <f t="shared" si="0"/>
        <v>5.3491399872735788E-2</v>
      </c>
      <c r="I16" s="8"/>
      <c r="J16" s="13"/>
      <c r="K16" s="13"/>
    </row>
    <row r="17" spans="1:11" ht="14.4" x14ac:dyDescent="0.3">
      <c r="A17" s="3" t="s">
        <v>17</v>
      </c>
      <c r="B17" s="4">
        <v>10855</v>
      </c>
      <c r="C17" s="4">
        <v>4058</v>
      </c>
      <c r="D17" s="5">
        <f t="shared" si="0"/>
        <v>0.62616305849838783</v>
      </c>
      <c r="I17" s="8"/>
      <c r="J17" s="11"/>
      <c r="K17" s="11"/>
    </row>
    <row r="18" spans="1:11" ht="14.4" x14ac:dyDescent="0.3">
      <c r="A18" s="3" t="s">
        <v>18</v>
      </c>
      <c r="B18" s="4">
        <f>B14/B17</f>
        <v>6395.1004956241377</v>
      </c>
      <c r="C18" s="4">
        <f t="shared" ref="C18" si="8">C14/C17</f>
        <v>6165.4250689995069</v>
      </c>
      <c r="D18" s="5">
        <f t="shared" si="0"/>
        <v>3.591427949909258E-2</v>
      </c>
      <c r="I18" s="8"/>
      <c r="J18" s="11"/>
      <c r="K18" s="11"/>
    </row>
    <row r="19" spans="1:11" ht="14.4" x14ac:dyDescent="0.3">
      <c r="A19" s="3" t="s">
        <v>19</v>
      </c>
      <c r="B19" s="4">
        <v>8342</v>
      </c>
      <c r="C19" s="4">
        <v>3443</v>
      </c>
      <c r="D19" s="5">
        <f t="shared" si="0"/>
        <v>0.58726923999040992</v>
      </c>
      <c r="I19" s="8"/>
      <c r="J19" s="11"/>
      <c r="K19" s="11"/>
    </row>
    <row r="20" spans="1:11" ht="14.4" x14ac:dyDescent="0.3">
      <c r="A20" s="3" t="s">
        <v>20</v>
      </c>
      <c r="B20" s="4">
        <v>8142</v>
      </c>
      <c r="C20" s="4">
        <v>3413</v>
      </c>
      <c r="D20" s="5">
        <f t="shared" si="0"/>
        <v>0.58081552444116924</v>
      </c>
      <c r="I20" s="8"/>
      <c r="J20" s="11"/>
      <c r="K20" s="11"/>
    </row>
    <row r="21" spans="1:11" ht="15.75" customHeight="1" x14ac:dyDescent="0.25">
      <c r="A21" s="3" t="s">
        <v>21</v>
      </c>
      <c r="B21" s="4">
        <v>53254259.280000009</v>
      </c>
      <c r="C21" s="4">
        <v>21727413.719999999</v>
      </c>
      <c r="D21" s="5">
        <f t="shared" si="0"/>
        <v>0.59200608526424714</v>
      </c>
    </row>
    <row r="22" spans="1:11" ht="15.75" customHeight="1" x14ac:dyDescent="0.25">
      <c r="A22" s="3" t="s">
        <v>22</v>
      </c>
      <c r="B22" s="7">
        <f>B21/B20</f>
        <v>6540.6852468680927</v>
      </c>
      <c r="C22" s="7">
        <f t="shared" ref="C22" si="9">C21/C20</f>
        <v>6366.0749252856722</v>
      </c>
      <c r="D22" s="50">
        <f t="shared" si="0"/>
        <v>2.6696028778640586E-2</v>
      </c>
    </row>
    <row r="23" spans="1:11" ht="15.75" customHeight="1" x14ac:dyDescent="0.25">
      <c r="A23" s="3" t="s">
        <v>23</v>
      </c>
      <c r="B23" s="5">
        <f>B12/B3</f>
        <v>0.50365764447695682</v>
      </c>
      <c r="C23" s="5">
        <f t="shared" ref="C23" si="10">C12/C3</f>
        <v>0.47956694114059162</v>
      </c>
      <c r="D23" s="5">
        <f t="shared" ref="D23:D24" si="11">B23-C23</f>
        <v>2.4090703336365205E-2</v>
      </c>
    </row>
    <row r="24" spans="1:11" ht="15.75" customHeight="1" x14ac:dyDescent="0.25">
      <c r="A24" s="3" t="s">
        <v>24</v>
      </c>
      <c r="B24" s="5">
        <f>B15/B7</f>
        <v>0.56070670593597594</v>
      </c>
      <c r="C24" s="5">
        <f t="shared" ref="C24" si="12">C15/C7</f>
        <v>0.5301441672728332</v>
      </c>
      <c r="D24" s="5">
        <f t="shared" si="11"/>
        <v>3.0562538663142735E-2</v>
      </c>
    </row>
    <row r="25" spans="1:11" ht="15.75" customHeight="1" x14ac:dyDescent="0.25">
      <c r="A25" s="3" t="s">
        <v>25</v>
      </c>
      <c r="B25" s="4">
        <v>8368891.0570000019</v>
      </c>
      <c r="C25" s="4">
        <v>14042974</v>
      </c>
      <c r="D25" s="5">
        <f t="shared" ref="D25:D26" si="13">(B25-C25)/B25</f>
        <v>-0.67799698960760368</v>
      </c>
    </row>
    <row r="26" spans="1:11" ht="15.75" customHeight="1" x14ac:dyDescent="0.3">
      <c r="A26" s="3" t="s">
        <v>26</v>
      </c>
      <c r="B26" s="4">
        <v>1780918.5029999998</v>
      </c>
      <c r="C26" s="4">
        <v>435574</v>
      </c>
      <c r="D26" s="5">
        <f t="shared" si="13"/>
        <v>0.75542171117529233</v>
      </c>
      <c r="G26" s="14"/>
    </row>
    <row r="27" spans="1:11" ht="15.75" customHeight="1" x14ac:dyDescent="0.25">
      <c r="A27" s="3" t="s">
        <v>27</v>
      </c>
      <c r="B27" s="5">
        <f>B26/B25</f>
        <v>0.21280220890321949</v>
      </c>
      <c r="C27" s="5">
        <f t="shared" ref="C27" si="14">C26/C25</f>
        <v>3.1017219002185719E-2</v>
      </c>
      <c r="D27" s="5">
        <f>B27-C27</f>
        <v>0.18178498990103378</v>
      </c>
    </row>
    <row r="28" spans="1:11" ht="15.75" customHeight="1" x14ac:dyDescent="0.25">
      <c r="A28" s="3" t="s">
        <v>28</v>
      </c>
      <c r="B28" s="4">
        <v>6341</v>
      </c>
      <c r="C28" s="4">
        <v>127320</v>
      </c>
      <c r="D28" s="5">
        <f t="shared" ref="D28:D29" si="15">(B28-C28)/B28</f>
        <v>-19.078851916101563</v>
      </c>
    </row>
    <row r="29" spans="1:11" ht="15.75" customHeight="1" x14ac:dyDescent="0.3">
      <c r="A29" s="3" t="s">
        <v>29</v>
      </c>
      <c r="B29" s="4">
        <v>969</v>
      </c>
      <c r="C29" s="4">
        <v>296</v>
      </c>
      <c r="D29" s="5">
        <f t="shared" si="15"/>
        <v>0.6945304437564499</v>
      </c>
      <c r="I29" s="11"/>
    </row>
    <row r="30" spans="1:11" ht="15.75" customHeight="1" x14ac:dyDescent="0.25">
      <c r="A30" s="3" t="s">
        <v>30</v>
      </c>
      <c r="B30" s="15">
        <f>B29/B28</f>
        <v>0.15281501340482573</v>
      </c>
      <c r="C30" s="15">
        <f t="shared" ref="C30" si="16">C29/C28</f>
        <v>2.3248507697141061E-3</v>
      </c>
      <c r="D30" s="5">
        <f>B30-C30</f>
        <v>0.15049016263511161</v>
      </c>
    </row>
    <row r="31" spans="1:11" ht="15.75" customHeight="1" x14ac:dyDescent="0.25"/>
    <row r="32" spans="1:11" ht="15.75" customHeight="1" x14ac:dyDescent="0.25"/>
    <row r="33" spans="7:7" ht="15.75" customHeight="1" x14ac:dyDescent="0.25"/>
    <row r="34" spans="7:7" ht="15.75" customHeight="1" x14ac:dyDescent="0.25"/>
    <row r="35" spans="7:7" ht="15.75" customHeight="1" x14ac:dyDescent="0.3">
      <c r="G35" s="14"/>
    </row>
    <row r="36" spans="7:7" ht="15.75" customHeight="1" x14ac:dyDescent="0.25"/>
    <row r="37" spans="7:7" ht="15.75" customHeight="1" x14ac:dyDescent="0.25"/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4" sqref="A4"/>
    </sheetView>
  </sheetViews>
  <sheetFormatPr defaultRowHeight="13.8" x14ac:dyDescent="0.25"/>
  <cols>
    <col min="1" max="1" width="39.19921875" bestFit="1" customWidth="1"/>
    <col min="2" max="2" width="18.8984375" bestFit="1" customWidth="1"/>
    <col min="3" max="3" width="21.59765625" bestFit="1" customWidth="1"/>
    <col min="4" max="4" width="7" bestFit="1" customWidth="1"/>
    <col min="5" max="5" width="15.8984375" bestFit="1" customWidth="1"/>
    <col min="6" max="6" width="13.19921875" bestFit="1" customWidth="1"/>
    <col min="7" max="7" width="27.59765625" bestFit="1" customWidth="1"/>
    <col min="8" max="8" width="14.5" bestFit="1" customWidth="1"/>
    <col min="9" max="9" width="13.69921875" bestFit="1" customWidth="1"/>
    <col min="10" max="10" width="14.69921875" bestFit="1" customWidth="1"/>
    <col min="11" max="11" width="8" bestFit="1" customWidth="1"/>
    <col min="12" max="12" width="13.19921875" bestFit="1" customWidth="1"/>
    <col min="13" max="13" width="23" bestFit="1" customWidth="1"/>
    <col min="14" max="14" width="17.59765625" bestFit="1" customWidth="1"/>
    <col min="15" max="15" width="35" bestFit="1" customWidth="1"/>
    <col min="16" max="16" width="10.59765625" bestFit="1" customWidth="1"/>
    <col min="17" max="17" width="3.59765625" bestFit="1" customWidth="1"/>
    <col min="18" max="18" width="16.8984375" bestFit="1" customWidth="1"/>
    <col min="19" max="19" width="22.59765625" bestFit="1" customWidth="1"/>
  </cols>
  <sheetData>
    <row r="1" spans="1:19" s="30" customFormat="1" ht="15.6" thickTop="1" thickBot="1" x14ac:dyDescent="0.3">
      <c r="A1" s="46" t="s">
        <v>82</v>
      </c>
      <c r="B1" s="47" t="s">
        <v>83</v>
      </c>
      <c r="C1" s="48" t="s">
        <v>84</v>
      </c>
      <c r="D1" s="49" t="s">
        <v>85</v>
      </c>
      <c r="E1" s="47" t="s">
        <v>86</v>
      </c>
      <c r="F1" s="47" t="s">
        <v>87</v>
      </c>
      <c r="G1" s="47" t="s">
        <v>88</v>
      </c>
      <c r="H1" s="49" t="s">
        <v>89</v>
      </c>
      <c r="I1" s="48" t="s">
        <v>90</v>
      </c>
      <c r="J1" s="48" t="s">
        <v>91</v>
      </c>
      <c r="K1" s="47" t="s">
        <v>92</v>
      </c>
      <c r="L1" s="49" t="s">
        <v>93</v>
      </c>
      <c r="M1" s="47" t="s">
        <v>94</v>
      </c>
      <c r="N1" s="47" t="s">
        <v>95</v>
      </c>
      <c r="O1" s="48" t="s">
        <v>96</v>
      </c>
      <c r="P1" s="49" t="s">
        <v>97</v>
      </c>
      <c r="Q1" s="47" t="s">
        <v>98</v>
      </c>
      <c r="R1" s="49" t="s">
        <v>99</v>
      </c>
      <c r="S1" s="28" t="s">
        <v>100</v>
      </c>
    </row>
    <row r="2" spans="1:19" s="30" customFormat="1" ht="15.6" thickTop="1" thickBot="1" x14ac:dyDescent="0.3">
      <c r="A2" s="31" t="s">
        <v>103</v>
      </c>
      <c r="B2" s="34">
        <v>2788</v>
      </c>
      <c r="C2" s="35">
        <v>0</v>
      </c>
      <c r="D2" s="36">
        <v>4.61635261780972E-2</v>
      </c>
      <c r="E2" s="34">
        <v>0</v>
      </c>
      <c r="F2" s="34">
        <v>3872</v>
      </c>
      <c r="G2" s="34">
        <v>5001903.5099999979</v>
      </c>
      <c r="H2" s="36">
        <v>0</v>
      </c>
      <c r="I2" s="35">
        <v>27283081.970000029</v>
      </c>
      <c r="J2" s="35">
        <v>5620149.2986401031</v>
      </c>
      <c r="K2" s="34">
        <v>115874</v>
      </c>
      <c r="L2" s="36">
        <v>3.65853658536585E-2</v>
      </c>
      <c r="M2" s="34">
        <v>1017801.721</v>
      </c>
      <c r="N2" s="34">
        <v>60394</v>
      </c>
      <c r="O2" s="35">
        <v>4.9144184046825732</v>
      </c>
      <c r="P2" s="36">
        <v>4.6570235095108201E-2</v>
      </c>
      <c r="Q2" s="34">
        <v>27.858613529247165</v>
      </c>
      <c r="R2" s="36">
        <v>9.984869241449694E-3</v>
      </c>
      <c r="S2" s="40">
        <v>800</v>
      </c>
    </row>
    <row r="3" spans="1:19" s="30" customFormat="1" ht="15.6" thickTop="1" thickBot="1" x14ac:dyDescent="0.3">
      <c r="A3" s="46" t="s">
        <v>104</v>
      </c>
      <c r="B3" s="37">
        <v>2719</v>
      </c>
      <c r="C3" s="38">
        <v>7001085.3700000001</v>
      </c>
      <c r="D3" s="39">
        <v>0</v>
      </c>
      <c r="E3" s="37">
        <v>1407</v>
      </c>
      <c r="F3" s="37">
        <v>3706</v>
      </c>
      <c r="G3" s="37">
        <v>1849496.4499999993</v>
      </c>
      <c r="H3" s="39">
        <v>0</v>
      </c>
      <c r="I3" s="38">
        <v>24838066.270000014</v>
      </c>
      <c r="J3" s="38">
        <v>0</v>
      </c>
      <c r="K3" s="37">
        <v>0</v>
      </c>
      <c r="L3" s="39">
        <v>0</v>
      </c>
      <c r="M3" s="37">
        <v>355508</v>
      </c>
      <c r="N3" s="37">
        <v>0</v>
      </c>
      <c r="O3" s="38">
        <v>5.2024045872385409</v>
      </c>
      <c r="P3" s="39">
        <v>0</v>
      </c>
      <c r="Q3" s="37">
        <v>0</v>
      </c>
      <c r="R3" s="39">
        <v>0</v>
      </c>
      <c r="S3" s="40">
        <v>279</v>
      </c>
    </row>
    <row r="4" spans="1:19" s="30" customFormat="1" ht="15.6" thickTop="1" thickBot="1" x14ac:dyDescent="0.3">
      <c r="A4" s="46" t="s">
        <v>105</v>
      </c>
      <c r="B4" s="34">
        <v>1890</v>
      </c>
      <c r="C4" s="35">
        <v>0</v>
      </c>
      <c r="D4" s="36">
        <v>2.2271714922049001E-2</v>
      </c>
      <c r="E4" s="34">
        <v>0</v>
      </c>
      <c r="F4" s="34">
        <v>2408</v>
      </c>
      <c r="G4" s="34">
        <v>1039612.3900000001</v>
      </c>
      <c r="H4" s="36">
        <v>0</v>
      </c>
      <c r="I4" s="35">
        <v>16720401.429999994</v>
      </c>
      <c r="J4" s="35">
        <v>16720401.429999994</v>
      </c>
      <c r="K4" s="34">
        <v>169726</v>
      </c>
      <c r="L4" s="36">
        <v>0</v>
      </c>
      <c r="M4" s="34">
        <v>191340</v>
      </c>
      <c r="N4" s="34">
        <v>84861</v>
      </c>
      <c r="O4" s="35">
        <v>5.43332491899237</v>
      </c>
      <c r="P4" s="36">
        <v>2.2271714922049001E-2</v>
      </c>
      <c r="Q4" s="34">
        <v>0</v>
      </c>
      <c r="R4" s="36">
        <v>2.2271714922048998E-2</v>
      </c>
      <c r="S4" s="40">
        <v>149</v>
      </c>
    </row>
    <row r="5" spans="1:19" s="30" customFormat="1" ht="15.6" thickTop="1" thickBot="1" x14ac:dyDescent="0.3">
      <c r="A5" s="46" t="s">
        <v>106</v>
      </c>
      <c r="B5" s="37">
        <v>576</v>
      </c>
      <c r="C5" s="38">
        <v>0</v>
      </c>
      <c r="D5" s="39">
        <v>1.51296262246855E-2</v>
      </c>
      <c r="E5" s="37">
        <v>0</v>
      </c>
      <c r="F5" s="37">
        <v>675</v>
      </c>
      <c r="G5" s="37">
        <v>184389.2</v>
      </c>
      <c r="H5" s="39">
        <v>0</v>
      </c>
      <c r="I5" s="38">
        <v>3424954.03</v>
      </c>
      <c r="J5" s="38">
        <v>808759.72091472428</v>
      </c>
      <c r="K5" s="37">
        <v>277682</v>
      </c>
      <c r="L5" s="39">
        <v>1.15501519756839E-2</v>
      </c>
      <c r="M5" s="37">
        <v>45428</v>
      </c>
      <c r="N5" s="37">
        <v>38071</v>
      </c>
      <c r="O5" s="38">
        <v>4.0589328167649912</v>
      </c>
      <c r="P5" s="39">
        <v>1.5291275462581699E-2</v>
      </c>
      <c r="Q5" s="37">
        <v>7.5523466720902199</v>
      </c>
      <c r="R5" s="39">
        <v>3.7411234868977815E-3</v>
      </c>
      <c r="S5" s="40">
        <v>61</v>
      </c>
    </row>
    <row r="6" spans="1:19" s="30" customFormat="1" ht="15.6" thickTop="1" thickBot="1" x14ac:dyDescent="0.3">
      <c r="A6" s="46" t="s">
        <v>107</v>
      </c>
      <c r="B6" s="34">
        <v>400</v>
      </c>
      <c r="C6" s="35">
        <v>898596.36999999988</v>
      </c>
      <c r="D6" s="36">
        <v>0</v>
      </c>
      <c r="E6" s="34">
        <v>231</v>
      </c>
      <c r="F6" s="34">
        <v>652</v>
      </c>
      <c r="G6" s="34">
        <v>392306.37000000005</v>
      </c>
      <c r="H6" s="36">
        <v>0</v>
      </c>
      <c r="I6" s="35">
        <v>3411999.15</v>
      </c>
      <c r="J6" s="35">
        <v>0</v>
      </c>
      <c r="K6" s="34">
        <v>0</v>
      </c>
      <c r="L6" s="36">
        <v>0</v>
      </c>
      <c r="M6" s="34">
        <v>106865</v>
      </c>
      <c r="N6" s="34">
        <v>0</v>
      </c>
      <c r="O6" s="35">
        <v>3.6710463669115243</v>
      </c>
      <c r="P6" s="36">
        <v>0</v>
      </c>
      <c r="Q6" s="34">
        <v>0</v>
      </c>
      <c r="R6" s="36">
        <v>0</v>
      </c>
      <c r="S6" s="40">
        <v>72</v>
      </c>
    </row>
    <row r="7" spans="1:19" s="30" customFormat="1" ht="15.6" thickTop="1" thickBot="1" x14ac:dyDescent="0.3">
      <c r="A7" s="46" t="s">
        <v>108</v>
      </c>
      <c r="B7" s="37">
        <v>310</v>
      </c>
      <c r="C7" s="38">
        <v>0</v>
      </c>
      <c r="D7" s="39">
        <v>6.0729538063707001E-3</v>
      </c>
      <c r="E7" s="37">
        <v>0</v>
      </c>
      <c r="F7" s="37">
        <v>428</v>
      </c>
      <c r="G7" s="37">
        <v>340280.58999999997</v>
      </c>
      <c r="H7" s="39">
        <v>0</v>
      </c>
      <c r="I7" s="38">
        <v>2294386.06</v>
      </c>
      <c r="J7" s="38">
        <v>418032.85792438744</v>
      </c>
      <c r="K7" s="37">
        <v>97240</v>
      </c>
      <c r="L7" s="39">
        <v>4.9464138499587997E-3</v>
      </c>
      <c r="M7" s="37">
        <v>80785</v>
      </c>
      <c r="N7" s="37">
        <v>51046</v>
      </c>
      <c r="O7" s="38">
        <v>4.2121754038497246</v>
      </c>
      <c r="P7" s="39">
        <v>6.1291649526944002E-3</v>
      </c>
      <c r="Q7" s="37">
        <v>2.4936178509633251</v>
      </c>
      <c r="R7" s="39">
        <v>1.1827511027355849E-3</v>
      </c>
      <c r="S7" s="40">
        <v>74</v>
      </c>
    </row>
    <row r="8" spans="1:19" s="30" customFormat="1" ht="15.6" thickTop="1" thickBot="1" x14ac:dyDescent="0.3">
      <c r="A8" s="46" t="s">
        <v>109</v>
      </c>
      <c r="B8" s="34">
        <v>289</v>
      </c>
      <c r="C8" s="35">
        <v>621071.93999999994</v>
      </c>
      <c r="D8" s="36">
        <v>0</v>
      </c>
      <c r="E8" s="34">
        <v>167</v>
      </c>
      <c r="F8" s="34">
        <v>391</v>
      </c>
      <c r="G8" s="34">
        <v>54480.95</v>
      </c>
      <c r="H8" s="36">
        <v>0</v>
      </c>
      <c r="I8" s="35">
        <v>1909002.6899999992</v>
      </c>
      <c r="J8" s="35">
        <v>0</v>
      </c>
      <c r="K8" s="34">
        <v>0</v>
      </c>
      <c r="L8" s="36">
        <v>0</v>
      </c>
      <c r="M8" s="34">
        <v>7407</v>
      </c>
      <c r="N8" s="34">
        <v>0</v>
      </c>
      <c r="O8" s="35">
        <v>7.3553327933036314</v>
      </c>
      <c r="P8" s="36">
        <v>0</v>
      </c>
      <c r="Q8" s="34">
        <v>0</v>
      </c>
      <c r="R8" s="36">
        <v>0</v>
      </c>
      <c r="S8" s="40">
        <v>14</v>
      </c>
    </row>
    <row r="9" spans="1:19" s="30" customFormat="1" ht="15.6" thickTop="1" thickBot="1" x14ac:dyDescent="0.3">
      <c r="A9" s="46" t="s">
        <v>110</v>
      </c>
      <c r="B9" s="37">
        <v>83</v>
      </c>
      <c r="C9" s="38">
        <v>0</v>
      </c>
      <c r="D9" s="39">
        <v>1.2093836514643701E-2</v>
      </c>
      <c r="E9" s="37">
        <v>0</v>
      </c>
      <c r="F9" s="37">
        <v>104</v>
      </c>
      <c r="G9" s="37">
        <v>92351.45</v>
      </c>
      <c r="H9" s="39">
        <v>0</v>
      </c>
      <c r="I9" s="38">
        <v>782488.17999999993</v>
      </c>
      <c r="J9" s="38">
        <v>96496.922576584548</v>
      </c>
      <c r="K9" s="37">
        <v>27085</v>
      </c>
      <c r="L9" s="39">
        <v>1.0563380281690101E-2</v>
      </c>
      <c r="M9" s="37">
        <v>35462</v>
      </c>
      <c r="N9" s="37">
        <v>6863</v>
      </c>
      <c r="O9" s="38">
        <v>2.6042369296711971</v>
      </c>
      <c r="P9" s="39">
        <v>1.2159902720778199E-2</v>
      </c>
      <c r="Q9" s="37">
        <v>4.647101748062326</v>
      </c>
      <c r="R9" s="39">
        <v>1.5965224390880935E-3</v>
      </c>
      <c r="S9" s="40">
        <v>13</v>
      </c>
    </row>
    <row r="10" spans="1:19" s="30" customFormat="1" ht="15.6" thickTop="1" thickBot="1" x14ac:dyDescent="0.3">
      <c r="A10" s="46" t="s">
        <v>111</v>
      </c>
      <c r="B10" s="34">
        <v>48</v>
      </c>
      <c r="C10" s="35">
        <v>99740.32</v>
      </c>
      <c r="D10" s="36">
        <v>6.5128900949796509E-2</v>
      </c>
      <c r="E10" s="34">
        <v>42</v>
      </c>
      <c r="F10" s="34">
        <v>71</v>
      </c>
      <c r="G10" s="34">
        <v>29870</v>
      </c>
      <c r="H10" s="36">
        <v>5.6987788331071904E-2</v>
      </c>
      <c r="I10" s="35">
        <v>200578.02000000002</v>
      </c>
      <c r="J10" s="35">
        <v>200578.02</v>
      </c>
      <c r="K10" s="34">
        <v>1474</v>
      </c>
      <c r="L10" s="36">
        <v>0</v>
      </c>
      <c r="M10" s="34">
        <v>8331</v>
      </c>
      <c r="N10" s="34">
        <v>737</v>
      </c>
      <c r="O10" s="35">
        <v>3.585403913095667</v>
      </c>
      <c r="P10" s="36">
        <v>6.5128900949796509E-2</v>
      </c>
      <c r="Q10" s="34">
        <v>0</v>
      </c>
      <c r="R10" s="36">
        <v>6.5128900949796467E-2</v>
      </c>
      <c r="S10" s="40">
        <v>13</v>
      </c>
    </row>
    <row r="11" spans="1:19" s="30" customFormat="1" ht="15.6" thickTop="1" thickBot="1" x14ac:dyDescent="0.3">
      <c r="A11" s="46" t="s">
        <v>112</v>
      </c>
      <c r="B11" s="37">
        <v>49</v>
      </c>
      <c r="C11" s="38">
        <v>0</v>
      </c>
      <c r="D11" s="39">
        <v>5.7988165680473002E-3</v>
      </c>
      <c r="E11" s="37">
        <v>0</v>
      </c>
      <c r="F11" s="37">
        <v>70</v>
      </c>
      <c r="G11" s="37">
        <v>8897.5300000000007</v>
      </c>
      <c r="H11" s="39">
        <v>0</v>
      </c>
      <c r="I11" s="38">
        <v>503271.56000000006</v>
      </c>
      <c r="J11" s="38">
        <v>46560.075900185278</v>
      </c>
      <c r="K11" s="37">
        <v>48446</v>
      </c>
      <c r="L11" s="39">
        <v>5.2770448548813001E-3</v>
      </c>
      <c r="M11" s="37">
        <v>2904</v>
      </c>
      <c r="N11" s="37">
        <v>8450</v>
      </c>
      <c r="O11" s="38">
        <v>3.0638877410468321</v>
      </c>
      <c r="P11" s="39">
        <v>5.8233180522859994E-3</v>
      </c>
      <c r="Q11" s="37">
        <v>1.5949066500314917</v>
      </c>
      <c r="R11" s="39">
        <v>5.4627319740469579E-4</v>
      </c>
      <c r="S11" s="40">
        <v>5</v>
      </c>
    </row>
    <row r="12" spans="1:19" s="30" customFormat="1" ht="15.6" thickTop="1" thickBot="1" x14ac:dyDescent="0.3">
      <c r="A12" s="46" t="s">
        <v>113</v>
      </c>
      <c r="B12" s="34">
        <v>36</v>
      </c>
      <c r="C12" s="35">
        <v>78455.3</v>
      </c>
      <c r="D12" s="36">
        <v>0.1451612903225806</v>
      </c>
      <c r="E12" s="34">
        <v>27</v>
      </c>
      <c r="F12" s="34">
        <v>69</v>
      </c>
      <c r="G12" s="34">
        <v>12820.32</v>
      </c>
      <c r="H12" s="36">
        <v>0.108433734939759</v>
      </c>
      <c r="I12" s="35">
        <v>300575.68</v>
      </c>
      <c r="J12" s="35">
        <v>300575.68</v>
      </c>
      <c r="K12" s="34">
        <v>496</v>
      </c>
      <c r="L12" s="36">
        <v>0</v>
      </c>
      <c r="M12" s="34">
        <v>4754</v>
      </c>
      <c r="N12" s="34">
        <v>248</v>
      </c>
      <c r="O12" s="35">
        <v>2.6967437946992008</v>
      </c>
      <c r="P12" s="36">
        <v>0.1451612903225806</v>
      </c>
      <c r="Q12" s="34">
        <v>0</v>
      </c>
      <c r="R12" s="36">
        <v>0.14516129032258066</v>
      </c>
      <c r="S12" s="40">
        <v>5</v>
      </c>
    </row>
    <row r="13" spans="1:19" s="30" customFormat="1" ht="15.6" thickTop="1" thickBot="1" x14ac:dyDescent="0.3">
      <c r="A13" s="46" t="s">
        <v>114</v>
      </c>
      <c r="B13" s="37">
        <v>35</v>
      </c>
      <c r="C13" s="38">
        <v>0</v>
      </c>
      <c r="D13" s="39">
        <v>7.3668701326036999E-3</v>
      </c>
      <c r="E13" s="37">
        <v>0</v>
      </c>
      <c r="F13" s="37">
        <v>55</v>
      </c>
      <c r="G13" s="37">
        <v>37704</v>
      </c>
      <c r="H13" s="39">
        <v>0</v>
      </c>
      <c r="I13" s="38">
        <v>296431.79000000004</v>
      </c>
      <c r="J13" s="38">
        <v>125194.05166201828</v>
      </c>
      <c r="K13" s="37">
        <v>18076</v>
      </c>
      <c r="L13" s="39">
        <v>4.3103448275861999E-3</v>
      </c>
      <c r="M13" s="37">
        <v>14747.000000000002</v>
      </c>
      <c r="N13" s="37">
        <v>4751</v>
      </c>
      <c r="O13" s="38">
        <v>2.5567234013697697</v>
      </c>
      <c r="P13" s="39">
        <v>7.5237884487718999E-3</v>
      </c>
      <c r="Q13" s="37">
        <v>6.9772856277751067</v>
      </c>
      <c r="R13" s="39">
        <v>3.2134436211856453E-3</v>
      </c>
      <c r="S13" s="40">
        <v>9</v>
      </c>
    </row>
    <row r="14" spans="1:19" s="30" customFormat="1" ht="15.6" thickTop="1" thickBot="1" x14ac:dyDescent="0.3">
      <c r="A14" s="46" t="s">
        <v>115</v>
      </c>
      <c r="B14" s="34">
        <v>32</v>
      </c>
      <c r="C14" s="35">
        <v>91145.290000000008</v>
      </c>
      <c r="D14" s="36">
        <v>0.14678899082568811</v>
      </c>
      <c r="E14" s="34">
        <v>29</v>
      </c>
      <c r="F14" s="34">
        <v>54</v>
      </c>
      <c r="G14" s="34">
        <v>1900</v>
      </c>
      <c r="H14" s="36">
        <v>0.1330275229357798</v>
      </c>
      <c r="I14" s="35">
        <v>185760.69000000003</v>
      </c>
      <c r="J14" s="35">
        <v>185760.69000000003</v>
      </c>
      <c r="K14" s="34">
        <v>436</v>
      </c>
      <c r="L14" s="36">
        <v>0</v>
      </c>
      <c r="M14" s="34">
        <v>1142</v>
      </c>
      <c r="N14" s="34">
        <v>218</v>
      </c>
      <c r="O14" s="35">
        <v>1.6637478108581436</v>
      </c>
      <c r="P14" s="36">
        <v>0.14678899082568811</v>
      </c>
      <c r="Q14" s="34">
        <v>0</v>
      </c>
      <c r="R14" s="36">
        <v>0.14678899082568808</v>
      </c>
      <c r="S14" s="40">
        <v>1</v>
      </c>
    </row>
    <row r="15" spans="1:19" s="30" customFormat="1" ht="15.6" thickTop="1" thickBot="1" x14ac:dyDescent="0.3">
      <c r="A15" s="46" t="s">
        <v>116</v>
      </c>
      <c r="B15" s="37">
        <v>28</v>
      </c>
      <c r="C15" s="38">
        <v>0</v>
      </c>
      <c r="D15" s="39">
        <v>9.5108695652174006E-3</v>
      </c>
      <c r="E15" s="37">
        <v>0</v>
      </c>
      <c r="F15" s="37">
        <v>39</v>
      </c>
      <c r="G15" s="37">
        <v>11547.5</v>
      </c>
      <c r="H15" s="39">
        <v>0</v>
      </c>
      <c r="I15" s="38">
        <v>180270.24</v>
      </c>
      <c r="J15" s="38">
        <v>24355.987621671266</v>
      </c>
      <c r="K15" s="37">
        <v>5646</v>
      </c>
      <c r="L15" s="39">
        <v>8.2644628099174007E-3</v>
      </c>
      <c r="M15" s="37">
        <v>1500</v>
      </c>
      <c r="N15" s="37">
        <v>2944</v>
      </c>
      <c r="O15" s="38">
        <v>7.6983333333333333</v>
      </c>
      <c r="P15" s="39">
        <v>9.5642933049946994E-3</v>
      </c>
      <c r="Q15" s="37">
        <v>2.4520822036471959</v>
      </c>
      <c r="R15" s="39">
        <v>1.2998304950773314E-3</v>
      </c>
      <c r="S15" s="40">
        <v>2</v>
      </c>
    </row>
    <row r="16" spans="1:19" s="30" customFormat="1" ht="15.6" thickTop="1" thickBot="1" x14ac:dyDescent="0.3">
      <c r="A16" s="46" t="s">
        <v>117</v>
      </c>
      <c r="B16" s="34">
        <v>22</v>
      </c>
      <c r="C16" s="35">
        <v>0</v>
      </c>
      <c r="D16" s="36">
        <v>6.1797752808989007E-3</v>
      </c>
      <c r="E16" s="34">
        <v>0</v>
      </c>
      <c r="F16" s="34">
        <v>35</v>
      </c>
      <c r="G16" s="34">
        <v>3608</v>
      </c>
      <c r="H16" s="36">
        <v>0</v>
      </c>
      <c r="I16" s="35">
        <v>157779.89000000001</v>
      </c>
      <c r="J16" s="35">
        <v>157779.89000000001</v>
      </c>
      <c r="K16" s="34">
        <v>13528</v>
      </c>
      <c r="L16" s="36">
        <v>0</v>
      </c>
      <c r="M16" s="34">
        <v>3050</v>
      </c>
      <c r="N16" s="34">
        <v>3560</v>
      </c>
      <c r="O16" s="35">
        <v>1.1829508196721312</v>
      </c>
      <c r="P16" s="36">
        <v>6.5050266114724999E-3</v>
      </c>
      <c r="Q16" s="34">
        <v>11.729855808059478</v>
      </c>
      <c r="R16" s="36">
        <v>6.5050266114725017E-3</v>
      </c>
      <c r="S16" s="40">
        <v>3</v>
      </c>
    </row>
    <row r="17" spans="1:19" s="30" customFormat="1" ht="15.6" thickTop="1" thickBot="1" x14ac:dyDescent="0.3">
      <c r="A17" s="46" t="s">
        <v>118</v>
      </c>
      <c r="B17" s="37">
        <v>27</v>
      </c>
      <c r="C17" s="38">
        <v>0</v>
      </c>
      <c r="D17" s="39">
        <v>6.3544363379618996E-3</v>
      </c>
      <c r="E17" s="37">
        <v>0</v>
      </c>
      <c r="F17" s="37">
        <v>34</v>
      </c>
      <c r="G17" s="37">
        <v>59159</v>
      </c>
      <c r="H17" s="39">
        <v>0</v>
      </c>
      <c r="I17" s="38">
        <v>236056.5</v>
      </c>
      <c r="J17" s="38">
        <v>0</v>
      </c>
      <c r="K17" s="37">
        <v>8072</v>
      </c>
      <c r="L17" s="39">
        <v>9.3896713615022991E-3</v>
      </c>
      <c r="M17" s="37">
        <v>13885</v>
      </c>
      <c r="N17" s="37">
        <v>4249</v>
      </c>
      <c r="O17" s="38">
        <v>4.2606409794742524</v>
      </c>
      <c r="P17" s="39">
        <v>6.1942517343905002E-3</v>
      </c>
      <c r="Q17" s="37">
        <v>0</v>
      </c>
      <c r="R17" s="39">
        <v>0</v>
      </c>
      <c r="S17" s="40">
        <v>8</v>
      </c>
    </row>
    <row r="18" spans="1:19" s="30" customFormat="1" ht="15.6" thickTop="1" thickBot="1" x14ac:dyDescent="0.3">
      <c r="A18" s="46" t="s">
        <v>119</v>
      </c>
      <c r="B18" s="34">
        <v>11</v>
      </c>
      <c r="C18" s="35">
        <v>0</v>
      </c>
      <c r="D18" s="36">
        <v>3.7852718513421003E-3</v>
      </c>
      <c r="E18" s="34">
        <v>0</v>
      </c>
      <c r="F18" s="34">
        <v>17</v>
      </c>
      <c r="G18" s="34">
        <v>13365</v>
      </c>
      <c r="H18" s="36">
        <v>0</v>
      </c>
      <c r="I18" s="35">
        <v>178079</v>
      </c>
      <c r="J18" s="35">
        <v>178079</v>
      </c>
      <c r="K18" s="34">
        <v>5602</v>
      </c>
      <c r="L18" s="36">
        <v>0</v>
      </c>
      <c r="M18" s="34">
        <v>2238</v>
      </c>
      <c r="N18" s="34">
        <v>2906</v>
      </c>
      <c r="O18" s="35">
        <v>5.9718498659517429</v>
      </c>
      <c r="P18" s="36">
        <v>3.9271688682612996E-3</v>
      </c>
      <c r="Q18" s="34">
        <v>16.455207173908477</v>
      </c>
      <c r="R18" s="36">
        <v>3.9271688682613352E-3</v>
      </c>
      <c r="S18" s="40">
        <v>1</v>
      </c>
    </row>
    <row r="19" spans="1:19" s="30" customFormat="1" ht="15.6" thickTop="1" thickBot="1" x14ac:dyDescent="0.3">
      <c r="A19" s="46" t="s">
        <v>120</v>
      </c>
      <c r="B19" s="37">
        <v>12</v>
      </c>
      <c r="C19" s="38">
        <v>0</v>
      </c>
      <c r="D19" s="39">
        <v>4.0997608472839002E-3</v>
      </c>
      <c r="E19" s="37">
        <v>0</v>
      </c>
      <c r="F19" s="37">
        <v>14</v>
      </c>
      <c r="G19" s="37">
        <v>0</v>
      </c>
      <c r="H19" s="39">
        <v>0</v>
      </c>
      <c r="I19" s="38">
        <v>87068.42</v>
      </c>
      <c r="J19" s="38">
        <v>87068.42</v>
      </c>
      <c r="K19" s="37">
        <v>5604</v>
      </c>
      <c r="L19" s="39">
        <v>0</v>
      </c>
      <c r="M19" s="37">
        <v>0</v>
      </c>
      <c r="N19" s="37">
        <v>2927</v>
      </c>
      <c r="O19" s="38">
        <v>0</v>
      </c>
      <c r="P19" s="39">
        <v>4.2826552462527003E-3</v>
      </c>
      <c r="Q19" s="37">
        <v>10.653829305598041</v>
      </c>
      <c r="R19" s="39">
        <v>4.2826552462526769E-3</v>
      </c>
      <c r="S19" s="40">
        <v>0</v>
      </c>
    </row>
    <row r="20" spans="1:19" ht="15.6" thickTop="1" thickBot="1" x14ac:dyDescent="0.3">
      <c r="A20" s="46" t="s">
        <v>121</v>
      </c>
      <c r="B20" s="34">
        <v>12</v>
      </c>
      <c r="C20" s="35">
        <v>0</v>
      </c>
      <c r="D20" s="36">
        <v>6.4377682403432999E-3</v>
      </c>
      <c r="E20" s="34">
        <v>0</v>
      </c>
      <c r="F20" s="34">
        <v>13</v>
      </c>
      <c r="G20" s="34">
        <v>5787</v>
      </c>
      <c r="H20" s="36">
        <v>0</v>
      </c>
      <c r="I20" s="35">
        <v>73108.72</v>
      </c>
      <c r="J20" s="35">
        <v>0</v>
      </c>
      <c r="K20" s="34">
        <v>1794</v>
      </c>
      <c r="L20" s="36">
        <v>9.3457943925234002E-3</v>
      </c>
      <c r="M20" s="34">
        <v>1521</v>
      </c>
      <c r="N20" s="34">
        <v>1864</v>
      </c>
      <c r="O20" s="35">
        <v>3.804733727810651</v>
      </c>
      <c r="P20" s="36">
        <v>6.2606715993170003E-3</v>
      </c>
      <c r="Q20" s="34">
        <v>0</v>
      </c>
      <c r="R20" s="36">
        <v>0</v>
      </c>
      <c r="S20" s="40">
        <v>2</v>
      </c>
    </row>
    <row r="21" spans="1:19" ht="15.6" thickTop="1" thickBot="1" x14ac:dyDescent="0.3">
      <c r="A21" s="46" t="s">
        <v>122</v>
      </c>
      <c r="B21" s="37">
        <v>9</v>
      </c>
      <c r="C21" s="38">
        <v>0</v>
      </c>
      <c r="D21" s="39">
        <v>4.3646944713870003E-3</v>
      </c>
      <c r="E21" s="37">
        <v>0</v>
      </c>
      <c r="F21" s="37">
        <v>9</v>
      </c>
      <c r="G21" s="37">
        <v>0</v>
      </c>
      <c r="H21" s="39">
        <v>0</v>
      </c>
      <c r="I21" s="38">
        <v>37025</v>
      </c>
      <c r="J21" s="38">
        <v>37025</v>
      </c>
      <c r="K21" s="37">
        <v>3944</v>
      </c>
      <c r="L21" s="39">
        <v>0</v>
      </c>
      <c r="M21" s="37">
        <v>0</v>
      </c>
      <c r="N21" s="37">
        <v>2062</v>
      </c>
      <c r="O21" s="38">
        <v>0</v>
      </c>
      <c r="P21" s="39">
        <v>4.5638945233265997E-3</v>
      </c>
      <c r="Q21" s="37">
        <v>7.5101419878296145</v>
      </c>
      <c r="R21" s="39">
        <v>4.5638945233265719E-3</v>
      </c>
      <c r="S21" s="40">
        <v>0</v>
      </c>
    </row>
    <row r="22" spans="1:19" ht="15.6" thickTop="1" thickBot="1" x14ac:dyDescent="0.3">
      <c r="A22" s="46" t="s">
        <v>123</v>
      </c>
      <c r="B22" s="34">
        <v>5</v>
      </c>
      <c r="C22" s="35">
        <v>0</v>
      </c>
      <c r="D22" s="36">
        <v>6.4850843060959996E-3</v>
      </c>
      <c r="E22" s="34">
        <v>0</v>
      </c>
      <c r="F22" s="34">
        <v>6</v>
      </c>
      <c r="G22" s="34">
        <v>0</v>
      </c>
      <c r="H22" s="36">
        <v>0</v>
      </c>
      <c r="I22" s="35">
        <v>80057</v>
      </c>
      <c r="J22" s="35">
        <v>80057</v>
      </c>
      <c r="K22" s="34">
        <v>1524</v>
      </c>
      <c r="L22" s="36">
        <v>0</v>
      </c>
      <c r="M22" s="34">
        <v>0</v>
      </c>
      <c r="N22" s="34">
        <v>771</v>
      </c>
      <c r="O22" s="35">
        <v>0</v>
      </c>
      <c r="P22" s="36">
        <v>6.7567567567567996E-3</v>
      </c>
      <c r="Q22" s="34">
        <v>36.061711711711716</v>
      </c>
      <c r="R22" s="36">
        <v>6.7567567567567563E-3</v>
      </c>
      <c r="S22" s="40">
        <v>0</v>
      </c>
    </row>
    <row r="23" spans="1:19" ht="15.6" thickTop="1" thickBot="1" x14ac:dyDescent="0.3">
      <c r="A23" s="46" t="s">
        <v>124</v>
      </c>
      <c r="B23" s="37">
        <v>6</v>
      </c>
      <c r="C23" s="38">
        <v>0</v>
      </c>
      <c r="D23" s="39">
        <v>2.0277120648868E-3</v>
      </c>
      <c r="E23" s="37">
        <v>0</v>
      </c>
      <c r="F23" s="37">
        <v>6</v>
      </c>
      <c r="G23" s="37">
        <v>14851.3</v>
      </c>
      <c r="H23" s="39">
        <v>0</v>
      </c>
      <c r="I23" s="38">
        <v>51579.61</v>
      </c>
      <c r="J23" s="38">
        <v>51579.610000000008</v>
      </c>
      <c r="K23" s="37">
        <v>2935</v>
      </c>
      <c r="L23" s="39">
        <v>0</v>
      </c>
      <c r="M23" s="37">
        <v>1055</v>
      </c>
      <c r="N23" s="37">
        <v>2959</v>
      </c>
      <c r="O23" s="38">
        <v>14.077061611374408</v>
      </c>
      <c r="P23" s="39">
        <v>2.1276595744681003E-3</v>
      </c>
      <c r="Q23" s="37">
        <v>7.3162567375886525</v>
      </c>
      <c r="R23" s="39">
        <v>2.1276595744680851E-3</v>
      </c>
      <c r="S23" s="40">
        <v>1</v>
      </c>
    </row>
    <row r="24" spans="1:19" ht="15.6" thickTop="1" thickBot="1" x14ac:dyDescent="0.3">
      <c r="A24" s="46" t="s">
        <v>101</v>
      </c>
      <c r="B24" s="37">
        <v>0</v>
      </c>
      <c r="C24" s="38">
        <v>172999.65</v>
      </c>
      <c r="D24" s="39">
        <v>0</v>
      </c>
      <c r="E24" s="37">
        <v>49</v>
      </c>
      <c r="F24" s="37">
        <v>0</v>
      </c>
      <c r="G24" s="37">
        <v>0</v>
      </c>
      <c r="H24" s="39">
        <v>0.32236842105263158</v>
      </c>
      <c r="I24" s="38">
        <v>0</v>
      </c>
      <c r="J24" s="38">
        <v>0</v>
      </c>
      <c r="K24" s="37">
        <v>328</v>
      </c>
      <c r="L24" s="39">
        <v>0</v>
      </c>
      <c r="M24" s="37">
        <v>0</v>
      </c>
      <c r="N24" s="37">
        <v>0</v>
      </c>
      <c r="O24" s="38">
        <v>0</v>
      </c>
      <c r="P24" s="39">
        <v>0</v>
      </c>
      <c r="Q24" s="37">
        <v>0</v>
      </c>
      <c r="R24" s="39">
        <v>0</v>
      </c>
      <c r="S24" s="40" t="e">
        <v>#N/A</v>
      </c>
    </row>
    <row r="25" spans="1:19" ht="15.6" thickTop="1" thickBot="1" x14ac:dyDescent="0.3">
      <c r="A25" s="46" t="s">
        <v>58</v>
      </c>
      <c r="B25" s="34">
        <v>5497</v>
      </c>
      <c r="C25" s="35">
        <v>12688304.800000001</v>
      </c>
      <c r="D25" s="36">
        <v>2.35613314702579E-2</v>
      </c>
      <c r="E25" s="34">
        <v>2758</v>
      </c>
      <c r="F25" s="34">
        <v>7398</v>
      </c>
      <c r="G25" s="34">
        <v>5791286.9800000014</v>
      </c>
      <c r="H25" s="36">
        <v>0.51368970013037807</v>
      </c>
      <c r="I25" s="35">
        <v>48127539.169999912</v>
      </c>
      <c r="J25" s="35">
        <v>442419.56072503916</v>
      </c>
      <c r="K25" s="34">
        <v>969419</v>
      </c>
      <c r="L25" s="36">
        <v>2.3286679536679501E-2</v>
      </c>
      <c r="M25" s="34">
        <v>1160985.7209999999</v>
      </c>
      <c r="N25" s="34">
        <v>233306</v>
      </c>
      <c r="O25" s="35">
        <v>4.9882499631535104</v>
      </c>
      <c r="P25" s="36">
        <v>2.3512327751344E-2</v>
      </c>
      <c r="Q25" s="34">
        <v>0.57919341399623647</v>
      </c>
      <c r="R25" s="36">
        <v>2.2564821466446866E-4</v>
      </c>
      <c r="S25" s="40" t="e">
        <v>#N/A</v>
      </c>
    </row>
    <row r="26" spans="1:19" ht="14.4" thickTop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30" zoomScaleNormal="130" workbookViewId="0">
      <selection activeCell="D2" sqref="D2:D30"/>
    </sheetView>
  </sheetViews>
  <sheetFormatPr defaultColWidth="12.59765625" defaultRowHeight="15" customHeight="1" x14ac:dyDescent="0.25"/>
  <cols>
    <col min="1" max="1" width="19.59765625" bestFit="1" customWidth="1"/>
    <col min="2" max="4" width="12.09765625" bestFit="1" customWidth="1"/>
    <col min="5" max="17" width="7.59765625" customWidth="1"/>
  </cols>
  <sheetData>
    <row r="1" spans="1:4" ht="13.8" x14ac:dyDescent="0.25">
      <c r="A1" s="1" t="s">
        <v>0</v>
      </c>
      <c r="B1" s="2">
        <v>44672</v>
      </c>
      <c r="C1" s="2">
        <v>44702</v>
      </c>
      <c r="D1" s="2">
        <v>44733</v>
      </c>
    </row>
    <row r="2" spans="1:4" ht="13.8" x14ac:dyDescent="0.25">
      <c r="A2" s="3" t="s">
        <v>2</v>
      </c>
      <c r="B2" s="4">
        <v>185</v>
      </c>
      <c r="C2" s="4">
        <v>183</v>
      </c>
      <c r="D2" s="4">
        <v>185</v>
      </c>
    </row>
    <row r="3" spans="1:4" ht="13.8" x14ac:dyDescent="0.25">
      <c r="A3" s="3" t="s">
        <v>3</v>
      </c>
      <c r="B3" s="4">
        <v>24432</v>
      </c>
      <c r="C3" s="4">
        <v>20993</v>
      </c>
      <c r="D3" s="4">
        <v>16404</v>
      </c>
    </row>
    <row r="4" spans="1:4" ht="13.8" x14ac:dyDescent="0.25">
      <c r="A4" s="3" t="s">
        <v>4</v>
      </c>
      <c r="B4" s="4">
        <v>189020086.48000002</v>
      </c>
      <c r="C4" s="4">
        <v>164264382.27999997</v>
      </c>
      <c r="D4" s="4">
        <v>127224640.23000002</v>
      </c>
    </row>
    <row r="5" spans="1:4" ht="13.8" x14ac:dyDescent="0.25">
      <c r="A5" s="3" t="s">
        <v>5</v>
      </c>
      <c r="B5" s="4">
        <v>30475</v>
      </c>
      <c r="C5" s="4">
        <v>26294</v>
      </c>
      <c r="D5" s="4">
        <v>20332</v>
      </c>
    </row>
    <row r="6" spans="1:4" ht="13.8" x14ac:dyDescent="0.25">
      <c r="A6" s="3" t="s">
        <v>6</v>
      </c>
      <c r="B6" s="4">
        <f t="shared" ref="B6" si="0">B4/B5</f>
        <v>6202.463871369976</v>
      </c>
      <c r="C6" s="4">
        <f>C4/C5</f>
        <v>6247.2192241576013</v>
      </c>
      <c r="D6" s="4">
        <f>D4/D5</f>
        <v>6257.3598381861111</v>
      </c>
    </row>
    <row r="7" spans="1:4" ht="13.8" x14ac:dyDescent="0.25">
      <c r="A7" s="3" t="s">
        <v>7</v>
      </c>
      <c r="B7" s="4">
        <v>181870645.03999999</v>
      </c>
      <c r="C7" s="4">
        <v>156876397.72</v>
      </c>
      <c r="D7" s="4">
        <v>122673075.16000003</v>
      </c>
    </row>
    <row r="8" spans="1:4" ht="14.4" x14ac:dyDescent="0.25">
      <c r="A8" s="6" t="s">
        <v>8</v>
      </c>
      <c r="B8" s="5">
        <f t="shared" ref="B8" si="1">B7/B4</f>
        <v>0.96217628732935478</v>
      </c>
      <c r="C8" s="5">
        <f>C7/C4</f>
        <v>0.95502381917824009</v>
      </c>
      <c r="D8" s="5">
        <f>D7/D4</f>
        <v>0.96422418596137072</v>
      </c>
    </row>
    <row r="9" spans="1:4" ht="13.8" x14ac:dyDescent="0.25">
      <c r="A9" s="3" t="s">
        <v>9</v>
      </c>
      <c r="B9" s="4">
        <v>29399</v>
      </c>
      <c r="C9" s="4">
        <v>25290</v>
      </c>
      <c r="D9" s="4">
        <v>19686</v>
      </c>
    </row>
    <row r="10" spans="1:4" ht="13.8" x14ac:dyDescent="0.25">
      <c r="A10" s="3" t="s">
        <v>10</v>
      </c>
      <c r="B10" s="7">
        <f t="shared" ref="B10" si="2">B7/B9</f>
        <v>6186.2867798224424</v>
      </c>
      <c r="C10" s="7">
        <f>C7/C9</f>
        <v>6203.0999493871095</v>
      </c>
      <c r="D10" s="7">
        <f>D7/D9</f>
        <v>6231.4881215076721</v>
      </c>
    </row>
    <row r="11" spans="1:4" ht="13.8" x14ac:dyDescent="0.25">
      <c r="A11" s="3" t="s">
        <v>11</v>
      </c>
      <c r="B11" s="4">
        <v>11654</v>
      </c>
      <c r="C11" s="4">
        <v>10230</v>
      </c>
      <c r="D11" s="4">
        <v>8659</v>
      </c>
    </row>
    <row r="12" spans="1:4" ht="13.8" x14ac:dyDescent="0.25">
      <c r="A12" s="3" t="s">
        <v>12</v>
      </c>
      <c r="B12" s="10">
        <f t="shared" ref="B12" si="3">B3-B20</f>
        <v>10913</v>
      </c>
      <c r="C12" s="10">
        <f>C3-C20</f>
        <v>9580</v>
      </c>
      <c r="D12" s="10">
        <f>D3-D20</f>
        <v>8262</v>
      </c>
    </row>
    <row r="13" spans="1:4" ht="13.8" x14ac:dyDescent="0.25">
      <c r="A13" s="3" t="s">
        <v>13</v>
      </c>
      <c r="B13" s="10">
        <f t="shared" ref="B13" si="4">(B11-B12)*800*2</f>
        <v>1185600</v>
      </c>
      <c r="C13" s="10">
        <f>(C11-C12)*800*2</f>
        <v>1040000</v>
      </c>
      <c r="D13" s="10">
        <f>(D11-D12)*800*2</f>
        <v>635200</v>
      </c>
    </row>
    <row r="14" spans="1:4" ht="13.8" x14ac:dyDescent="0.25">
      <c r="A14" s="3" t="s">
        <v>14</v>
      </c>
      <c r="B14" s="4">
        <v>94335081.25</v>
      </c>
      <c r="C14" s="4">
        <v>83112301.99999997</v>
      </c>
      <c r="D14" s="4">
        <v>69418815.88000001</v>
      </c>
    </row>
    <row r="15" spans="1:4" ht="13.8" x14ac:dyDescent="0.25">
      <c r="A15" s="3" t="s">
        <v>15</v>
      </c>
      <c r="B15" s="4">
        <f t="shared" ref="B15" si="5">B14-B13</f>
        <v>93149481.25</v>
      </c>
      <c r="C15" s="4">
        <f>C14-C13</f>
        <v>82072301.99999997</v>
      </c>
      <c r="D15" s="4">
        <f>D14-D13</f>
        <v>68783615.88000001</v>
      </c>
    </row>
    <row r="16" spans="1:4" ht="13.8" x14ac:dyDescent="0.25">
      <c r="A16" s="3" t="s">
        <v>16</v>
      </c>
      <c r="B16" s="7">
        <f t="shared" ref="B16" si="6">B15/B12</f>
        <v>8535.6438422065421</v>
      </c>
      <c r="C16" s="7">
        <f>C15/C12</f>
        <v>8567.0461377870524</v>
      </c>
      <c r="D16" s="7">
        <f>D15/D12</f>
        <v>8325.298460421207</v>
      </c>
    </row>
    <row r="17" spans="1:4" ht="13.8" x14ac:dyDescent="0.25">
      <c r="A17" s="3" t="s">
        <v>17</v>
      </c>
      <c r="B17" s="4">
        <v>14662</v>
      </c>
      <c r="C17" s="4">
        <v>12919</v>
      </c>
      <c r="D17" s="4">
        <v>10855</v>
      </c>
    </row>
    <row r="18" spans="1:4" ht="13.8" x14ac:dyDescent="0.25">
      <c r="A18" s="3" t="s">
        <v>18</v>
      </c>
      <c r="B18" s="4">
        <f t="shared" ref="B18" si="7">B14/B17</f>
        <v>6433.9845348519984</v>
      </c>
      <c r="C18" s="4">
        <f>C14/C17</f>
        <v>6433.3386485022038</v>
      </c>
      <c r="D18" s="4">
        <f>D14/D17</f>
        <v>6395.1004956241377</v>
      </c>
    </row>
    <row r="19" spans="1:4" ht="13.8" x14ac:dyDescent="0.25">
      <c r="A19" s="3" t="s">
        <v>19</v>
      </c>
      <c r="B19" s="4">
        <v>13814</v>
      </c>
      <c r="C19" s="4">
        <v>11667</v>
      </c>
      <c r="D19" s="4">
        <v>8342</v>
      </c>
    </row>
    <row r="20" spans="1:4" ht="13.8" x14ac:dyDescent="0.25">
      <c r="A20" s="3" t="s">
        <v>20</v>
      </c>
      <c r="B20" s="4">
        <v>13519</v>
      </c>
      <c r="C20" s="4">
        <v>11413</v>
      </c>
      <c r="D20" s="4">
        <v>8142</v>
      </c>
    </row>
    <row r="21" spans="1:4" ht="15.75" customHeight="1" x14ac:dyDescent="0.25">
      <c r="A21" s="3" t="s">
        <v>21</v>
      </c>
      <c r="B21" s="4">
        <v>87535563.790000021</v>
      </c>
      <c r="C21" s="4">
        <v>73764095.720000014</v>
      </c>
      <c r="D21" s="4">
        <v>53254259.280000009</v>
      </c>
    </row>
    <row r="22" spans="1:4" ht="15.75" customHeight="1" x14ac:dyDescent="0.25">
      <c r="A22" s="3" t="s">
        <v>22</v>
      </c>
      <c r="B22" s="7">
        <f t="shared" ref="B22" si="8">B21/B20</f>
        <v>6475.0028692950682</v>
      </c>
      <c r="C22" s="7">
        <f>C21/C20</f>
        <v>6463.164437045476</v>
      </c>
      <c r="D22" s="7">
        <f>D21/D20</f>
        <v>6540.6852468680927</v>
      </c>
    </row>
    <row r="23" spans="1:4" ht="15.75" customHeight="1" x14ac:dyDescent="0.25">
      <c r="A23" s="3" t="s">
        <v>23</v>
      </c>
      <c r="B23" s="5">
        <f t="shared" ref="B23" si="9">B12/B3</f>
        <v>0.4466683038637852</v>
      </c>
      <c r="C23" s="5">
        <f>C12/C3</f>
        <v>0.45634259038727193</v>
      </c>
      <c r="D23" s="5">
        <f>D12/D3</f>
        <v>0.50365764447695682</v>
      </c>
    </row>
    <row r="24" spans="1:4" ht="15.75" customHeight="1" x14ac:dyDescent="0.25">
      <c r="A24" s="3" t="s">
        <v>24</v>
      </c>
      <c r="B24" s="5">
        <f t="shared" ref="B24" si="10">B15/B7</f>
        <v>0.5121743601311417</v>
      </c>
      <c r="C24" s="5">
        <f>C15/C7</f>
        <v>0.52316539130689554</v>
      </c>
      <c r="D24" s="5">
        <f>D15/D7</f>
        <v>0.56070670593597594</v>
      </c>
    </row>
    <row r="25" spans="1:4" ht="15.75" customHeight="1" x14ac:dyDescent="0.25">
      <c r="A25" s="3" t="s">
        <v>25</v>
      </c>
      <c r="B25" s="4">
        <v>13177517.289000001</v>
      </c>
      <c r="C25" s="4">
        <v>11116994.699999999</v>
      </c>
      <c r="D25" s="4">
        <v>8368891.0570000019</v>
      </c>
    </row>
    <row r="26" spans="1:4" ht="15.75" customHeight="1" x14ac:dyDescent="0.25">
      <c r="A26" s="3" t="s">
        <v>26</v>
      </c>
      <c r="B26" s="4">
        <v>2529177.5150000001</v>
      </c>
      <c r="C26" s="4">
        <v>2289526.2579999994</v>
      </c>
      <c r="D26" s="4">
        <v>1780918.5029999998</v>
      </c>
    </row>
    <row r="27" spans="1:4" ht="15.75" customHeight="1" x14ac:dyDescent="0.25">
      <c r="A27" s="3" t="s">
        <v>27</v>
      </c>
      <c r="B27" s="5">
        <f t="shared" ref="B27" si="11">B26/B25</f>
        <v>0.19193126136979111</v>
      </c>
      <c r="C27" s="5">
        <f>C26/C25</f>
        <v>0.20594830885365084</v>
      </c>
      <c r="D27" s="5">
        <f>D26/D25</f>
        <v>0.21280220890321949</v>
      </c>
    </row>
    <row r="28" spans="1:4" ht="15.75" customHeight="1" x14ac:dyDescent="0.25">
      <c r="A28" s="3" t="s">
        <v>28</v>
      </c>
      <c r="B28" s="4">
        <v>85187</v>
      </c>
      <c r="C28" s="4">
        <v>6411</v>
      </c>
      <c r="D28" s="4">
        <v>6341</v>
      </c>
    </row>
    <row r="29" spans="1:4" ht="15.75" customHeight="1" x14ac:dyDescent="0.25">
      <c r="A29" s="3" t="s">
        <v>29</v>
      </c>
      <c r="B29" s="4">
        <v>1617</v>
      </c>
      <c r="C29" s="4">
        <v>1367</v>
      </c>
      <c r="D29" s="4">
        <v>969</v>
      </c>
    </row>
    <row r="30" spans="1:4" ht="15.75" customHeight="1" x14ac:dyDescent="0.25">
      <c r="A30" s="3" t="s">
        <v>30</v>
      </c>
      <c r="B30" s="15">
        <f t="shared" ref="B30" si="12">B29/B28</f>
        <v>1.8981769518823296E-2</v>
      </c>
      <c r="C30" s="15">
        <f>C29/C28</f>
        <v>0.21322726563718608</v>
      </c>
      <c r="D30" s="15">
        <f>D29/D28</f>
        <v>0.15281501340482573</v>
      </c>
    </row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30" zoomScaleNormal="130" workbookViewId="0">
      <selection activeCell="G22" sqref="G22"/>
    </sheetView>
  </sheetViews>
  <sheetFormatPr defaultColWidth="12.59765625" defaultRowHeight="15" customHeight="1" x14ac:dyDescent="0.25"/>
  <cols>
    <col min="1" max="1" width="19.69921875" customWidth="1"/>
    <col min="2" max="5" width="9.8984375" customWidth="1"/>
    <col min="6" max="6" width="12.5" customWidth="1"/>
    <col min="7" max="7" width="9.59765625" customWidth="1"/>
    <col min="8" max="8" width="6.69921875" customWidth="1"/>
    <col min="9" max="9" width="5" customWidth="1"/>
    <col min="10" max="10" width="4.59765625" customWidth="1"/>
    <col min="11" max="11" width="6.59765625" customWidth="1"/>
    <col min="12" max="26" width="7.59765625" customWidth="1"/>
  </cols>
  <sheetData>
    <row r="1" spans="1:11" ht="13.8" x14ac:dyDescent="0.25">
      <c r="A1" s="1" t="s">
        <v>0</v>
      </c>
      <c r="B1" s="16" t="s">
        <v>31</v>
      </c>
      <c r="C1" s="1" t="s">
        <v>32</v>
      </c>
      <c r="D1" s="1" t="s">
        <v>33</v>
      </c>
      <c r="E1" s="1" t="s">
        <v>34</v>
      </c>
      <c r="G1" s="1" t="s">
        <v>0</v>
      </c>
      <c r="H1" s="16" t="s">
        <v>31</v>
      </c>
      <c r="I1" s="1" t="s">
        <v>32</v>
      </c>
      <c r="J1" s="1" t="s">
        <v>33</v>
      </c>
      <c r="K1" s="1" t="s">
        <v>34</v>
      </c>
    </row>
    <row r="2" spans="1:11" ht="14.4" x14ac:dyDescent="0.3">
      <c r="A2" s="3" t="s">
        <v>2</v>
      </c>
      <c r="B2" s="4">
        <v>22</v>
      </c>
      <c r="C2" s="4">
        <v>11</v>
      </c>
      <c r="D2" s="4">
        <v>112</v>
      </c>
      <c r="E2" s="4">
        <v>30</v>
      </c>
      <c r="G2" s="3" t="s">
        <v>2</v>
      </c>
      <c r="H2" s="14">
        <f t="shared" ref="H2:K2" si="0">B2/SUM($B$2:$E$2)</f>
        <v>0.12571428571428572</v>
      </c>
      <c r="I2" s="14">
        <f t="shared" si="0"/>
        <v>6.2857142857142861E-2</v>
      </c>
      <c r="J2" s="14">
        <f t="shared" si="0"/>
        <v>0.64</v>
      </c>
      <c r="K2" s="14">
        <f t="shared" si="0"/>
        <v>0.17142857142857143</v>
      </c>
    </row>
    <row r="3" spans="1:11" ht="14.4" x14ac:dyDescent="0.3">
      <c r="A3" s="3" t="s">
        <v>3</v>
      </c>
      <c r="B3" s="4">
        <v>5312</v>
      </c>
      <c r="C3" s="4">
        <v>2583</v>
      </c>
      <c r="D3" s="4">
        <v>32662</v>
      </c>
      <c r="E3" s="4">
        <v>5713</v>
      </c>
      <c r="G3" s="3" t="s">
        <v>4</v>
      </c>
      <c r="H3" s="14">
        <f t="shared" ref="H3:K3" si="1">B4/SUM($B4:$E4)</f>
        <v>0.11322916974560751</v>
      </c>
      <c r="I3" s="14">
        <f t="shared" si="1"/>
        <v>6.0697176121344253E-2</v>
      </c>
      <c r="J3" s="14">
        <f t="shared" si="1"/>
        <v>0.70682363990932051</v>
      </c>
      <c r="K3" s="14">
        <f t="shared" si="1"/>
        <v>0.11925001422372777</v>
      </c>
    </row>
    <row r="4" spans="1:11" ht="14.4" x14ac:dyDescent="0.3">
      <c r="A4" s="3" t="s">
        <v>4</v>
      </c>
      <c r="B4" s="4">
        <v>40457037.700000003</v>
      </c>
      <c r="C4" s="4">
        <v>21687237.91</v>
      </c>
      <c r="D4" s="4">
        <v>252549680.53999999</v>
      </c>
      <c r="E4" s="4">
        <v>42608299.010000005</v>
      </c>
      <c r="G4" s="3" t="s">
        <v>7</v>
      </c>
      <c r="H4" s="14">
        <f t="shared" ref="H4:K4" si="2">B8/SUM($B8:$E8)</f>
        <v>0.2595894502343713</v>
      </c>
      <c r="I4" s="14">
        <f t="shared" si="2"/>
        <v>0.2607409306263726</v>
      </c>
      <c r="J4" s="14">
        <f t="shared" si="2"/>
        <v>0.25639120623292072</v>
      </c>
      <c r="K4" s="14">
        <f t="shared" si="2"/>
        <v>0.22327841290633543</v>
      </c>
    </row>
    <row r="5" spans="1:11" ht="14.4" x14ac:dyDescent="0.3">
      <c r="A5" s="3" t="s">
        <v>5</v>
      </c>
      <c r="B5" s="4">
        <v>7266</v>
      </c>
      <c r="C5" s="4">
        <v>3651</v>
      </c>
      <c r="D5" s="4">
        <v>39205</v>
      </c>
      <c r="E5" s="4">
        <v>7959</v>
      </c>
      <c r="G5" s="3" t="s">
        <v>14</v>
      </c>
      <c r="H5" s="14">
        <f t="shared" ref="H5:K5" si="3">B14/SUM($B14:$E14)</f>
        <v>0.11472756907533288</v>
      </c>
      <c r="I5" s="14">
        <f t="shared" si="3"/>
        <v>5.4778677885820755E-2</v>
      </c>
      <c r="J5" s="14">
        <f t="shared" si="3"/>
        <v>0.73029461067733592</v>
      </c>
      <c r="K5" s="14">
        <f t="shared" si="3"/>
        <v>0.10019914236151034</v>
      </c>
    </row>
    <row r="6" spans="1:11" ht="14.4" x14ac:dyDescent="0.3">
      <c r="A6" s="3" t="s">
        <v>6</v>
      </c>
      <c r="B6" s="4">
        <f t="shared" ref="B6:E6" si="4">B4/B5</f>
        <v>5567.9930773465458</v>
      </c>
      <c r="C6" s="4">
        <f t="shared" si="4"/>
        <v>5940.081596822788</v>
      </c>
      <c r="D6" s="4">
        <f t="shared" si="4"/>
        <v>6441.7722367045017</v>
      </c>
      <c r="E6" s="4">
        <f t="shared" si="4"/>
        <v>5353.4739301419786</v>
      </c>
      <c r="G6" s="3" t="s">
        <v>21</v>
      </c>
      <c r="H6" s="14">
        <f t="shared" ref="H6:K6" si="5">B21/SUM($B21:$E21)</f>
        <v>0.11794754310114079</v>
      </c>
      <c r="I6" s="14">
        <f t="shared" si="5"/>
        <v>7.2382448542507152E-2</v>
      </c>
      <c r="J6" s="14">
        <f t="shared" si="5"/>
        <v>0.69809624028695483</v>
      </c>
      <c r="K6" s="14">
        <f t="shared" si="5"/>
        <v>0.11157376806939731</v>
      </c>
    </row>
    <row r="7" spans="1:11" ht="14.4" x14ac:dyDescent="0.3">
      <c r="A7" s="3" t="s">
        <v>7</v>
      </c>
      <c r="B7" s="4">
        <v>39682084.609999999</v>
      </c>
      <c r="C7" s="4">
        <v>21366176.66</v>
      </c>
      <c r="D7" s="4">
        <v>244660190.18000001</v>
      </c>
      <c r="E7" s="4">
        <v>35946308.170000002</v>
      </c>
      <c r="F7" s="17"/>
    </row>
    <row r="8" spans="1:11" ht="14.4" x14ac:dyDescent="0.25">
      <c r="A8" s="6" t="s">
        <v>8</v>
      </c>
      <c r="B8" s="5">
        <f t="shared" ref="B8:E8" si="6">B7/B4</f>
        <v>0.98084503626423436</v>
      </c>
      <c r="C8" s="5">
        <f t="shared" si="6"/>
        <v>0.98519584414887806</v>
      </c>
      <c r="D8" s="5">
        <f t="shared" si="6"/>
        <v>0.96876064011195451</v>
      </c>
      <c r="E8" s="5">
        <f t="shared" si="6"/>
        <v>0.84364569826088431</v>
      </c>
    </row>
    <row r="9" spans="1:11" ht="13.8" x14ac:dyDescent="0.25">
      <c r="A9" s="3" t="s">
        <v>9</v>
      </c>
      <c r="B9" s="4">
        <v>7101</v>
      </c>
      <c r="C9" s="4">
        <v>3605</v>
      </c>
      <c r="D9" s="4">
        <v>38161</v>
      </c>
      <c r="E9" s="4">
        <v>6948</v>
      </c>
    </row>
    <row r="10" spans="1:11" ht="13.8" x14ac:dyDescent="0.25">
      <c r="A10" s="3" t="s">
        <v>10</v>
      </c>
      <c r="B10" s="7">
        <f t="shared" ref="B10:E10" si="7">B7/B9</f>
        <v>5588.2389255034504</v>
      </c>
      <c r="C10" s="7">
        <f t="shared" si="7"/>
        <v>5926.8173814147021</v>
      </c>
      <c r="D10" s="7">
        <f t="shared" si="7"/>
        <v>6411.2625502476349</v>
      </c>
      <c r="E10" s="7">
        <f t="shared" si="7"/>
        <v>5173.6194833045483</v>
      </c>
      <c r="G10" s="1" t="s">
        <v>0</v>
      </c>
      <c r="H10" s="16" t="s">
        <v>31</v>
      </c>
      <c r="I10" s="1" t="s">
        <v>32</v>
      </c>
      <c r="J10" s="1" t="s">
        <v>33</v>
      </c>
      <c r="K10" s="1" t="s">
        <v>34</v>
      </c>
    </row>
    <row r="11" spans="1:11" ht="14.4" x14ac:dyDescent="0.3">
      <c r="A11" s="3" t="s">
        <v>11</v>
      </c>
      <c r="B11" s="4">
        <v>2745</v>
      </c>
      <c r="C11" s="4">
        <v>1243</v>
      </c>
      <c r="D11" s="4">
        <v>17230</v>
      </c>
      <c r="E11" s="4">
        <v>2805</v>
      </c>
      <c r="F11" s="14"/>
      <c r="G11" s="3" t="s">
        <v>6</v>
      </c>
      <c r="H11" s="4">
        <f>B6</f>
        <v>5567.9930773465458</v>
      </c>
      <c r="I11" s="4">
        <f t="shared" ref="I11:K11" si="8">C6</f>
        <v>5940.081596822788</v>
      </c>
      <c r="J11" s="4">
        <f t="shared" si="8"/>
        <v>6441.7722367045017</v>
      </c>
      <c r="K11" s="4">
        <f t="shared" si="8"/>
        <v>5353.4739301419786</v>
      </c>
    </row>
    <row r="12" spans="1:11" ht="13.8" x14ac:dyDescent="0.25">
      <c r="A12" s="3" t="s">
        <v>12</v>
      </c>
      <c r="B12" s="10">
        <f t="shared" ref="B12:E12" si="9">B3-B20</f>
        <v>2537</v>
      </c>
      <c r="C12" s="10">
        <f t="shared" si="9"/>
        <v>1108</v>
      </c>
      <c r="D12" s="10">
        <f t="shared" si="9"/>
        <v>16617</v>
      </c>
      <c r="E12" s="10">
        <f t="shared" si="9"/>
        <v>2716</v>
      </c>
      <c r="G12" s="3" t="s">
        <v>10</v>
      </c>
      <c r="H12" s="4">
        <f>B10</f>
        <v>5588.2389255034504</v>
      </c>
      <c r="I12" s="4">
        <f t="shared" ref="I12:K12" si="10">C10</f>
        <v>5926.8173814147021</v>
      </c>
      <c r="J12" s="4">
        <f t="shared" si="10"/>
        <v>6411.2625502476349</v>
      </c>
      <c r="K12" s="4">
        <f t="shared" si="10"/>
        <v>5173.6194833045483</v>
      </c>
    </row>
    <row r="13" spans="1:11" ht="13.8" x14ac:dyDescent="0.25">
      <c r="A13" s="3" t="s">
        <v>13</v>
      </c>
      <c r="B13" s="10">
        <f t="shared" ref="B13:E13" si="11">(B11-B12)*800*2</f>
        <v>332800</v>
      </c>
      <c r="C13" s="10">
        <f t="shared" si="11"/>
        <v>216000</v>
      </c>
      <c r="D13" s="10">
        <f t="shared" si="11"/>
        <v>980800</v>
      </c>
      <c r="E13" s="10">
        <f t="shared" si="11"/>
        <v>142400</v>
      </c>
      <c r="G13" s="3" t="s">
        <v>18</v>
      </c>
      <c r="H13" s="4">
        <f>B18</f>
        <v>5525.9669977312833</v>
      </c>
      <c r="I13" s="4">
        <f t="shared" ref="I13:K13" si="12">C18</f>
        <v>5716.4432659748772</v>
      </c>
      <c r="J13" s="4">
        <f t="shared" si="12"/>
        <v>6626.4918805204679</v>
      </c>
      <c r="K13" s="4">
        <f t="shared" si="12"/>
        <v>5324.1099666295868</v>
      </c>
    </row>
    <row r="14" spans="1:11" ht="13.8" x14ac:dyDescent="0.25">
      <c r="A14" s="3" t="s">
        <v>14</v>
      </c>
      <c r="B14" s="4">
        <v>21921511.080000002</v>
      </c>
      <c r="C14" s="4">
        <v>10466807.620000001</v>
      </c>
      <c r="D14" s="4">
        <v>139540666.02000001</v>
      </c>
      <c r="E14" s="4">
        <v>19145499.439999994</v>
      </c>
      <c r="G14" s="3" t="s">
        <v>22</v>
      </c>
      <c r="H14" s="4">
        <f>B22</f>
        <v>6400.2066774774767</v>
      </c>
      <c r="I14" s="4">
        <f t="shared" ref="I14:K14" si="13">C22</f>
        <v>7389.4027389830499</v>
      </c>
      <c r="J14" s="4">
        <f t="shared" si="13"/>
        <v>6551.5440423808022</v>
      </c>
      <c r="K14" s="4">
        <f t="shared" si="13"/>
        <v>5605.875452118783</v>
      </c>
    </row>
    <row r="15" spans="1:11" ht="13.8" x14ac:dyDescent="0.25">
      <c r="A15" s="3" t="s">
        <v>15</v>
      </c>
      <c r="B15" s="4">
        <f t="shared" ref="B15:E15" si="14">B14-B13</f>
        <v>21588711.080000002</v>
      </c>
      <c r="C15" s="4">
        <f t="shared" si="14"/>
        <v>10250807.620000001</v>
      </c>
      <c r="D15" s="4">
        <f t="shared" si="14"/>
        <v>138559866.02000001</v>
      </c>
      <c r="E15" s="4">
        <f t="shared" si="14"/>
        <v>19003099.439999994</v>
      </c>
    </row>
    <row r="16" spans="1:11" ht="13.8" x14ac:dyDescent="0.25">
      <c r="A16" s="3" t="s">
        <v>16</v>
      </c>
      <c r="B16" s="7">
        <f t="shared" ref="B16:E16" si="15">B15/B12</f>
        <v>8509.5431927473401</v>
      </c>
      <c r="C16" s="7">
        <f t="shared" si="15"/>
        <v>9251.6314259927804</v>
      </c>
      <c r="D16" s="7">
        <f t="shared" si="15"/>
        <v>8338.4405139315168</v>
      </c>
      <c r="E16" s="7">
        <f t="shared" si="15"/>
        <v>6996.7229160530169</v>
      </c>
    </row>
    <row r="17" spans="1:6" ht="13.8" x14ac:dyDescent="0.25">
      <c r="A17" s="3" t="s">
        <v>17</v>
      </c>
      <c r="B17" s="4">
        <v>3967</v>
      </c>
      <c r="C17" s="4">
        <v>1831</v>
      </c>
      <c r="D17" s="4">
        <v>21058</v>
      </c>
      <c r="E17" s="4">
        <v>3596</v>
      </c>
    </row>
    <row r="18" spans="1:6" ht="13.8" x14ac:dyDescent="0.25">
      <c r="A18" s="3" t="s">
        <v>18</v>
      </c>
      <c r="B18" s="4">
        <f t="shared" ref="B18:E18" si="16">B14/B17</f>
        <v>5525.9669977312833</v>
      </c>
      <c r="C18" s="4">
        <f t="shared" si="16"/>
        <v>5716.4432659748772</v>
      </c>
      <c r="D18" s="4">
        <f t="shared" si="16"/>
        <v>6626.4918805204679</v>
      </c>
      <c r="E18" s="4">
        <f t="shared" si="16"/>
        <v>5324.1099666295868</v>
      </c>
    </row>
    <row r="19" spans="1:6" ht="13.8" x14ac:dyDescent="0.25">
      <c r="A19" s="3" t="s">
        <v>19</v>
      </c>
      <c r="B19" s="4">
        <v>2794</v>
      </c>
      <c r="C19" s="4">
        <v>1501</v>
      </c>
      <c r="D19" s="4">
        <v>16154</v>
      </c>
      <c r="E19" s="4">
        <v>3021</v>
      </c>
    </row>
    <row r="20" spans="1:6" ht="13.8" x14ac:dyDescent="0.25">
      <c r="A20" s="3" t="s">
        <v>20</v>
      </c>
      <c r="B20" s="4">
        <v>2775</v>
      </c>
      <c r="C20" s="4">
        <v>1475</v>
      </c>
      <c r="D20" s="4">
        <v>16045</v>
      </c>
      <c r="E20" s="4">
        <v>2997</v>
      </c>
    </row>
    <row r="21" spans="1:6" ht="15.75" customHeight="1" x14ac:dyDescent="0.25">
      <c r="A21" s="3" t="s">
        <v>21</v>
      </c>
      <c r="B21" s="4">
        <v>17760573.529999997</v>
      </c>
      <c r="C21" s="4">
        <v>10899369.039999999</v>
      </c>
      <c r="D21" s="4">
        <v>105119524.15999997</v>
      </c>
      <c r="E21" s="4">
        <v>16800808.729999993</v>
      </c>
    </row>
    <row r="22" spans="1:6" ht="15.75" customHeight="1" x14ac:dyDescent="0.25">
      <c r="A22" s="3" t="s">
        <v>22</v>
      </c>
      <c r="B22" s="7">
        <f t="shared" ref="B22:E22" si="17">B21/B20</f>
        <v>6400.2066774774767</v>
      </c>
      <c r="C22" s="7">
        <f t="shared" si="17"/>
        <v>7389.4027389830499</v>
      </c>
      <c r="D22" s="7">
        <f t="shared" si="17"/>
        <v>6551.5440423808022</v>
      </c>
      <c r="E22" s="7">
        <f t="shared" si="17"/>
        <v>5605.875452118783</v>
      </c>
    </row>
    <row r="23" spans="1:6" ht="15.75" customHeight="1" x14ac:dyDescent="0.25">
      <c r="A23" s="3" t="s">
        <v>23</v>
      </c>
      <c r="B23" s="5">
        <f t="shared" ref="B23:E23" si="18">B12/B3</f>
        <v>0.47759789156626509</v>
      </c>
      <c r="C23" s="5">
        <f t="shared" si="18"/>
        <v>0.42895857530003872</v>
      </c>
      <c r="D23" s="5">
        <f t="shared" si="18"/>
        <v>0.5087563529483804</v>
      </c>
      <c r="E23" s="5">
        <f t="shared" si="18"/>
        <v>0.47540696656747766</v>
      </c>
    </row>
    <row r="24" spans="1:6" ht="15.75" customHeight="1" x14ac:dyDescent="0.25">
      <c r="A24" s="3" t="s">
        <v>24</v>
      </c>
      <c r="B24" s="5">
        <f t="shared" ref="B24:E24" si="19">B15/B7</f>
        <v>0.5440417581933078</v>
      </c>
      <c r="C24" s="5">
        <f t="shared" si="19"/>
        <v>0.47976798952480443</v>
      </c>
      <c r="D24" s="5">
        <f t="shared" si="19"/>
        <v>0.56633596956684917</v>
      </c>
      <c r="E24" s="5">
        <f t="shared" si="19"/>
        <v>0.52865232641218951</v>
      </c>
    </row>
    <row r="25" spans="1:6" ht="15.75" customHeight="1" x14ac:dyDescent="0.25">
      <c r="A25" s="3" t="s">
        <v>25</v>
      </c>
      <c r="B25" s="4">
        <v>2737491.0150000001</v>
      </c>
      <c r="C25" s="4">
        <v>1518124.0010000002</v>
      </c>
      <c r="D25" s="4">
        <v>16820277.065000001</v>
      </c>
      <c r="E25" s="4">
        <v>2623043.0029999996</v>
      </c>
    </row>
    <row r="26" spans="1:6" ht="15.75" customHeight="1" x14ac:dyDescent="0.25">
      <c r="A26" s="3" t="s">
        <v>26</v>
      </c>
      <c r="B26" s="4">
        <v>893068.15899999999</v>
      </c>
      <c r="C26" s="4">
        <v>402901.50800000003</v>
      </c>
      <c r="D26" s="4">
        <v>2497040.2560000001</v>
      </c>
      <c r="E26" s="4">
        <v>589862.09299999999</v>
      </c>
    </row>
    <row r="27" spans="1:6" ht="15.75" customHeight="1" x14ac:dyDescent="0.25">
      <c r="A27" s="3" t="s">
        <v>27</v>
      </c>
      <c r="B27" s="5">
        <f t="shared" ref="B27:E27" si="20">B26/B25</f>
        <v>0.32623601469610664</v>
      </c>
      <c r="C27" s="5">
        <f t="shared" si="20"/>
        <v>0.26539433388485106</v>
      </c>
      <c r="D27" s="5">
        <f t="shared" si="20"/>
        <v>0.14845416911686288</v>
      </c>
      <c r="E27" s="5">
        <f t="shared" si="20"/>
        <v>0.22487701967728665</v>
      </c>
    </row>
    <row r="28" spans="1:6" ht="15.75" customHeight="1" x14ac:dyDescent="0.3">
      <c r="A28" s="3" t="s">
        <v>28</v>
      </c>
      <c r="B28" s="4">
        <v>1110</v>
      </c>
      <c r="C28" s="4">
        <v>611</v>
      </c>
      <c r="D28" s="4">
        <v>7633</v>
      </c>
      <c r="E28" s="4">
        <v>1349</v>
      </c>
      <c r="F28" s="18" t="s">
        <v>35</v>
      </c>
    </row>
    <row r="29" spans="1:6" ht="15.75" customHeight="1" x14ac:dyDescent="0.25">
      <c r="A29" s="3" t="s">
        <v>29</v>
      </c>
      <c r="B29" s="4">
        <v>990</v>
      </c>
      <c r="C29" s="4">
        <v>473</v>
      </c>
      <c r="D29" s="4">
        <v>3171</v>
      </c>
      <c r="E29" s="4">
        <v>748</v>
      </c>
    </row>
    <row r="30" spans="1:6" ht="15.75" customHeight="1" x14ac:dyDescent="0.25">
      <c r="A30" s="3" t="s">
        <v>30</v>
      </c>
      <c r="B30" s="15">
        <f t="shared" ref="B30:E30" si="21">B29/B28</f>
        <v>0.89189189189189189</v>
      </c>
      <c r="C30" s="15">
        <f t="shared" si="21"/>
        <v>0.77414075286415707</v>
      </c>
      <c r="D30" s="15">
        <f t="shared" si="21"/>
        <v>0.41543298834010217</v>
      </c>
      <c r="E30" s="15">
        <f t="shared" si="21"/>
        <v>0.5544848035581913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115" zoomScaleNormal="115" workbookViewId="0">
      <selection activeCell="F15" sqref="F15"/>
    </sheetView>
  </sheetViews>
  <sheetFormatPr defaultColWidth="12.59765625" defaultRowHeight="15" customHeight="1" x14ac:dyDescent="0.25"/>
  <cols>
    <col min="1" max="1" width="19.69921875" customWidth="1"/>
    <col min="2" max="3" width="9" customWidth="1"/>
    <col min="4" max="4" width="9.8984375" customWidth="1"/>
    <col min="5" max="5" width="5.19921875" customWidth="1"/>
    <col min="6" max="6" width="9.69921875" customWidth="1"/>
    <col min="7" max="7" width="14.59765625" customWidth="1"/>
    <col min="8" max="8" width="4.69921875" customWidth="1"/>
    <col min="9" max="9" width="4.8984375" customWidth="1"/>
    <col min="10" max="10" width="4.69921875" customWidth="1"/>
    <col min="11" max="26" width="7.59765625" customWidth="1"/>
  </cols>
  <sheetData>
    <row r="1" spans="1:10" ht="13.8" x14ac:dyDescent="0.25">
      <c r="A1" s="1" t="s">
        <v>0</v>
      </c>
      <c r="B1" s="1" t="s">
        <v>36</v>
      </c>
      <c r="C1" s="1" t="s">
        <v>37</v>
      </c>
      <c r="D1" s="1" t="s">
        <v>38</v>
      </c>
      <c r="G1" s="1" t="s">
        <v>0</v>
      </c>
      <c r="H1" s="1" t="s">
        <v>38</v>
      </c>
      <c r="I1" s="1" t="s">
        <v>36</v>
      </c>
      <c r="J1" s="1" t="s">
        <v>37</v>
      </c>
    </row>
    <row r="2" spans="1:10" ht="14.4" x14ac:dyDescent="0.3">
      <c r="A2" s="3" t="s">
        <v>2</v>
      </c>
      <c r="B2" s="4">
        <v>10</v>
      </c>
      <c r="C2" s="4">
        <v>14</v>
      </c>
      <c r="D2" s="4">
        <v>161</v>
      </c>
      <c r="E2" s="11"/>
      <c r="G2" s="3" t="s">
        <v>2</v>
      </c>
      <c r="H2" s="5">
        <f t="shared" ref="H2:J2" si="0">B2/SUM($B$2:$D$2)</f>
        <v>5.4054054054054057E-2</v>
      </c>
      <c r="I2" s="5">
        <f t="shared" si="0"/>
        <v>7.567567567567568E-2</v>
      </c>
      <c r="J2" s="5">
        <f t="shared" si="0"/>
        <v>0.87027027027027026</v>
      </c>
    </row>
    <row r="3" spans="1:10" ht="13.8" x14ac:dyDescent="0.25">
      <c r="A3" s="3" t="s">
        <v>3</v>
      </c>
      <c r="B3" s="4">
        <v>836</v>
      </c>
      <c r="C3" s="4">
        <v>1206</v>
      </c>
      <c r="D3" s="4">
        <v>14362</v>
      </c>
      <c r="G3" s="3" t="s">
        <v>4</v>
      </c>
      <c r="H3" s="5">
        <f t="shared" ref="H3:J3" si="1">B4/SUM($B$4:$D$4)</f>
        <v>4.7968548379993321E-2</v>
      </c>
      <c r="I3" s="5">
        <f t="shared" si="1"/>
        <v>6.777828174173646E-2</v>
      </c>
      <c r="J3" s="5">
        <f t="shared" si="1"/>
        <v>0.8842531698782703</v>
      </c>
    </row>
    <row r="4" spans="1:10" ht="14.4" x14ac:dyDescent="0.3">
      <c r="A4" s="3" t="s">
        <v>4</v>
      </c>
      <c r="B4" s="4">
        <v>6102781.3100000005</v>
      </c>
      <c r="C4" s="4">
        <v>8623067.5099999998</v>
      </c>
      <c r="D4" s="4">
        <v>112498791.41000003</v>
      </c>
      <c r="E4" s="11"/>
      <c r="G4" s="3" t="s">
        <v>7</v>
      </c>
      <c r="H4" s="5">
        <f t="shared" ref="H4:J4" si="2">B7/SUM($B$7:$D$7)</f>
        <v>4.8692992918039427E-2</v>
      </c>
      <c r="I4" s="5">
        <f t="shared" si="2"/>
        <v>7.0014733541142918E-2</v>
      </c>
      <c r="J4" s="5">
        <f t="shared" si="2"/>
        <v>0.88129227354081774</v>
      </c>
    </row>
    <row r="5" spans="1:10" ht="13.8" x14ac:dyDescent="0.25">
      <c r="A5" s="3" t="s">
        <v>5</v>
      </c>
      <c r="B5" s="4">
        <v>964</v>
      </c>
      <c r="C5" s="4">
        <v>1404</v>
      </c>
      <c r="D5" s="4">
        <v>17964</v>
      </c>
      <c r="G5" s="3" t="s">
        <v>14</v>
      </c>
      <c r="H5" s="5">
        <f t="shared" ref="H5:J5" si="3">B14/SUM($B$14:$D$14)</f>
        <v>4.5725171479257441E-2</v>
      </c>
      <c r="I5" s="5">
        <f t="shared" si="3"/>
        <v>6.3643532146057114E-2</v>
      </c>
      <c r="J5" s="5">
        <f t="shared" si="3"/>
        <v>0.89063129637468552</v>
      </c>
    </row>
    <row r="6" spans="1:10" ht="13.8" x14ac:dyDescent="0.25">
      <c r="A6" s="3" t="s">
        <v>6</v>
      </c>
      <c r="B6" s="4">
        <f t="shared" ref="B6:D6" si="4">B4/B5</f>
        <v>6330.6860062240667</v>
      </c>
      <c r="C6" s="4">
        <f t="shared" si="4"/>
        <v>6141.7859757834758</v>
      </c>
      <c r="D6" s="4">
        <f t="shared" si="4"/>
        <v>6262.4577716544218</v>
      </c>
      <c r="G6" s="3" t="s">
        <v>21</v>
      </c>
      <c r="H6" s="5">
        <f t="shared" ref="H6:J6" si="5">B21/SUM($B$21:$D$21)</f>
        <v>5.2561653431000457E-2</v>
      </c>
      <c r="I6" s="5">
        <f t="shared" si="5"/>
        <v>7.8319820543751251E-2</v>
      </c>
      <c r="J6" s="5">
        <f t="shared" si="5"/>
        <v>0.86911852602524831</v>
      </c>
    </row>
    <row r="7" spans="1:10" ht="14.4" x14ac:dyDescent="0.3">
      <c r="A7" s="3" t="s">
        <v>7</v>
      </c>
      <c r="B7" s="4">
        <v>5973319.1799999997</v>
      </c>
      <c r="C7" s="4">
        <v>8588922.6699999999</v>
      </c>
      <c r="D7" s="4">
        <v>108110833.31000003</v>
      </c>
      <c r="G7" s="14"/>
    </row>
    <row r="8" spans="1:10" ht="14.4" x14ac:dyDescent="0.25">
      <c r="A8" s="6" t="s">
        <v>8</v>
      </c>
      <c r="B8" s="5">
        <f t="shared" ref="B8:D8" si="6">B7/B4</f>
        <v>0.97878637240566613</v>
      </c>
      <c r="C8" s="5">
        <f t="shared" si="6"/>
        <v>0.99604029077118983</v>
      </c>
      <c r="D8" s="5">
        <f t="shared" si="6"/>
        <v>0.96099550897388619</v>
      </c>
    </row>
    <row r="9" spans="1:10" ht="13.8" x14ac:dyDescent="0.25">
      <c r="A9" s="3" t="s">
        <v>9</v>
      </c>
      <c r="B9" s="4">
        <v>941</v>
      </c>
      <c r="C9" s="4">
        <v>1401</v>
      </c>
      <c r="D9" s="4">
        <v>17344</v>
      </c>
    </row>
    <row r="10" spans="1:10" ht="14.4" x14ac:dyDescent="0.3">
      <c r="A10" s="3" t="s">
        <v>10</v>
      </c>
      <c r="B10" s="7">
        <f t="shared" ref="B10:D10" si="7">B7/B9</f>
        <v>6347.8418490967051</v>
      </c>
      <c r="C10" s="7">
        <f t="shared" si="7"/>
        <v>6130.5657887223415</v>
      </c>
      <c r="D10" s="7">
        <f t="shared" si="7"/>
        <v>6233.3275663053528</v>
      </c>
      <c r="F10" s="14"/>
      <c r="G10" s="1" t="s">
        <v>0</v>
      </c>
      <c r="H10" s="1" t="s">
        <v>38</v>
      </c>
      <c r="I10" s="1" t="s">
        <v>36</v>
      </c>
      <c r="J10" s="1" t="s">
        <v>37</v>
      </c>
    </row>
    <row r="11" spans="1:10" ht="13.8" x14ac:dyDescent="0.25">
      <c r="A11" s="3" t="s">
        <v>11</v>
      </c>
      <c r="B11" s="4">
        <v>421</v>
      </c>
      <c r="C11" s="4">
        <v>566</v>
      </c>
      <c r="D11" s="4">
        <v>7672</v>
      </c>
      <c r="G11" s="3" t="s">
        <v>6</v>
      </c>
      <c r="H11" s="4">
        <f>B6</f>
        <v>6330.6860062240667</v>
      </c>
      <c r="I11" s="4">
        <f t="shared" ref="I11:J11" si="8">C6</f>
        <v>6141.7859757834758</v>
      </c>
      <c r="J11" s="4">
        <f t="shared" si="8"/>
        <v>6262.4577716544218</v>
      </c>
    </row>
    <row r="12" spans="1:10" ht="13.8" x14ac:dyDescent="0.25">
      <c r="A12" s="3" t="s">
        <v>12</v>
      </c>
      <c r="B12" s="10">
        <f t="shared" ref="B12:D12" si="9">B3-B20</f>
        <v>411</v>
      </c>
      <c r="C12" s="10">
        <f t="shared" si="9"/>
        <v>550</v>
      </c>
      <c r="D12" s="10">
        <f t="shared" si="9"/>
        <v>7301</v>
      </c>
      <c r="G12" s="3" t="s">
        <v>10</v>
      </c>
      <c r="H12" s="4">
        <f>B10</f>
        <v>6347.8418490967051</v>
      </c>
      <c r="I12" s="4">
        <f t="shared" ref="I12:J12" si="10">C10</f>
        <v>6130.5657887223415</v>
      </c>
      <c r="J12" s="4">
        <f t="shared" si="10"/>
        <v>6233.3275663053528</v>
      </c>
    </row>
    <row r="13" spans="1:10" ht="14.4" x14ac:dyDescent="0.3">
      <c r="A13" s="3" t="s">
        <v>13</v>
      </c>
      <c r="B13" s="10">
        <f t="shared" ref="B13:D13" si="11">(B11-B12)*800*2</f>
        <v>16000</v>
      </c>
      <c r="C13" s="10">
        <f t="shared" si="11"/>
        <v>25600</v>
      </c>
      <c r="D13" s="10">
        <f t="shared" si="11"/>
        <v>593600</v>
      </c>
      <c r="F13" s="14"/>
      <c r="G13" s="3" t="s">
        <v>18</v>
      </c>
      <c r="H13" s="4">
        <f>B18</f>
        <v>7468.6759058823527</v>
      </c>
      <c r="I13" s="4">
        <f t="shared" ref="I13:J13" si="12">C18</f>
        <v>5592.4792911392415</v>
      </c>
      <c r="J13" s="4">
        <f t="shared" si="12"/>
        <v>8674.9782489125882</v>
      </c>
    </row>
    <row r="14" spans="1:10" ht="13.8" x14ac:dyDescent="0.25">
      <c r="A14" s="3" t="s">
        <v>14</v>
      </c>
      <c r="B14" s="4">
        <v>3174187.26</v>
      </c>
      <c r="C14" s="4">
        <v>4418058.6400000006</v>
      </c>
      <c r="D14" s="4">
        <v>61826569.980000012</v>
      </c>
      <c r="G14" s="3" t="s">
        <v>22</v>
      </c>
      <c r="H14" s="4">
        <f>B22</f>
        <v>6586.1927529411778</v>
      </c>
      <c r="I14" s="4">
        <f t="shared" ref="I14:J14" si="13">C22</f>
        <v>6358.0244359756098</v>
      </c>
      <c r="J14" s="4">
        <f t="shared" si="13"/>
        <v>6554.9162059198425</v>
      </c>
    </row>
    <row r="15" spans="1:10" ht="13.8" x14ac:dyDescent="0.25">
      <c r="A15" s="3" t="s">
        <v>15</v>
      </c>
      <c r="B15" s="4">
        <f t="shared" ref="B15:D15" si="14">B14-B13</f>
        <v>3158187.26</v>
      </c>
      <c r="C15" s="4">
        <f t="shared" si="14"/>
        <v>4392458.6400000006</v>
      </c>
      <c r="D15" s="4">
        <f t="shared" si="14"/>
        <v>61232969.980000012</v>
      </c>
    </row>
    <row r="16" spans="1:10" ht="13.8" x14ac:dyDescent="0.25">
      <c r="A16" s="3" t="s">
        <v>16</v>
      </c>
      <c r="B16" s="7">
        <f t="shared" ref="B16:D16" si="15">B15/B12</f>
        <v>7684.153917274939</v>
      </c>
      <c r="C16" s="7">
        <f t="shared" si="15"/>
        <v>7986.2884363636376</v>
      </c>
      <c r="D16" s="7">
        <f t="shared" si="15"/>
        <v>8386.9291850431455</v>
      </c>
    </row>
    <row r="17" spans="1:20" ht="13.8" x14ac:dyDescent="0.25">
      <c r="A17" s="3" t="s">
        <v>17</v>
      </c>
      <c r="B17" s="4">
        <v>498</v>
      </c>
      <c r="C17" s="4">
        <v>719</v>
      </c>
      <c r="D17" s="4">
        <v>9638</v>
      </c>
    </row>
    <row r="18" spans="1:20" ht="13.8" x14ac:dyDescent="0.25">
      <c r="A18" s="3" t="s">
        <v>18</v>
      </c>
      <c r="B18" s="4">
        <f>B14/B19</f>
        <v>7468.6759058823527</v>
      </c>
      <c r="C18" s="4">
        <f>C14/C19</f>
        <v>5592.4792911392415</v>
      </c>
      <c r="D18" s="4">
        <f>D14/D19</f>
        <v>8674.9782489125882</v>
      </c>
    </row>
    <row r="19" spans="1:20" ht="13.8" x14ac:dyDescent="0.25">
      <c r="A19" s="3" t="s">
        <v>19</v>
      </c>
      <c r="B19" s="4">
        <v>425</v>
      </c>
      <c r="C19" s="4">
        <v>790</v>
      </c>
      <c r="D19" s="4">
        <v>7127</v>
      </c>
    </row>
    <row r="20" spans="1:20" ht="14.4" x14ac:dyDescent="0.3">
      <c r="A20" s="3" t="s">
        <v>20</v>
      </c>
      <c r="B20" s="4">
        <v>425</v>
      </c>
      <c r="C20" s="4">
        <v>656</v>
      </c>
      <c r="D20" s="4">
        <v>7061</v>
      </c>
      <c r="T20" s="11"/>
    </row>
    <row r="21" spans="1:20" ht="15.75" customHeight="1" x14ac:dyDescent="0.3">
      <c r="A21" s="3" t="s">
        <v>21</v>
      </c>
      <c r="B21" s="4">
        <v>2799131.9200000004</v>
      </c>
      <c r="C21" s="4">
        <v>4170864.0300000003</v>
      </c>
      <c r="D21" s="4">
        <v>46284263.330000006</v>
      </c>
      <c r="E21" s="13"/>
      <c r="F21" s="13"/>
    </row>
    <row r="22" spans="1:20" ht="15.75" customHeight="1" x14ac:dyDescent="0.3">
      <c r="A22" s="3" t="s">
        <v>22</v>
      </c>
      <c r="B22" s="7">
        <f t="shared" ref="B22:D22" si="16">B21/B20</f>
        <v>6586.1927529411778</v>
      </c>
      <c r="C22" s="7">
        <f t="shared" si="16"/>
        <v>6358.0244359756098</v>
      </c>
      <c r="D22" s="7">
        <f t="shared" si="16"/>
        <v>6554.9162059198425</v>
      </c>
      <c r="F22" s="14"/>
      <c r="G22" s="14"/>
      <c r="H22" s="14"/>
    </row>
    <row r="23" spans="1:20" ht="15.75" customHeight="1" x14ac:dyDescent="0.25">
      <c r="A23" s="3" t="s">
        <v>23</v>
      </c>
      <c r="B23" s="5">
        <f t="shared" ref="B23:D23" si="17">B12/B3</f>
        <v>0.49162679425837319</v>
      </c>
      <c r="C23" s="5">
        <f t="shared" si="17"/>
        <v>0.45605306799336648</v>
      </c>
      <c r="D23" s="5">
        <f t="shared" si="17"/>
        <v>0.50835538225873833</v>
      </c>
      <c r="T23" s="5"/>
    </row>
    <row r="24" spans="1:20" ht="15.75" customHeight="1" x14ac:dyDescent="0.25">
      <c r="A24" s="3" t="s">
        <v>24</v>
      </c>
      <c r="B24" s="5">
        <f t="shared" ref="B24:D24" si="18">B15/B7</f>
        <v>0.52871563779386055</v>
      </c>
      <c r="C24" s="5">
        <f t="shared" si="18"/>
        <v>0.51140973190296524</v>
      </c>
      <c r="D24" s="5">
        <f t="shared" si="18"/>
        <v>0.5663906946718178</v>
      </c>
    </row>
    <row r="25" spans="1:20" ht="15.75" customHeight="1" x14ac:dyDescent="0.3">
      <c r="A25" s="3" t="s">
        <v>25</v>
      </c>
      <c r="B25" s="4">
        <v>422527.00600000005</v>
      </c>
      <c r="C25" s="4">
        <v>646498.00199999998</v>
      </c>
      <c r="D25" s="4">
        <v>7299866.0490000024</v>
      </c>
      <c r="G25" s="13"/>
    </row>
    <row r="26" spans="1:20" ht="15.75" customHeight="1" x14ac:dyDescent="0.25">
      <c r="A26" s="3" t="s">
        <v>26</v>
      </c>
      <c r="B26" s="4">
        <v>71456</v>
      </c>
      <c r="C26" s="4">
        <v>86157</v>
      </c>
      <c r="D26" s="4">
        <v>1623305.5029999998</v>
      </c>
    </row>
    <row r="27" spans="1:20" ht="15.75" customHeight="1" x14ac:dyDescent="0.25">
      <c r="A27" s="3" t="s">
        <v>27</v>
      </c>
      <c r="B27" s="5">
        <f t="shared" ref="B27:D27" si="19">B26/B25</f>
        <v>0.16911581741594048</v>
      </c>
      <c r="C27" s="5">
        <f t="shared" si="19"/>
        <v>0.13326723320639125</v>
      </c>
      <c r="D27" s="5">
        <f t="shared" si="19"/>
        <v>0.22237469730316134</v>
      </c>
    </row>
    <row r="28" spans="1:20" ht="15.75" customHeight="1" x14ac:dyDescent="0.25">
      <c r="A28" s="3" t="s">
        <v>28</v>
      </c>
      <c r="B28" s="4">
        <v>183</v>
      </c>
      <c r="C28" s="4">
        <v>239</v>
      </c>
      <c r="D28" s="4">
        <v>5919</v>
      </c>
    </row>
    <row r="29" spans="1:20" ht="15.75" customHeight="1" x14ac:dyDescent="0.25">
      <c r="A29" s="3" t="s">
        <v>29</v>
      </c>
      <c r="B29" s="4">
        <v>28</v>
      </c>
      <c r="C29" s="4">
        <v>35</v>
      </c>
      <c r="D29" s="4">
        <v>906</v>
      </c>
    </row>
    <row r="30" spans="1:20" ht="15.75" customHeight="1" x14ac:dyDescent="0.25">
      <c r="A30" s="3" t="s">
        <v>30</v>
      </c>
      <c r="B30" s="15">
        <f t="shared" ref="B30:D30" si="20">B29/B28</f>
        <v>0.15300546448087432</v>
      </c>
      <c r="C30" s="15">
        <f t="shared" si="20"/>
        <v>0.14644351464435146</v>
      </c>
      <c r="D30" s="15">
        <f t="shared" si="20"/>
        <v>0.15306639635073493</v>
      </c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I6" sqref="I6"/>
    </sheetView>
  </sheetViews>
  <sheetFormatPr defaultColWidth="12.59765625" defaultRowHeight="15" customHeight="1" x14ac:dyDescent="0.25"/>
  <cols>
    <col min="1" max="1" width="23" customWidth="1"/>
    <col min="2" max="2" width="15.796875" customWidth="1"/>
    <col min="3" max="3" width="8.3984375" customWidth="1"/>
    <col min="4" max="22" width="7.59765625" customWidth="1"/>
  </cols>
  <sheetData>
    <row r="1" spans="1:3" ht="14.4" x14ac:dyDescent="0.3">
      <c r="A1" s="18" t="s">
        <v>39</v>
      </c>
      <c r="B1" s="29">
        <v>449424</v>
      </c>
      <c r="C1" s="42"/>
    </row>
    <row r="2" spans="1:3" ht="14.4" x14ac:dyDescent="0.3">
      <c r="A2" s="18" t="s">
        <v>40</v>
      </c>
      <c r="B2" s="41">
        <v>243627</v>
      </c>
      <c r="C2" s="52">
        <f>B2/B1</f>
        <v>0.54208720495567664</v>
      </c>
    </row>
    <row r="3" spans="1:3" ht="14.4" x14ac:dyDescent="0.3">
      <c r="A3" s="18" t="s">
        <v>41</v>
      </c>
      <c r="B3" s="41">
        <v>160694</v>
      </c>
      <c r="C3" s="52">
        <f t="shared" ref="C3:C4" si="0">B3/B2</f>
        <v>0.65959027529789394</v>
      </c>
    </row>
    <row r="4" spans="1:3" ht="14.4" x14ac:dyDescent="0.3">
      <c r="A4" s="18" t="s">
        <v>42</v>
      </c>
      <c r="B4" s="29">
        <v>30136</v>
      </c>
      <c r="C4" s="52">
        <f t="shared" si="0"/>
        <v>0.18753656017026149</v>
      </c>
    </row>
    <row r="5" spans="1:3" ht="15" customHeight="1" x14ac:dyDescent="0.25">
      <c r="B5" s="29"/>
      <c r="C5" s="42"/>
    </row>
    <row r="6" spans="1:3" ht="15" customHeight="1" x14ac:dyDescent="0.25">
      <c r="B6" s="29"/>
      <c r="C6" s="42"/>
    </row>
    <row r="7" spans="1:3" ht="15" customHeight="1" x14ac:dyDescent="0.25">
      <c r="B7" s="29"/>
      <c r="C7" s="42"/>
    </row>
    <row r="8" spans="1:3" ht="15" customHeight="1" x14ac:dyDescent="0.25">
      <c r="B8" s="29"/>
      <c r="C8" s="42"/>
    </row>
    <row r="9" spans="1:3" ht="14.4" x14ac:dyDescent="0.3">
      <c r="A9" s="18" t="s">
        <v>39</v>
      </c>
      <c r="B9" s="29">
        <v>449424</v>
      </c>
      <c r="C9" s="42"/>
    </row>
    <row r="10" spans="1:3" ht="14.4" x14ac:dyDescent="0.3">
      <c r="A10" s="18" t="s">
        <v>43</v>
      </c>
      <c r="B10" s="29">
        <v>55920</v>
      </c>
      <c r="C10" s="51">
        <f>B10/$B$9</f>
        <v>0.12442593185944675</v>
      </c>
    </row>
    <row r="11" spans="1:3" ht="14.4" x14ac:dyDescent="0.3">
      <c r="A11" s="18" t="s">
        <v>44</v>
      </c>
      <c r="B11" s="29">
        <v>37109</v>
      </c>
      <c r="C11" s="51">
        <f t="shared" ref="C11:C15" si="1">B11/$B$9</f>
        <v>8.2570134216241237E-2</v>
      </c>
    </row>
    <row r="12" spans="1:3" ht="14.4" x14ac:dyDescent="0.3">
      <c r="A12" s="18" t="s">
        <v>45</v>
      </c>
      <c r="B12" s="29">
        <v>39339</v>
      </c>
      <c r="C12" s="51">
        <f t="shared" si="1"/>
        <v>8.7532041012495995E-2</v>
      </c>
    </row>
    <row r="13" spans="1:3" ht="14.4" x14ac:dyDescent="0.3">
      <c r="A13" s="18" t="s">
        <v>46</v>
      </c>
      <c r="B13" s="29">
        <v>26310</v>
      </c>
      <c r="C13" s="51">
        <f t="shared" si="1"/>
        <v>5.8541599914557298E-2</v>
      </c>
    </row>
    <row r="14" spans="1:3" ht="14.4" x14ac:dyDescent="0.3">
      <c r="A14" s="18" t="s">
        <v>47</v>
      </c>
      <c r="B14" s="29">
        <v>38723</v>
      </c>
      <c r="C14" s="51">
        <f t="shared" si="1"/>
        <v>8.6161397700167328E-2</v>
      </c>
    </row>
    <row r="15" spans="1:3" ht="14.4" x14ac:dyDescent="0.3">
      <c r="A15" s="18" t="s">
        <v>48</v>
      </c>
      <c r="B15" s="29">
        <v>252023</v>
      </c>
      <c r="C15" s="51">
        <f t="shared" si="1"/>
        <v>0.5607688952970914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8" sqref="J8"/>
    </sheetView>
  </sheetViews>
  <sheetFormatPr defaultColWidth="12.59765625" defaultRowHeight="15" customHeight="1" x14ac:dyDescent="0.25"/>
  <cols>
    <col min="1" max="1" width="7.8984375" customWidth="1"/>
    <col min="2" max="2" width="13.8984375" customWidth="1"/>
    <col min="3" max="3" width="10.8984375" customWidth="1"/>
    <col min="4" max="4" width="15.5" customWidth="1"/>
    <col min="5" max="5" width="10.19921875" customWidth="1"/>
    <col min="6" max="6" width="5.8984375" customWidth="1"/>
    <col min="7" max="10" width="7.59765625" customWidth="1"/>
    <col min="11" max="11" width="13.8984375" customWidth="1"/>
    <col min="12" max="26" width="7.59765625" customWidth="1"/>
  </cols>
  <sheetData>
    <row r="1" spans="1:12" ht="14.4" x14ac:dyDescent="0.3">
      <c r="A1" s="20" t="s">
        <v>49</v>
      </c>
      <c r="B1" s="55" t="s">
        <v>50</v>
      </c>
      <c r="C1" s="55" t="s">
        <v>51</v>
      </c>
      <c r="D1" s="55" t="s">
        <v>52</v>
      </c>
      <c r="E1" s="55" t="s">
        <v>53</v>
      </c>
      <c r="F1" s="20" t="s">
        <v>54</v>
      </c>
    </row>
    <row r="2" spans="1:12" ht="14.4" x14ac:dyDescent="0.3">
      <c r="A2" s="53" t="s">
        <v>55</v>
      </c>
      <c r="B2" s="59">
        <v>322804</v>
      </c>
      <c r="C2" s="60">
        <f t="shared" ref="C2:C4" si="0">B2/$B$5</f>
        <v>0.72042242833804981</v>
      </c>
      <c r="D2" s="59">
        <v>1393418412.3239899</v>
      </c>
      <c r="E2" s="61">
        <f t="shared" ref="E2:E5" si="1">D2/10000000</f>
        <v>139.34184123239899</v>
      </c>
      <c r="F2" s="54">
        <f t="shared" ref="F2:F4" si="2">D2/$D$5</f>
        <v>0.29167222150635008</v>
      </c>
      <c r="H2" s="21"/>
      <c r="I2" s="21"/>
    </row>
    <row r="3" spans="1:12" ht="14.4" x14ac:dyDescent="0.3">
      <c r="A3" s="53" t="s">
        <v>56</v>
      </c>
      <c r="B3" s="59">
        <v>72636</v>
      </c>
      <c r="C3" s="60">
        <f t="shared" si="0"/>
        <v>0.16210642837375802</v>
      </c>
      <c r="D3" s="59">
        <v>1012563788.069049</v>
      </c>
      <c r="E3" s="61">
        <f t="shared" si="1"/>
        <v>101.25637880690491</v>
      </c>
      <c r="F3" s="54">
        <f t="shared" si="2"/>
        <v>0.2119512178616989</v>
      </c>
      <c r="H3" s="21"/>
      <c r="I3" s="21"/>
    </row>
    <row r="4" spans="1:12" ht="14.4" x14ac:dyDescent="0.3">
      <c r="A4" s="53" t="s">
        <v>57</v>
      </c>
      <c r="B4" s="59">
        <v>52636</v>
      </c>
      <c r="C4" s="60">
        <f t="shared" si="0"/>
        <v>0.11747114328819218</v>
      </c>
      <c r="D4" s="59">
        <v>2371361370.851552</v>
      </c>
      <c r="E4" s="61">
        <f t="shared" si="1"/>
        <v>237.13613708515521</v>
      </c>
      <c r="F4" s="54">
        <f t="shared" si="2"/>
        <v>0.49637656063195101</v>
      </c>
      <c r="H4" s="21"/>
      <c r="I4" s="21"/>
    </row>
    <row r="5" spans="1:12" ht="14.4" x14ac:dyDescent="0.3">
      <c r="A5" s="20" t="s">
        <v>58</v>
      </c>
      <c r="B5" s="56">
        <f>SUM(B2:B4)</f>
        <v>448076</v>
      </c>
      <c r="C5" s="57"/>
      <c r="D5" s="58">
        <f>SUM(D2:D4)</f>
        <v>4777343571.2445908</v>
      </c>
      <c r="E5" s="58">
        <f t="shared" si="1"/>
        <v>477.73435712445905</v>
      </c>
      <c r="F5" s="20"/>
    </row>
    <row r="8" spans="1:12" ht="14.4" x14ac:dyDescent="0.3">
      <c r="B8" s="18" t="s">
        <v>59</v>
      </c>
      <c r="C8" s="18" t="s">
        <v>60</v>
      </c>
    </row>
    <row r="9" spans="1:12" ht="14.4" x14ac:dyDescent="0.3">
      <c r="A9" s="18" t="s">
        <v>55</v>
      </c>
      <c r="B9" s="41">
        <v>95441</v>
      </c>
      <c r="C9" s="41">
        <v>227363</v>
      </c>
      <c r="K9" s="17"/>
      <c r="L9" s="22"/>
    </row>
    <row r="10" spans="1:12" ht="14.4" x14ac:dyDescent="0.3">
      <c r="B10" s="43">
        <f t="shared" ref="B10:C10" si="3">B9/$B$5</f>
        <v>0.21300181219257447</v>
      </c>
      <c r="C10" s="43">
        <f t="shared" si="3"/>
        <v>0.50742061614547529</v>
      </c>
    </row>
    <row r="11" spans="1:12" ht="14.4" x14ac:dyDescent="0.3">
      <c r="A11" s="18" t="s">
        <v>56</v>
      </c>
      <c r="B11" s="41">
        <v>30659</v>
      </c>
      <c r="C11" s="41">
        <v>41977</v>
      </c>
    </row>
    <row r="12" spans="1:12" ht="14.4" x14ac:dyDescent="0.3">
      <c r="B12" s="43">
        <f t="shared" ref="B12:C12" si="4">B11/$B$5</f>
        <v>6.8423660271918152E-2</v>
      </c>
      <c r="C12" s="43">
        <f t="shared" si="4"/>
        <v>9.3682768101839869E-2</v>
      </c>
    </row>
    <row r="13" spans="1:12" ht="14.4" x14ac:dyDescent="0.3">
      <c r="A13" s="18" t="s">
        <v>57</v>
      </c>
      <c r="B13" s="41">
        <v>31941</v>
      </c>
      <c r="C13" s="41">
        <v>20695</v>
      </c>
    </row>
    <row r="14" spans="1:12" ht="14.4" x14ac:dyDescent="0.3">
      <c r="B14" s="14">
        <f t="shared" ref="B14:C14" si="5">B13/$B$5</f>
        <v>7.1284782045902925E-2</v>
      </c>
      <c r="C14" s="14">
        <f t="shared" si="5"/>
        <v>4.6186361242289253E-2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0" workbookViewId="0">
      <selection activeCell="I42" sqref="I42"/>
    </sheetView>
  </sheetViews>
  <sheetFormatPr defaultColWidth="12.59765625" defaultRowHeight="15" customHeight="1" x14ac:dyDescent="0.25"/>
  <cols>
    <col min="1" max="1" width="6.5" customWidth="1"/>
    <col min="2" max="2" width="13.3984375" customWidth="1"/>
    <col min="3" max="3" width="9.69921875" customWidth="1"/>
    <col min="4" max="4" width="9.19921875" customWidth="1"/>
    <col min="5" max="26" width="7.59765625" customWidth="1"/>
  </cols>
  <sheetData>
    <row r="1" spans="1:4" ht="14.4" x14ac:dyDescent="0.3">
      <c r="A1" s="18" t="s">
        <v>61</v>
      </c>
      <c r="B1" s="18" t="s">
        <v>62</v>
      </c>
      <c r="C1" s="18" t="s">
        <v>63</v>
      </c>
      <c r="D1" s="18" t="s">
        <v>64</v>
      </c>
    </row>
    <row r="2" spans="1:4" ht="14.4" x14ac:dyDescent="0.3">
      <c r="A2" s="23">
        <v>43466</v>
      </c>
      <c r="B2" s="18">
        <v>13988</v>
      </c>
      <c r="C2" s="18">
        <v>118071</v>
      </c>
      <c r="D2" s="14">
        <v>0.11847108942924173</v>
      </c>
    </row>
    <row r="3" spans="1:4" ht="14.4" x14ac:dyDescent="0.3">
      <c r="A3" s="23">
        <v>43497</v>
      </c>
      <c r="B3" s="18">
        <v>11269</v>
      </c>
      <c r="C3" s="18">
        <v>119675</v>
      </c>
      <c r="D3" s="14">
        <v>9.4163359097555882E-2</v>
      </c>
    </row>
    <row r="4" spans="1:4" ht="14.4" x14ac:dyDescent="0.3">
      <c r="A4" s="23">
        <v>43525</v>
      </c>
      <c r="B4" s="18">
        <v>12667</v>
      </c>
      <c r="C4" s="18">
        <v>120413</v>
      </c>
      <c r="D4" s="14">
        <v>0.1051962827933861</v>
      </c>
    </row>
    <row r="5" spans="1:4" ht="14.4" x14ac:dyDescent="0.3">
      <c r="A5" s="23">
        <v>43556</v>
      </c>
      <c r="B5" s="18">
        <v>15533</v>
      </c>
      <c r="C5" s="18">
        <v>120662</v>
      </c>
      <c r="D5" s="14">
        <v>0.12873149790323382</v>
      </c>
    </row>
    <row r="6" spans="1:4" ht="14.4" x14ac:dyDescent="0.3">
      <c r="A6" s="23">
        <v>43586</v>
      </c>
      <c r="B6" s="18">
        <v>16191</v>
      </c>
      <c r="C6" s="18">
        <v>120611</v>
      </c>
      <c r="D6" s="14">
        <v>0.13424148709487527</v>
      </c>
    </row>
    <row r="7" spans="1:4" ht="14.4" x14ac:dyDescent="0.3">
      <c r="A7" s="23">
        <v>43617</v>
      </c>
      <c r="B7" s="18">
        <v>12351</v>
      </c>
      <c r="C7" s="18">
        <v>123590</v>
      </c>
      <c r="D7" s="14">
        <v>9.9935269843838492E-2</v>
      </c>
    </row>
    <row r="8" spans="1:4" ht="14.4" x14ac:dyDescent="0.3">
      <c r="A8" s="23">
        <v>43647</v>
      </c>
      <c r="B8" s="18">
        <v>10929</v>
      </c>
      <c r="C8" s="18">
        <v>123195</v>
      </c>
      <c r="D8" s="14">
        <v>8.871301595032266E-2</v>
      </c>
    </row>
    <row r="9" spans="1:4" ht="14.4" x14ac:dyDescent="0.3">
      <c r="A9" s="23">
        <v>43678</v>
      </c>
      <c r="B9" s="18">
        <v>12715</v>
      </c>
      <c r="C9" s="18">
        <v>122728</v>
      </c>
      <c r="D9" s="14">
        <v>0.10360308975946809</v>
      </c>
    </row>
    <row r="10" spans="1:4" ht="14.4" x14ac:dyDescent="0.3">
      <c r="A10" s="23">
        <v>43709</v>
      </c>
      <c r="B10" s="18">
        <v>12213</v>
      </c>
      <c r="C10" s="18">
        <v>122201</v>
      </c>
      <c r="D10" s="14">
        <v>9.9941899002463155E-2</v>
      </c>
    </row>
    <row r="11" spans="1:4" ht="14.4" x14ac:dyDescent="0.3">
      <c r="A11" s="23">
        <v>43739</v>
      </c>
      <c r="B11" s="18">
        <v>16307</v>
      </c>
      <c r="C11" s="18">
        <v>124596</v>
      </c>
      <c r="D11" s="14">
        <v>0.13087900093100902</v>
      </c>
    </row>
    <row r="12" spans="1:4" ht="14.4" x14ac:dyDescent="0.3">
      <c r="A12" s="23">
        <v>43770</v>
      </c>
      <c r="B12" s="18">
        <v>13062</v>
      </c>
      <c r="C12" s="18">
        <v>126426</v>
      </c>
      <c r="D12" s="14">
        <v>0.10331735560723269</v>
      </c>
    </row>
    <row r="13" spans="1:4" ht="14.4" x14ac:dyDescent="0.3">
      <c r="A13" s="23">
        <v>43800</v>
      </c>
      <c r="B13" s="18">
        <v>14733</v>
      </c>
      <c r="C13" s="18">
        <v>129013</v>
      </c>
      <c r="D13" s="14">
        <v>0.1141977940207576</v>
      </c>
    </row>
    <row r="14" spans="1:4" ht="14.4" x14ac:dyDescent="0.3">
      <c r="A14" s="23">
        <v>43831</v>
      </c>
      <c r="B14" s="18">
        <v>16897</v>
      </c>
      <c r="C14" s="18">
        <v>131241</v>
      </c>
      <c r="D14" s="14">
        <v>0.12874787604483354</v>
      </c>
    </row>
    <row r="15" spans="1:4" ht="14.4" x14ac:dyDescent="0.3">
      <c r="A15" s="23">
        <v>43862</v>
      </c>
      <c r="B15" s="18">
        <v>14316</v>
      </c>
      <c r="C15" s="18">
        <v>131505</v>
      </c>
      <c r="D15" s="14">
        <f t="shared" ref="D15:D31" si="0">B15/C15</f>
        <v>0.10886278088285617</v>
      </c>
    </row>
    <row r="16" spans="1:4" ht="14.4" x14ac:dyDescent="0.3">
      <c r="A16" s="23">
        <v>43891</v>
      </c>
      <c r="B16" s="18">
        <v>8648</v>
      </c>
      <c r="C16" s="18">
        <v>132512</v>
      </c>
      <c r="D16" s="14">
        <f t="shared" si="0"/>
        <v>6.5262014006278679E-2</v>
      </c>
    </row>
    <row r="17" spans="1:10" ht="14.4" x14ac:dyDescent="0.3">
      <c r="A17" s="23">
        <v>43922</v>
      </c>
      <c r="B17" s="18">
        <v>2</v>
      </c>
      <c r="C17" s="18">
        <v>129949</v>
      </c>
      <c r="D17" s="14">
        <f t="shared" si="0"/>
        <v>1.5390653256277461E-5</v>
      </c>
    </row>
    <row r="18" spans="1:10" ht="14.4" x14ac:dyDescent="0.3">
      <c r="A18" s="23">
        <v>43952</v>
      </c>
      <c r="B18" s="18">
        <v>2346</v>
      </c>
      <c r="C18" s="18">
        <v>118513</v>
      </c>
      <c r="D18" s="14">
        <f t="shared" si="0"/>
        <v>1.9795296718503455E-2</v>
      </c>
    </row>
    <row r="19" spans="1:10" ht="14.4" x14ac:dyDescent="0.3">
      <c r="A19" s="23">
        <v>43983</v>
      </c>
      <c r="B19" s="18">
        <v>6619</v>
      </c>
      <c r="C19" s="18">
        <v>108563</v>
      </c>
      <c r="D19" s="14">
        <f t="shared" si="0"/>
        <v>6.0969206820003133E-2</v>
      </c>
    </row>
    <row r="20" spans="1:10" ht="14.4" x14ac:dyDescent="0.3">
      <c r="A20" s="23">
        <v>44013</v>
      </c>
      <c r="B20" s="18">
        <v>6779</v>
      </c>
      <c r="C20" s="18">
        <v>104840</v>
      </c>
      <c r="D20" s="14">
        <f t="shared" si="0"/>
        <v>6.466043494849294E-2</v>
      </c>
    </row>
    <row r="21" spans="1:10" ht="15.75" customHeight="1" x14ac:dyDescent="0.3">
      <c r="A21" s="23">
        <v>44044</v>
      </c>
      <c r="B21" s="18">
        <v>8388</v>
      </c>
      <c r="C21" s="18">
        <v>98861</v>
      </c>
      <c r="D21" s="14">
        <f t="shared" si="0"/>
        <v>8.4846400501714533E-2</v>
      </c>
    </row>
    <row r="22" spans="1:10" ht="15.75" customHeight="1" x14ac:dyDescent="0.3">
      <c r="A22" s="23">
        <v>44075</v>
      </c>
      <c r="B22" s="18">
        <v>7859</v>
      </c>
      <c r="C22" s="18">
        <v>94526</v>
      </c>
      <c r="D22" s="14">
        <f t="shared" si="0"/>
        <v>8.314114635126843E-2</v>
      </c>
      <c r="J22" s="19"/>
    </row>
    <row r="23" spans="1:10" ht="15.75" customHeight="1" x14ac:dyDescent="0.3">
      <c r="A23" s="23">
        <v>44105</v>
      </c>
      <c r="B23" s="18">
        <v>14105</v>
      </c>
      <c r="C23" s="18">
        <v>94547</v>
      </c>
      <c r="D23" s="14">
        <f t="shared" si="0"/>
        <v>0.14918506139803484</v>
      </c>
    </row>
    <row r="24" spans="1:10" ht="15.75" customHeight="1" x14ac:dyDescent="0.3">
      <c r="A24" s="23">
        <v>44136</v>
      </c>
      <c r="B24" s="18">
        <v>15849</v>
      </c>
      <c r="C24" s="18">
        <v>93494</v>
      </c>
      <c r="D24" s="14">
        <f t="shared" si="0"/>
        <v>0.16951889960853103</v>
      </c>
    </row>
    <row r="25" spans="1:10" ht="15.75" customHeight="1" x14ac:dyDescent="0.3">
      <c r="A25" s="23">
        <v>44166</v>
      </c>
      <c r="B25" s="18">
        <v>15253</v>
      </c>
      <c r="C25" s="18">
        <v>95514</v>
      </c>
      <c r="D25" s="14">
        <f t="shared" si="0"/>
        <v>0.15969386686768433</v>
      </c>
    </row>
    <row r="26" spans="1:10" ht="15.75" customHeight="1" x14ac:dyDescent="0.3">
      <c r="A26" s="23">
        <v>44197</v>
      </c>
      <c r="B26" s="18">
        <v>14120</v>
      </c>
      <c r="C26" s="18">
        <v>95746</v>
      </c>
      <c r="D26" s="14">
        <f t="shared" si="0"/>
        <v>0.14747352369811795</v>
      </c>
    </row>
    <row r="27" spans="1:10" ht="15.75" customHeight="1" x14ac:dyDescent="0.3">
      <c r="A27" s="23">
        <v>44228</v>
      </c>
      <c r="B27" s="18">
        <v>13563</v>
      </c>
      <c r="C27" s="18">
        <v>104330</v>
      </c>
      <c r="D27" s="14">
        <f t="shared" si="0"/>
        <v>0.13000095849707657</v>
      </c>
    </row>
    <row r="28" spans="1:10" ht="15.75" customHeight="1" x14ac:dyDescent="0.3">
      <c r="A28" s="23">
        <v>44256</v>
      </c>
      <c r="B28" s="18">
        <v>14304</v>
      </c>
      <c r="C28" s="18">
        <v>92709</v>
      </c>
      <c r="D28" s="14">
        <f t="shared" si="0"/>
        <v>0.15428922758308256</v>
      </c>
    </row>
    <row r="29" spans="1:10" ht="15.75" customHeight="1" x14ac:dyDescent="0.3">
      <c r="A29" s="23">
        <v>44287</v>
      </c>
      <c r="B29" s="18">
        <v>11269</v>
      </c>
      <c r="C29" s="18">
        <v>88255</v>
      </c>
      <c r="D29" s="14">
        <f t="shared" si="0"/>
        <v>0.12768681661095688</v>
      </c>
    </row>
    <row r="30" spans="1:10" ht="15.75" customHeight="1" x14ac:dyDescent="0.3">
      <c r="A30" s="23">
        <v>44317</v>
      </c>
      <c r="B30" s="18">
        <v>2443</v>
      </c>
      <c r="C30" s="18">
        <v>106806</v>
      </c>
      <c r="D30" s="14">
        <f t="shared" si="0"/>
        <v>2.2873246821339625E-2</v>
      </c>
    </row>
    <row r="31" spans="1:10" ht="15.75" customHeight="1" x14ac:dyDescent="0.3">
      <c r="A31" s="23">
        <v>44348</v>
      </c>
      <c r="B31" s="18">
        <v>6382</v>
      </c>
      <c r="C31" s="18">
        <v>106156</v>
      </c>
      <c r="D31" s="14">
        <f t="shared" si="0"/>
        <v>6.0119070047854099E-2</v>
      </c>
    </row>
    <row r="32" spans="1:10" ht="15.75" customHeight="1" x14ac:dyDescent="0.3">
      <c r="A32" s="23">
        <v>44378</v>
      </c>
      <c r="B32" s="9">
        <v>11636</v>
      </c>
      <c r="C32" s="9">
        <v>101519</v>
      </c>
      <c r="D32" s="14">
        <v>0.11461893832681568</v>
      </c>
    </row>
    <row r="33" spans="1:10" ht="15.75" customHeight="1" x14ac:dyDescent="0.3">
      <c r="A33" s="23">
        <v>44409</v>
      </c>
      <c r="B33" s="9">
        <v>16133</v>
      </c>
      <c r="C33" s="9">
        <v>109736</v>
      </c>
      <c r="D33" s="14">
        <v>0.14701647590580999</v>
      </c>
    </row>
    <row r="34" spans="1:10" ht="15.75" customHeight="1" x14ac:dyDescent="0.3">
      <c r="A34" s="23">
        <v>44440</v>
      </c>
      <c r="B34" s="18">
        <v>15308</v>
      </c>
      <c r="C34" s="18">
        <v>115274</v>
      </c>
      <c r="D34" s="14">
        <f>B34/C34</f>
        <v>0.13279664104654995</v>
      </c>
    </row>
    <row r="35" spans="1:10" ht="15.75" customHeight="1" x14ac:dyDescent="0.3">
      <c r="A35" s="23">
        <v>44470</v>
      </c>
      <c r="B35" s="18">
        <v>25106</v>
      </c>
      <c r="C35" s="18">
        <v>118196</v>
      </c>
      <c r="D35" s="14">
        <f t="shared" ref="D35:D43" si="1">B35/C35</f>
        <v>0.21240989542793326</v>
      </c>
    </row>
    <row r="36" spans="1:10" ht="15.75" customHeight="1" x14ac:dyDescent="0.3">
      <c r="A36" s="23">
        <v>44501</v>
      </c>
      <c r="B36" s="18">
        <v>21581</v>
      </c>
      <c r="C36" s="18">
        <v>122421</v>
      </c>
      <c r="D36" s="14">
        <f t="shared" si="1"/>
        <v>0.17628511448199247</v>
      </c>
    </row>
    <row r="37" spans="1:10" ht="15.75" customHeight="1" x14ac:dyDescent="0.3">
      <c r="A37" s="23">
        <v>44531</v>
      </c>
      <c r="B37" s="9">
        <v>22821</v>
      </c>
      <c r="C37" s="9">
        <v>123643</v>
      </c>
      <c r="D37" s="14">
        <f t="shared" si="1"/>
        <v>0.18457171048906934</v>
      </c>
    </row>
    <row r="38" spans="1:10" ht="15.75" customHeight="1" x14ac:dyDescent="0.3">
      <c r="A38" s="23">
        <v>44562</v>
      </c>
      <c r="B38" s="18">
        <v>18651</v>
      </c>
      <c r="C38" s="18">
        <v>125949</v>
      </c>
      <c r="D38" s="14">
        <f t="shared" si="1"/>
        <v>0.14808374818378867</v>
      </c>
    </row>
    <row r="39" spans="1:10" ht="15.75" customHeight="1" x14ac:dyDescent="0.3">
      <c r="A39" s="23">
        <v>44593</v>
      </c>
      <c r="B39" s="18">
        <v>17867</v>
      </c>
      <c r="C39" s="18">
        <v>127187</v>
      </c>
      <c r="D39" s="14">
        <f t="shared" si="1"/>
        <v>0.14047819352606791</v>
      </c>
    </row>
    <row r="40" spans="1:10" ht="15.75" customHeight="1" x14ac:dyDescent="0.3">
      <c r="A40" s="23">
        <v>44621</v>
      </c>
      <c r="B40" s="18">
        <v>22004</v>
      </c>
      <c r="C40" s="18">
        <v>129147</v>
      </c>
      <c r="D40" s="14">
        <f t="shared" si="1"/>
        <v>0.17037949003848327</v>
      </c>
    </row>
    <row r="41" spans="1:10" ht="15.75" customHeight="1" x14ac:dyDescent="0.3">
      <c r="A41" s="23">
        <v>44652</v>
      </c>
      <c r="B41" s="62">
        <v>24197</v>
      </c>
      <c r="C41" s="62">
        <v>139657</v>
      </c>
      <c r="D41" s="14">
        <f t="shared" si="1"/>
        <v>0.17326020178007548</v>
      </c>
    </row>
    <row r="42" spans="1:10" ht="15.75" customHeight="1" x14ac:dyDescent="0.3">
      <c r="A42" s="23">
        <v>44682</v>
      </c>
      <c r="B42" s="62">
        <v>24197</v>
      </c>
      <c r="C42" s="62">
        <v>152386</v>
      </c>
      <c r="D42" s="14">
        <f t="shared" si="1"/>
        <v>0.15878755266231806</v>
      </c>
      <c r="J42" s="44"/>
    </row>
    <row r="43" spans="1:10" ht="15.75" customHeight="1" x14ac:dyDescent="0.3">
      <c r="A43" s="23">
        <v>44713</v>
      </c>
      <c r="B43" s="62">
        <v>24197</v>
      </c>
      <c r="C43" s="62">
        <v>159155</v>
      </c>
      <c r="D43" s="14">
        <f t="shared" si="1"/>
        <v>0.15203418051584933</v>
      </c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S10" sqref="S10"/>
    </sheetView>
  </sheetViews>
  <sheetFormatPr defaultColWidth="12.59765625" defaultRowHeight="15" customHeight="1" x14ac:dyDescent="0.25"/>
  <cols>
    <col min="1" max="1" width="12.69921875" customWidth="1"/>
    <col min="2" max="2" width="9.09765625" customWidth="1"/>
    <col min="3" max="3" width="15.796875" customWidth="1"/>
    <col min="4" max="4" width="10.5" customWidth="1"/>
    <col min="5" max="5" width="19.69921875" customWidth="1"/>
    <col min="6" max="7" width="10.5" customWidth="1"/>
    <col min="8" max="8" width="7.8984375" customWidth="1"/>
    <col min="9" max="9" width="11.796875" customWidth="1"/>
    <col min="10" max="10" width="15.8984375" customWidth="1"/>
    <col min="11" max="11" width="15.19921875" customWidth="1"/>
    <col min="12" max="12" width="12.3984375" customWidth="1"/>
    <col min="13" max="26" width="7.59765625" customWidth="1"/>
  </cols>
  <sheetData>
    <row r="1" spans="1:12" thickBot="1" x14ac:dyDescent="0.35">
      <c r="A1" s="65" t="s">
        <v>65</v>
      </c>
      <c r="B1" s="65" t="s">
        <v>66</v>
      </c>
      <c r="C1" s="65" t="s">
        <v>67</v>
      </c>
      <c r="D1" s="65" t="s">
        <v>68</v>
      </c>
      <c r="E1" s="65" t="s">
        <v>69</v>
      </c>
      <c r="F1" s="65" t="s">
        <v>70</v>
      </c>
      <c r="G1" s="65" t="s">
        <v>6</v>
      </c>
      <c r="H1" s="65" t="s">
        <v>71</v>
      </c>
      <c r="I1" s="65" t="s">
        <v>14</v>
      </c>
      <c r="J1" s="65" t="s">
        <v>72</v>
      </c>
      <c r="K1" s="65" t="s">
        <v>73</v>
      </c>
      <c r="L1" s="66" t="s">
        <v>74</v>
      </c>
    </row>
    <row r="2" spans="1:12" ht="14.4" x14ac:dyDescent="0.3">
      <c r="A2" s="70" t="s">
        <v>75</v>
      </c>
      <c r="B2" s="73">
        <v>63720</v>
      </c>
      <c r="C2" s="73">
        <v>421031761.109999</v>
      </c>
      <c r="D2" s="71">
        <f t="shared" ref="D2:D7" si="0">C2/10^7</f>
        <v>42.103176110999897</v>
      </c>
      <c r="E2" s="72">
        <f t="shared" ref="E2:E7" si="1">C2/$C$8</f>
        <v>0.82605725612361869</v>
      </c>
      <c r="F2" s="73">
        <v>57687</v>
      </c>
      <c r="G2" s="73">
        <v>7298.5553263300098</v>
      </c>
      <c r="H2" s="73">
        <v>246290.09000000599</v>
      </c>
      <c r="I2" s="73">
        <v>217032692.859999</v>
      </c>
      <c r="J2" s="71">
        <f t="shared" ref="J2:J7" si="2">I2/10^7</f>
        <v>21.703269285999902</v>
      </c>
      <c r="K2" s="73">
        <v>31519</v>
      </c>
      <c r="L2" s="83">
        <f t="shared" ref="L2:L8" si="3">I2/$I$8</f>
        <v>0.82682439546872599</v>
      </c>
    </row>
    <row r="3" spans="1:12" ht="14.4" x14ac:dyDescent="0.3">
      <c r="A3" s="74" t="s">
        <v>76</v>
      </c>
      <c r="B3" s="69">
        <v>289</v>
      </c>
      <c r="C3" s="69">
        <v>850784.89</v>
      </c>
      <c r="D3" s="67">
        <f t="shared" si="0"/>
        <v>8.5078489000000007E-2</v>
      </c>
      <c r="E3" s="68">
        <f t="shared" si="1"/>
        <v>1.6692256896059241E-3</v>
      </c>
      <c r="F3" s="69">
        <v>379</v>
      </c>
      <c r="G3" s="69">
        <v>2244.81501319261</v>
      </c>
      <c r="H3" s="69">
        <v>488</v>
      </c>
      <c r="I3" s="69">
        <v>425312.77999999898</v>
      </c>
      <c r="J3" s="67">
        <f t="shared" si="2"/>
        <v>4.2531277999999895E-2</v>
      </c>
      <c r="K3" s="69">
        <v>143</v>
      </c>
      <c r="L3" s="82">
        <f t="shared" si="3"/>
        <v>1.6203041927672465E-3</v>
      </c>
    </row>
    <row r="4" spans="1:12" ht="14.4" x14ac:dyDescent="0.3">
      <c r="A4" s="74" t="s">
        <v>77</v>
      </c>
      <c r="B4" s="69">
        <v>18650</v>
      </c>
      <c r="C4" s="69">
        <v>65619330.639999896</v>
      </c>
      <c r="D4" s="67">
        <f t="shared" si="0"/>
        <v>6.56193306399999</v>
      </c>
      <c r="E4" s="68">
        <f t="shared" si="1"/>
        <v>0.12874402651771705</v>
      </c>
      <c r="F4" s="69">
        <v>17279</v>
      </c>
      <c r="G4" s="69">
        <v>3797.63473812141</v>
      </c>
      <c r="H4" s="69">
        <v>30072.45</v>
      </c>
      <c r="I4" s="69">
        <v>28310637.140000001</v>
      </c>
      <c r="J4" s="67">
        <f t="shared" si="2"/>
        <v>2.8310637139999999</v>
      </c>
      <c r="K4" s="69">
        <v>7820</v>
      </c>
      <c r="L4" s="82">
        <f t="shared" si="3"/>
        <v>0.10785437497987772</v>
      </c>
    </row>
    <row r="5" spans="1:12" ht="14.4" x14ac:dyDescent="0.3">
      <c r="A5" s="74" t="s">
        <v>78</v>
      </c>
      <c r="B5" s="69">
        <v>3878</v>
      </c>
      <c r="C5" s="69">
        <v>15080655.949999999</v>
      </c>
      <c r="D5" s="67">
        <f t="shared" si="0"/>
        <v>1.5080655949999999</v>
      </c>
      <c r="E5" s="68">
        <f t="shared" si="1"/>
        <v>2.9587994126045694E-2</v>
      </c>
      <c r="F5" s="69">
        <v>5429</v>
      </c>
      <c r="G5" s="69">
        <v>2777.7962700313101</v>
      </c>
      <c r="H5" s="69">
        <v>17520</v>
      </c>
      <c r="I5" s="69">
        <v>12589483.949999999</v>
      </c>
      <c r="J5" s="67">
        <f t="shared" si="2"/>
        <v>1.258948395</v>
      </c>
      <c r="K5" s="69">
        <v>3023</v>
      </c>
      <c r="L5" s="82">
        <f t="shared" si="3"/>
        <v>4.7961863805176516E-2</v>
      </c>
    </row>
    <row r="6" spans="1:12" ht="14.4" x14ac:dyDescent="0.3">
      <c r="A6" s="74" t="s">
        <v>79</v>
      </c>
      <c r="B6" s="69">
        <v>154</v>
      </c>
      <c r="C6" s="69">
        <v>1536403.38</v>
      </c>
      <c r="D6" s="67">
        <f t="shared" si="0"/>
        <v>0.15364033799999999</v>
      </c>
      <c r="E6" s="68">
        <f t="shared" si="1"/>
        <v>3.014397671652787E-3</v>
      </c>
      <c r="F6" s="69">
        <v>171</v>
      </c>
      <c r="G6" s="69">
        <v>8984.8150877192893</v>
      </c>
      <c r="H6" s="69">
        <v>215</v>
      </c>
      <c r="I6" s="69">
        <v>852915.03999999899</v>
      </c>
      <c r="J6" s="67">
        <f t="shared" si="2"/>
        <v>8.5291503999999893E-2</v>
      </c>
      <c r="K6" s="69">
        <v>86</v>
      </c>
      <c r="L6" s="82">
        <f t="shared" si="3"/>
        <v>3.2493305641703159E-3</v>
      </c>
    </row>
    <row r="7" spans="1:12" ht="14.4" x14ac:dyDescent="0.3">
      <c r="A7" s="74" t="s">
        <v>80</v>
      </c>
      <c r="B7" s="69">
        <v>3049</v>
      </c>
      <c r="C7" s="69">
        <v>5569415.5199999996</v>
      </c>
      <c r="D7" s="67">
        <f t="shared" si="0"/>
        <v>0.55694155199999995</v>
      </c>
      <c r="E7" s="68">
        <f t="shared" si="1"/>
        <v>1.0927099871359886E-2</v>
      </c>
      <c r="F7" s="69">
        <v>3507</v>
      </c>
      <c r="G7" s="69">
        <v>1588.0854063301899</v>
      </c>
      <c r="H7" s="69">
        <v>6677.73</v>
      </c>
      <c r="I7" s="69">
        <v>3278422.8</v>
      </c>
      <c r="J7" s="67">
        <f t="shared" si="2"/>
        <v>0.32784227999999999</v>
      </c>
      <c r="K7" s="69">
        <v>1745</v>
      </c>
      <c r="L7" s="82">
        <f t="shared" si="3"/>
        <v>1.2489730989282166E-2</v>
      </c>
    </row>
    <row r="8" spans="1:12" thickBot="1" x14ac:dyDescent="0.35">
      <c r="A8" s="75" t="s">
        <v>58</v>
      </c>
      <c r="B8" s="81">
        <f t="shared" ref="B8:F8" si="4">SUM(B2:B7)</f>
        <v>89740</v>
      </c>
      <c r="C8" s="81">
        <f t="shared" si="4"/>
        <v>509688351.48999888</v>
      </c>
      <c r="D8" s="77">
        <f t="shared" si="4"/>
        <v>50.968835148999879</v>
      </c>
      <c r="E8" s="78">
        <f t="shared" si="4"/>
        <v>1.0000000000000002</v>
      </c>
      <c r="F8" s="81">
        <f t="shared" si="4"/>
        <v>84452</v>
      </c>
      <c r="G8" s="76">
        <f t="shared" ref="G8" si="5">C8/F8</f>
        <v>6035.2431143134427</v>
      </c>
      <c r="H8" s="79">
        <f t="shared" ref="H8:K8" si="6">SUM(H2:H7)</f>
        <v>301263.27000000596</v>
      </c>
      <c r="I8" s="76">
        <f t="shared" si="6"/>
        <v>262489464.56999901</v>
      </c>
      <c r="J8" s="77">
        <f t="shared" si="6"/>
        <v>26.248946456999899</v>
      </c>
      <c r="K8" s="81">
        <f t="shared" si="6"/>
        <v>44336</v>
      </c>
      <c r="L8" s="80">
        <f t="shared" si="3"/>
        <v>1</v>
      </c>
    </row>
    <row r="9" spans="1:12" ht="14.4" x14ac:dyDescent="0.3">
      <c r="A9" s="63"/>
      <c r="B9" s="64"/>
    </row>
    <row r="13" spans="1:12" ht="15" customHeight="1" thickBot="1" x14ac:dyDescent="0.3"/>
    <row r="14" spans="1:12" ht="14.4" x14ac:dyDescent="0.3">
      <c r="A14" s="84" t="s">
        <v>65</v>
      </c>
      <c r="B14" s="85" t="s">
        <v>68</v>
      </c>
      <c r="C14" s="86" t="s">
        <v>72</v>
      </c>
      <c r="E14" s="84" t="s">
        <v>65</v>
      </c>
      <c r="F14" s="86" t="s">
        <v>6</v>
      </c>
    </row>
    <row r="15" spans="1:12" ht="14.4" x14ac:dyDescent="0.3">
      <c r="A15" s="74" t="s">
        <v>75</v>
      </c>
      <c r="B15" s="68">
        <v>0.82605725612361869</v>
      </c>
      <c r="C15" s="87">
        <v>0.82682439546872599</v>
      </c>
      <c r="E15" s="74" t="s">
        <v>75</v>
      </c>
      <c r="F15" s="90">
        <v>7298.5553263300098</v>
      </c>
    </row>
    <row r="16" spans="1:12" ht="14.4" x14ac:dyDescent="0.3">
      <c r="A16" s="74" t="s">
        <v>81</v>
      </c>
      <c r="B16" s="68">
        <v>1.6692256896059241E-3</v>
      </c>
      <c r="C16" s="87">
        <v>1.6203041927672465E-3</v>
      </c>
      <c r="E16" s="74" t="s">
        <v>81</v>
      </c>
      <c r="F16" s="90">
        <v>2244.81501319261</v>
      </c>
    </row>
    <row r="17" spans="1:6" ht="14.4" x14ac:dyDescent="0.3">
      <c r="A17" s="74" t="s">
        <v>77</v>
      </c>
      <c r="B17" s="68">
        <v>0.12874402651771705</v>
      </c>
      <c r="C17" s="87">
        <v>0.10785437497987772</v>
      </c>
      <c r="E17" s="74" t="s">
        <v>77</v>
      </c>
      <c r="F17" s="90">
        <v>3797.63473812141</v>
      </c>
    </row>
    <row r="18" spans="1:6" ht="14.4" x14ac:dyDescent="0.3">
      <c r="A18" s="74" t="s">
        <v>78</v>
      </c>
      <c r="B18" s="68">
        <v>2.9587994126045694E-2</v>
      </c>
      <c r="C18" s="87">
        <v>4.7961863805176516E-2</v>
      </c>
      <c r="E18" s="74" t="s">
        <v>78</v>
      </c>
      <c r="F18" s="90">
        <v>2777.7962700313101</v>
      </c>
    </row>
    <row r="19" spans="1:6" ht="14.4" x14ac:dyDescent="0.3">
      <c r="A19" s="74" t="s">
        <v>79</v>
      </c>
      <c r="B19" s="68">
        <v>3.014397671652787E-3</v>
      </c>
      <c r="C19" s="87">
        <v>3.2493305641703159E-3</v>
      </c>
      <c r="E19" s="74" t="s">
        <v>79</v>
      </c>
      <c r="F19" s="90">
        <v>8984.8150877192893</v>
      </c>
    </row>
    <row r="20" spans="1:6" thickBot="1" x14ac:dyDescent="0.35">
      <c r="A20" s="75" t="s">
        <v>80</v>
      </c>
      <c r="B20" s="88">
        <v>1.0927099871359886E-2</v>
      </c>
      <c r="C20" s="89">
        <v>1.2489730989282166E-2</v>
      </c>
      <c r="E20" s="75" t="s">
        <v>80</v>
      </c>
      <c r="F20" s="91">
        <v>1588.0854063301899</v>
      </c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6" workbookViewId="0">
      <selection activeCell="A41" sqref="A41"/>
    </sheetView>
  </sheetViews>
  <sheetFormatPr defaultColWidth="9" defaultRowHeight="14.4" x14ac:dyDescent="0.3"/>
  <cols>
    <col min="1" max="1" width="40.09765625" style="24" bestFit="1" customWidth="1"/>
    <col min="2" max="2" width="18.8984375" style="26" bestFit="1" customWidth="1"/>
    <col min="3" max="3" width="21.59765625" style="27" bestFit="1" customWidth="1"/>
    <col min="4" max="4" width="7" style="25" bestFit="1" customWidth="1"/>
    <col min="5" max="5" width="15.8984375" style="26" bestFit="1" customWidth="1"/>
    <col min="6" max="6" width="13.19921875" style="26" bestFit="1" customWidth="1"/>
    <col min="7" max="7" width="27.59765625" style="26" bestFit="1" customWidth="1"/>
    <col min="8" max="8" width="14.5" style="25" bestFit="1" customWidth="1"/>
    <col min="9" max="9" width="13.69921875" style="27" bestFit="1" customWidth="1"/>
    <col min="10" max="10" width="14.69921875" style="27" bestFit="1" customWidth="1"/>
    <col min="11" max="11" width="8.8984375" style="26" bestFit="1" customWidth="1"/>
    <col min="12" max="12" width="13.19921875" style="25" bestFit="1" customWidth="1"/>
    <col min="13" max="13" width="23" style="26" bestFit="1" customWidth="1"/>
    <col min="14" max="14" width="17.59765625" style="26" bestFit="1" customWidth="1"/>
    <col min="15" max="15" width="35" style="27" bestFit="1" customWidth="1"/>
    <col min="16" max="16" width="10.59765625" style="25" bestFit="1" customWidth="1"/>
    <col min="17" max="17" width="3.8984375" style="26" bestFit="1" customWidth="1"/>
    <col min="18" max="18" width="16.8984375" style="25" bestFit="1" customWidth="1"/>
    <col min="19" max="19" width="22.59765625" style="24" bestFit="1" customWidth="1"/>
    <col min="20" max="16384" width="9" style="24"/>
  </cols>
  <sheetData>
    <row r="1" spans="1:19" ht="15.6" thickTop="1" thickBot="1" x14ac:dyDescent="0.35">
      <c r="A1" s="31" t="s">
        <v>82</v>
      </c>
      <c r="B1" s="28" t="s">
        <v>83</v>
      </c>
      <c r="C1" s="32" t="s">
        <v>84</v>
      </c>
      <c r="D1" s="33" t="s">
        <v>85</v>
      </c>
      <c r="E1" s="28" t="s">
        <v>86</v>
      </c>
      <c r="F1" s="28" t="s">
        <v>87</v>
      </c>
      <c r="G1" s="28" t="s">
        <v>88</v>
      </c>
      <c r="H1" s="33" t="s">
        <v>89</v>
      </c>
      <c r="I1" s="32" t="s">
        <v>90</v>
      </c>
      <c r="J1" s="32" t="s">
        <v>91</v>
      </c>
      <c r="K1" s="28" t="s">
        <v>92</v>
      </c>
      <c r="L1" s="33" t="s">
        <v>93</v>
      </c>
      <c r="M1" s="28" t="s">
        <v>94</v>
      </c>
      <c r="N1" s="28" t="s">
        <v>95</v>
      </c>
      <c r="O1" s="32" t="s">
        <v>96</v>
      </c>
      <c r="P1" s="33" t="s">
        <v>97</v>
      </c>
      <c r="Q1" s="28" t="s">
        <v>98</v>
      </c>
      <c r="R1" s="33" t="s">
        <v>99</v>
      </c>
      <c r="S1" s="28" t="s">
        <v>100</v>
      </c>
    </row>
    <row r="2" spans="1:19" ht="15.6" thickTop="1" thickBot="1" x14ac:dyDescent="0.35">
      <c r="A2" s="31" t="s">
        <v>104</v>
      </c>
      <c r="B2" s="34">
        <v>5381</v>
      </c>
      <c r="C2" s="35">
        <v>12417531.369999999</v>
      </c>
      <c r="D2" s="36">
        <v>5.6697609238517702E-2</v>
      </c>
      <c r="E2" s="34">
        <v>2494</v>
      </c>
      <c r="F2" s="34">
        <v>7913</v>
      </c>
      <c r="G2" s="34">
        <v>3546177.55</v>
      </c>
      <c r="H2" s="36">
        <v>2.6206287827841301E-2</v>
      </c>
      <c r="I2" s="35">
        <v>53592028.640000001</v>
      </c>
      <c r="J2" s="35">
        <v>11722499.461471796</v>
      </c>
      <c r="K2" s="34">
        <v>190332</v>
      </c>
      <c r="L2" s="36">
        <v>4.4114121313833597E-2</v>
      </c>
      <c r="M2" s="34">
        <v>667202</v>
      </c>
      <c r="N2" s="34">
        <v>94907</v>
      </c>
      <c r="O2" s="35">
        <v>5.3149983812998158</v>
      </c>
      <c r="P2" s="36">
        <v>5.7276053606065906E-2</v>
      </c>
      <c r="Q2" s="34">
        <v>35.05644211211785</v>
      </c>
      <c r="R2" s="36">
        <v>1.3161932292232337E-2</v>
      </c>
      <c r="S2" s="34">
        <v>520</v>
      </c>
    </row>
    <row r="3" spans="1:19" ht="15.6" thickTop="1" thickBot="1" x14ac:dyDescent="0.35">
      <c r="A3" s="31" t="s">
        <v>103</v>
      </c>
      <c r="B3" s="37">
        <v>2788</v>
      </c>
      <c r="C3" s="38">
        <v>0</v>
      </c>
      <c r="D3" s="39">
        <v>4.61635261780972E-2</v>
      </c>
      <c r="E3" s="37">
        <v>0</v>
      </c>
      <c r="F3" s="37">
        <v>3872</v>
      </c>
      <c r="G3" s="37">
        <v>5001903.51</v>
      </c>
      <c r="H3" s="39">
        <v>0</v>
      </c>
      <c r="I3" s="38">
        <v>27283081.969999991</v>
      </c>
      <c r="J3" s="38">
        <v>5620149.2986400975</v>
      </c>
      <c r="K3" s="37">
        <v>115874</v>
      </c>
      <c r="L3" s="39">
        <v>3.65853658536585E-2</v>
      </c>
      <c r="M3" s="37">
        <v>1017801.7209999999</v>
      </c>
      <c r="N3" s="37">
        <v>60394</v>
      </c>
      <c r="O3" s="38">
        <v>4.9144184046825758</v>
      </c>
      <c r="P3" s="39">
        <v>4.6570235095108201E-2</v>
      </c>
      <c r="Q3" s="37">
        <v>27.858613529247123</v>
      </c>
      <c r="R3" s="39">
        <v>9.984869241449694E-3</v>
      </c>
      <c r="S3" s="37">
        <v>800</v>
      </c>
    </row>
    <row r="4" spans="1:19" ht="15.6" thickTop="1" thickBot="1" x14ac:dyDescent="0.35">
      <c r="A4" s="31" t="s">
        <v>125</v>
      </c>
      <c r="B4" s="34">
        <v>2415</v>
      </c>
      <c r="C4" s="35">
        <v>0</v>
      </c>
      <c r="D4" s="36">
        <v>4.0387316877383103E-2</v>
      </c>
      <c r="E4" s="34">
        <v>0</v>
      </c>
      <c r="F4" s="34">
        <v>3250</v>
      </c>
      <c r="G4" s="34">
        <v>2872539.4299999992</v>
      </c>
      <c r="H4" s="36">
        <v>0</v>
      </c>
      <c r="I4" s="35">
        <v>24297030.639999989</v>
      </c>
      <c r="J4" s="35">
        <v>1044533.8041715174</v>
      </c>
      <c r="K4" s="34">
        <v>114780</v>
      </c>
      <c r="L4" s="36">
        <v>3.8637307852097999E-2</v>
      </c>
      <c r="M4" s="34">
        <v>587216</v>
      </c>
      <c r="N4" s="34">
        <v>59796</v>
      </c>
      <c r="O4" s="35">
        <v>4.8917935308302214</v>
      </c>
      <c r="P4" s="36">
        <v>4.0460715468121099E-2</v>
      </c>
      <c r="Q4" s="34">
        <v>5.4026954359114967</v>
      </c>
      <c r="R4" s="36">
        <v>1.8234076160230234E-3</v>
      </c>
      <c r="S4" s="34">
        <v>561</v>
      </c>
    </row>
    <row r="5" spans="1:19" ht="15.6" thickTop="1" thickBot="1" x14ac:dyDescent="0.35">
      <c r="A5" s="31" t="s">
        <v>126</v>
      </c>
      <c r="B5" s="37">
        <v>2263</v>
      </c>
      <c r="C5" s="38">
        <v>0</v>
      </c>
      <c r="D5" s="39">
        <v>9.7249677696604996E-3</v>
      </c>
      <c r="E5" s="37">
        <v>0</v>
      </c>
      <c r="F5" s="37">
        <v>2785</v>
      </c>
      <c r="G5" s="37">
        <v>1354063.7599999998</v>
      </c>
      <c r="H5" s="39">
        <v>0</v>
      </c>
      <c r="I5" s="38">
        <v>15389684.339999998</v>
      </c>
      <c r="J5" s="38">
        <v>2535143.596499891</v>
      </c>
      <c r="K5" s="37">
        <v>329692</v>
      </c>
      <c r="L5" s="39">
        <v>8.102212527267099E-3</v>
      </c>
      <c r="M5" s="37">
        <v>281280</v>
      </c>
      <c r="N5" s="37">
        <v>232700</v>
      </c>
      <c r="O5" s="38">
        <v>4.8139354379977242</v>
      </c>
      <c r="P5" s="39">
        <v>9.7949998431007008E-3</v>
      </c>
      <c r="Q5" s="37">
        <v>3.6938238943777115</v>
      </c>
      <c r="R5" s="39">
        <v>1.6927873158336275E-3</v>
      </c>
      <c r="S5" s="37">
        <v>272</v>
      </c>
    </row>
    <row r="6" spans="1:19" ht="15.6" thickTop="1" thickBot="1" x14ac:dyDescent="0.35">
      <c r="A6" s="31" t="s">
        <v>105</v>
      </c>
      <c r="B6" s="34">
        <v>1890</v>
      </c>
      <c r="C6" s="35">
        <v>0</v>
      </c>
      <c r="D6" s="36">
        <v>2.2271714922049001E-2</v>
      </c>
      <c r="E6" s="34">
        <v>0</v>
      </c>
      <c r="F6" s="34">
        <v>2408</v>
      </c>
      <c r="G6" s="34">
        <v>1039612.3899999999</v>
      </c>
      <c r="H6" s="36">
        <v>0</v>
      </c>
      <c r="I6" s="35">
        <v>16720401.429999998</v>
      </c>
      <c r="J6" s="35">
        <v>16720401.429999998</v>
      </c>
      <c r="K6" s="34">
        <v>169726</v>
      </c>
      <c r="L6" s="36">
        <v>0</v>
      </c>
      <c r="M6" s="34">
        <v>191340</v>
      </c>
      <c r="N6" s="34">
        <v>84861</v>
      </c>
      <c r="O6" s="35">
        <v>5.4333249189923691</v>
      </c>
      <c r="P6" s="36">
        <v>2.2271714922049001E-2</v>
      </c>
      <c r="Q6" s="34">
        <v>0</v>
      </c>
      <c r="R6" s="36">
        <v>2.2271714922048998E-2</v>
      </c>
      <c r="S6" s="34">
        <v>149</v>
      </c>
    </row>
    <row r="7" spans="1:19" ht="15.6" thickTop="1" thickBot="1" x14ac:dyDescent="0.35">
      <c r="A7" s="31" t="s">
        <v>127</v>
      </c>
      <c r="B7" s="37">
        <v>1479</v>
      </c>
      <c r="C7" s="38">
        <v>0</v>
      </c>
      <c r="D7" s="39">
        <v>1.72705722993566E-2</v>
      </c>
      <c r="E7" s="37">
        <v>0</v>
      </c>
      <c r="F7" s="37">
        <v>1889</v>
      </c>
      <c r="G7" s="37">
        <v>638430.5</v>
      </c>
      <c r="H7" s="39">
        <v>0</v>
      </c>
      <c r="I7" s="38">
        <v>13465956.100000001</v>
      </c>
      <c r="J7" s="38">
        <v>13465956.100000001</v>
      </c>
      <c r="K7" s="37">
        <v>171278</v>
      </c>
      <c r="L7" s="39">
        <v>0</v>
      </c>
      <c r="M7" s="37">
        <v>128836</v>
      </c>
      <c r="N7" s="37">
        <v>85637</v>
      </c>
      <c r="O7" s="38">
        <v>4.9553734980905961</v>
      </c>
      <c r="P7" s="39">
        <v>1.72705722993566E-2</v>
      </c>
      <c r="Q7" s="37">
        <v>0</v>
      </c>
      <c r="R7" s="39">
        <v>1.7270572299356586E-2</v>
      </c>
      <c r="S7" s="37">
        <v>105</v>
      </c>
    </row>
    <row r="8" spans="1:19" ht="15.6" thickTop="1" thickBot="1" x14ac:dyDescent="0.35">
      <c r="A8" s="31" t="s">
        <v>107</v>
      </c>
      <c r="B8" s="34">
        <v>756</v>
      </c>
      <c r="C8" s="35">
        <v>1869696.7800000003</v>
      </c>
      <c r="D8" s="36">
        <v>0.1218765113654683</v>
      </c>
      <c r="E8" s="34">
        <v>476</v>
      </c>
      <c r="F8" s="34">
        <v>1418</v>
      </c>
      <c r="G8" s="34">
        <v>666764.63</v>
      </c>
      <c r="H8" s="36">
        <v>9.7004279600570606E-2</v>
      </c>
      <c r="I8" s="35">
        <v>7640692.9800000004</v>
      </c>
      <c r="J8" s="35">
        <v>3817766.6798814181</v>
      </c>
      <c r="K8" s="34">
        <v>9816</v>
      </c>
      <c r="L8" s="36">
        <v>5.5555555555555601E-2</v>
      </c>
      <c r="M8" s="34">
        <v>177901</v>
      </c>
      <c r="N8" s="34">
        <v>6203</v>
      </c>
      <c r="O8" s="35">
        <v>3.7479532436579897</v>
      </c>
      <c r="P8" s="36">
        <v>0.1393927042999796</v>
      </c>
      <c r="Q8" s="34">
        <v>161.26327936212891</v>
      </c>
      <c r="R8" s="36">
        <v>8.3837148744424078E-2</v>
      </c>
      <c r="S8" s="34">
        <v>119</v>
      </c>
    </row>
    <row r="9" spans="1:19" ht="15.6" thickTop="1" thickBot="1" x14ac:dyDescent="0.35">
      <c r="A9" s="31" t="s">
        <v>128</v>
      </c>
      <c r="B9" s="37">
        <v>1104</v>
      </c>
      <c r="C9" s="38">
        <v>0</v>
      </c>
      <c r="D9" s="39">
        <v>5.3418493250109002E-3</v>
      </c>
      <c r="E9" s="37">
        <v>0</v>
      </c>
      <c r="F9" s="37">
        <v>1339</v>
      </c>
      <c r="G9" s="37">
        <v>749454.81</v>
      </c>
      <c r="H9" s="39">
        <v>0</v>
      </c>
      <c r="I9" s="38">
        <v>8356201.9400000004</v>
      </c>
      <c r="J9" s="38">
        <v>2829055.4870145679</v>
      </c>
      <c r="K9" s="37">
        <v>311264</v>
      </c>
      <c r="L9" s="39">
        <v>3.523194362889E-3</v>
      </c>
      <c r="M9" s="37">
        <v>154177</v>
      </c>
      <c r="N9" s="37">
        <v>206670</v>
      </c>
      <c r="O9" s="38">
        <v>4.8610026787393714</v>
      </c>
      <c r="P9" s="39">
        <v>5.4199994953445995E-3</v>
      </c>
      <c r="Q9" s="37">
        <v>4.7179936344371374</v>
      </c>
      <c r="R9" s="39">
        <v>1.8968051324555341E-3</v>
      </c>
      <c r="S9" s="37">
        <v>145</v>
      </c>
    </row>
    <row r="10" spans="1:19" ht="15.6" thickTop="1" thickBot="1" x14ac:dyDescent="0.35">
      <c r="A10" s="31" t="s">
        <v>129</v>
      </c>
      <c r="B10" s="34">
        <v>1102</v>
      </c>
      <c r="C10" s="35">
        <v>0</v>
      </c>
      <c r="D10" s="36">
        <v>9.6711629090717992E-3</v>
      </c>
      <c r="E10" s="34">
        <v>0</v>
      </c>
      <c r="F10" s="34">
        <v>1313</v>
      </c>
      <c r="G10" s="34">
        <v>690809.90999999992</v>
      </c>
      <c r="H10" s="36">
        <v>0</v>
      </c>
      <c r="I10" s="35">
        <v>7852917.3900000006</v>
      </c>
      <c r="J10" s="35">
        <v>1136513.7704968064</v>
      </c>
      <c r="K10" s="34">
        <v>207908</v>
      </c>
      <c r="L10" s="36">
        <v>8.2878953107960989E-3</v>
      </c>
      <c r="M10" s="34">
        <v>124970</v>
      </c>
      <c r="N10" s="34">
        <v>113947</v>
      </c>
      <c r="O10" s="35">
        <v>5.527805953428822</v>
      </c>
      <c r="P10" s="36">
        <v>9.7291563797297E-3</v>
      </c>
      <c r="Q10" s="34">
        <v>3.4771447172577616</v>
      </c>
      <c r="R10" s="36">
        <v>1.4412610689336306E-3</v>
      </c>
      <c r="S10" s="34">
        <v>159</v>
      </c>
    </row>
    <row r="11" spans="1:19" ht="15.6" thickTop="1" thickBot="1" x14ac:dyDescent="0.35">
      <c r="A11" s="31" t="s">
        <v>130</v>
      </c>
      <c r="B11" s="37">
        <v>803</v>
      </c>
      <c r="C11" s="38">
        <v>0</v>
      </c>
      <c r="D11" s="39">
        <v>1.37554173732806E-2</v>
      </c>
      <c r="E11" s="37">
        <v>0</v>
      </c>
      <c r="F11" s="37">
        <v>1079</v>
      </c>
      <c r="G11" s="37">
        <v>376978.29999999993</v>
      </c>
      <c r="H11" s="39">
        <v>0</v>
      </c>
      <c r="I11" s="38">
        <v>6991966.1800000016</v>
      </c>
      <c r="J11" s="38">
        <v>6991966.1800000016</v>
      </c>
      <c r="K11" s="37">
        <v>0</v>
      </c>
      <c r="L11" s="39">
        <v>0</v>
      </c>
      <c r="M11" s="37">
        <v>73402</v>
      </c>
      <c r="N11" s="37">
        <v>58377</v>
      </c>
      <c r="O11" s="38">
        <v>5.1358042015203935</v>
      </c>
      <c r="P11" s="39">
        <v>1.37554173732806E-2</v>
      </c>
      <c r="Q11" s="37">
        <v>0</v>
      </c>
      <c r="R11" s="39">
        <v>1.3755417373280572E-2</v>
      </c>
      <c r="S11" s="37">
        <v>65</v>
      </c>
    </row>
    <row r="12" spans="1:19" ht="15.6" thickTop="1" thickBot="1" x14ac:dyDescent="0.35">
      <c r="A12" s="31" t="s">
        <v>131</v>
      </c>
      <c r="B12" s="34">
        <v>764</v>
      </c>
      <c r="C12" s="35">
        <v>0</v>
      </c>
      <c r="D12" s="36">
        <v>3.2434864932562001E-3</v>
      </c>
      <c r="E12" s="34">
        <v>0</v>
      </c>
      <c r="F12" s="34">
        <v>904</v>
      </c>
      <c r="G12" s="34">
        <v>352703.07000000007</v>
      </c>
      <c r="H12" s="36">
        <v>0</v>
      </c>
      <c r="I12" s="35">
        <v>4677340.1900000004</v>
      </c>
      <c r="J12" s="35">
        <v>1253991.5727646411</v>
      </c>
      <c r="K12" s="34">
        <v>339339</v>
      </c>
      <c r="L12" s="36">
        <v>2.3594583504309001E-3</v>
      </c>
      <c r="M12" s="34">
        <v>97425</v>
      </c>
      <c r="N12" s="34">
        <v>235549</v>
      </c>
      <c r="O12" s="35">
        <v>3.6202521939953818</v>
      </c>
      <c r="P12" s="36">
        <v>3.2816506569944E-3</v>
      </c>
      <c r="Q12" s="34">
        <v>1.8769269184166797</v>
      </c>
      <c r="R12" s="36">
        <v>9.221923065635758E-4</v>
      </c>
      <c r="S12" s="34">
        <v>91</v>
      </c>
    </row>
    <row r="13" spans="1:19" ht="15.6" thickTop="1" thickBot="1" x14ac:dyDescent="0.35">
      <c r="A13" s="31" t="s">
        <v>109</v>
      </c>
      <c r="B13" s="37">
        <v>553</v>
      </c>
      <c r="C13" s="38">
        <v>1054958.27</v>
      </c>
      <c r="D13" s="39">
        <v>8.1335490513310807E-2</v>
      </c>
      <c r="E13" s="37">
        <v>301</v>
      </c>
      <c r="F13" s="37">
        <v>793</v>
      </c>
      <c r="G13" s="37">
        <v>98722.25</v>
      </c>
      <c r="H13" s="39">
        <v>6.8721461187214603E-2</v>
      </c>
      <c r="I13" s="38">
        <v>3719260.76</v>
      </c>
      <c r="J13" s="38">
        <v>2092519.243905494</v>
      </c>
      <c r="K13" s="37">
        <v>8760</v>
      </c>
      <c r="L13" s="39">
        <v>3.0591153369160802E-2</v>
      </c>
      <c r="M13" s="37">
        <v>13424</v>
      </c>
      <c r="N13" s="37">
        <v>6799</v>
      </c>
      <c r="O13" s="38">
        <v>7.354160458879619</v>
      </c>
      <c r="P13" s="39">
        <v>0.10936073059360731</v>
      </c>
      <c r="Q13" s="37">
        <v>130.95246540468531</v>
      </c>
      <c r="R13" s="39">
        <v>7.8769577224446496E-2</v>
      </c>
      <c r="S13" s="37">
        <v>26</v>
      </c>
    </row>
    <row r="14" spans="1:19" ht="15.6" thickTop="1" thickBot="1" x14ac:dyDescent="0.35">
      <c r="A14" s="31" t="s">
        <v>106</v>
      </c>
      <c r="B14" s="34">
        <v>576</v>
      </c>
      <c r="C14" s="35">
        <v>0</v>
      </c>
      <c r="D14" s="36">
        <v>1.51296262246855E-2</v>
      </c>
      <c r="E14" s="34">
        <v>0</v>
      </c>
      <c r="F14" s="34">
        <v>675</v>
      </c>
      <c r="G14" s="34">
        <v>184389.2</v>
      </c>
      <c r="H14" s="36">
        <v>0</v>
      </c>
      <c r="I14" s="35">
        <v>3424954.0300000003</v>
      </c>
      <c r="J14" s="35">
        <v>808759.7209147244</v>
      </c>
      <c r="K14" s="34">
        <v>277682</v>
      </c>
      <c r="L14" s="36">
        <v>1.15501519756839E-2</v>
      </c>
      <c r="M14" s="34">
        <v>45428</v>
      </c>
      <c r="N14" s="34">
        <v>38071</v>
      </c>
      <c r="O14" s="35">
        <v>4.0589328167649912</v>
      </c>
      <c r="P14" s="36">
        <v>1.5291275462581699E-2</v>
      </c>
      <c r="Q14" s="34">
        <v>7.5523466720902128</v>
      </c>
      <c r="R14" s="36">
        <v>3.7411234868977815E-3</v>
      </c>
      <c r="S14" s="34">
        <v>61</v>
      </c>
    </row>
    <row r="15" spans="1:19" ht="15.6" thickTop="1" thickBot="1" x14ac:dyDescent="0.35">
      <c r="A15" s="31" t="s">
        <v>132</v>
      </c>
      <c r="B15" s="37">
        <v>476</v>
      </c>
      <c r="C15" s="38">
        <v>0</v>
      </c>
      <c r="D15" s="39">
        <v>2.0815750001093002E-3</v>
      </c>
      <c r="E15" s="37">
        <v>0</v>
      </c>
      <c r="F15" s="37">
        <v>560</v>
      </c>
      <c r="G15" s="37">
        <v>236736.02</v>
      </c>
      <c r="H15" s="39">
        <v>0</v>
      </c>
      <c r="I15" s="38">
        <v>3270234.6000000006</v>
      </c>
      <c r="J15" s="38">
        <v>1258610.2457741902</v>
      </c>
      <c r="K15" s="37">
        <v>438238</v>
      </c>
      <c r="L15" s="39">
        <v>1.2790449797485002E-3</v>
      </c>
      <c r="M15" s="37">
        <v>46851</v>
      </c>
      <c r="N15" s="37">
        <v>228673</v>
      </c>
      <c r="O15" s="38">
        <v>5.0529555399030972</v>
      </c>
      <c r="P15" s="39">
        <v>2.1159099096633997E-3</v>
      </c>
      <c r="Q15" s="37">
        <v>1.9545731313302865</v>
      </c>
      <c r="R15" s="39">
        <v>8.36864929914961E-4</v>
      </c>
      <c r="S15" s="37">
        <v>54</v>
      </c>
    </row>
    <row r="16" spans="1:19" ht="15.6" thickTop="1" thickBot="1" x14ac:dyDescent="0.35">
      <c r="A16" s="31" t="s">
        <v>108</v>
      </c>
      <c r="B16" s="34">
        <v>310</v>
      </c>
      <c r="C16" s="35">
        <v>0</v>
      </c>
      <c r="D16" s="36">
        <v>6.0729538063707001E-3</v>
      </c>
      <c r="E16" s="34">
        <v>0</v>
      </c>
      <c r="F16" s="34">
        <v>428</v>
      </c>
      <c r="G16" s="34">
        <v>340280.59</v>
      </c>
      <c r="H16" s="36">
        <v>0</v>
      </c>
      <c r="I16" s="35">
        <v>2294386.0599999996</v>
      </c>
      <c r="J16" s="35">
        <v>418032.85792438744</v>
      </c>
      <c r="K16" s="34">
        <v>97240</v>
      </c>
      <c r="L16" s="36">
        <v>4.9464138499587997E-3</v>
      </c>
      <c r="M16" s="34">
        <v>80785</v>
      </c>
      <c r="N16" s="34">
        <v>51046</v>
      </c>
      <c r="O16" s="35">
        <v>4.2121754038497246</v>
      </c>
      <c r="P16" s="36">
        <v>6.1291649526944002E-3</v>
      </c>
      <c r="Q16" s="34">
        <v>2.4936178509633251</v>
      </c>
      <c r="R16" s="36">
        <v>1.1827511027355849E-3</v>
      </c>
      <c r="S16" s="34">
        <v>74</v>
      </c>
    </row>
    <row r="17" spans="1:19" ht="15.6" thickTop="1" thickBot="1" x14ac:dyDescent="0.35">
      <c r="A17" s="31" t="s">
        <v>133</v>
      </c>
      <c r="B17" s="37">
        <v>243</v>
      </c>
      <c r="C17" s="38">
        <v>0</v>
      </c>
      <c r="D17" s="39">
        <v>4.6961966604824002E-3</v>
      </c>
      <c r="E17" s="37">
        <v>0</v>
      </c>
      <c r="F17" s="37">
        <v>356</v>
      </c>
      <c r="G17" s="37">
        <v>197047.15</v>
      </c>
      <c r="H17" s="39">
        <v>0</v>
      </c>
      <c r="I17" s="38">
        <v>1696328.76</v>
      </c>
      <c r="J17" s="38">
        <v>0</v>
      </c>
      <c r="K17" s="37">
        <v>99030</v>
      </c>
      <c r="L17" s="39">
        <v>4.9305244285074001E-3</v>
      </c>
      <c r="M17" s="37">
        <v>53014</v>
      </c>
      <c r="N17" s="37">
        <v>51744</v>
      </c>
      <c r="O17" s="38">
        <v>3.7168889349983023</v>
      </c>
      <c r="P17" s="39">
        <v>4.6856381152424994E-3</v>
      </c>
      <c r="Q17" s="37">
        <v>0</v>
      </c>
      <c r="R17" s="39">
        <v>0</v>
      </c>
      <c r="S17" s="37">
        <v>45</v>
      </c>
    </row>
    <row r="18" spans="1:19" ht="15.6" thickTop="1" thickBot="1" x14ac:dyDescent="0.35">
      <c r="A18" s="31" t="s">
        <v>134</v>
      </c>
      <c r="B18" s="34">
        <v>262</v>
      </c>
      <c r="C18" s="35">
        <v>0</v>
      </c>
      <c r="D18" s="36">
        <v>1.4047504155273201E-2</v>
      </c>
      <c r="E18" s="34">
        <v>0</v>
      </c>
      <c r="F18" s="34">
        <v>321</v>
      </c>
      <c r="G18" s="34">
        <v>277657.82</v>
      </c>
      <c r="H18" s="36">
        <v>0</v>
      </c>
      <c r="I18" s="35">
        <v>1588692.44</v>
      </c>
      <c r="J18" s="35">
        <v>1588692.44</v>
      </c>
      <c r="K18" s="34">
        <v>18651</v>
      </c>
      <c r="L18" s="36">
        <v>0</v>
      </c>
      <c r="M18" s="34">
        <v>58350</v>
      </c>
      <c r="N18" s="34">
        <v>18651</v>
      </c>
      <c r="O18" s="35">
        <v>4.7584887746358184</v>
      </c>
      <c r="P18" s="36">
        <v>1.4047504155273201E-2</v>
      </c>
      <c r="Q18" s="34">
        <v>0</v>
      </c>
      <c r="R18" s="36">
        <v>1.4047504155273177E-2</v>
      </c>
      <c r="S18" s="34">
        <v>78</v>
      </c>
    </row>
    <row r="19" spans="1:19" ht="15.6" thickTop="1" thickBot="1" x14ac:dyDescent="0.35">
      <c r="A19" s="31" t="s">
        <v>135</v>
      </c>
      <c r="B19" s="37">
        <v>184</v>
      </c>
      <c r="C19" s="38">
        <v>0</v>
      </c>
      <c r="D19" s="39">
        <v>9.9041877489504E-3</v>
      </c>
      <c r="E19" s="37">
        <v>0</v>
      </c>
      <c r="F19" s="37">
        <v>221</v>
      </c>
      <c r="G19" s="37">
        <v>190783.99000000002</v>
      </c>
      <c r="H19" s="39">
        <v>0</v>
      </c>
      <c r="I19" s="38">
        <v>1064085.81</v>
      </c>
      <c r="J19" s="38">
        <v>1064085.8100000003</v>
      </c>
      <c r="K19" s="37">
        <v>18578</v>
      </c>
      <c r="L19" s="39">
        <v>0</v>
      </c>
      <c r="M19" s="37">
        <v>40773</v>
      </c>
      <c r="N19" s="37">
        <v>18578</v>
      </c>
      <c r="O19" s="38">
        <v>4.6791746989429281</v>
      </c>
      <c r="P19" s="39">
        <v>9.9041877489504E-3</v>
      </c>
      <c r="Q19" s="37">
        <v>0</v>
      </c>
      <c r="R19" s="39">
        <v>9.9041877489503723E-3</v>
      </c>
      <c r="S19" s="37">
        <v>53</v>
      </c>
    </row>
    <row r="20" spans="1:19" ht="15.6" thickTop="1" thickBot="1" x14ac:dyDescent="0.35">
      <c r="A20" s="31" t="s">
        <v>136</v>
      </c>
      <c r="B20" s="34">
        <v>135</v>
      </c>
      <c r="C20" s="35">
        <v>0</v>
      </c>
      <c r="D20" s="36">
        <v>4.5070610623309994E-3</v>
      </c>
      <c r="E20" s="34">
        <v>0</v>
      </c>
      <c r="F20" s="34">
        <v>191</v>
      </c>
      <c r="G20" s="34">
        <v>133216.65000000002</v>
      </c>
      <c r="H20" s="36">
        <v>0</v>
      </c>
      <c r="I20" s="35">
        <v>869249.59999999986</v>
      </c>
      <c r="J20" s="35">
        <v>81313.346090897569</v>
      </c>
      <c r="K20" s="34">
        <v>57468</v>
      </c>
      <c r="L20" s="36">
        <v>4.0916530278232001E-3</v>
      </c>
      <c r="M20" s="34">
        <v>30462</v>
      </c>
      <c r="N20" s="34">
        <v>29953</v>
      </c>
      <c r="O20" s="35">
        <v>4.3732076029151079</v>
      </c>
      <c r="P20" s="36">
        <v>4.5247293863770995E-3</v>
      </c>
      <c r="Q20" s="34">
        <v>0.79122771303684925</v>
      </c>
      <c r="R20" s="36">
        <v>4.3307635855384304E-4</v>
      </c>
      <c r="S20" s="34">
        <v>26</v>
      </c>
    </row>
    <row r="21" spans="1:19" ht="15.6" thickTop="1" thickBot="1" x14ac:dyDescent="0.35">
      <c r="A21" s="31" t="s">
        <v>102</v>
      </c>
      <c r="B21" s="37">
        <v>135</v>
      </c>
      <c r="C21" s="38">
        <v>0</v>
      </c>
      <c r="D21" s="39">
        <v>0</v>
      </c>
      <c r="E21" s="37">
        <v>0</v>
      </c>
      <c r="F21" s="37">
        <v>157</v>
      </c>
      <c r="G21" s="37">
        <v>103586.31</v>
      </c>
      <c r="H21" s="39">
        <v>0</v>
      </c>
      <c r="I21" s="38">
        <v>966549.3600000001</v>
      </c>
      <c r="J21" s="38">
        <v>0</v>
      </c>
      <c r="K21" s="37">
        <v>0</v>
      </c>
      <c r="L21" s="39">
        <v>0</v>
      </c>
      <c r="M21" s="37">
        <v>20410</v>
      </c>
      <c r="N21" s="37">
        <v>0</v>
      </c>
      <c r="O21" s="38">
        <v>5.0752724154826065</v>
      </c>
      <c r="P21" s="39">
        <v>0</v>
      </c>
      <c r="Q21" s="37">
        <v>0</v>
      </c>
      <c r="R21" s="39">
        <v>0</v>
      </c>
      <c r="S21" s="37">
        <v>20</v>
      </c>
    </row>
    <row r="22" spans="1:19" ht="15.6" thickTop="1" thickBot="1" x14ac:dyDescent="0.35">
      <c r="A22" s="31" t="s">
        <v>137</v>
      </c>
      <c r="B22" s="34">
        <v>102</v>
      </c>
      <c r="C22" s="35">
        <v>0</v>
      </c>
      <c r="D22" s="36">
        <v>1.8317320642901999E-3</v>
      </c>
      <c r="E22" s="34">
        <v>0</v>
      </c>
      <c r="F22" s="34">
        <v>142</v>
      </c>
      <c r="G22" s="34">
        <v>88879.15</v>
      </c>
      <c r="H22" s="36">
        <v>0</v>
      </c>
      <c r="I22" s="35">
        <v>629031.98</v>
      </c>
      <c r="J22" s="35">
        <v>198995.31673640164</v>
      </c>
      <c r="K22" s="34">
        <v>106594</v>
      </c>
      <c r="L22" s="36">
        <v>1.255230125523E-3</v>
      </c>
      <c r="M22" s="34">
        <v>21105</v>
      </c>
      <c r="N22" s="34">
        <v>55685</v>
      </c>
      <c r="O22" s="35">
        <v>4.2112840559109213</v>
      </c>
      <c r="P22" s="36">
        <v>1.8575851393188999E-3</v>
      </c>
      <c r="Q22" s="34">
        <v>1.0637431457945157</v>
      </c>
      <c r="R22" s="36">
        <v>6.0235501379587281E-4</v>
      </c>
      <c r="S22" s="34">
        <v>19</v>
      </c>
    </row>
    <row r="23" spans="1:19" ht="15.6" thickTop="1" thickBot="1" x14ac:dyDescent="0.35">
      <c r="A23" s="31" t="s">
        <v>110</v>
      </c>
      <c r="B23" s="37">
        <v>83</v>
      </c>
      <c r="C23" s="38">
        <v>0</v>
      </c>
      <c r="D23" s="39">
        <v>1.2093836514643701E-2</v>
      </c>
      <c r="E23" s="37">
        <v>0</v>
      </c>
      <c r="F23" s="37">
        <v>104</v>
      </c>
      <c r="G23" s="37">
        <v>92351.45</v>
      </c>
      <c r="H23" s="39">
        <v>0</v>
      </c>
      <c r="I23" s="38">
        <v>782488.18</v>
      </c>
      <c r="J23" s="38">
        <v>96496.922576584533</v>
      </c>
      <c r="K23" s="37">
        <v>27085</v>
      </c>
      <c r="L23" s="39">
        <v>1.0563380281690101E-2</v>
      </c>
      <c r="M23" s="37">
        <v>35462</v>
      </c>
      <c r="N23" s="37">
        <v>6863</v>
      </c>
      <c r="O23" s="38">
        <v>2.6042369296711971</v>
      </c>
      <c r="P23" s="39">
        <v>1.2159902720778199E-2</v>
      </c>
      <c r="Q23" s="37">
        <v>4.6471017480623296</v>
      </c>
      <c r="R23" s="39">
        <v>1.5965224390880935E-3</v>
      </c>
      <c r="S23" s="37">
        <v>13</v>
      </c>
    </row>
    <row r="24" spans="1:19" ht="15.6" thickTop="1" thickBot="1" x14ac:dyDescent="0.35">
      <c r="A24" s="31" t="s">
        <v>138</v>
      </c>
      <c r="B24" s="34">
        <v>69</v>
      </c>
      <c r="C24" s="35">
        <v>0</v>
      </c>
      <c r="D24" s="36">
        <v>1.2902019446522099E-2</v>
      </c>
      <c r="E24" s="34">
        <v>0</v>
      </c>
      <c r="F24" s="34">
        <v>84</v>
      </c>
      <c r="G24" s="34">
        <v>19283.14</v>
      </c>
      <c r="H24" s="36">
        <v>0</v>
      </c>
      <c r="I24" s="35">
        <v>532487.34</v>
      </c>
      <c r="J24" s="35">
        <v>29258.865983000753</v>
      </c>
      <c r="K24" s="34">
        <v>30604</v>
      </c>
      <c r="L24" s="36">
        <v>1.21951219512195E-2</v>
      </c>
      <c r="M24" s="34">
        <v>10242</v>
      </c>
      <c r="N24" s="34">
        <v>5348</v>
      </c>
      <c r="O24" s="35">
        <v>1.8827514157391134</v>
      </c>
      <c r="P24" s="36">
        <v>1.2936103488827899E-2</v>
      </c>
      <c r="Q24" s="34">
        <v>1.8691146583794804</v>
      </c>
      <c r="R24" s="36">
        <v>7.4098153760839859E-4</v>
      </c>
      <c r="S24" s="34">
        <v>7</v>
      </c>
    </row>
    <row r="25" spans="1:19" ht="15.6" thickTop="1" thickBot="1" x14ac:dyDescent="0.35">
      <c r="A25" s="31" t="s">
        <v>111</v>
      </c>
      <c r="B25" s="37">
        <v>48</v>
      </c>
      <c r="C25" s="38">
        <v>99740.32</v>
      </c>
      <c r="D25" s="39">
        <v>6.5128900949796509E-2</v>
      </c>
      <c r="E25" s="37">
        <v>42</v>
      </c>
      <c r="F25" s="37">
        <v>71</v>
      </c>
      <c r="G25" s="37">
        <v>29870</v>
      </c>
      <c r="H25" s="39">
        <v>5.6987788331071904E-2</v>
      </c>
      <c r="I25" s="38">
        <v>200578.02</v>
      </c>
      <c r="J25" s="38">
        <v>200578.01999999993</v>
      </c>
      <c r="K25" s="37">
        <v>1474</v>
      </c>
      <c r="L25" s="39">
        <v>0</v>
      </c>
      <c r="M25" s="37">
        <v>8331</v>
      </c>
      <c r="N25" s="37">
        <v>737</v>
      </c>
      <c r="O25" s="38">
        <v>3.585403913095667</v>
      </c>
      <c r="P25" s="39">
        <v>6.5128900949796509E-2</v>
      </c>
      <c r="Q25" s="37">
        <v>0</v>
      </c>
      <c r="R25" s="39">
        <v>6.5128900949796467E-2</v>
      </c>
      <c r="S25" s="37">
        <v>13</v>
      </c>
    </row>
    <row r="26" spans="1:19" ht="15.6" thickTop="1" thickBot="1" x14ac:dyDescent="0.35">
      <c r="A26" s="31" t="s">
        <v>139</v>
      </c>
      <c r="B26" s="34">
        <v>63</v>
      </c>
      <c r="C26" s="35">
        <v>0</v>
      </c>
      <c r="D26" s="36">
        <v>8.5690968443960999E-3</v>
      </c>
      <c r="E26" s="34">
        <v>0</v>
      </c>
      <c r="F26" s="34">
        <v>71</v>
      </c>
      <c r="G26" s="34">
        <v>4124</v>
      </c>
      <c r="H26" s="36">
        <v>0</v>
      </c>
      <c r="I26" s="35">
        <v>550324.5</v>
      </c>
      <c r="J26" s="35">
        <v>344786.46244388772</v>
      </c>
      <c r="K26" s="34">
        <v>28168</v>
      </c>
      <c r="L26" s="36">
        <v>3.2362459546925997E-3</v>
      </c>
      <c r="M26" s="34">
        <v>500</v>
      </c>
      <c r="N26" s="34">
        <v>7352</v>
      </c>
      <c r="O26" s="35">
        <v>8.2479999999999993</v>
      </c>
      <c r="P26" s="36">
        <v>8.8030668749112997E-3</v>
      </c>
      <c r="Q26" s="34">
        <v>17.343875922614984</v>
      </c>
      <c r="R26" s="36">
        <v>5.5668209202187034E-3</v>
      </c>
      <c r="S26" s="34">
        <v>1</v>
      </c>
    </row>
    <row r="27" spans="1:19" ht="15.6" thickTop="1" thickBot="1" x14ac:dyDescent="0.35">
      <c r="A27" s="31" t="s">
        <v>112</v>
      </c>
      <c r="B27" s="37">
        <v>49</v>
      </c>
      <c r="C27" s="38">
        <v>0</v>
      </c>
      <c r="D27" s="39">
        <v>5.7988165680473002E-3</v>
      </c>
      <c r="E27" s="37">
        <v>0</v>
      </c>
      <c r="F27" s="37">
        <v>70</v>
      </c>
      <c r="G27" s="37">
        <v>8897.5300000000007</v>
      </c>
      <c r="H27" s="39">
        <v>0</v>
      </c>
      <c r="I27" s="38">
        <v>503271.56</v>
      </c>
      <c r="J27" s="38">
        <v>46560.075900185271</v>
      </c>
      <c r="K27" s="37">
        <v>48446</v>
      </c>
      <c r="L27" s="39">
        <v>5.2770448548813001E-3</v>
      </c>
      <c r="M27" s="37">
        <v>2904</v>
      </c>
      <c r="N27" s="37">
        <v>8450</v>
      </c>
      <c r="O27" s="38">
        <v>3.0638877410468321</v>
      </c>
      <c r="P27" s="39">
        <v>5.8233180522859994E-3</v>
      </c>
      <c r="Q27" s="37">
        <v>1.5949066500314917</v>
      </c>
      <c r="R27" s="39">
        <v>5.4627319740469579E-4</v>
      </c>
      <c r="S27" s="37">
        <v>5</v>
      </c>
    </row>
    <row r="28" spans="1:19" ht="15.6" thickTop="1" thickBot="1" x14ac:dyDescent="0.35">
      <c r="A28" s="31" t="s">
        <v>113</v>
      </c>
      <c r="B28" s="34">
        <v>36</v>
      </c>
      <c r="C28" s="35">
        <v>78455.3</v>
      </c>
      <c r="D28" s="36">
        <v>0.1451612903225806</v>
      </c>
      <c r="E28" s="34">
        <v>27</v>
      </c>
      <c r="F28" s="34">
        <v>69</v>
      </c>
      <c r="G28" s="34">
        <v>12820.32</v>
      </c>
      <c r="H28" s="36">
        <v>0.108433734939759</v>
      </c>
      <c r="I28" s="35">
        <v>300575.68</v>
      </c>
      <c r="J28" s="35">
        <v>300575.68</v>
      </c>
      <c r="K28" s="34">
        <v>496</v>
      </c>
      <c r="L28" s="36">
        <v>0</v>
      </c>
      <c r="M28" s="34">
        <v>4754</v>
      </c>
      <c r="N28" s="34">
        <v>248</v>
      </c>
      <c r="O28" s="35">
        <v>2.6967437946992008</v>
      </c>
      <c r="P28" s="36">
        <v>0.1451612903225806</v>
      </c>
      <c r="Q28" s="34">
        <v>0</v>
      </c>
      <c r="R28" s="36">
        <v>0.14516129032258066</v>
      </c>
      <c r="S28" s="34">
        <v>5</v>
      </c>
    </row>
    <row r="29" spans="1:19" ht="15.6" thickTop="1" thickBot="1" x14ac:dyDescent="0.35">
      <c r="A29" s="31" t="s">
        <v>140</v>
      </c>
      <c r="B29" s="37">
        <v>39</v>
      </c>
      <c r="C29" s="38">
        <v>90709.61</v>
      </c>
      <c r="D29" s="39">
        <v>0.124203821656051</v>
      </c>
      <c r="E29" s="37">
        <v>23</v>
      </c>
      <c r="F29" s="37">
        <v>67</v>
      </c>
      <c r="G29" s="37">
        <v>3835</v>
      </c>
      <c r="H29" s="39">
        <v>7.3015873015872992E-2</v>
      </c>
      <c r="I29" s="38">
        <v>311948.15999999997</v>
      </c>
      <c r="J29" s="38">
        <v>311948.15999999997</v>
      </c>
      <c r="K29" s="37">
        <v>628</v>
      </c>
      <c r="L29" s="39">
        <v>0</v>
      </c>
      <c r="M29" s="37">
        <v>4483</v>
      </c>
      <c r="N29" s="37">
        <v>314</v>
      </c>
      <c r="O29" s="38">
        <v>0.85545393709569484</v>
      </c>
      <c r="P29" s="39">
        <v>0.124203821656051</v>
      </c>
      <c r="Q29" s="37">
        <v>0</v>
      </c>
      <c r="R29" s="39">
        <v>0.12420382165605096</v>
      </c>
      <c r="S29" s="37">
        <v>4</v>
      </c>
    </row>
    <row r="30" spans="1:19" ht="15.6" thickTop="1" thickBot="1" x14ac:dyDescent="0.35">
      <c r="A30" s="31" t="s">
        <v>141</v>
      </c>
      <c r="B30" s="34">
        <v>45</v>
      </c>
      <c r="C30" s="35">
        <v>71409.2</v>
      </c>
      <c r="D30" s="36">
        <v>4.5824847250509199E-2</v>
      </c>
      <c r="E30" s="34">
        <v>33</v>
      </c>
      <c r="F30" s="34">
        <v>63</v>
      </c>
      <c r="G30" s="34">
        <v>11256</v>
      </c>
      <c r="H30" s="36">
        <v>3.3604887983706699E-2</v>
      </c>
      <c r="I30" s="35">
        <v>196143.40000000002</v>
      </c>
      <c r="J30" s="35">
        <v>196143.40000000005</v>
      </c>
      <c r="K30" s="34">
        <v>1964</v>
      </c>
      <c r="L30" s="36">
        <v>0</v>
      </c>
      <c r="M30" s="34">
        <v>4710</v>
      </c>
      <c r="N30" s="34">
        <v>982</v>
      </c>
      <c r="O30" s="35">
        <v>2.3898089171974521</v>
      </c>
      <c r="P30" s="36">
        <v>4.5824847250509199E-2</v>
      </c>
      <c r="Q30" s="34">
        <v>0</v>
      </c>
      <c r="R30" s="36">
        <v>4.5824847250509164E-2</v>
      </c>
      <c r="S30" s="34">
        <v>8</v>
      </c>
    </row>
    <row r="31" spans="1:19" ht="15.6" thickTop="1" thickBot="1" x14ac:dyDescent="0.35">
      <c r="A31" s="31" t="s">
        <v>142</v>
      </c>
      <c r="B31" s="37">
        <v>33</v>
      </c>
      <c r="C31" s="38">
        <v>109877.69999999998</v>
      </c>
      <c r="D31" s="39">
        <v>0.15566037735849059</v>
      </c>
      <c r="E31" s="37">
        <v>28</v>
      </c>
      <c r="F31" s="37">
        <v>55</v>
      </c>
      <c r="G31" s="37">
        <v>8596.6</v>
      </c>
      <c r="H31" s="39">
        <v>0.13207547169811321</v>
      </c>
      <c r="I31" s="38">
        <v>191609.9</v>
      </c>
      <c r="J31" s="38">
        <v>191609.9</v>
      </c>
      <c r="K31" s="37">
        <v>426</v>
      </c>
      <c r="L31" s="39">
        <v>0</v>
      </c>
      <c r="M31" s="37">
        <v>10260</v>
      </c>
      <c r="N31" s="37">
        <v>212</v>
      </c>
      <c r="O31" s="38">
        <v>0.83787524366471744</v>
      </c>
      <c r="P31" s="39">
        <v>0.15566037735849059</v>
      </c>
      <c r="Q31" s="37">
        <v>0</v>
      </c>
      <c r="R31" s="39">
        <v>0.15566037735849056</v>
      </c>
      <c r="S31" s="37">
        <v>6</v>
      </c>
    </row>
    <row r="32" spans="1:19" ht="15.6" thickTop="1" thickBot="1" x14ac:dyDescent="0.35">
      <c r="A32" s="31" t="s">
        <v>114</v>
      </c>
      <c r="B32" s="34">
        <v>35</v>
      </c>
      <c r="C32" s="35">
        <v>0</v>
      </c>
      <c r="D32" s="36">
        <v>7.3668701326036999E-3</v>
      </c>
      <c r="E32" s="34">
        <v>0</v>
      </c>
      <c r="F32" s="34">
        <v>55</v>
      </c>
      <c r="G32" s="34">
        <v>37704</v>
      </c>
      <c r="H32" s="36">
        <v>0</v>
      </c>
      <c r="I32" s="35">
        <v>296431.79000000004</v>
      </c>
      <c r="J32" s="35">
        <v>125194.05166201828</v>
      </c>
      <c r="K32" s="34">
        <v>18076</v>
      </c>
      <c r="L32" s="36">
        <v>4.3103448275861999E-3</v>
      </c>
      <c r="M32" s="34">
        <v>14747.000000000002</v>
      </c>
      <c r="N32" s="34">
        <v>4751</v>
      </c>
      <c r="O32" s="35">
        <v>2.5567234013697697</v>
      </c>
      <c r="P32" s="36">
        <v>7.5237884487718999E-3</v>
      </c>
      <c r="Q32" s="34">
        <v>6.9772856277751067</v>
      </c>
      <c r="R32" s="36">
        <v>3.2134436211856453E-3</v>
      </c>
      <c r="S32" s="34">
        <v>9</v>
      </c>
    </row>
    <row r="33" spans="1:19" ht="15.6" thickTop="1" thickBot="1" x14ac:dyDescent="0.35">
      <c r="A33" s="31" t="s">
        <v>115</v>
      </c>
      <c r="B33" s="37">
        <v>32</v>
      </c>
      <c r="C33" s="38">
        <v>91145.29</v>
      </c>
      <c r="D33" s="39">
        <v>0.14678899082568811</v>
      </c>
      <c r="E33" s="37">
        <v>29</v>
      </c>
      <c r="F33" s="37">
        <v>54</v>
      </c>
      <c r="G33" s="37">
        <v>1900</v>
      </c>
      <c r="H33" s="39">
        <v>0.1330275229357798</v>
      </c>
      <c r="I33" s="38">
        <v>185760.69</v>
      </c>
      <c r="J33" s="38">
        <v>185760.69</v>
      </c>
      <c r="K33" s="37">
        <v>436</v>
      </c>
      <c r="L33" s="39">
        <v>0</v>
      </c>
      <c r="M33" s="37">
        <v>1142</v>
      </c>
      <c r="N33" s="37">
        <v>218</v>
      </c>
      <c r="O33" s="38">
        <v>1.6637478108581436</v>
      </c>
      <c r="P33" s="39">
        <v>0.14678899082568811</v>
      </c>
      <c r="Q33" s="37">
        <v>0</v>
      </c>
      <c r="R33" s="39">
        <v>0.14678899082568808</v>
      </c>
      <c r="S33" s="37">
        <v>1</v>
      </c>
    </row>
    <row r="34" spans="1:19" ht="15.6" thickTop="1" thickBot="1" x14ac:dyDescent="0.35">
      <c r="A34" s="31" t="s">
        <v>143</v>
      </c>
      <c r="B34" s="34">
        <v>35</v>
      </c>
      <c r="C34" s="35">
        <v>0</v>
      </c>
      <c r="D34" s="36">
        <v>1.3138138138138101E-2</v>
      </c>
      <c r="E34" s="34">
        <v>0</v>
      </c>
      <c r="F34" s="34">
        <v>46</v>
      </c>
      <c r="G34" s="34">
        <v>0</v>
      </c>
      <c r="H34" s="36">
        <v>0</v>
      </c>
      <c r="I34" s="35">
        <v>219876.34</v>
      </c>
      <c r="J34" s="35">
        <v>82885.683230472525</v>
      </c>
      <c r="K34" s="34">
        <v>20322</v>
      </c>
      <c r="L34" s="36">
        <v>8.1967213114753999E-3</v>
      </c>
      <c r="M34" s="34">
        <v>0</v>
      </c>
      <c r="N34" s="34">
        <v>2664</v>
      </c>
      <c r="O34" s="35">
        <v>0</v>
      </c>
      <c r="P34" s="36">
        <v>1.3375295043272999E-2</v>
      </c>
      <c r="Q34" s="34">
        <v>9.854404160629656</v>
      </c>
      <c r="R34" s="36">
        <v>5.178573731797604E-3</v>
      </c>
      <c r="S34" s="34">
        <v>0</v>
      </c>
    </row>
    <row r="35" spans="1:19" ht="15.6" thickTop="1" thickBot="1" x14ac:dyDescent="0.35">
      <c r="A35" s="31" t="s">
        <v>144</v>
      </c>
      <c r="B35" s="37">
        <v>29</v>
      </c>
      <c r="C35" s="38">
        <v>39040.600000000006</v>
      </c>
      <c r="D35" s="39">
        <v>4.2709867452135501E-2</v>
      </c>
      <c r="E35" s="37">
        <v>21</v>
      </c>
      <c r="F35" s="37">
        <v>45</v>
      </c>
      <c r="G35" s="37">
        <v>12145.220000000001</v>
      </c>
      <c r="H35" s="39">
        <v>3.0927835051546403E-2</v>
      </c>
      <c r="I35" s="38">
        <v>109648.81999999999</v>
      </c>
      <c r="J35" s="38">
        <v>109648.81999999999</v>
      </c>
      <c r="K35" s="37">
        <v>1358</v>
      </c>
      <c r="L35" s="39">
        <v>0</v>
      </c>
      <c r="M35" s="37">
        <v>4699</v>
      </c>
      <c r="N35" s="37">
        <v>679</v>
      </c>
      <c r="O35" s="38">
        <v>2.5846392849542457</v>
      </c>
      <c r="P35" s="39">
        <v>4.2709867452135501E-2</v>
      </c>
      <c r="Q35" s="37">
        <v>0</v>
      </c>
      <c r="R35" s="39">
        <v>4.2709867452135494E-2</v>
      </c>
      <c r="S35" s="37">
        <v>8</v>
      </c>
    </row>
    <row r="36" spans="1:19" ht="15.6" thickTop="1" thickBot="1" x14ac:dyDescent="0.35">
      <c r="A36" s="31" t="s">
        <v>145</v>
      </c>
      <c r="B36" s="34">
        <v>19</v>
      </c>
      <c r="C36" s="35">
        <v>0</v>
      </c>
      <c r="D36" s="36">
        <v>2.1764032073310399E-2</v>
      </c>
      <c r="E36" s="34">
        <v>0</v>
      </c>
      <c r="F36" s="34">
        <v>39</v>
      </c>
      <c r="G36" s="34">
        <v>56621.69</v>
      </c>
      <c r="H36" s="36">
        <v>0</v>
      </c>
      <c r="I36" s="35">
        <v>228659.09999999998</v>
      </c>
      <c r="J36" s="35">
        <v>0</v>
      </c>
      <c r="K36" s="34">
        <v>3898</v>
      </c>
      <c r="L36" s="36">
        <v>2.4390243902439001E-2</v>
      </c>
      <c r="M36" s="34">
        <v>32007.999999999996</v>
      </c>
      <c r="N36" s="34">
        <v>873</v>
      </c>
      <c r="O36" s="35">
        <v>1.7689855661084732</v>
      </c>
      <c r="P36" s="36">
        <v>2.1634615384615401E-2</v>
      </c>
      <c r="Q36" s="34">
        <v>0</v>
      </c>
      <c r="R36" s="36">
        <v>0</v>
      </c>
      <c r="S36" s="34">
        <v>8</v>
      </c>
    </row>
    <row r="37" spans="1:19" ht="15.6" thickTop="1" thickBot="1" x14ac:dyDescent="0.35">
      <c r="A37" s="31" t="s">
        <v>116</v>
      </c>
      <c r="B37" s="37">
        <v>28</v>
      </c>
      <c r="C37" s="38">
        <v>0</v>
      </c>
      <c r="D37" s="39">
        <v>9.5108695652174006E-3</v>
      </c>
      <c r="E37" s="37">
        <v>0</v>
      </c>
      <c r="F37" s="37">
        <v>39</v>
      </c>
      <c r="G37" s="37">
        <v>11547.5</v>
      </c>
      <c r="H37" s="39">
        <v>0</v>
      </c>
      <c r="I37" s="38">
        <v>180270.24</v>
      </c>
      <c r="J37" s="38">
        <v>24355.987621671266</v>
      </c>
      <c r="K37" s="37">
        <v>5646</v>
      </c>
      <c r="L37" s="39">
        <v>8.2644628099174007E-3</v>
      </c>
      <c r="M37" s="37">
        <v>1500</v>
      </c>
      <c r="N37" s="37">
        <v>2944</v>
      </c>
      <c r="O37" s="38">
        <v>7.6983333333333333</v>
      </c>
      <c r="P37" s="39">
        <v>9.5642933049946994E-3</v>
      </c>
      <c r="Q37" s="37">
        <v>2.4520822036471959</v>
      </c>
      <c r="R37" s="39">
        <v>1.2998304950773314E-3</v>
      </c>
      <c r="S37" s="37">
        <v>2</v>
      </c>
    </row>
    <row r="38" spans="1:19" ht="15.6" thickTop="1" thickBot="1" x14ac:dyDescent="0.35">
      <c r="A38" s="31" t="s">
        <v>117</v>
      </c>
      <c r="B38" s="34">
        <v>22</v>
      </c>
      <c r="C38" s="35">
        <v>0</v>
      </c>
      <c r="D38" s="36">
        <v>6.1797752808989007E-3</v>
      </c>
      <c r="E38" s="34">
        <v>0</v>
      </c>
      <c r="F38" s="34">
        <v>35</v>
      </c>
      <c r="G38" s="34">
        <v>3608</v>
      </c>
      <c r="H38" s="36">
        <v>0</v>
      </c>
      <c r="I38" s="35">
        <v>157779.89000000001</v>
      </c>
      <c r="J38" s="35">
        <v>157779.89000000001</v>
      </c>
      <c r="K38" s="34">
        <v>13528</v>
      </c>
      <c r="L38" s="36">
        <v>0</v>
      </c>
      <c r="M38" s="34">
        <v>3050</v>
      </c>
      <c r="N38" s="34">
        <v>3560</v>
      </c>
      <c r="O38" s="35">
        <v>1.1829508196721312</v>
      </c>
      <c r="P38" s="36">
        <v>6.5050266114724999E-3</v>
      </c>
      <c r="Q38" s="34">
        <v>11.729855808059478</v>
      </c>
      <c r="R38" s="36">
        <v>6.5050266114725017E-3</v>
      </c>
      <c r="S38" s="34">
        <v>3</v>
      </c>
    </row>
    <row r="39" spans="1:19" ht="15.6" thickTop="1" thickBot="1" x14ac:dyDescent="0.35">
      <c r="A39" s="31" t="s">
        <v>146</v>
      </c>
      <c r="B39" s="37">
        <v>21</v>
      </c>
      <c r="C39" s="38">
        <v>41576.300000000003</v>
      </c>
      <c r="D39" s="39">
        <v>7.0469798657718102E-2</v>
      </c>
      <c r="E39" s="37">
        <v>12</v>
      </c>
      <c r="F39" s="37">
        <v>34</v>
      </c>
      <c r="G39" s="37">
        <v>2028</v>
      </c>
      <c r="H39" s="39">
        <v>4.0268456375838903E-2</v>
      </c>
      <c r="I39" s="38">
        <v>123588.67000000001</v>
      </c>
      <c r="J39" s="38">
        <v>123588.67000000001</v>
      </c>
      <c r="K39" s="37">
        <v>596</v>
      </c>
      <c r="L39" s="39">
        <v>0</v>
      </c>
      <c r="M39" s="37">
        <v>1000</v>
      </c>
      <c r="N39" s="37">
        <v>298</v>
      </c>
      <c r="O39" s="38">
        <v>2.028</v>
      </c>
      <c r="P39" s="39">
        <v>7.0469798657718102E-2</v>
      </c>
      <c r="Q39" s="37">
        <v>0</v>
      </c>
      <c r="R39" s="39">
        <v>7.0469798657718116E-2</v>
      </c>
      <c r="S39" s="37">
        <v>1</v>
      </c>
    </row>
    <row r="40" spans="1:19" ht="15.6" thickTop="1" thickBot="1" x14ac:dyDescent="0.35">
      <c r="A40" s="31" t="s">
        <v>118</v>
      </c>
      <c r="B40" s="34">
        <v>27</v>
      </c>
      <c r="C40" s="35">
        <v>0</v>
      </c>
      <c r="D40" s="36">
        <v>6.3544363379618996E-3</v>
      </c>
      <c r="E40" s="34">
        <v>0</v>
      </c>
      <c r="F40" s="34">
        <v>34</v>
      </c>
      <c r="G40" s="34">
        <v>59159</v>
      </c>
      <c r="H40" s="36">
        <v>0</v>
      </c>
      <c r="I40" s="35">
        <v>236056.5</v>
      </c>
      <c r="J40" s="35">
        <v>0</v>
      </c>
      <c r="K40" s="34">
        <v>8072</v>
      </c>
      <c r="L40" s="36">
        <v>9.3896713615022991E-3</v>
      </c>
      <c r="M40" s="34">
        <v>13885</v>
      </c>
      <c r="N40" s="34">
        <v>4249</v>
      </c>
      <c r="O40" s="35">
        <v>4.2606409794742524</v>
      </c>
      <c r="P40" s="36">
        <v>6.1942517343905002E-3</v>
      </c>
      <c r="Q40" s="34">
        <v>0</v>
      </c>
      <c r="R40" s="36">
        <v>0</v>
      </c>
      <c r="S40" s="34">
        <v>8</v>
      </c>
    </row>
    <row r="41" spans="1:19" ht="15.6" thickTop="1" thickBot="1" x14ac:dyDescent="0.35">
      <c r="A41" s="31" t="s">
        <v>147</v>
      </c>
      <c r="B41" s="37">
        <v>20</v>
      </c>
      <c r="C41" s="38">
        <v>0</v>
      </c>
      <c r="D41" s="39">
        <v>1.0610079575596801E-2</v>
      </c>
      <c r="E41" s="37">
        <v>0</v>
      </c>
      <c r="F41" s="37">
        <v>27</v>
      </c>
      <c r="G41" s="37">
        <v>20790</v>
      </c>
      <c r="H41" s="39">
        <v>0</v>
      </c>
      <c r="I41" s="38">
        <v>138722</v>
      </c>
      <c r="J41" s="38">
        <v>0</v>
      </c>
      <c r="K41" s="37">
        <v>7192</v>
      </c>
      <c r="L41" s="39">
        <v>2.2988505747126398E-2</v>
      </c>
      <c r="M41" s="37">
        <v>2831</v>
      </c>
      <c r="N41" s="37">
        <v>1885</v>
      </c>
      <c r="O41" s="38">
        <v>7.3436948074885198</v>
      </c>
      <c r="P41" s="39">
        <v>1.00111234705228E-2</v>
      </c>
      <c r="Q41" s="37">
        <v>0</v>
      </c>
      <c r="R41" s="39">
        <v>0</v>
      </c>
      <c r="S41" s="37">
        <v>3</v>
      </c>
    </row>
    <row r="42" spans="1:19" ht="15.6" thickTop="1" thickBot="1" x14ac:dyDescent="0.35">
      <c r="A42" s="31" t="s">
        <v>148</v>
      </c>
      <c r="B42" s="34">
        <v>15</v>
      </c>
      <c r="C42" s="35">
        <v>0</v>
      </c>
      <c r="D42" s="36">
        <v>8.0775444264942989E-3</v>
      </c>
      <c r="E42" s="34">
        <v>0</v>
      </c>
      <c r="F42" s="34">
        <v>20</v>
      </c>
      <c r="G42" s="34">
        <v>1200</v>
      </c>
      <c r="H42" s="36">
        <v>0</v>
      </c>
      <c r="I42" s="35">
        <v>153396</v>
      </c>
      <c r="J42" s="35">
        <v>0</v>
      </c>
      <c r="K42" s="34">
        <v>5160</v>
      </c>
      <c r="L42" s="36">
        <v>1.1764705882352899E-2</v>
      </c>
      <c r="M42" s="34">
        <v>530</v>
      </c>
      <c r="N42" s="34">
        <v>1857</v>
      </c>
      <c r="O42" s="35">
        <v>2.2641509433962264</v>
      </c>
      <c r="P42" s="36">
        <v>7.9006772009029003E-3</v>
      </c>
      <c r="Q42" s="34">
        <v>0</v>
      </c>
      <c r="R42" s="36">
        <v>0</v>
      </c>
      <c r="S42" s="34">
        <v>1</v>
      </c>
    </row>
    <row r="43" spans="1:19" ht="15.6" thickTop="1" thickBot="1" x14ac:dyDescent="0.35">
      <c r="A43" s="31" t="s">
        <v>149</v>
      </c>
      <c r="B43" s="37">
        <v>17</v>
      </c>
      <c r="C43" s="38">
        <v>0</v>
      </c>
      <c r="D43" s="39">
        <v>1.0602469751777E-3</v>
      </c>
      <c r="E43" s="37">
        <v>0</v>
      </c>
      <c r="F43" s="37">
        <v>19</v>
      </c>
      <c r="G43" s="37">
        <v>22313</v>
      </c>
      <c r="H43" s="39">
        <v>0</v>
      </c>
      <c r="I43" s="38">
        <v>212106</v>
      </c>
      <c r="J43" s="38">
        <v>0</v>
      </c>
      <c r="K43" s="37">
        <v>30618</v>
      </c>
      <c r="L43" s="39">
        <v>2.7586206896552E-3</v>
      </c>
      <c r="M43" s="37">
        <v>3940.9999999999995</v>
      </c>
      <c r="N43" s="37">
        <v>16034</v>
      </c>
      <c r="O43" s="38">
        <v>5.6617609743719877</v>
      </c>
      <c r="P43" s="39">
        <v>9.7981579463060002E-4</v>
      </c>
      <c r="Q43" s="37">
        <v>0</v>
      </c>
      <c r="R43" s="39">
        <v>0</v>
      </c>
      <c r="S43" s="37">
        <v>3</v>
      </c>
    </row>
    <row r="44" spans="1:19" ht="15.6" thickTop="1" thickBot="1" x14ac:dyDescent="0.35">
      <c r="A44" s="31" t="s">
        <v>150</v>
      </c>
      <c r="B44" s="34">
        <v>17</v>
      </c>
      <c r="C44" s="35">
        <v>0</v>
      </c>
      <c r="D44" s="36">
        <v>4.8433048433047998E-3</v>
      </c>
      <c r="E44" s="34">
        <v>0</v>
      </c>
      <c r="F44" s="34">
        <v>19</v>
      </c>
      <c r="G44" s="34">
        <v>8220</v>
      </c>
      <c r="H44" s="36">
        <v>0</v>
      </c>
      <c r="I44" s="35">
        <v>87721</v>
      </c>
      <c r="J44" s="35">
        <v>87721</v>
      </c>
      <c r="K44" s="34">
        <v>14951</v>
      </c>
      <c r="L44" s="36">
        <v>0</v>
      </c>
      <c r="M44" s="34">
        <v>1844</v>
      </c>
      <c r="N44" s="34">
        <v>3510</v>
      </c>
      <c r="O44" s="35">
        <v>4.457700650759219</v>
      </c>
      <c r="P44" s="36">
        <v>5.0445103857566995E-3</v>
      </c>
      <c r="Q44" s="34">
        <v>9.3159893799781361</v>
      </c>
      <c r="R44" s="36">
        <v>5.044510385756676E-3</v>
      </c>
      <c r="S44" s="34">
        <v>3</v>
      </c>
    </row>
    <row r="45" spans="1:19" ht="15.6" thickTop="1" thickBot="1" x14ac:dyDescent="0.35">
      <c r="A45" s="31" t="s">
        <v>119</v>
      </c>
      <c r="B45" s="37">
        <v>11</v>
      </c>
      <c r="C45" s="38">
        <v>0</v>
      </c>
      <c r="D45" s="39">
        <v>3.7852718513421003E-3</v>
      </c>
      <c r="E45" s="37">
        <v>0</v>
      </c>
      <c r="F45" s="37">
        <v>17</v>
      </c>
      <c r="G45" s="37">
        <v>13365</v>
      </c>
      <c r="H45" s="39">
        <v>0</v>
      </c>
      <c r="I45" s="38">
        <v>178079</v>
      </c>
      <c r="J45" s="38">
        <v>178079</v>
      </c>
      <c r="K45" s="37">
        <v>5602</v>
      </c>
      <c r="L45" s="39">
        <v>0</v>
      </c>
      <c r="M45" s="37">
        <v>2238</v>
      </c>
      <c r="N45" s="37">
        <v>2906</v>
      </c>
      <c r="O45" s="38">
        <v>5.9718498659517429</v>
      </c>
      <c r="P45" s="39">
        <v>3.9271688682612996E-3</v>
      </c>
      <c r="Q45" s="37">
        <v>16.455207173908477</v>
      </c>
      <c r="R45" s="39">
        <v>3.9271688682613352E-3</v>
      </c>
      <c r="S45" s="37">
        <v>1</v>
      </c>
    </row>
    <row r="46" spans="1:19" ht="15.6" thickTop="1" thickBot="1" x14ac:dyDescent="0.35">
      <c r="A46" s="31" t="s">
        <v>151</v>
      </c>
      <c r="B46" s="34">
        <v>9</v>
      </c>
      <c r="C46" s="35">
        <v>12313.59</v>
      </c>
      <c r="D46" s="36">
        <v>4.4999999999999998E-2</v>
      </c>
      <c r="E46" s="34">
        <v>5</v>
      </c>
      <c r="F46" s="34">
        <v>16</v>
      </c>
      <c r="G46" s="34">
        <v>0</v>
      </c>
      <c r="H46" s="36">
        <v>2.5000000000000001E-2</v>
      </c>
      <c r="I46" s="35">
        <v>48439.35</v>
      </c>
      <c r="J46" s="35">
        <v>48439.35</v>
      </c>
      <c r="K46" s="34">
        <v>400</v>
      </c>
      <c r="L46" s="36">
        <v>0</v>
      </c>
      <c r="M46" s="34">
        <v>0</v>
      </c>
      <c r="N46" s="34">
        <v>200</v>
      </c>
      <c r="O46" s="35">
        <v>0</v>
      </c>
      <c r="P46" s="36">
        <v>4.4999999999999998E-2</v>
      </c>
      <c r="Q46" s="34">
        <v>0</v>
      </c>
      <c r="R46" s="36">
        <v>4.4999999999999998E-2</v>
      </c>
      <c r="S46" s="34">
        <v>0</v>
      </c>
    </row>
    <row r="47" spans="1:19" ht="15.6" thickTop="1" thickBot="1" x14ac:dyDescent="0.35">
      <c r="A47" s="31" t="s">
        <v>120</v>
      </c>
      <c r="B47" s="37">
        <v>12</v>
      </c>
      <c r="C47" s="38">
        <v>0</v>
      </c>
      <c r="D47" s="39">
        <v>4.0997608472839002E-3</v>
      </c>
      <c r="E47" s="37">
        <v>0</v>
      </c>
      <c r="F47" s="37">
        <v>14</v>
      </c>
      <c r="G47" s="37">
        <v>0</v>
      </c>
      <c r="H47" s="39">
        <v>0</v>
      </c>
      <c r="I47" s="38">
        <v>87068.42</v>
      </c>
      <c r="J47" s="38">
        <v>87068.42</v>
      </c>
      <c r="K47" s="37">
        <v>5604</v>
      </c>
      <c r="L47" s="39">
        <v>0</v>
      </c>
      <c r="M47" s="37">
        <v>0</v>
      </c>
      <c r="N47" s="37">
        <v>2927</v>
      </c>
      <c r="O47" s="38">
        <v>0</v>
      </c>
      <c r="P47" s="39">
        <v>4.2826552462527003E-3</v>
      </c>
      <c r="Q47" s="37">
        <v>10.653829305598041</v>
      </c>
      <c r="R47" s="39">
        <v>4.2826552462526769E-3</v>
      </c>
      <c r="S47" s="37">
        <v>0</v>
      </c>
    </row>
    <row r="48" spans="1:19" ht="15.6" thickTop="1" thickBot="1" x14ac:dyDescent="0.35">
      <c r="A48" s="31" t="s">
        <v>121</v>
      </c>
      <c r="B48" s="34">
        <v>12</v>
      </c>
      <c r="C48" s="35">
        <v>0</v>
      </c>
      <c r="D48" s="36">
        <v>6.4377682403432999E-3</v>
      </c>
      <c r="E48" s="34">
        <v>0</v>
      </c>
      <c r="F48" s="34">
        <v>13</v>
      </c>
      <c r="G48" s="34">
        <v>5787</v>
      </c>
      <c r="H48" s="36">
        <v>0</v>
      </c>
      <c r="I48" s="35">
        <v>73108.72</v>
      </c>
      <c r="J48" s="35">
        <v>0</v>
      </c>
      <c r="K48" s="34">
        <v>1794</v>
      </c>
      <c r="L48" s="36">
        <v>9.3457943925234002E-3</v>
      </c>
      <c r="M48" s="34">
        <v>1521</v>
      </c>
      <c r="N48" s="34">
        <v>1864</v>
      </c>
      <c r="O48" s="35">
        <v>3.804733727810651</v>
      </c>
      <c r="P48" s="36">
        <v>6.2606715993170003E-3</v>
      </c>
      <c r="Q48" s="34">
        <v>0</v>
      </c>
      <c r="R48" s="36">
        <v>0</v>
      </c>
      <c r="S48" s="34">
        <v>2</v>
      </c>
    </row>
    <row r="49" spans="1:19" ht="15.6" thickTop="1" thickBot="1" x14ac:dyDescent="0.35">
      <c r="A49" s="31" t="s">
        <v>122</v>
      </c>
      <c r="B49" s="37">
        <v>9</v>
      </c>
      <c r="C49" s="38">
        <v>0</v>
      </c>
      <c r="D49" s="39">
        <v>4.3646944713870003E-3</v>
      </c>
      <c r="E49" s="37">
        <v>0</v>
      </c>
      <c r="F49" s="37">
        <v>9</v>
      </c>
      <c r="G49" s="37">
        <v>0</v>
      </c>
      <c r="H49" s="39">
        <v>0</v>
      </c>
      <c r="I49" s="38">
        <v>37025</v>
      </c>
      <c r="J49" s="38">
        <v>37025</v>
      </c>
      <c r="K49" s="37">
        <v>3944</v>
      </c>
      <c r="L49" s="39">
        <v>0</v>
      </c>
      <c r="M49" s="37">
        <v>0</v>
      </c>
      <c r="N49" s="37">
        <v>2062</v>
      </c>
      <c r="O49" s="38">
        <v>0</v>
      </c>
      <c r="P49" s="39">
        <v>4.5638945233265997E-3</v>
      </c>
      <c r="Q49" s="37">
        <v>7.5101419878296145</v>
      </c>
      <c r="R49" s="39">
        <v>4.5638945233265719E-3</v>
      </c>
      <c r="S49" s="37">
        <v>0</v>
      </c>
    </row>
    <row r="50" spans="1:19" ht="15.6" thickTop="1" thickBot="1" x14ac:dyDescent="0.35">
      <c r="A50" s="31" t="s">
        <v>123</v>
      </c>
      <c r="B50" s="34">
        <v>5</v>
      </c>
      <c r="C50" s="35">
        <v>0</v>
      </c>
      <c r="D50" s="36">
        <v>6.4850843060959996E-3</v>
      </c>
      <c r="E50" s="34">
        <v>0</v>
      </c>
      <c r="F50" s="34">
        <v>6</v>
      </c>
      <c r="G50" s="34">
        <v>0</v>
      </c>
      <c r="H50" s="36">
        <v>0</v>
      </c>
      <c r="I50" s="35">
        <v>80057</v>
      </c>
      <c r="J50" s="35">
        <v>80057</v>
      </c>
      <c r="K50" s="34">
        <v>1524</v>
      </c>
      <c r="L50" s="36">
        <v>0</v>
      </c>
      <c r="M50" s="34">
        <v>0</v>
      </c>
      <c r="N50" s="34">
        <v>771</v>
      </c>
      <c r="O50" s="35">
        <v>0</v>
      </c>
      <c r="P50" s="36">
        <v>6.7567567567567996E-3</v>
      </c>
      <c r="Q50" s="34">
        <v>36.061711711711716</v>
      </c>
      <c r="R50" s="36">
        <v>6.7567567567567563E-3</v>
      </c>
      <c r="S50" s="34">
        <v>0</v>
      </c>
    </row>
    <row r="51" spans="1:19" ht="15.6" thickTop="1" thickBot="1" x14ac:dyDescent="0.35">
      <c r="A51" s="31" t="s">
        <v>124</v>
      </c>
      <c r="B51" s="37">
        <v>6</v>
      </c>
      <c r="C51" s="38">
        <v>0</v>
      </c>
      <c r="D51" s="39">
        <v>2.0277120648868E-3</v>
      </c>
      <c r="E51" s="37">
        <v>0</v>
      </c>
      <c r="F51" s="37">
        <v>6</v>
      </c>
      <c r="G51" s="37">
        <v>14851.3</v>
      </c>
      <c r="H51" s="39">
        <v>0</v>
      </c>
      <c r="I51" s="38">
        <v>51579.61</v>
      </c>
      <c r="J51" s="38">
        <v>51579.610000000008</v>
      </c>
      <c r="K51" s="37">
        <v>2935</v>
      </c>
      <c r="L51" s="39">
        <v>0</v>
      </c>
      <c r="M51" s="37">
        <v>1055</v>
      </c>
      <c r="N51" s="37">
        <v>2959</v>
      </c>
      <c r="O51" s="38">
        <v>14.077061611374408</v>
      </c>
      <c r="P51" s="39">
        <v>2.1276595744681003E-3</v>
      </c>
      <c r="Q51" s="37">
        <v>7.3162567375886525</v>
      </c>
      <c r="R51" s="39">
        <v>2.1276595744680851E-3</v>
      </c>
      <c r="S51" s="37">
        <v>1</v>
      </c>
    </row>
    <row r="52" spans="1:19" ht="15.6" thickTop="1" thickBot="1" x14ac:dyDescent="0.35">
      <c r="A52" s="31" t="s">
        <v>152</v>
      </c>
      <c r="B52" s="34">
        <v>4</v>
      </c>
      <c r="C52" s="35">
        <v>0</v>
      </c>
      <c r="D52" s="36">
        <v>1.3884068031933001E-3</v>
      </c>
      <c r="E52" s="34">
        <v>0</v>
      </c>
      <c r="F52" s="34">
        <v>5</v>
      </c>
      <c r="G52" s="34">
        <v>0</v>
      </c>
      <c r="H52" s="36">
        <v>0</v>
      </c>
      <c r="I52" s="35">
        <v>14834</v>
      </c>
      <c r="J52" s="35">
        <v>0</v>
      </c>
      <c r="K52" s="34">
        <v>10962</v>
      </c>
      <c r="L52" s="36">
        <v>6.6225165562914003E-3</v>
      </c>
      <c r="M52" s="34">
        <v>0</v>
      </c>
      <c r="N52" s="34">
        <v>2881</v>
      </c>
      <c r="O52" s="35">
        <v>0</v>
      </c>
      <c r="P52" s="36">
        <v>1.0989010989011E-3</v>
      </c>
      <c r="Q52" s="34">
        <v>0</v>
      </c>
      <c r="R52" s="36">
        <v>0</v>
      </c>
      <c r="S52" s="34">
        <v>0</v>
      </c>
    </row>
    <row r="53" spans="1:19" ht="15.6" thickTop="1" thickBot="1" x14ac:dyDescent="0.35">
      <c r="A53" s="31" t="s">
        <v>153</v>
      </c>
      <c r="B53" s="37">
        <v>2</v>
      </c>
      <c r="C53" s="38">
        <v>0</v>
      </c>
      <c r="D53" s="39">
        <v>6.8516615279210001E-4</v>
      </c>
      <c r="E53" s="37">
        <v>0</v>
      </c>
      <c r="F53" s="37">
        <v>3</v>
      </c>
      <c r="G53" s="37">
        <v>0</v>
      </c>
      <c r="H53" s="39">
        <v>0</v>
      </c>
      <c r="I53" s="38">
        <v>6647</v>
      </c>
      <c r="J53" s="38">
        <v>6647</v>
      </c>
      <c r="K53" s="37">
        <v>16932</v>
      </c>
      <c r="L53" s="39">
        <v>0</v>
      </c>
      <c r="M53" s="37">
        <v>0</v>
      </c>
      <c r="N53" s="37">
        <v>2919</v>
      </c>
      <c r="O53" s="38">
        <v>0</v>
      </c>
      <c r="P53" s="39">
        <v>7.087172218285E-4</v>
      </c>
      <c r="Q53" s="37">
        <v>0.62811244979919689</v>
      </c>
      <c r="R53" s="39">
        <v>7.0871722182849035E-4</v>
      </c>
      <c r="S53" s="37">
        <v>0</v>
      </c>
    </row>
    <row r="54" spans="1:19" ht="15.6" thickTop="1" thickBot="1" x14ac:dyDescent="0.35">
      <c r="A54" s="31" t="s">
        <v>154</v>
      </c>
      <c r="B54" s="34">
        <v>1</v>
      </c>
      <c r="C54" s="35">
        <v>0</v>
      </c>
      <c r="D54" s="36">
        <v>5.6850483229110003E-4</v>
      </c>
      <c r="E54" s="34">
        <v>0</v>
      </c>
      <c r="F54" s="34">
        <v>1</v>
      </c>
      <c r="G54" s="34">
        <v>0</v>
      </c>
      <c r="H54" s="36">
        <v>0</v>
      </c>
      <c r="I54" s="35">
        <v>1100</v>
      </c>
      <c r="J54" s="35">
        <v>1099.9999999999998</v>
      </c>
      <c r="K54" s="34">
        <v>3518</v>
      </c>
      <c r="L54" s="36">
        <v>0</v>
      </c>
      <c r="M54" s="34">
        <v>0</v>
      </c>
      <c r="N54" s="34">
        <v>1759</v>
      </c>
      <c r="O54" s="35">
        <v>0</v>
      </c>
      <c r="P54" s="36">
        <v>5.6850483229110003E-4</v>
      </c>
      <c r="Q54" s="34">
        <v>0</v>
      </c>
      <c r="R54" s="36">
        <v>5.6850483229107444E-4</v>
      </c>
      <c r="S54" s="34">
        <v>0</v>
      </c>
    </row>
    <row r="55" spans="1:19" ht="15.6" thickTop="1" thickBot="1" x14ac:dyDescent="0.35">
      <c r="A55" s="31" t="s">
        <v>101</v>
      </c>
      <c r="B55" s="34">
        <v>0</v>
      </c>
      <c r="C55" s="35">
        <v>418639.99000000011</v>
      </c>
      <c r="D55" s="36">
        <v>0</v>
      </c>
      <c r="E55" s="34">
        <v>108</v>
      </c>
      <c r="F55" s="34">
        <v>0</v>
      </c>
      <c r="G55" s="34">
        <v>0</v>
      </c>
      <c r="H55" s="36">
        <v>0.2231404958677686</v>
      </c>
      <c r="I55" s="35">
        <v>0</v>
      </c>
      <c r="J55" s="35">
        <v>0</v>
      </c>
      <c r="K55" s="34">
        <v>1055</v>
      </c>
      <c r="L55" s="36">
        <v>0</v>
      </c>
      <c r="M55" s="34">
        <v>0</v>
      </c>
      <c r="N55" s="34">
        <v>0</v>
      </c>
      <c r="O55" s="35">
        <v>0</v>
      </c>
      <c r="P55" s="36">
        <v>0</v>
      </c>
      <c r="Q55" s="34">
        <v>0</v>
      </c>
      <c r="R55" s="36">
        <v>0</v>
      </c>
      <c r="S55" s="34" t="e">
        <v>#N/A</v>
      </c>
    </row>
    <row r="56" spans="1:19" ht="15.6" thickTop="1" thickBot="1" x14ac:dyDescent="0.35">
      <c r="A56" s="31" t="s">
        <v>155</v>
      </c>
      <c r="B56" s="34">
        <v>0</v>
      </c>
      <c r="C56" s="35">
        <v>0</v>
      </c>
      <c r="D56" s="36">
        <v>0</v>
      </c>
      <c r="E56" s="34">
        <v>0</v>
      </c>
      <c r="F56" s="34">
        <v>0</v>
      </c>
      <c r="G56" s="34">
        <v>0</v>
      </c>
      <c r="H56" s="36">
        <v>0</v>
      </c>
      <c r="I56" s="35">
        <v>0</v>
      </c>
      <c r="J56" s="35">
        <v>0</v>
      </c>
      <c r="K56" s="34">
        <v>4098</v>
      </c>
      <c r="L56" s="36">
        <v>0</v>
      </c>
      <c r="M56" s="34">
        <v>0</v>
      </c>
      <c r="N56" s="34">
        <v>684</v>
      </c>
      <c r="O56" s="35">
        <v>0</v>
      </c>
      <c r="P56" s="36">
        <v>0</v>
      </c>
      <c r="Q56" s="34">
        <v>0</v>
      </c>
      <c r="R56" s="36">
        <v>0</v>
      </c>
      <c r="S56" s="34" t="e">
        <v>#N/A</v>
      </c>
    </row>
    <row r="57" spans="1:19" ht="15.6" thickTop="1" thickBot="1" x14ac:dyDescent="0.35">
      <c r="A57" s="31" t="s">
        <v>58</v>
      </c>
      <c r="B57" s="37">
        <v>12762</v>
      </c>
      <c r="C57" s="38">
        <v>24157933</v>
      </c>
      <c r="D57" s="39">
        <v>3.4835444696479596E-2</v>
      </c>
      <c r="E57" s="37">
        <v>5427</v>
      </c>
      <c r="F57" s="37">
        <v>18243</v>
      </c>
      <c r="G57" s="37">
        <v>11506184.030000001</v>
      </c>
      <c r="H57" s="39">
        <v>4.5555275749181598E-2</v>
      </c>
      <c r="I57" s="38">
        <v>117023441.83999962</v>
      </c>
      <c r="J57" s="38">
        <v>33648255.580496125</v>
      </c>
      <c r="K57" s="37">
        <v>3834084</v>
      </c>
      <c r="L57" s="39">
        <v>2.4396754217382001E-2</v>
      </c>
      <c r="M57" s="37">
        <v>2273935.7209999999</v>
      </c>
      <c r="N57" s="37">
        <v>366351</v>
      </c>
      <c r="O57" s="38">
        <v>5.0600304677653645</v>
      </c>
      <c r="P57" s="39">
        <v>3.4849439904573204E-2</v>
      </c>
      <c r="Q57" s="37">
        <v>26.555463075269635</v>
      </c>
      <c r="R57" s="39">
        <v>1.0452685687191175E-2</v>
      </c>
      <c r="S57" s="37">
        <v>2064</v>
      </c>
    </row>
    <row r="58" spans="1:19" ht="15" thickTop="1" x14ac:dyDescent="0.3"/>
  </sheetData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KPI</vt:lpstr>
      <vt:lpstr>Month on Month KPI</vt:lpstr>
      <vt:lpstr>Region KPI</vt:lpstr>
      <vt:lpstr>EBO</vt:lpstr>
      <vt:lpstr>Loyalty</vt:lpstr>
      <vt:lpstr>Slabwise</vt:lpstr>
      <vt:lpstr>Active Rate</vt:lpstr>
      <vt:lpstr>Product</vt:lpstr>
      <vt:lpstr>Quarter Campaign</vt:lpstr>
      <vt:lpstr>Mar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Kansara</dc:creator>
  <cp:lastModifiedBy>Akhil Kumar</cp:lastModifiedBy>
  <dcterms:created xsi:type="dcterms:W3CDTF">2020-07-08T09:25:34Z</dcterms:created>
  <dcterms:modified xsi:type="dcterms:W3CDTF">2022-07-18T13:06:00Z</dcterms:modified>
</cp:coreProperties>
</file>