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india\Desktop\Capillary\"/>
    </mc:Choice>
  </mc:AlternateContent>
  <bookViews>
    <workbookView xWindow="0" yWindow="0" windowWidth="14376" windowHeight="13008" activeTab="9"/>
  </bookViews>
  <sheets>
    <sheet name="Monthly KPI" sheetId="1" r:id="rId1"/>
    <sheet name="Month on Month KPI" sheetId="2" r:id="rId2"/>
    <sheet name="Region KPI" sheetId="3" r:id="rId3"/>
    <sheet name="EBO" sheetId="4" r:id="rId4"/>
    <sheet name="Loyalty" sheetId="5" r:id="rId5"/>
    <sheet name="Slabwise" sheetId="6" r:id="rId6"/>
    <sheet name="Active Rate" sheetId="7" r:id="rId7"/>
    <sheet name="Product" sheetId="8" r:id="rId8"/>
    <sheet name="Quarter Campaign" sheetId="13" r:id="rId9"/>
    <sheet name="Jun Campaign" sheetId="14" r:id="rId10"/>
  </sheets>
  <definedNames>
    <definedName name="_xlnm._FilterDatabase" localSheetId="9" hidden="1">'Jun Campaign'!$A$1:$S$12</definedName>
    <definedName name="_xlnm._FilterDatabase" localSheetId="8" hidden="1">'Quarter Campaign'!#REF!</definedName>
  </definedNames>
  <calcPr calcId="162913"/>
</workbook>
</file>

<file path=xl/calcChain.xml><?xml version="1.0" encoding="utf-8"?>
<calcChain xmlns="http://schemas.openxmlformats.org/spreadsheetml/2006/main">
  <c r="D30" i="2" l="1"/>
  <c r="D27" i="2"/>
  <c r="D22" i="2"/>
  <c r="D18" i="2"/>
  <c r="D12" i="2"/>
  <c r="D13" i="2" s="1"/>
  <c r="D15" i="2" s="1"/>
  <c r="D10" i="2"/>
  <c r="D8" i="2"/>
  <c r="D6" i="2"/>
  <c r="D16" i="2" l="1"/>
  <c r="D24" i="2"/>
  <c r="D23" i="2"/>
  <c r="B30" i="1" l="1"/>
  <c r="B27" i="1"/>
  <c r="B22" i="1"/>
  <c r="B18" i="1"/>
  <c r="B12" i="1"/>
  <c r="B23" i="1" s="1"/>
  <c r="B10" i="1"/>
  <c r="B8" i="1"/>
  <c r="B6" i="1"/>
  <c r="B13" i="1" l="1"/>
  <c r="B15" i="1" s="1"/>
  <c r="B24" i="1" l="1"/>
  <c r="B16" i="1"/>
  <c r="C3" i="5" l="1"/>
  <c r="C4" i="5"/>
  <c r="C2" i="5"/>
  <c r="D41" i="7"/>
  <c r="D42" i="7"/>
  <c r="D43" i="7"/>
  <c r="C11" i="5"/>
  <c r="C12" i="5"/>
  <c r="C13" i="5"/>
  <c r="C14" i="5"/>
  <c r="C15" i="5"/>
  <c r="C10" i="5"/>
  <c r="D29" i="1" l="1"/>
  <c r="D28" i="1"/>
  <c r="D26" i="1"/>
  <c r="D25" i="1"/>
  <c r="D21" i="1"/>
  <c r="D20" i="1"/>
  <c r="D19" i="1"/>
  <c r="D17" i="1"/>
  <c r="D14" i="1"/>
  <c r="D11" i="1"/>
  <c r="D9" i="1"/>
  <c r="D3" i="1"/>
  <c r="D4" i="1"/>
  <c r="D5" i="1"/>
  <c r="D7" i="1"/>
  <c r="D2" i="1"/>
  <c r="D40" i="7" l="1"/>
  <c r="D30" i="4" l="1"/>
  <c r="C30" i="4"/>
  <c r="B30" i="4"/>
  <c r="D27" i="4"/>
  <c r="C27" i="4"/>
  <c r="B27" i="4"/>
  <c r="D22" i="4"/>
  <c r="C22" i="4"/>
  <c r="B22" i="4"/>
  <c r="D18" i="4"/>
  <c r="C18" i="4"/>
  <c r="B18" i="4"/>
  <c r="D12" i="4"/>
  <c r="D13" i="4" s="1"/>
  <c r="D15" i="4" s="1"/>
  <c r="C12" i="4"/>
  <c r="C13" i="4" s="1"/>
  <c r="C15" i="4" s="1"/>
  <c r="B12" i="4"/>
  <c r="B13" i="4" s="1"/>
  <c r="B15" i="4" s="1"/>
  <c r="D10" i="4"/>
  <c r="C10" i="4"/>
  <c r="B10" i="4"/>
  <c r="D8" i="4"/>
  <c r="C8" i="4"/>
  <c r="B8" i="4"/>
  <c r="D6" i="4"/>
  <c r="C6" i="4"/>
  <c r="B6" i="4"/>
  <c r="E30" i="3"/>
  <c r="D30" i="3"/>
  <c r="C30" i="3"/>
  <c r="B30" i="3"/>
  <c r="E27" i="3"/>
  <c r="D27" i="3"/>
  <c r="C27" i="3"/>
  <c r="B27" i="3"/>
  <c r="E22" i="3"/>
  <c r="D22" i="3"/>
  <c r="C22" i="3"/>
  <c r="B22" i="3"/>
  <c r="E18" i="3"/>
  <c r="D18" i="3"/>
  <c r="C18" i="3"/>
  <c r="B18" i="3"/>
  <c r="E12" i="3"/>
  <c r="E23" i="3" s="1"/>
  <c r="D12" i="3"/>
  <c r="D23" i="3" s="1"/>
  <c r="C12" i="3"/>
  <c r="C23" i="3" s="1"/>
  <c r="B12" i="3"/>
  <c r="B23" i="3" s="1"/>
  <c r="E10" i="3"/>
  <c r="D10" i="3"/>
  <c r="C10" i="3"/>
  <c r="B10" i="3"/>
  <c r="E8" i="3"/>
  <c r="D8" i="3"/>
  <c r="C8" i="3"/>
  <c r="B8" i="3"/>
  <c r="E6" i="3"/>
  <c r="D6" i="3"/>
  <c r="C6" i="3"/>
  <c r="B6" i="3"/>
  <c r="D24" i="4" l="1"/>
  <c r="D16" i="4"/>
  <c r="C24" i="4"/>
  <c r="C16" i="4"/>
  <c r="B24" i="4"/>
  <c r="B16" i="4"/>
  <c r="B23" i="4"/>
  <c r="C23" i="4"/>
  <c r="D23" i="4"/>
  <c r="D13" i="3"/>
  <c r="D15" i="3" s="1"/>
  <c r="B13" i="3"/>
  <c r="B15" i="3" s="1"/>
  <c r="E13" i="3"/>
  <c r="E15" i="3" s="1"/>
  <c r="C13" i="3"/>
  <c r="C15" i="3" s="1"/>
  <c r="D24" i="3" l="1"/>
  <c r="D16" i="3"/>
  <c r="C24" i="3"/>
  <c r="C16" i="3"/>
  <c r="B24" i="3"/>
  <c r="B16" i="3"/>
  <c r="E24" i="3"/>
  <c r="E16" i="3"/>
  <c r="D38" i="7"/>
  <c r="D39" i="7"/>
  <c r="D35" i="7" l="1"/>
  <c r="D36" i="7"/>
  <c r="D37" i="7"/>
  <c r="K14" i="3"/>
  <c r="K13" i="3"/>
  <c r="K12" i="3"/>
  <c r="K11" i="3"/>
  <c r="J14" i="3"/>
  <c r="I14" i="3"/>
  <c r="H14" i="3"/>
  <c r="J13" i="3"/>
  <c r="I13" i="3"/>
  <c r="H13" i="3"/>
  <c r="J12" i="3"/>
  <c r="I12" i="3"/>
  <c r="H12" i="3"/>
  <c r="J11" i="3"/>
  <c r="I11" i="3"/>
  <c r="H11" i="3"/>
  <c r="J14" i="4"/>
  <c r="I14" i="4"/>
  <c r="H14" i="4"/>
  <c r="J13" i="4"/>
  <c r="I13" i="4"/>
  <c r="H13" i="4"/>
  <c r="J12" i="4"/>
  <c r="I12" i="4"/>
  <c r="J11" i="4"/>
  <c r="I11" i="4"/>
  <c r="H11" i="4"/>
  <c r="H12" i="4"/>
  <c r="C30" i="2"/>
  <c r="C27" i="2"/>
  <c r="C22" i="2"/>
  <c r="C18" i="2"/>
  <c r="C12" i="2"/>
  <c r="C13" i="2" s="1"/>
  <c r="C15" i="2" s="1"/>
  <c r="C10" i="2"/>
  <c r="C8" i="2"/>
  <c r="C6" i="2"/>
  <c r="B30" i="2"/>
  <c r="B27" i="2"/>
  <c r="B22" i="2"/>
  <c r="B18" i="2"/>
  <c r="B12" i="2"/>
  <c r="B13" i="2" s="1"/>
  <c r="B15" i="2" s="1"/>
  <c r="B10" i="2"/>
  <c r="B8" i="2"/>
  <c r="B6" i="2"/>
  <c r="C18" i="1"/>
  <c r="D18" i="1" s="1"/>
  <c r="C24" i="2" l="1"/>
  <c r="C16" i="2"/>
  <c r="C23" i="2"/>
  <c r="B24" i="2"/>
  <c r="B16" i="2"/>
  <c r="B23" i="2"/>
  <c r="K8" i="8"/>
  <c r="I8" i="8"/>
  <c r="L5" i="8" s="1"/>
  <c r="H8" i="8"/>
  <c r="F8" i="8"/>
  <c r="C8" i="8"/>
  <c r="E2" i="8" s="1"/>
  <c r="B8" i="8"/>
  <c r="J7" i="8"/>
  <c r="D7" i="8"/>
  <c r="L6" i="8"/>
  <c r="J6" i="8"/>
  <c r="D6" i="8"/>
  <c r="J5" i="8"/>
  <c r="D5" i="8"/>
  <c r="J4" i="8"/>
  <c r="D4" i="8"/>
  <c r="J3" i="8"/>
  <c r="D3" i="8"/>
  <c r="L2" i="8"/>
  <c r="J2" i="8"/>
  <c r="D2" i="8"/>
  <c r="D34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5" i="6"/>
  <c r="E5" i="6" s="1"/>
  <c r="E4" i="6"/>
  <c r="E3" i="6"/>
  <c r="E2" i="6"/>
  <c r="J6" i="4"/>
  <c r="I6" i="4"/>
  <c r="H6" i="4"/>
  <c r="J5" i="4"/>
  <c r="I5" i="4"/>
  <c r="H5" i="4"/>
  <c r="J4" i="4"/>
  <c r="I4" i="4"/>
  <c r="H4" i="4"/>
  <c r="J3" i="4"/>
  <c r="I3" i="4"/>
  <c r="H3" i="4"/>
  <c r="J2" i="4"/>
  <c r="I2" i="4"/>
  <c r="H2" i="4"/>
  <c r="K6" i="3"/>
  <c r="J6" i="3"/>
  <c r="I6" i="3"/>
  <c r="H6" i="3"/>
  <c r="K5" i="3"/>
  <c r="J5" i="3"/>
  <c r="I5" i="3"/>
  <c r="H5" i="3"/>
  <c r="K3" i="3"/>
  <c r="J3" i="3"/>
  <c r="I3" i="3"/>
  <c r="H3" i="3"/>
  <c r="K2" i="3"/>
  <c r="J2" i="3"/>
  <c r="I2" i="3"/>
  <c r="H2" i="3"/>
  <c r="C30" i="1"/>
  <c r="D30" i="1" s="1"/>
  <c r="C27" i="1"/>
  <c r="D27" i="1" s="1"/>
  <c r="C22" i="1"/>
  <c r="D22" i="1" s="1"/>
  <c r="C12" i="1"/>
  <c r="C10" i="1"/>
  <c r="D10" i="1" s="1"/>
  <c r="C8" i="1"/>
  <c r="D8" i="1" s="1"/>
  <c r="C6" i="1"/>
  <c r="D6" i="1" s="1"/>
  <c r="C23" i="1" l="1"/>
  <c r="D23" i="1" s="1"/>
  <c r="D12" i="1"/>
  <c r="F3" i="6"/>
  <c r="F2" i="6"/>
  <c r="F4" i="6"/>
  <c r="J8" i="8"/>
  <c r="L3" i="8"/>
  <c r="L7" i="8"/>
  <c r="G8" i="8"/>
  <c r="E3" i="8"/>
  <c r="E4" i="8"/>
  <c r="E5" i="8"/>
  <c r="E6" i="8"/>
  <c r="D8" i="8"/>
  <c r="E7" i="8"/>
  <c r="K4" i="3"/>
  <c r="I4" i="3"/>
  <c r="J4" i="3"/>
  <c r="L8" i="8"/>
  <c r="B5" i="6"/>
  <c r="H4" i="3"/>
  <c r="L4" i="8"/>
  <c r="C13" i="1"/>
  <c r="C15" i="1" l="1"/>
  <c r="D15" i="1" s="1"/>
  <c r="D13" i="1"/>
  <c r="E8" i="8"/>
  <c r="C3" i="6"/>
  <c r="B10" i="6"/>
  <c r="C4" i="6"/>
  <c r="C12" i="6"/>
  <c r="B12" i="6"/>
  <c r="C14" i="6"/>
  <c r="C10" i="6"/>
  <c r="B14" i="6"/>
  <c r="C2" i="6"/>
  <c r="C16" i="1" l="1"/>
  <c r="D16" i="1" s="1"/>
  <c r="C24" i="1"/>
  <c r="D24" i="1" s="1"/>
</calcChain>
</file>

<file path=xl/sharedStrings.xml><?xml version="1.0" encoding="utf-8"?>
<sst xmlns="http://schemas.openxmlformats.org/spreadsheetml/2006/main" count="312" uniqueCount="133">
  <si>
    <t/>
  </si>
  <si>
    <t>%Change</t>
  </si>
  <si>
    <t>Active Stores</t>
  </si>
  <si>
    <t>Customers Shopped</t>
  </si>
  <si>
    <t>Total Sales</t>
  </si>
  <si>
    <t>Total Txns</t>
  </si>
  <si>
    <t>Total ATV</t>
  </si>
  <si>
    <t>Loyalty Sales</t>
  </si>
  <si>
    <t>Loyalty sales %</t>
  </si>
  <si>
    <t>Loyalty Txns</t>
  </si>
  <si>
    <t>Loyalty ATV</t>
  </si>
  <si>
    <t>Repeat Customers Shopped</t>
  </si>
  <si>
    <t>Actual repeat shpped</t>
  </si>
  <si>
    <t>Sales through tailoring</t>
  </si>
  <si>
    <t>Repeat Sales</t>
  </si>
  <si>
    <t>Adj repeat sales</t>
  </si>
  <si>
    <t>Adj repeat ATV</t>
  </si>
  <si>
    <t>Repeat Txns</t>
  </si>
  <si>
    <t>Repeat ATV</t>
  </si>
  <si>
    <t>Registrations</t>
  </si>
  <si>
    <t>Registered &amp; Shopped</t>
  </si>
  <si>
    <t>New customer sales</t>
  </si>
  <si>
    <t>New customer ATV</t>
  </si>
  <si>
    <t>Repeat customer%</t>
  </si>
  <si>
    <t>Repeat sale%</t>
  </si>
  <si>
    <t>Points Issued</t>
  </si>
  <si>
    <t>Points Redeemed</t>
  </si>
  <si>
    <t>Points redemption %</t>
  </si>
  <si>
    <t>Vouchers Issued</t>
  </si>
  <si>
    <t>Vouchers Redeemed</t>
  </si>
  <si>
    <t>Voucher Redemption %</t>
  </si>
  <si>
    <t>East</t>
  </si>
  <si>
    <t>North</t>
  </si>
  <si>
    <t>South</t>
  </si>
  <si>
    <t>West</t>
  </si>
  <si>
    <t>(4173 Admin Coupons)</t>
  </si>
  <si>
    <t>COCO</t>
  </si>
  <si>
    <t>COFO</t>
  </si>
  <si>
    <t>FOFO</t>
  </si>
  <si>
    <t>Total Customers</t>
  </si>
  <si>
    <t>Customers with points</t>
  </si>
  <si>
    <t>Customers with &gt; 100 points</t>
  </si>
  <si>
    <t>Redeeming customers</t>
  </si>
  <si>
    <t>3 months</t>
  </si>
  <si>
    <t>6 months</t>
  </si>
  <si>
    <t>9 months</t>
  </si>
  <si>
    <t>12 months</t>
  </si>
  <si>
    <t>18 months</t>
  </si>
  <si>
    <t>18+</t>
  </si>
  <si>
    <t>Slab</t>
  </si>
  <si>
    <t>No of Customers</t>
  </si>
  <si>
    <t>% Customers</t>
  </si>
  <si>
    <t>Sale</t>
  </si>
  <si>
    <t>Sale (INR cr)</t>
  </si>
  <si>
    <t>% Sale</t>
  </si>
  <si>
    <t>Silver</t>
  </si>
  <si>
    <t>Gold</t>
  </si>
  <si>
    <t>Platinum</t>
  </si>
  <si>
    <t>Total</t>
  </si>
  <si>
    <t>Active</t>
  </si>
  <si>
    <t>Inactive</t>
  </si>
  <si>
    <t>Month</t>
  </si>
  <si>
    <t>Transacted Base</t>
  </si>
  <si>
    <t>Active Base</t>
  </si>
  <si>
    <t>Active rate</t>
  </si>
  <si>
    <t>Main_Category</t>
  </si>
  <si>
    <t>Customers</t>
  </si>
  <si>
    <t>Sales</t>
  </si>
  <si>
    <t>Saless in Cr</t>
  </si>
  <si>
    <t>%tage Sales contibution</t>
  </si>
  <si>
    <t>Txns</t>
  </si>
  <si>
    <t>Quantity</t>
  </si>
  <si>
    <t>Repeate Sales in Cr</t>
  </si>
  <si>
    <t>Repeat Customers</t>
  </si>
  <si>
    <t xml:space="preserve">%Repeat Sales </t>
  </si>
  <si>
    <t>Fabric</t>
  </si>
  <si>
    <t>null/unaccount</t>
  </si>
  <si>
    <t>Garments</t>
  </si>
  <si>
    <t>Tailoring</t>
  </si>
  <si>
    <t>Womens</t>
  </si>
  <si>
    <t>Accessories</t>
  </si>
  <si>
    <t>null</t>
  </si>
  <si>
    <t>Name</t>
  </si>
  <si>
    <t>Responding Customers</t>
  </si>
  <si>
    <t>Coupon Redemption Sales</t>
  </si>
  <si>
    <t>Hit Rate</t>
  </si>
  <si>
    <t>Coupon Redeemed</t>
  </si>
  <si>
    <t>Responder Txns</t>
  </si>
  <si>
    <t>Campaign Points Redemtion Sales</t>
  </si>
  <si>
    <t>Redemption Rate</t>
  </si>
  <si>
    <t>Responder Sales</t>
  </si>
  <si>
    <t>Incremental Sales</t>
  </si>
  <si>
    <t>SMS Sent</t>
  </si>
  <si>
    <t>Control Hit Rate</t>
  </si>
  <si>
    <t>Campaign Points Redeemed</t>
  </si>
  <si>
    <t>Contacted Customers</t>
  </si>
  <si>
    <t>Campaign Extra Sales Per Points Redeemed</t>
  </si>
  <si>
    <t>Test Hit Rate</t>
  </si>
  <si>
    <t>ROI</t>
  </si>
  <si>
    <t>Incremental Hit Rate</t>
  </si>
  <si>
    <t>Campaign Points Redeemer</t>
  </si>
  <si>
    <t>Linen Club Referral Program 2019</t>
  </si>
  <si>
    <t>Lapsation Campaign- Jan 2022</t>
  </si>
  <si>
    <t>Lifecycle Platinum- Jan 2022</t>
  </si>
  <si>
    <t>Birthday Silver- April 22</t>
  </si>
  <si>
    <t>Sangli Ichlakaranji Kolhapur- Fabric Offer- Mar- A</t>
  </si>
  <si>
    <t>Birthday Platinum- April 22</t>
  </si>
  <si>
    <t>Yavatmal Bag Offer</t>
  </si>
  <si>
    <t>Birthday Gold- April 22</t>
  </si>
  <si>
    <t>Raipur Summer Collection 24th March 2022</t>
  </si>
  <si>
    <t>Nashik Anniversary offer</t>
  </si>
  <si>
    <t>Anniversary Offer- Parbhani Apr 2022</t>
  </si>
  <si>
    <t>Aurangabad fabric offer</t>
  </si>
  <si>
    <t>Fabric Offer- Udgir Apr 2022</t>
  </si>
  <si>
    <t>Fabric Offer- Nandurbar Mar-Apr 2022</t>
  </si>
  <si>
    <t>Tailoring Offer- Trichy &amp; Madurai Bypass</t>
  </si>
  <si>
    <t>Points&gt;500 May Campaign</t>
  </si>
  <si>
    <t>Summer Campaign -- Linen Club</t>
  </si>
  <si>
    <t>Summer Campaign - Call Task</t>
  </si>
  <si>
    <t>EOSS Preview 2022</t>
  </si>
  <si>
    <t>Summer Campaign May'22</t>
  </si>
  <si>
    <t>New summer Collection- COCOFO- Apr 2022</t>
  </si>
  <si>
    <t>EOSS Linen Club -- June-25th-2022</t>
  </si>
  <si>
    <t>Lapsation Campaign</t>
  </si>
  <si>
    <t>Nagpur Soktas Offer- Apr 2022</t>
  </si>
  <si>
    <t>New Summer Collection- Raipur- Apr 2022</t>
  </si>
  <si>
    <t>New Summer Collection- Gorakhpur</t>
  </si>
  <si>
    <t>Summer Campaign AP &amp; TN</t>
  </si>
  <si>
    <t>Store Anniversary Offer- South Ex Apr 22</t>
  </si>
  <si>
    <t>Fabric Offer- Pimple Saudagar- Apr 2022</t>
  </si>
  <si>
    <t>Solapur Relaunch Apr 2022</t>
  </si>
  <si>
    <t>Tailoring Offer- New BEL Road- Apr 2022</t>
  </si>
  <si>
    <t>EOSS Linen Club -- July-1st-2022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</si>
</sst>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 * #,##0.00_ ;_ * \-#,##0.00_ ;_ * &quot;-&quot;??_ ;_ @_ "/>
    <numFmt numFmtId="164" formatCode="_(* #,##0.00_);_(* \(#,##0.00\);_(* &quot;-&quot;??_);_(@_)"/>
    <numFmt numFmtId="165" formatCode="#,##0.00%"/>
    <numFmt numFmtId="166" formatCode="0.0%"/>
    <numFmt numFmtId="167" formatCode="_(* #,##0_);_(* \(#,##0\);_(* &quot;-&quot;??_);_(@_)"/>
  </numFmts>
  <fonts count="18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sz val="10"/>
      <color rgb="FFFFFFFF"/>
      <name val="Calibri"/>
      <family val="2"/>
    </font>
    <font>
      <sz val="10"/>
      <color theme="1"/>
      <name val="Calibri"/>
      <family val="2"/>
    </font>
    <font>
      <sz val="11"/>
      <color rgb="FFFFFFFF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10"/>
      <color rgb="FF333333"/>
      <name val="Arial"/>
      <family val="2"/>
    </font>
    <font>
      <b/>
      <sz val="11"/>
      <color theme="1"/>
      <name val="Calibri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0"/>
      <color rgb="FF202124"/>
      <name val="Arial"/>
      <family val="2"/>
    </font>
    <font>
      <sz val="11"/>
      <color theme="1"/>
      <name val="Calibri"/>
      <family val="2"/>
      <scheme val="major"/>
    </font>
    <font>
      <sz val="11"/>
      <color rgb="FFFFFFFF"/>
      <name val="Calibri"/>
    </font>
    <font>
      <b/>
      <sz val="10"/>
      <color theme="1"/>
      <name val="Arial"/>
      <family val="2"/>
    </font>
    <font>
      <b/>
      <sz val="11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003366"/>
        <bgColor rgb="FF003366"/>
      </patternFill>
    </fill>
    <fill>
      <patternFill patternType="solid">
        <fgColor rgb="FFE9EDF4"/>
        <bgColor rgb="FFE9EDF4"/>
      </patternFill>
    </fill>
    <fill>
      <patternFill patternType="solid">
        <fgColor rgb="FFFFFF00"/>
        <bgColor rgb="FFFFFF00"/>
      </patternFill>
    </fill>
    <fill>
      <patternFill patternType="solid">
        <fgColor rgb="FFD0D8E8"/>
        <bgColor rgb="FFD0D8E8"/>
      </patternFill>
    </fill>
    <fill>
      <patternFill patternType="solid">
        <fgColor rgb="FFE9EDF4"/>
      </patternFill>
    </fill>
    <fill>
      <patternFill patternType="solid">
        <fgColor rgb="FF003366"/>
      </patternFill>
    </fill>
    <fill>
      <patternFill patternType="solid">
        <fgColor rgb="FFD0D8E8"/>
      </patternFill>
    </fill>
    <fill>
      <patternFill patternType="solid">
        <fgColor rgb="FFFFFF00"/>
        <bgColor rgb="FFE9EDF4"/>
      </patternFill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double">
        <color rgb="FFFFFFFF"/>
      </left>
      <right style="double">
        <color rgb="FFFFFFFF"/>
      </right>
      <top style="double">
        <color rgb="FFFFFFFF"/>
      </top>
      <bottom style="double">
        <color rgb="FFFFFFFF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1" fillId="0" borderId="0"/>
    <xf numFmtId="164" fontId="10" fillId="0" borderId="0" applyFont="0" applyFill="0" applyBorder="0" applyAlignment="0" applyProtection="0"/>
    <xf numFmtId="9" fontId="12" fillId="0" borderId="0" applyFont="0" applyFill="0" applyBorder="0" applyAlignment="0" applyProtection="0"/>
  </cellStyleXfs>
  <cellXfs count="100">
    <xf numFmtId="0" fontId="0" fillId="0" borderId="0" xfId="0" applyFont="1" applyAlignment="1"/>
    <xf numFmtId="0" fontId="2" fillId="2" borderId="1" xfId="0" applyFont="1" applyFill="1" applyBorder="1" applyAlignment="1">
      <alignment horizontal="center" vertical="center"/>
    </xf>
    <xf numFmtId="17" fontId="2" fillId="2" borderId="1" xfId="0" applyNumberFormat="1" applyFont="1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9" fontId="3" fillId="3" borderId="1" xfId="0" applyNumberFormat="1" applyFont="1" applyFill="1" applyBorder="1" applyAlignment="1">
      <alignment horizontal="center" vertical="center"/>
    </xf>
    <xf numFmtId="4" fontId="4" fillId="2" borderId="1" xfId="0" applyNumberFormat="1" applyFont="1" applyFill="1" applyBorder="1" applyAlignment="1">
      <alignment horizontal="center" vertical="center"/>
    </xf>
    <xf numFmtId="3" fontId="3" fillId="4" borderId="1" xfId="0" applyNumberFormat="1" applyFont="1" applyFill="1" applyBorder="1" applyAlignment="1">
      <alignment horizontal="center" vertical="center"/>
    </xf>
    <xf numFmtId="165" fontId="5" fillId="0" borderId="0" xfId="0" applyNumberFormat="1" applyFont="1"/>
    <xf numFmtId="0" fontId="5" fillId="0" borderId="0" xfId="0" applyFont="1"/>
    <xf numFmtId="3" fontId="3" fillId="5" borderId="1" xfId="0" applyNumberFormat="1" applyFont="1" applyFill="1" applyBorder="1" applyAlignment="1">
      <alignment horizontal="center" vertical="center"/>
    </xf>
    <xf numFmtId="3" fontId="5" fillId="0" borderId="0" xfId="0" applyNumberFormat="1" applyFont="1"/>
    <xf numFmtId="4" fontId="5" fillId="0" borderId="0" xfId="0" applyNumberFormat="1" applyFont="1"/>
    <xf numFmtId="1" fontId="5" fillId="0" borderId="0" xfId="0" applyNumberFormat="1" applyFont="1"/>
    <xf numFmtId="9" fontId="5" fillId="0" borderId="0" xfId="0" applyNumberFormat="1" applyFont="1"/>
    <xf numFmtId="166" fontId="3" fillId="3" borderId="1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167" fontId="5" fillId="0" borderId="0" xfId="0" applyNumberFormat="1" applyFont="1"/>
    <xf numFmtId="0" fontId="6" fillId="0" borderId="0" xfId="0" applyFont="1"/>
    <xf numFmtId="2" fontId="5" fillId="0" borderId="0" xfId="0" applyNumberFormat="1" applyFont="1"/>
    <xf numFmtId="0" fontId="5" fillId="0" borderId="1" xfId="0" applyFont="1" applyBorder="1" applyAlignment="1">
      <alignment horizontal="center"/>
    </xf>
    <xf numFmtId="0" fontId="7" fillId="0" borderId="0" xfId="0" applyFont="1"/>
    <xf numFmtId="43" fontId="5" fillId="0" borderId="0" xfId="0" applyNumberFormat="1" applyFont="1"/>
    <xf numFmtId="0" fontId="1" fillId="0" borderId="0" xfId="1"/>
    <xf numFmtId="165" fontId="1" fillId="0" borderId="0" xfId="1" applyNumberFormat="1"/>
    <xf numFmtId="3" fontId="1" fillId="0" borderId="0" xfId="1" applyNumberFormat="1"/>
    <xf numFmtId="4" fontId="1" fillId="0" borderId="0" xfId="1" applyNumberFormat="1"/>
    <xf numFmtId="3" fontId="4" fillId="7" borderId="4" xfId="0" applyNumberFormat="1" applyFont="1" applyFill="1" applyBorder="1" applyAlignment="1">
      <alignment horizontal="center" vertical="center"/>
    </xf>
    <xf numFmtId="167" fontId="9" fillId="0" borderId="0" xfId="2" applyNumberFormat="1" applyFont="1" applyAlignment="1"/>
    <xf numFmtId="0" fontId="0" fillId="0" borderId="0" xfId="0"/>
    <xf numFmtId="3" fontId="0" fillId="8" borderId="4" xfId="0" applyNumberFormat="1" applyFill="1" applyBorder="1" applyAlignment="1">
      <alignment horizontal="right" vertical="center"/>
    </xf>
    <xf numFmtId="4" fontId="0" fillId="8" borderId="4" xfId="0" applyNumberFormat="1" applyFill="1" applyBorder="1" applyAlignment="1">
      <alignment horizontal="right" vertical="center"/>
    </xf>
    <xf numFmtId="165" fontId="0" fillId="8" borderId="4" xfId="0" applyNumberFormat="1" applyFill="1" applyBorder="1" applyAlignment="1">
      <alignment horizontal="right" vertical="center"/>
    </xf>
    <xf numFmtId="3" fontId="0" fillId="6" borderId="4" xfId="0" applyNumberFormat="1" applyFill="1" applyBorder="1" applyAlignment="1">
      <alignment horizontal="right" vertical="center"/>
    </xf>
    <xf numFmtId="4" fontId="0" fillId="6" borderId="4" xfId="0" applyNumberFormat="1" applyFill="1" applyBorder="1" applyAlignment="1">
      <alignment horizontal="right" vertical="center"/>
    </xf>
    <xf numFmtId="165" fontId="0" fillId="6" borderId="4" xfId="0" applyNumberFormat="1" applyFill="1" applyBorder="1" applyAlignment="1">
      <alignment horizontal="right" vertical="center"/>
    </xf>
    <xf numFmtId="3" fontId="11" fillId="8" borderId="4" xfId="0" applyNumberFormat="1" applyFont="1" applyFill="1" applyBorder="1" applyAlignment="1">
      <alignment horizontal="right" vertical="center"/>
    </xf>
    <xf numFmtId="0" fontId="9" fillId="0" borderId="0" xfId="0" applyFont="1" applyAlignment="1"/>
    <xf numFmtId="0" fontId="13" fillId="0" borderId="0" xfId="0" applyFont="1" applyAlignment="1"/>
    <xf numFmtId="9" fontId="0" fillId="0" borderId="0" xfId="3" applyFont="1" applyAlignment="1"/>
    <xf numFmtId="9" fontId="3" fillId="9" borderId="1" xfId="0" applyNumberFormat="1" applyFont="1" applyFill="1" applyBorder="1" applyAlignment="1">
      <alignment horizontal="center" vertical="center"/>
    </xf>
    <xf numFmtId="9" fontId="5" fillId="0" borderId="6" xfId="0" applyNumberFormat="1" applyFont="1" applyBorder="1" applyAlignment="1">
      <alignment horizontal="center"/>
    </xf>
    <xf numFmtId="3" fontId="5" fillId="0" borderId="9" xfId="0" applyNumberFormat="1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167" fontId="5" fillId="0" borderId="9" xfId="0" applyNumberFormat="1" applyFont="1" applyBorder="1" applyAlignment="1">
      <alignment horizontal="center"/>
    </xf>
    <xf numFmtId="167" fontId="9" fillId="0" borderId="7" xfId="2" applyNumberFormat="1" applyFont="1" applyBorder="1"/>
    <xf numFmtId="9" fontId="3" fillId="0" borderId="7" xfId="0" applyNumberFormat="1" applyFont="1" applyBorder="1" applyAlignment="1">
      <alignment horizontal="center"/>
    </xf>
    <xf numFmtId="167" fontId="5" fillId="0" borderId="7" xfId="0" applyNumberFormat="1" applyFont="1" applyBorder="1" applyAlignment="1">
      <alignment horizontal="center"/>
    </xf>
    <xf numFmtId="0" fontId="5" fillId="0" borderId="0" xfId="0" applyFont="1" applyBorder="1"/>
    <xf numFmtId="0" fontId="0" fillId="0" borderId="0" xfId="0" applyFont="1" applyBorder="1" applyAlignment="1"/>
    <xf numFmtId="0" fontId="8" fillId="4" borderId="8" xfId="0" applyFont="1" applyFill="1" applyBorder="1"/>
    <xf numFmtId="0" fontId="8" fillId="4" borderId="3" xfId="0" applyFont="1" applyFill="1" applyBorder="1"/>
    <xf numFmtId="2" fontId="5" fillId="0" borderId="7" xfId="0" applyNumberFormat="1" applyFont="1" applyBorder="1"/>
    <xf numFmtId="166" fontId="5" fillId="0" borderId="7" xfId="0" applyNumberFormat="1" applyFont="1" applyBorder="1"/>
    <xf numFmtId="167" fontId="14" fillId="0" borderId="7" xfId="2" applyNumberFormat="1" applyFont="1" applyBorder="1"/>
    <xf numFmtId="0" fontId="5" fillId="0" borderId="10" xfId="0" applyFont="1" applyBorder="1"/>
    <xf numFmtId="2" fontId="5" fillId="0" borderId="11" xfId="0" applyNumberFormat="1" applyFont="1" applyBorder="1"/>
    <xf numFmtId="166" fontId="5" fillId="0" borderId="11" xfId="0" applyNumberFormat="1" applyFont="1" applyBorder="1"/>
    <xf numFmtId="167" fontId="14" fillId="0" borderId="11" xfId="2" applyNumberFormat="1" applyFont="1" applyBorder="1"/>
    <xf numFmtId="0" fontId="5" fillId="0" borderId="13" xfId="0" applyFont="1" applyBorder="1"/>
    <xf numFmtId="0" fontId="5" fillId="0" borderId="15" xfId="0" applyFont="1" applyBorder="1"/>
    <xf numFmtId="0" fontId="5" fillId="0" borderId="16" xfId="0" applyFont="1" applyBorder="1"/>
    <xf numFmtId="2" fontId="5" fillId="0" borderId="16" xfId="0" applyNumberFormat="1" applyFont="1" applyBorder="1"/>
    <xf numFmtId="9" fontId="5" fillId="0" borderId="16" xfId="0" applyNumberFormat="1" applyFont="1" applyBorder="1"/>
    <xf numFmtId="1" fontId="5" fillId="0" borderId="16" xfId="0" applyNumberFormat="1" applyFont="1" applyBorder="1"/>
    <xf numFmtId="9" fontId="5" fillId="0" borderId="17" xfId="0" applyNumberFormat="1" applyFont="1" applyBorder="1"/>
    <xf numFmtId="167" fontId="5" fillId="0" borderId="16" xfId="2" applyNumberFormat="1" applyFont="1" applyBorder="1"/>
    <xf numFmtId="166" fontId="5" fillId="0" borderId="14" xfId="0" applyNumberFormat="1" applyFont="1" applyBorder="1"/>
    <xf numFmtId="166" fontId="5" fillId="0" borderId="12" xfId="0" applyNumberFormat="1" applyFont="1" applyBorder="1"/>
    <xf numFmtId="0" fontId="8" fillId="4" borderId="10" xfId="0" applyFont="1" applyFill="1" applyBorder="1"/>
    <xf numFmtId="0" fontId="8" fillId="4" borderId="11" xfId="0" applyFont="1" applyFill="1" applyBorder="1"/>
    <xf numFmtId="0" fontId="8" fillId="4" borderId="12" xfId="0" applyFont="1" applyFill="1" applyBorder="1"/>
    <xf numFmtId="166" fontId="5" fillId="0" borderId="14" xfId="3" applyNumberFormat="1" applyFont="1" applyBorder="1"/>
    <xf numFmtId="166" fontId="5" fillId="0" borderId="16" xfId="0" applyNumberFormat="1" applyFont="1" applyBorder="1"/>
    <xf numFmtId="166" fontId="5" fillId="0" borderId="17" xfId="3" applyNumberFormat="1" applyFont="1" applyBorder="1"/>
    <xf numFmtId="167" fontId="14" fillId="0" borderId="14" xfId="2" applyNumberFormat="1" applyFont="1" applyBorder="1"/>
    <xf numFmtId="167" fontId="14" fillId="0" borderId="17" xfId="2" applyNumberFormat="1" applyFont="1" applyBorder="1"/>
    <xf numFmtId="0" fontId="15" fillId="7" borderId="4" xfId="0" applyFont="1" applyFill="1" applyBorder="1" applyAlignment="1">
      <alignment horizontal="center" vertical="center"/>
    </xf>
    <xf numFmtId="3" fontId="15" fillId="7" borderId="4" xfId="0" applyNumberFormat="1" applyFont="1" applyFill="1" applyBorder="1" applyAlignment="1">
      <alignment horizontal="center" vertical="center"/>
    </xf>
    <xf numFmtId="4" fontId="15" fillId="7" borderId="4" xfId="0" applyNumberFormat="1" applyFont="1" applyFill="1" applyBorder="1" applyAlignment="1">
      <alignment horizontal="center" vertical="center"/>
    </xf>
    <xf numFmtId="165" fontId="15" fillId="7" borderId="4" xfId="0" applyNumberFormat="1" applyFont="1" applyFill="1" applyBorder="1" applyAlignment="1">
      <alignment horizontal="center" vertical="center"/>
    </xf>
    <xf numFmtId="0" fontId="6" fillId="0" borderId="7" xfId="0" applyFont="1" applyBorder="1"/>
    <xf numFmtId="167" fontId="9" fillId="0" borderId="7" xfId="2" applyNumberFormat="1" applyFont="1" applyBorder="1" applyAlignment="1"/>
    <xf numFmtId="166" fontId="9" fillId="0" borderId="7" xfId="3" applyNumberFormat="1" applyFont="1" applyBorder="1" applyAlignment="1"/>
    <xf numFmtId="166" fontId="9" fillId="0" borderId="7" xfId="3" applyNumberFormat="1" applyFont="1" applyBorder="1"/>
    <xf numFmtId="0" fontId="8" fillId="0" borderId="18" xfId="0" applyFont="1" applyBorder="1"/>
    <xf numFmtId="0" fontId="8" fillId="0" borderId="7" xfId="0" applyFont="1" applyBorder="1"/>
    <xf numFmtId="167" fontId="16" fillId="0" borderId="18" xfId="2" applyNumberFormat="1" applyFont="1" applyBorder="1" applyAlignment="1"/>
    <xf numFmtId="167" fontId="16" fillId="0" borderId="7" xfId="2" applyNumberFormat="1" applyFont="1" applyBorder="1" applyAlignment="1"/>
    <xf numFmtId="0" fontId="0" fillId="0" borderId="7" xfId="0" applyFont="1" applyBorder="1" applyAlignment="1"/>
    <xf numFmtId="9" fontId="3" fillId="0" borderId="7" xfId="0" applyNumberFormat="1" applyFont="1" applyBorder="1"/>
    <xf numFmtId="9" fontId="5" fillId="0" borderId="7" xfId="0" applyNumberFormat="1" applyFont="1" applyBorder="1"/>
    <xf numFmtId="0" fontId="8" fillId="0" borderId="1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17" fillId="0" borderId="0" xfId="0" applyFont="1" applyAlignment="1"/>
    <xf numFmtId="17" fontId="5" fillId="0" borderId="7" xfId="0" applyNumberFormat="1" applyFont="1" applyBorder="1"/>
    <xf numFmtId="167" fontId="6" fillId="0" borderId="7" xfId="2" applyNumberFormat="1" applyFont="1" applyBorder="1"/>
    <xf numFmtId="167" fontId="5" fillId="0" borderId="7" xfId="2" applyNumberFormat="1" applyFont="1" applyBorder="1"/>
    <xf numFmtId="167" fontId="14" fillId="0" borderId="7" xfId="2" applyNumberFormat="1" applyFont="1" applyBorder="1" applyAlignment="1"/>
  </cellXfs>
  <cellStyles count="4">
    <cellStyle name="Comma" xfId="2" builtinId="3"/>
    <cellStyle name="Normal" xfId="0" builtinId="0"/>
    <cellStyle name="Normal 2" xfId="1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Sales Across the Regions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tx>
            <c:v>East</c:v>
          </c:tx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'Region KPI'!$G$2:$G$6</c:f>
              <c:strCache>
                <c:ptCount val="5"/>
                <c:pt idx="0">
                  <c:v>Active Stores</c:v>
                </c:pt>
                <c:pt idx="1">
                  <c:v>Total Sales</c:v>
                </c:pt>
                <c:pt idx="2">
                  <c:v>Loyalty Sales</c:v>
                </c:pt>
                <c:pt idx="3">
                  <c:v>Repeat Sales</c:v>
                </c:pt>
                <c:pt idx="4">
                  <c:v>New customer sales</c:v>
                </c:pt>
              </c:strCache>
            </c:strRef>
          </c:cat>
          <c:val>
            <c:numRef>
              <c:f>'Region KPI'!$H$2:$H$6</c:f>
              <c:numCache>
                <c:formatCode>0%</c:formatCode>
                <c:ptCount val="5"/>
                <c:pt idx="0">
                  <c:v>0.12790697674418605</c:v>
                </c:pt>
                <c:pt idx="1">
                  <c:v>0.1283187942241748</c:v>
                </c:pt>
                <c:pt idx="2">
                  <c:v>0.25496987084179679</c:v>
                </c:pt>
                <c:pt idx="3">
                  <c:v>0.13365655046404656</c:v>
                </c:pt>
                <c:pt idx="4">
                  <c:v>0.12455873957173733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837B-4D16-92E8-3CB168DE6BF2}"/>
            </c:ext>
          </c:extLst>
        </c:ser>
        <c:ser>
          <c:idx val="1"/>
          <c:order val="1"/>
          <c:tx>
            <c:v>North</c:v>
          </c:tx>
          <c:spPr>
            <a:solidFill>
              <a:srgbClr val="ED7D3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'Region KPI'!$G$2:$G$6</c:f>
              <c:strCache>
                <c:ptCount val="5"/>
                <c:pt idx="0">
                  <c:v>Active Stores</c:v>
                </c:pt>
                <c:pt idx="1">
                  <c:v>Total Sales</c:v>
                </c:pt>
                <c:pt idx="2">
                  <c:v>Loyalty Sales</c:v>
                </c:pt>
                <c:pt idx="3">
                  <c:v>Repeat Sales</c:v>
                </c:pt>
                <c:pt idx="4">
                  <c:v>New customer sales</c:v>
                </c:pt>
              </c:strCache>
            </c:strRef>
          </c:cat>
          <c:val>
            <c:numRef>
              <c:f>'Region KPI'!$I$2:$I$6</c:f>
              <c:numCache>
                <c:formatCode>0%</c:formatCode>
                <c:ptCount val="5"/>
                <c:pt idx="0">
                  <c:v>5.8139534883720929E-2</c:v>
                </c:pt>
                <c:pt idx="1">
                  <c:v>7.2650306655250615E-2</c:v>
                </c:pt>
                <c:pt idx="2">
                  <c:v>0.25173798256481306</c:v>
                </c:pt>
                <c:pt idx="3">
                  <c:v>6.9670074842710816E-2</c:v>
                </c:pt>
                <c:pt idx="4">
                  <c:v>7.6358919742446713E-2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837B-4D16-92E8-3CB168DE6BF2}"/>
            </c:ext>
          </c:extLst>
        </c:ser>
        <c:ser>
          <c:idx val="2"/>
          <c:order val="2"/>
          <c:tx>
            <c:v>South</c:v>
          </c:tx>
          <c:spPr>
            <a:solidFill>
              <a:srgbClr val="A5A5A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'Region KPI'!$G$2:$G$6</c:f>
              <c:strCache>
                <c:ptCount val="5"/>
                <c:pt idx="0">
                  <c:v>Active Stores</c:v>
                </c:pt>
                <c:pt idx="1">
                  <c:v>Total Sales</c:v>
                </c:pt>
                <c:pt idx="2">
                  <c:v>Loyalty Sales</c:v>
                </c:pt>
                <c:pt idx="3">
                  <c:v>Repeat Sales</c:v>
                </c:pt>
                <c:pt idx="4">
                  <c:v>New customer sales</c:v>
                </c:pt>
              </c:strCache>
            </c:strRef>
          </c:cat>
          <c:val>
            <c:numRef>
              <c:f>'Region KPI'!$J$2:$J$6</c:f>
              <c:numCache>
                <c:formatCode>0%</c:formatCode>
                <c:ptCount val="5"/>
                <c:pt idx="0">
                  <c:v>0.66279069767441856</c:v>
                </c:pt>
                <c:pt idx="1">
                  <c:v>0.69456035408753891</c:v>
                </c:pt>
                <c:pt idx="2">
                  <c:v>0.25351647180631492</c:v>
                </c:pt>
                <c:pt idx="3">
                  <c:v>0.70367881372758823</c:v>
                </c:pt>
                <c:pt idx="4">
                  <c:v>0.69125344449611781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837B-4D16-92E8-3CB168DE6BF2}"/>
            </c:ext>
          </c:extLst>
        </c:ser>
        <c:ser>
          <c:idx val="3"/>
          <c:order val="3"/>
          <c:tx>
            <c:v>West</c:v>
          </c:tx>
          <c:spPr>
            <a:solidFill>
              <a:srgbClr val="FFC000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'Region KPI'!$G$2:$G$6</c:f>
              <c:strCache>
                <c:ptCount val="5"/>
                <c:pt idx="0">
                  <c:v>Active Stores</c:v>
                </c:pt>
                <c:pt idx="1">
                  <c:v>Total Sales</c:v>
                </c:pt>
                <c:pt idx="2">
                  <c:v>Loyalty Sales</c:v>
                </c:pt>
                <c:pt idx="3">
                  <c:v>Repeat Sales</c:v>
                </c:pt>
                <c:pt idx="4">
                  <c:v>New customer sales</c:v>
                </c:pt>
              </c:strCache>
            </c:strRef>
          </c:cat>
          <c:val>
            <c:numRef>
              <c:f>'Region KPI'!$K$2:$K$6</c:f>
              <c:numCache>
                <c:formatCode>0%</c:formatCode>
                <c:ptCount val="5"/>
                <c:pt idx="0">
                  <c:v>0.15116279069767441</c:v>
                </c:pt>
                <c:pt idx="1">
                  <c:v>0.10447054503303564</c:v>
                </c:pt>
                <c:pt idx="2">
                  <c:v>0.2397756747870752</c:v>
                </c:pt>
                <c:pt idx="3">
                  <c:v>9.2994560965654477E-2</c:v>
                </c:pt>
                <c:pt idx="4">
                  <c:v>0.10782889618969828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837B-4D16-92E8-3CB168DE6B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1248272"/>
        <c:axId val="-201245008"/>
      </c:barChart>
      <c:catAx>
        <c:axId val="-201248272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-201245008"/>
        <c:crosses val="autoZero"/>
        <c:auto val="1"/>
        <c:lblAlgn val="ctr"/>
        <c:lblOffset val="100"/>
        <c:noMultiLvlLbl val="1"/>
      </c:catAx>
      <c:valAx>
        <c:axId val="-20124500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  <c:overlay val="0"/>
        </c:title>
        <c:numFmt formatCode="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-201248272"/>
        <c:crosses val="max"/>
        <c:crossBetween val="between"/>
      </c:valAx>
    </c:plotArea>
    <c:legend>
      <c:legendPos val="b"/>
      <c:layout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ATV Patterns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Total ATV</c:v>
          </c:tx>
          <c:spPr>
            <a:ln w="28575" cmpd="sng">
              <a:solidFill>
                <a:schemeClr val="accent1"/>
              </a:solidFill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0" i="0">
                    <a:latin typeface="+mn-lt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'Region KPI'!$H$10:$K$10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'Region KPI'!$H$11:$K$11</c:f>
              <c:numCache>
                <c:formatCode>#,##0</c:formatCode>
                <c:ptCount val="4"/>
                <c:pt idx="0">
                  <c:v>6121.5692655367229</c:v>
                </c:pt>
                <c:pt idx="1">
                  <c:v>6376.8785239085237</c:v>
                </c:pt>
                <c:pt idx="2">
                  <c:v>6428.8596945337622</c:v>
                </c:pt>
                <c:pt idx="3">
                  <c:v>6131.6794578313247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7C-4EAB-80BC-8396BB821873}"/>
            </c:ext>
          </c:extLst>
        </c:ser>
        <c:ser>
          <c:idx val="1"/>
          <c:order val="1"/>
          <c:tx>
            <c:v>Loyalty ATV</c:v>
          </c:tx>
          <c:spPr>
            <a:ln w="28575" cmpd="sng">
              <a:solidFill>
                <a:schemeClr val="accent2"/>
              </a:solidFill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0" i="0">
                    <a:latin typeface="+mn-lt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'Region KPI'!$H$10:$K$10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'Region KPI'!$H$12:$K$12</c:f>
              <c:numCache>
                <c:formatCode>#,##0</c:formatCode>
                <c:ptCount val="4"/>
                <c:pt idx="0">
                  <c:v>6089.8654013761461</c:v>
                </c:pt>
                <c:pt idx="1">
                  <c:v>6266.9816185784666</c:v>
                </c:pt>
                <c:pt idx="2">
                  <c:v>6406.1417431261225</c:v>
                </c:pt>
                <c:pt idx="3">
                  <c:v>6223.134831632653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7C-4EAB-80BC-8396BB821873}"/>
            </c:ext>
          </c:extLst>
        </c:ser>
        <c:ser>
          <c:idx val="2"/>
          <c:order val="2"/>
          <c:tx>
            <c:v>Repeat ATV</c:v>
          </c:tx>
          <c:spPr>
            <a:ln w="28575" cmpd="sng">
              <a:solidFill>
                <a:schemeClr val="accent3"/>
              </a:solidFill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0" i="0">
                    <a:latin typeface="+mn-lt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'Region KPI'!$H$10:$K$10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'Region KPI'!$H$13:$K$13</c:f>
              <c:numCache>
                <c:formatCode>#,##0</c:formatCode>
                <c:ptCount val="4"/>
                <c:pt idx="0">
                  <c:v>6111.4959934853414</c:v>
                </c:pt>
                <c:pt idx="1">
                  <c:v>6143.2596608040203</c:v>
                </c:pt>
                <c:pt idx="2">
                  <c:v>6590.6226981585269</c:v>
                </c:pt>
                <c:pt idx="3">
                  <c:v>6288.1929287090561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7C-4EAB-80BC-8396BB821873}"/>
            </c:ext>
          </c:extLst>
        </c:ser>
        <c:ser>
          <c:idx val="3"/>
          <c:order val="3"/>
          <c:tx>
            <c:v>New customer ATV</c:v>
          </c:tx>
          <c:spPr>
            <a:ln w="28575" cmpd="sng">
              <a:solidFill>
                <a:schemeClr val="accent4"/>
              </a:solidFill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0" i="0">
                    <a:latin typeface="+mn-lt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'Region KPI'!$H$10:$K$10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'Region KPI'!$H$14:$K$14</c:f>
              <c:numCache>
                <c:formatCode>#,##0</c:formatCode>
                <c:ptCount val="4"/>
                <c:pt idx="0">
                  <c:v>6690.4407967313573</c:v>
                </c:pt>
                <c:pt idx="1">
                  <c:v>7561.8572316384189</c:v>
                </c:pt>
                <c:pt idx="2">
                  <c:v>6582.7009398768532</c:v>
                </c:pt>
                <c:pt idx="3">
                  <c:v>6782.5358971291862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47C-4EAB-80BC-8396BB8218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1255344"/>
        <c:axId val="-201250992"/>
      </c:lineChart>
      <c:catAx>
        <c:axId val="-201255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-201250992"/>
        <c:crosses val="autoZero"/>
        <c:auto val="1"/>
        <c:lblAlgn val="ctr"/>
        <c:lblOffset val="100"/>
        <c:noMultiLvlLbl val="1"/>
      </c:catAx>
      <c:valAx>
        <c:axId val="-2012509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  <c:overlay val="0"/>
        </c:title>
        <c:numFmt formatCode="#,##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-201255344"/>
        <c:crosses val="autoZero"/>
        <c:crossBetween val="between"/>
      </c:valAx>
    </c:plotArea>
    <c:legend>
      <c:legendPos val="b"/>
      <c:layout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Sales across the EBO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tx>
            <c:v>FOFO</c:v>
          </c:tx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EBO!$G$2:$G$6</c:f>
              <c:strCache>
                <c:ptCount val="5"/>
                <c:pt idx="0">
                  <c:v>Active Stores</c:v>
                </c:pt>
                <c:pt idx="1">
                  <c:v>Total Sales</c:v>
                </c:pt>
                <c:pt idx="2">
                  <c:v>Loyalty Sales</c:v>
                </c:pt>
                <c:pt idx="3">
                  <c:v>Repeat Sales</c:v>
                </c:pt>
                <c:pt idx="4">
                  <c:v>New customer sales</c:v>
                </c:pt>
              </c:strCache>
            </c:strRef>
          </c:cat>
          <c:val>
            <c:numRef>
              <c:f>EBO!$H$2:$H$6</c:f>
              <c:numCache>
                <c:formatCode>0%</c:formatCode>
                <c:ptCount val="5"/>
                <c:pt idx="0">
                  <c:v>4.0697674418604654E-2</c:v>
                </c:pt>
                <c:pt idx="1">
                  <c:v>6.7799313675000153E-2</c:v>
                </c:pt>
                <c:pt idx="2">
                  <c:v>6.8902439664622728E-2</c:v>
                </c:pt>
                <c:pt idx="3">
                  <c:v>7.7842708449654116E-2</c:v>
                </c:pt>
                <c:pt idx="4">
                  <c:v>5.6969346813082293E-2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7131-462A-8CCA-C614E0B2483B}"/>
            </c:ext>
          </c:extLst>
        </c:ser>
        <c:ser>
          <c:idx val="1"/>
          <c:order val="1"/>
          <c:tx>
            <c:v>COCO</c:v>
          </c:tx>
          <c:spPr>
            <a:solidFill>
              <a:srgbClr val="ED7D3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EBO!$G$2:$G$6</c:f>
              <c:strCache>
                <c:ptCount val="5"/>
                <c:pt idx="0">
                  <c:v>Active Stores</c:v>
                </c:pt>
                <c:pt idx="1">
                  <c:v>Total Sales</c:v>
                </c:pt>
                <c:pt idx="2">
                  <c:v>Loyalty Sales</c:v>
                </c:pt>
                <c:pt idx="3">
                  <c:v>Repeat Sales</c:v>
                </c:pt>
                <c:pt idx="4">
                  <c:v>New customer sales</c:v>
                </c:pt>
              </c:strCache>
            </c:strRef>
          </c:cat>
          <c:val>
            <c:numRef>
              <c:f>EBO!$I$2:$I$6</c:f>
              <c:numCache>
                <c:formatCode>0%</c:formatCode>
                <c:ptCount val="5"/>
                <c:pt idx="0">
                  <c:v>7.5581395348837205E-2</c:v>
                </c:pt>
                <c:pt idx="1">
                  <c:v>8.5156367241456477E-2</c:v>
                </c:pt>
                <c:pt idx="2">
                  <c:v>8.7796522049000292E-2</c:v>
                </c:pt>
                <c:pt idx="3">
                  <c:v>8.8069561323476889E-2</c:v>
                </c:pt>
                <c:pt idx="4">
                  <c:v>8.7432080767335371E-2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7131-462A-8CCA-C614E0B2483B}"/>
            </c:ext>
          </c:extLst>
        </c:ser>
        <c:ser>
          <c:idx val="2"/>
          <c:order val="2"/>
          <c:tx>
            <c:v>COFO</c:v>
          </c:tx>
          <c:spPr>
            <a:solidFill>
              <a:srgbClr val="A5A5A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EBO!$G$2:$G$6</c:f>
              <c:strCache>
                <c:ptCount val="5"/>
                <c:pt idx="0">
                  <c:v>Active Stores</c:v>
                </c:pt>
                <c:pt idx="1">
                  <c:v>Total Sales</c:v>
                </c:pt>
                <c:pt idx="2">
                  <c:v>Loyalty Sales</c:v>
                </c:pt>
                <c:pt idx="3">
                  <c:v>Repeat Sales</c:v>
                </c:pt>
                <c:pt idx="4">
                  <c:v>New customer sales</c:v>
                </c:pt>
              </c:strCache>
            </c:strRef>
          </c:cat>
          <c:val>
            <c:numRef>
              <c:f>EBO!$J$2:$J$6</c:f>
              <c:numCache>
                <c:formatCode>0%</c:formatCode>
                <c:ptCount val="5"/>
                <c:pt idx="0">
                  <c:v>0.88372093023255816</c:v>
                </c:pt>
                <c:pt idx="1">
                  <c:v>0.84704431908354338</c:v>
                </c:pt>
                <c:pt idx="2">
                  <c:v>0.84330103828637704</c:v>
                </c:pt>
                <c:pt idx="3">
                  <c:v>0.83408773022686911</c:v>
                </c:pt>
                <c:pt idx="4">
                  <c:v>0.85559857241958237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7131-462A-8CCA-C614E0B248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1260784"/>
        <c:axId val="-201245552"/>
      </c:barChart>
      <c:catAx>
        <c:axId val="-201260784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-201245552"/>
        <c:crosses val="autoZero"/>
        <c:auto val="1"/>
        <c:lblAlgn val="ctr"/>
        <c:lblOffset val="100"/>
        <c:noMultiLvlLbl val="1"/>
      </c:catAx>
      <c:valAx>
        <c:axId val="-20124555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  <c:overlay val="0"/>
        </c:title>
        <c:numFmt formatCode="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-201260784"/>
        <c:crosses val="max"/>
        <c:crossBetween val="between"/>
      </c:valAx>
    </c:plotArea>
    <c:legend>
      <c:legendPos val="b"/>
      <c:layout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ATV Pattern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FOFO</c:v>
          </c:tx>
          <c:spPr>
            <a:ln w="28575" cmpd="sng">
              <a:solidFill>
                <a:schemeClr val="accent1"/>
              </a:solidFill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EBO!$G$11:$G$14</c:f>
              <c:strCache>
                <c:ptCount val="4"/>
                <c:pt idx="0">
                  <c:v>Total ATV</c:v>
                </c:pt>
                <c:pt idx="1">
                  <c:v>Loyalty ATV</c:v>
                </c:pt>
                <c:pt idx="2">
                  <c:v>Repeat ATV</c:v>
                </c:pt>
                <c:pt idx="3">
                  <c:v>New customer ATV</c:v>
                </c:pt>
              </c:strCache>
            </c:strRef>
          </c:cat>
          <c:val>
            <c:numRef>
              <c:f>EBO!$H$11:$H$14</c:f>
              <c:numCache>
                <c:formatCode>#,##0</c:formatCode>
                <c:ptCount val="4"/>
                <c:pt idx="0">
                  <c:v>6471.2979804069328</c:v>
                </c:pt>
                <c:pt idx="1">
                  <c:v>6462.491627196332</c:v>
                </c:pt>
                <c:pt idx="2">
                  <c:v>13762.365717884129</c:v>
                </c:pt>
                <c:pt idx="3">
                  <c:v>7801.4123697916657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70-40E1-B37D-A60C5D365500}"/>
            </c:ext>
          </c:extLst>
        </c:ser>
        <c:ser>
          <c:idx val="1"/>
          <c:order val="1"/>
          <c:tx>
            <c:v>COCO</c:v>
          </c:tx>
          <c:spPr>
            <a:ln w="28575" cmpd="sng">
              <a:solidFill>
                <a:schemeClr val="accent2"/>
              </a:solidFill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EBO!$G$11:$G$14</c:f>
              <c:strCache>
                <c:ptCount val="4"/>
                <c:pt idx="0">
                  <c:v>Total ATV</c:v>
                </c:pt>
                <c:pt idx="1">
                  <c:v>Loyalty ATV</c:v>
                </c:pt>
                <c:pt idx="2">
                  <c:v>Repeat ATV</c:v>
                </c:pt>
                <c:pt idx="3">
                  <c:v>New customer ATV</c:v>
                </c:pt>
              </c:strCache>
            </c:strRef>
          </c:cat>
          <c:val>
            <c:numRef>
              <c:f>EBO!$I$11:$I$14</c:f>
              <c:numCache>
                <c:formatCode>#,##0</c:formatCode>
                <c:ptCount val="4"/>
                <c:pt idx="0">
                  <c:v>5945.8899503858884</c:v>
                </c:pt>
                <c:pt idx="1">
                  <c:v>5952.0134290447268</c:v>
                </c:pt>
                <c:pt idx="2">
                  <c:v>9658.5408750000006</c:v>
                </c:pt>
                <c:pt idx="3">
                  <c:v>7321.0671337579624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70-40E1-B37D-A60C5D365500}"/>
            </c:ext>
          </c:extLst>
        </c:ser>
        <c:ser>
          <c:idx val="2"/>
          <c:order val="2"/>
          <c:tx>
            <c:v>COFO</c:v>
          </c:tx>
          <c:spPr>
            <a:ln w="28575" cmpd="sng">
              <a:solidFill>
                <a:schemeClr val="accent3"/>
              </a:solidFill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EBO!$G$11:$G$14</c:f>
              <c:strCache>
                <c:ptCount val="4"/>
                <c:pt idx="0">
                  <c:v>Total ATV</c:v>
                </c:pt>
                <c:pt idx="1">
                  <c:v>Loyalty ATV</c:v>
                </c:pt>
                <c:pt idx="2">
                  <c:v>Repeat ATV</c:v>
                </c:pt>
                <c:pt idx="3">
                  <c:v>New customer ATV</c:v>
                </c:pt>
              </c:strCache>
            </c:strRef>
          </c:cat>
          <c:val>
            <c:numRef>
              <c:f>EBO!$J$11:$J$14</c:f>
              <c:numCache>
                <c:formatCode>#,##0</c:formatCode>
                <c:ptCount val="4"/>
                <c:pt idx="0">
                  <c:v>6386.453101375083</c:v>
                </c:pt>
                <c:pt idx="1">
                  <c:v>6367.0817458950878</c:v>
                </c:pt>
                <c:pt idx="2">
                  <c:v>8493.1563107500351</c:v>
                </c:pt>
                <c:pt idx="3">
                  <c:v>6562.3964148191344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70-40E1-B37D-A60C5D36550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-201249360"/>
        <c:axId val="-201247728"/>
      </c:lineChart>
      <c:catAx>
        <c:axId val="-201249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-201247728"/>
        <c:crosses val="autoZero"/>
        <c:auto val="1"/>
        <c:lblAlgn val="ctr"/>
        <c:lblOffset val="100"/>
        <c:noMultiLvlLbl val="1"/>
      </c:catAx>
      <c:valAx>
        <c:axId val="-2012477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  <c:overlay val="0"/>
        </c:title>
        <c:numFmt formatCode="#,##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-201249360"/>
        <c:crosses val="autoZero"/>
        <c:crossBetween val="between"/>
      </c:valAx>
    </c:plotArea>
    <c:legend>
      <c:legendPos val="b"/>
      <c:layout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Active rate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mpd="sng"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>Linear (Active rate)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cat>
            <c:numRef>
              <c:f>'Active Rate'!$A$2:$A$40</c:f>
              <c:numCache>
                <c:formatCode>mmm\-yy</c:formatCode>
                <c:ptCount val="39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  <c:pt idx="12">
                  <c:v>43831</c:v>
                </c:pt>
                <c:pt idx="13">
                  <c:v>43862</c:v>
                </c:pt>
                <c:pt idx="14">
                  <c:v>43891</c:v>
                </c:pt>
                <c:pt idx="15">
                  <c:v>43922</c:v>
                </c:pt>
                <c:pt idx="16">
                  <c:v>43952</c:v>
                </c:pt>
                <c:pt idx="17">
                  <c:v>43983</c:v>
                </c:pt>
                <c:pt idx="18">
                  <c:v>44013</c:v>
                </c:pt>
                <c:pt idx="19">
                  <c:v>44044</c:v>
                </c:pt>
                <c:pt idx="20">
                  <c:v>44075</c:v>
                </c:pt>
                <c:pt idx="21">
                  <c:v>44105</c:v>
                </c:pt>
                <c:pt idx="22">
                  <c:v>44136</c:v>
                </c:pt>
                <c:pt idx="23">
                  <c:v>44166</c:v>
                </c:pt>
                <c:pt idx="24">
                  <c:v>44197</c:v>
                </c:pt>
                <c:pt idx="25">
                  <c:v>44228</c:v>
                </c:pt>
                <c:pt idx="26">
                  <c:v>44256</c:v>
                </c:pt>
                <c:pt idx="27">
                  <c:v>44287</c:v>
                </c:pt>
                <c:pt idx="28">
                  <c:v>44317</c:v>
                </c:pt>
                <c:pt idx="29">
                  <c:v>44348</c:v>
                </c:pt>
                <c:pt idx="30">
                  <c:v>44378</c:v>
                </c:pt>
                <c:pt idx="31">
                  <c:v>44409</c:v>
                </c:pt>
                <c:pt idx="32">
                  <c:v>44440</c:v>
                </c:pt>
                <c:pt idx="33">
                  <c:v>44470</c:v>
                </c:pt>
                <c:pt idx="34">
                  <c:v>44501</c:v>
                </c:pt>
                <c:pt idx="35">
                  <c:v>44531</c:v>
                </c:pt>
                <c:pt idx="36">
                  <c:v>44562</c:v>
                </c:pt>
                <c:pt idx="37">
                  <c:v>44593</c:v>
                </c:pt>
                <c:pt idx="38">
                  <c:v>44621</c:v>
                </c:pt>
              </c:numCache>
            </c:numRef>
          </c:cat>
          <c:val>
            <c:numRef>
              <c:f>'Active Rate'!$D$2:$D$40</c:f>
              <c:numCache>
                <c:formatCode>0%</c:formatCode>
                <c:ptCount val="39"/>
                <c:pt idx="0">
                  <c:v>0.11847108942924173</c:v>
                </c:pt>
                <c:pt idx="1">
                  <c:v>9.4163359097555882E-2</c:v>
                </c:pt>
                <c:pt idx="2">
                  <c:v>0.1051962827933861</c:v>
                </c:pt>
                <c:pt idx="3">
                  <c:v>0.12873149790323382</c:v>
                </c:pt>
                <c:pt idx="4">
                  <c:v>0.13424148709487527</c:v>
                </c:pt>
                <c:pt idx="5">
                  <c:v>9.9935269843838492E-2</c:v>
                </c:pt>
                <c:pt idx="6">
                  <c:v>8.871301595032266E-2</c:v>
                </c:pt>
                <c:pt idx="7">
                  <c:v>0.10360308975946809</c:v>
                </c:pt>
                <c:pt idx="8">
                  <c:v>9.9941899002463155E-2</c:v>
                </c:pt>
                <c:pt idx="9">
                  <c:v>0.13087900093100902</c:v>
                </c:pt>
                <c:pt idx="10">
                  <c:v>0.10331735560723269</c:v>
                </c:pt>
                <c:pt idx="11">
                  <c:v>0.1141977940207576</c:v>
                </c:pt>
                <c:pt idx="12">
                  <c:v>0.12874787604483354</c:v>
                </c:pt>
                <c:pt idx="13">
                  <c:v>0.10886278088285617</c:v>
                </c:pt>
                <c:pt idx="14">
                  <c:v>6.5262014006278679E-2</c:v>
                </c:pt>
                <c:pt idx="15">
                  <c:v>1.5390653256277461E-5</c:v>
                </c:pt>
                <c:pt idx="16">
                  <c:v>1.9795296718503455E-2</c:v>
                </c:pt>
                <c:pt idx="17">
                  <c:v>6.0969206820003133E-2</c:v>
                </c:pt>
                <c:pt idx="18">
                  <c:v>6.466043494849294E-2</c:v>
                </c:pt>
                <c:pt idx="19">
                  <c:v>8.4846400501714533E-2</c:v>
                </c:pt>
                <c:pt idx="20">
                  <c:v>8.314114635126843E-2</c:v>
                </c:pt>
                <c:pt idx="21">
                  <c:v>0.14918506139803484</c:v>
                </c:pt>
                <c:pt idx="22">
                  <c:v>0.16951889960853103</c:v>
                </c:pt>
                <c:pt idx="23">
                  <c:v>0.15969386686768433</c:v>
                </c:pt>
                <c:pt idx="24">
                  <c:v>0.14747352369811795</c:v>
                </c:pt>
                <c:pt idx="25">
                  <c:v>0.13000095849707657</c:v>
                </c:pt>
                <c:pt idx="26">
                  <c:v>0.15428922758308256</c:v>
                </c:pt>
                <c:pt idx="27">
                  <c:v>0.12768681661095688</c:v>
                </c:pt>
                <c:pt idx="28">
                  <c:v>2.2873246821339625E-2</c:v>
                </c:pt>
                <c:pt idx="29">
                  <c:v>6.0119070047854099E-2</c:v>
                </c:pt>
                <c:pt idx="30">
                  <c:v>0.11461893832681568</c:v>
                </c:pt>
                <c:pt idx="31">
                  <c:v>0.14701647590580999</c:v>
                </c:pt>
                <c:pt idx="32">
                  <c:v>0.13279664104654995</c:v>
                </c:pt>
                <c:pt idx="33">
                  <c:v>0.21240989542793326</c:v>
                </c:pt>
                <c:pt idx="34">
                  <c:v>0.17628511448199247</c:v>
                </c:pt>
                <c:pt idx="35">
                  <c:v>0.18457171048906934</c:v>
                </c:pt>
                <c:pt idx="36">
                  <c:v>0.14808374818378867</c:v>
                </c:pt>
                <c:pt idx="37">
                  <c:v>0.14047819352606791</c:v>
                </c:pt>
                <c:pt idx="38">
                  <c:v>0.17037949003848327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95-4AAB-8188-6D352E58EC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253168"/>
        <c:axId val="-201253712"/>
      </c:lineChart>
      <c:dateAx>
        <c:axId val="-201253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  <c:overlay val="0"/>
        </c:title>
        <c:numFmt formatCode="mmm\-yy" sourceLinked="1"/>
        <c:majorTickMark val="out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-201253712"/>
        <c:crosses val="autoZero"/>
        <c:auto val="1"/>
        <c:lblOffset val="100"/>
        <c:baseTimeUnit val="months"/>
      </c:dateAx>
      <c:valAx>
        <c:axId val="-2012537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  <c:overlay val="0"/>
        </c:title>
        <c:numFmt formatCode="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-201253168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Sales across Product Category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Saless in Cr</c:v>
          </c:tx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Product!$A$15:$A$20</c:f>
              <c:strCache>
                <c:ptCount val="6"/>
                <c:pt idx="0">
                  <c:v>Fabric</c:v>
                </c:pt>
                <c:pt idx="1">
                  <c:v>null</c:v>
                </c:pt>
                <c:pt idx="2">
                  <c:v>Garments</c:v>
                </c:pt>
                <c:pt idx="3">
                  <c:v>Tailoring</c:v>
                </c:pt>
                <c:pt idx="4">
                  <c:v>Womens</c:v>
                </c:pt>
                <c:pt idx="5">
                  <c:v>Accessories</c:v>
                </c:pt>
              </c:strCache>
            </c:strRef>
          </c:cat>
          <c:val>
            <c:numRef>
              <c:f>Product!$B$15:$B$20</c:f>
              <c:numCache>
                <c:formatCode>0.0%</c:formatCode>
                <c:ptCount val="6"/>
                <c:pt idx="0">
                  <c:v>0.82605725612361869</c:v>
                </c:pt>
                <c:pt idx="1">
                  <c:v>1.6692256896059241E-3</c:v>
                </c:pt>
                <c:pt idx="2">
                  <c:v>0.12874402651771705</c:v>
                </c:pt>
                <c:pt idx="3">
                  <c:v>2.9587994126045694E-2</c:v>
                </c:pt>
                <c:pt idx="4">
                  <c:v>3.014397671652787E-3</c:v>
                </c:pt>
                <c:pt idx="5">
                  <c:v>1.0927099871359886E-2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090B-4FD1-A27C-16540E962014}"/>
            </c:ext>
          </c:extLst>
        </c:ser>
        <c:ser>
          <c:idx val="1"/>
          <c:order val="1"/>
          <c:tx>
            <c:v>Repeate Sales in Cr</c:v>
          </c:tx>
          <c:spPr>
            <a:solidFill>
              <a:srgbClr val="ED7D3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Product!$A$15:$A$20</c:f>
              <c:strCache>
                <c:ptCount val="6"/>
                <c:pt idx="0">
                  <c:v>Fabric</c:v>
                </c:pt>
                <c:pt idx="1">
                  <c:v>null</c:v>
                </c:pt>
                <c:pt idx="2">
                  <c:v>Garments</c:v>
                </c:pt>
                <c:pt idx="3">
                  <c:v>Tailoring</c:v>
                </c:pt>
                <c:pt idx="4">
                  <c:v>Womens</c:v>
                </c:pt>
                <c:pt idx="5">
                  <c:v>Accessories</c:v>
                </c:pt>
              </c:strCache>
            </c:strRef>
          </c:cat>
          <c:val>
            <c:numRef>
              <c:f>Product!$C$15:$C$20</c:f>
              <c:numCache>
                <c:formatCode>0.0%</c:formatCode>
                <c:ptCount val="6"/>
                <c:pt idx="0">
                  <c:v>0.82682439546872599</c:v>
                </c:pt>
                <c:pt idx="1">
                  <c:v>1.6203041927672465E-3</c:v>
                </c:pt>
                <c:pt idx="2">
                  <c:v>0.10785437497987772</c:v>
                </c:pt>
                <c:pt idx="3">
                  <c:v>4.7961863805176516E-2</c:v>
                </c:pt>
                <c:pt idx="4">
                  <c:v>3.2493305641703159E-3</c:v>
                </c:pt>
                <c:pt idx="5">
                  <c:v>1.2489730989282166E-2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090B-4FD1-A27C-16540E9620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1250448"/>
        <c:axId val="-201243376"/>
      </c:barChart>
      <c:catAx>
        <c:axId val="-201250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-201243376"/>
        <c:crosses val="autoZero"/>
        <c:auto val="1"/>
        <c:lblAlgn val="ctr"/>
        <c:lblOffset val="100"/>
        <c:noMultiLvlLbl val="1"/>
      </c:catAx>
      <c:valAx>
        <c:axId val="-2012433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  <c:overlay val="0"/>
        </c:title>
        <c:numFmt formatCode="0.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-201250448"/>
        <c:crosses val="autoZero"/>
        <c:crossBetween val="between"/>
      </c:valAx>
    </c:plotArea>
    <c:legend>
      <c:legendPos val="b"/>
      <c:layout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 sz="1400" b="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r>
              <a:rPr lang="en-IN" sz="1400" b="0">
                <a:solidFill>
                  <a:schemeClr val="tx1">
                    <a:lumMod val="65000"/>
                    <a:lumOff val="35000"/>
                  </a:schemeClr>
                </a:solidFill>
              </a:rPr>
              <a:t>Total ATV across Product Category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mpd="sng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Product!$E$15:$E$20</c:f>
              <c:strCache>
                <c:ptCount val="6"/>
                <c:pt idx="0">
                  <c:v>Fabric</c:v>
                </c:pt>
                <c:pt idx="1">
                  <c:v>null</c:v>
                </c:pt>
                <c:pt idx="2">
                  <c:v>Garments</c:v>
                </c:pt>
                <c:pt idx="3">
                  <c:v>Tailoring</c:v>
                </c:pt>
                <c:pt idx="4">
                  <c:v>Womens</c:v>
                </c:pt>
                <c:pt idx="5">
                  <c:v>Accessories</c:v>
                </c:pt>
              </c:strCache>
            </c:strRef>
          </c:cat>
          <c:val>
            <c:numRef>
              <c:f>Product!$F$15:$F$20</c:f>
              <c:numCache>
                <c:formatCode>_(* #,##0_);_(* \(#,##0\);_(* "-"??_);_(@_)</c:formatCode>
                <c:ptCount val="6"/>
                <c:pt idx="0">
                  <c:v>7298.5553263300098</c:v>
                </c:pt>
                <c:pt idx="1">
                  <c:v>2244.81501319261</c:v>
                </c:pt>
                <c:pt idx="2">
                  <c:v>3797.63473812141</c:v>
                </c:pt>
                <c:pt idx="3">
                  <c:v>2777.7962700313101</c:v>
                </c:pt>
                <c:pt idx="4">
                  <c:v>8984.8150877192893</c:v>
                </c:pt>
                <c:pt idx="5">
                  <c:v>1588.0854063301899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73-4018-8A7A-57E17B7C47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1259696"/>
        <c:axId val="-201242832"/>
      </c:lineChart>
      <c:catAx>
        <c:axId val="-201259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-201242832"/>
        <c:crosses val="autoZero"/>
        <c:auto val="1"/>
        <c:lblAlgn val="ctr"/>
        <c:lblOffset val="100"/>
        <c:noMultiLvlLbl val="1"/>
      </c:catAx>
      <c:valAx>
        <c:axId val="-2012428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  <c:overlay val="0"/>
        </c:title>
        <c:numFmt formatCode="_(* #,##0_);_(* \(#,##0\);_(* &quot;-&quot;??_);_(@_)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-201259696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409575</xdr:colOff>
      <xdr:row>0</xdr:row>
      <xdr:rowOff>76200</xdr:rowOff>
    </xdr:from>
    <xdr:ext cx="4343400" cy="2876550"/>
    <xdr:graphicFrame macro="">
      <xdr:nvGraphicFramePr>
        <xdr:cNvPr id="759637684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8</xdr:col>
      <xdr:colOff>123825</xdr:colOff>
      <xdr:row>19</xdr:row>
      <xdr:rowOff>104775</xdr:rowOff>
    </xdr:from>
    <xdr:ext cx="4429125" cy="2876550"/>
    <xdr:graphicFrame macro="">
      <xdr:nvGraphicFramePr>
        <xdr:cNvPr id="1473689089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257175</xdr:colOff>
      <xdr:row>0</xdr:row>
      <xdr:rowOff>114300</xdr:rowOff>
    </xdr:from>
    <xdr:ext cx="4371975" cy="2886075"/>
    <xdr:graphicFrame macro="">
      <xdr:nvGraphicFramePr>
        <xdr:cNvPr id="1822757787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7</xdr:col>
      <xdr:colOff>342900</xdr:colOff>
      <xdr:row>16</xdr:row>
      <xdr:rowOff>104775</xdr:rowOff>
    </xdr:from>
    <xdr:ext cx="3543300" cy="2876550"/>
    <xdr:graphicFrame macro="">
      <xdr:nvGraphicFramePr>
        <xdr:cNvPr id="1340230953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504825</xdr:colOff>
      <xdr:row>17</xdr:row>
      <xdr:rowOff>47625</xdr:rowOff>
    </xdr:from>
    <xdr:ext cx="7124700" cy="3257550"/>
    <xdr:graphicFrame macro="">
      <xdr:nvGraphicFramePr>
        <xdr:cNvPr id="2109990159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790575</xdr:colOff>
      <xdr:row>12</xdr:row>
      <xdr:rowOff>182880</xdr:rowOff>
    </xdr:from>
    <xdr:ext cx="4486275" cy="2886075"/>
    <xdr:graphicFrame macro="">
      <xdr:nvGraphicFramePr>
        <xdr:cNvPr id="57320831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12</xdr:col>
      <xdr:colOff>7620</xdr:colOff>
      <xdr:row>12</xdr:row>
      <xdr:rowOff>188595</xdr:rowOff>
    </xdr:from>
    <xdr:ext cx="4486275" cy="2876550"/>
    <xdr:graphicFrame macro="">
      <xdr:nvGraphicFramePr>
        <xdr:cNvPr id="1256150615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0"/>
  <sheetViews>
    <sheetView zoomScale="130" zoomScaleNormal="130" workbookViewId="0">
      <selection activeCell="B2" sqref="B2:B30"/>
    </sheetView>
  </sheetViews>
  <sheetFormatPr defaultColWidth="12.59765625" defaultRowHeight="15" customHeight="1" x14ac:dyDescent="0.25"/>
  <cols>
    <col min="1" max="1" width="19.69921875" customWidth="1"/>
    <col min="2" max="2" width="12.09765625" bestFit="1" customWidth="1"/>
    <col min="3" max="3" width="9.8984375" customWidth="1"/>
    <col min="4" max="4" width="7" customWidth="1"/>
    <col min="5" max="5" width="33.09765625" customWidth="1"/>
    <col min="6" max="6" width="7.59765625" customWidth="1"/>
    <col min="7" max="7" width="20.59765625" customWidth="1"/>
    <col min="8" max="8" width="9.69921875" customWidth="1"/>
    <col min="9" max="9" width="7.8984375" customWidth="1"/>
    <col min="10" max="10" width="9.3984375" customWidth="1"/>
    <col min="11" max="11" width="7.8984375" customWidth="1"/>
    <col min="12" max="26" width="7.59765625" customWidth="1"/>
  </cols>
  <sheetData>
    <row r="1" spans="1:11" ht="13.8" x14ac:dyDescent="0.25">
      <c r="A1" s="1" t="s">
        <v>0</v>
      </c>
      <c r="B1" s="2">
        <v>44734</v>
      </c>
      <c r="C1" s="2">
        <v>44369</v>
      </c>
      <c r="D1" s="2" t="s">
        <v>1</v>
      </c>
    </row>
    <row r="2" spans="1:11" ht="13.8" x14ac:dyDescent="0.25">
      <c r="A2" s="3" t="s">
        <v>2</v>
      </c>
      <c r="B2" s="4">
        <v>172</v>
      </c>
      <c r="C2" s="4">
        <v>158</v>
      </c>
      <c r="D2" s="5">
        <f>(B2-C2)/B2</f>
        <v>8.1395348837209308E-2</v>
      </c>
    </row>
    <row r="3" spans="1:11" ht="13.8" x14ac:dyDescent="0.25">
      <c r="A3" s="3" t="s">
        <v>3</v>
      </c>
      <c r="B3" s="4">
        <v>16111</v>
      </c>
      <c r="C3" s="4">
        <v>6342</v>
      </c>
      <c r="D3" s="5">
        <f t="shared" ref="D3:D22" si="0">(B3-C3)/B3</f>
        <v>0.60635590590279931</v>
      </c>
    </row>
    <row r="4" spans="1:11" ht="13.8" x14ac:dyDescent="0.25">
      <c r="A4" s="3" t="s">
        <v>4</v>
      </c>
      <c r="B4" s="4">
        <v>126659282.44000004</v>
      </c>
      <c r="C4" s="4">
        <v>50311677.399999991</v>
      </c>
      <c r="D4" s="5">
        <f t="shared" si="0"/>
        <v>0.60277939026037664</v>
      </c>
      <c r="E4" s="39"/>
      <c r="H4" s="39"/>
    </row>
    <row r="5" spans="1:11" ht="13.8" x14ac:dyDescent="0.25">
      <c r="A5" s="3" t="s">
        <v>5</v>
      </c>
      <c r="B5" s="4">
        <v>19940</v>
      </c>
      <c r="C5" s="4">
        <v>8216</v>
      </c>
      <c r="D5" s="5">
        <f t="shared" si="0"/>
        <v>0.58796389167502505</v>
      </c>
    </row>
    <row r="6" spans="1:11" ht="13.8" x14ac:dyDescent="0.25">
      <c r="A6" s="3" t="s">
        <v>6</v>
      </c>
      <c r="B6" s="4">
        <f>B4/B5</f>
        <v>6352.0201825476452</v>
      </c>
      <c r="C6" s="4">
        <f>C4/C5</f>
        <v>6123.621884128529</v>
      </c>
      <c r="D6" s="5">
        <f t="shared" si="0"/>
        <v>3.5956796712744543E-2</v>
      </c>
    </row>
    <row r="7" spans="1:11" ht="13.8" x14ac:dyDescent="0.25">
      <c r="A7" s="3" t="s">
        <v>7</v>
      </c>
      <c r="B7" s="4">
        <v>122773614.13000005</v>
      </c>
      <c r="C7" s="4">
        <v>44934606.339999996</v>
      </c>
      <c r="D7" s="5">
        <f t="shared" si="0"/>
        <v>0.63400436927416215</v>
      </c>
    </row>
    <row r="8" spans="1:11" ht="14.4" x14ac:dyDescent="0.25">
      <c r="A8" s="6" t="s">
        <v>8</v>
      </c>
      <c r="B8" s="5">
        <f>B7/B4</f>
        <v>0.96932188280917608</v>
      </c>
      <c r="C8" s="5">
        <f>C7/C4</f>
        <v>0.89312479054812832</v>
      </c>
      <c r="D8" s="5">
        <f>B8-C8</f>
        <v>7.6197092261047761E-2</v>
      </c>
    </row>
    <row r="9" spans="1:11" ht="13.8" x14ac:dyDescent="0.25">
      <c r="A9" s="3" t="s">
        <v>9</v>
      </c>
      <c r="B9" s="4">
        <v>19381</v>
      </c>
      <c r="C9" s="4">
        <v>7497</v>
      </c>
      <c r="D9" s="5">
        <f t="shared" si="0"/>
        <v>0.61317785459986585</v>
      </c>
    </row>
    <row r="10" spans="1:11" ht="13.8" x14ac:dyDescent="0.25">
      <c r="A10" s="3" t="s">
        <v>10</v>
      </c>
      <c r="B10" s="7">
        <f>B7/B9</f>
        <v>6334.7409385480651</v>
      </c>
      <c r="C10" s="7">
        <f>C7/C9</f>
        <v>5993.6783166599971</v>
      </c>
      <c r="D10" s="40">
        <f t="shared" si="0"/>
        <v>5.3840026797724136E-2</v>
      </c>
    </row>
    <row r="11" spans="1:11" ht="14.4" x14ac:dyDescent="0.3">
      <c r="A11" s="3" t="s">
        <v>11</v>
      </c>
      <c r="B11" s="4">
        <v>8626</v>
      </c>
      <c r="C11" s="4">
        <v>3180</v>
      </c>
      <c r="D11" s="5">
        <f t="shared" si="0"/>
        <v>0.63134709019244151</v>
      </c>
      <c r="I11" s="8"/>
      <c r="J11" s="9"/>
      <c r="K11" s="9"/>
    </row>
    <row r="12" spans="1:11" ht="14.4" x14ac:dyDescent="0.3">
      <c r="A12" s="3" t="s">
        <v>12</v>
      </c>
      <c r="B12" s="10">
        <f>B3-B20</f>
        <v>8243</v>
      </c>
      <c r="C12" s="10">
        <f>C3-C20</f>
        <v>3033</v>
      </c>
      <c r="D12" s="5">
        <f t="shared" si="0"/>
        <v>0.6320514375834041</v>
      </c>
      <c r="I12" s="8"/>
      <c r="J12" s="11"/>
      <c r="K12" s="11"/>
    </row>
    <row r="13" spans="1:11" ht="14.4" x14ac:dyDescent="0.3">
      <c r="A13" s="3" t="s">
        <v>13</v>
      </c>
      <c r="B13" s="10">
        <f>(B11-B12)*800*2</f>
        <v>612800</v>
      </c>
      <c r="C13" s="10">
        <f>(C11-C12)*800*2</f>
        <v>235200</v>
      </c>
      <c r="D13" s="5">
        <f t="shared" si="0"/>
        <v>0.61618798955613574</v>
      </c>
      <c r="I13" s="8"/>
      <c r="J13" s="11"/>
      <c r="K13" s="11"/>
    </row>
    <row r="14" spans="1:11" ht="14.4" x14ac:dyDescent="0.3">
      <c r="A14" s="3" t="s">
        <v>14</v>
      </c>
      <c r="B14" s="4">
        <v>70188451.800000012</v>
      </c>
      <c r="C14" s="4">
        <v>23916958.68</v>
      </c>
      <c r="D14" s="5">
        <f t="shared" si="0"/>
        <v>0.65924652750354584</v>
      </c>
      <c r="I14" s="8"/>
      <c r="J14" s="11"/>
      <c r="K14" s="11"/>
    </row>
    <row r="15" spans="1:11" ht="14.4" x14ac:dyDescent="0.3">
      <c r="A15" s="3" t="s">
        <v>15</v>
      </c>
      <c r="B15" s="4">
        <f>B14-B13</f>
        <v>69575651.800000012</v>
      </c>
      <c r="C15" s="4">
        <f>C14-C13</f>
        <v>23681758.68</v>
      </c>
      <c r="D15" s="5">
        <f t="shared" si="0"/>
        <v>0.65962577327949667</v>
      </c>
      <c r="I15" s="8"/>
      <c r="J15" s="12"/>
      <c r="K15" s="12"/>
    </row>
    <row r="16" spans="1:11" ht="18.75" customHeight="1" x14ac:dyDescent="0.3">
      <c r="A16" s="3" t="s">
        <v>16</v>
      </c>
      <c r="B16" s="7">
        <f>B15/B12</f>
        <v>8440.5740385781883</v>
      </c>
      <c r="C16" s="7">
        <f>C15/C12</f>
        <v>7808.0312166172107</v>
      </c>
      <c r="D16" s="40">
        <f t="shared" si="0"/>
        <v>7.4940734963036854E-2</v>
      </c>
      <c r="I16" s="8"/>
      <c r="J16" s="13"/>
      <c r="K16" s="13"/>
    </row>
    <row r="17" spans="1:11" ht="14.4" x14ac:dyDescent="0.3">
      <c r="A17" s="3" t="s">
        <v>17</v>
      </c>
      <c r="B17" s="4">
        <v>10863</v>
      </c>
      <c r="C17" s="4">
        <v>3902</v>
      </c>
      <c r="D17" s="5">
        <f t="shared" si="0"/>
        <v>0.64079904262174359</v>
      </c>
      <c r="I17" s="8"/>
      <c r="J17" s="11"/>
      <c r="K17" s="11"/>
    </row>
    <row r="18" spans="1:11" ht="14.4" x14ac:dyDescent="0.3">
      <c r="A18" s="3" t="s">
        <v>18</v>
      </c>
      <c r="B18" s="4">
        <f>B14/B17</f>
        <v>6461.240154653412</v>
      </c>
      <c r="C18" s="4">
        <f>C14/C17</f>
        <v>6129.4102203997945</v>
      </c>
      <c r="D18" s="5">
        <f t="shared" si="0"/>
        <v>5.1357003657360137E-2</v>
      </c>
      <c r="I18" s="8"/>
      <c r="J18" s="11"/>
      <c r="K18" s="11"/>
    </row>
    <row r="19" spans="1:11" ht="14.4" x14ac:dyDescent="0.3">
      <c r="A19" s="3" t="s">
        <v>19</v>
      </c>
      <c r="B19" s="4">
        <v>7930</v>
      </c>
      <c r="C19" s="4">
        <v>3332</v>
      </c>
      <c r="D19" s="5">
        <f t="shared" si="0"/>
        <v>0.57982345523329126</v>
      </c>
      <c r="I19" s="8"/>
      <c r="J19" s="11"/>
      <c r="K19" s="11"/>
    </row>
    <row r="20" spans="1:11" ht="14.4" x14ac:dyDescent="0.3">
      <c r="A20" s="3" t="s">
        <v>20</v>
      </c>
      <c r="B20" s="4">
        <v>7868</v>
      </c>
      <c r="C20" s="4">
        <v>3309</v>
      </c>
      <c r="D20" s="5">
        <f t="shared" si="0"/>
        <v>0.57943568886629382</v>
      </c>
      <c r="I20" s="8"/>
      <c r="J20" s="11"/>
      <c r="K20" s="11"/>
    </row>
    <row r="21" spans="1:11" ht="15.75" customHeight="1" x14ac:dyDescent="0.25">
      <c r="A21" s="3" t="s">
        <v>21</v>
      </c>
      <c r="B21" s="4">
        <v>52585162.329999998</v>
      </c>
      <c r="C21" s="4">
        <v>21017647.659999996</v>
      </c>
      <c r="D21" s="5">
        <f t="shared" si="0"/>
        <v>0.60031220350518222</v>
      </c>
    </row>
    <row r="22" spans="1:11" ht="15.75" customHeight="1" x14ac:dyDescent="0.25">
      <c r="A22" s="3" t="s">
        <v>22</v>
      </c>
      <c r="B22" s="7">
        <f>B21/B20</f>
        <v>6683.4217501270969</v>
      </c>
      <c r="C22" s="7">
        <f>C21/C20</f>
        <v>6351.661426412812</v>
      </c>
      <c r="D22" s="40">
        <f t="shared" si="0"/>
        <v>4.963929198512361E-2</v>
      </c>
    </row>
    <row r="23" spans="1:11" ht="15.75" customHeight="1" x14ac:dyDescent="0.25">
      <c r="A23" s="3" t="s">
        <v>23</v>
      </c>
      <c r="B23" s="5">
        <f>B12/B3</f>
        <v>0.51163801129662967</v>
      </c>
      <c r="C23" s="5">
        <f>C12/C3</f>
        <v>0.47824030274361401</v>
      </c>
      <c r="D23" s="5">
        <f>B23-C23</f>
        <v>3.3397708553015659E-2</v>
      </c>
    </row>
    <row r="24" spans="1:11" ht="15.75" customHeight="1" x14ac:dyDescent="0.25">
      <c r="A24" s="3" t="s">
        <v>24</v>
      </c>
      <c r="B24" s="5">
        <f>B15/B7</f>
        <v>0.56669873484647237</v>
      </c>
      <c r="C24" s="5">
        <f>C15/C7</f>
        <v>0.52702717591004944</v>
      </c>
      <c r="D24" s="5">
        <f>B24-C24</f>
        <v>3.9671558936422935E-2</v>
      </c>
    </row>
    <row r="25" spans="1:11" ht="15.75" customHeight="1" x14ac:dyDescent="0.25">
      <c r="A25" s="3" t="s">
        <v>25</v>
      </c>
      <c r="B25" s="4">
        <v>8265179.0550000034</v>
      </c>
      <c r="C25" s="4">
        <v>3253420</v>
      </c>
      <c r="D25" s="5">
        <f>(B25-C25)/B25</f>
        <v>0.60637029417628285</v>
      </c>
    </row>
    <row r="26" spans="1:11" ht="15.75" customHeight="1" x14ac:dyDescent="0.3">
      <c r="A26" s="3" t="s">
        <v>26</v>
      </c>
      <c r="B26" s="4">
        <v>1834347.503</v>
      </c>
      <c r="C26" s="4">
        <v>416359</v>
      </c>
      <c r="D26" s="5">
        <f>(B26-C26)/B26</f>
        <v>0.77302065212885673</v>
      </c>
      <c r="G26" s="14"/>
    </row>
    <row r="27" spans="1:11" ht="15.75" customHeight="1" x14ac:dyDescent="0.25">
      <c r="A27" s="3" t="s">
        <v>27</v>
      </c>
      <c r="B27" s="5">
        <f>B26/B25</f>
        <v>0.2219368135636838</v>
      </c>
      <c r="C27" s="5">
        <f>C26/C25</f>
        <v>0.1279757916285017</v>
      </c>
      <c r="D27" s="5">
        <f>B27-C27</f>
        <v>9.3961021935182104E-2</v>
      </c>
    </row>
    <row r="28" spans="1:11" ht="15.75" customHeight="1" x14ac:dyDescent="0.25">
      <c r="A28" s="3" t="s">
        <v>28</v>
      </c>
      <c r="B28" s="4">
        <v>3698</v>
      </c>
      <c r="C28" s="4">
        <v>1509</v>
      </c>
      <c r="D28" s="5">
        <f>(B28-C28)/B28</f>
        <v>0.59194159004867497</v>
      </c>
    </row>
    <row r="29" spans="1:11" ht="15.75" customHeight="1" x14ac:dyDescent="0.3">
      <c r="A29" s="3" t="s">
        <v>29</v>
      </c>
      <c r="B29" s="4">
        <v>1040</v>
      </c>
      <c r="C29" s="4">
        <v>289</v>
      </c>
      <c r="D29" s="5">
        <f>(B29-C29)/B29</f>
        <v>0.7221153846153846</v>
      </c>
      <c r="I29" s="11"/>
    </row>
    <row r="30" spans="1:11" ht="15.75" customHeight="1" x14ac:dyDescent="0.25">
      <c r="A30" s="3" t="s">
        <v>30</v>
      </c>
      <c r="B30" s="15">
        <f>B29/B28</f>
        <v>0.28123309897241755</v>
      </c>
      <c r="C30" s="15">
        <f>C29/C28</f>
        <v>0.19151756129887343</v>
      </c>
      <c r="D30" s="5">
        <f>B30-C30</f>
        <v>8.9715537673544121E-2</v>
      </c>
    </row>
    <row r="31" spans="1:11" ht="15.75" customHeight="1" x14ac:dyDescent="0.25"/>
    <row r="32" spans="1:11" ht="15.75" customHeight="1" x14ac:dyDescent="0.25"/>
    <row r="33" spans="7:7" ht="15.75" customHeight="1" x14ac:dyDescent="0.25"/>
    <row r="34" spans="7:7" ht="15.75" customHeight="1" x14ac:dyDescent="0.25"/>
    <row r="35" spans="7:7" ht="15.75" customHeight="1" x14ac:dyDescent="0.3">
      <c r="G35" s="14"/>
    </row>
    <row r="36" spans="7:7" ht="15.75" customHeight="1" x14ac:dyDescent="0.25"/>
    <row r="37" spans="7:7" ht="15.75" customHeight="1" x14ac:dyDescent="0.25"/>
    <row r="38" spans="7:7" ht="15.75" customHeight="1" x14ac:dyDescent="0.25"/>
    <row r="39" spans="7:7" ht="15.75" customHeight="1" x14ac:dyDescent="0.25"/>
    <row r="40" spans="7:7" ht="15.75" customHeight="1" x14ac:dyDescent="0.25"/>
    <row r="41" spans="7:7" ht="15.75" customHeight="1" x14ac:dyDescent="0.25"/>
    <row r="42" spans="7:7" ht="15.75" customHeight="1" x14ac:dyDescent="0.25"/>
    <row r="43" spans="7:7" ht="15.75" customHeight="1" x14ac:dyDescent="0.25"/>
    <row r="44" spans="7:7" ht="15.75" customHeight="1" x14ac:dyDescent="0.25"/>
    <row r="45" spans="7:7" ht="15.75" customHeight="1" x14ac:dyDescent="0.25"/>
    <row r="46" spans="7:7" ht="15.75" customHeight="1" x14ac:dyDescent="0.25"/>
    <row r="47" spans="7:7" ht="15.75" customHeight="1" x14ac:dyDescent="0.25"/>
    <row r="48" spans="7:7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"/>
  <sheetViews>
    <sheetView tabSelected="1" workbookViewId="0">
      <selection activeCell="E34" sqref="E34"/>
    </sheetView>
  </sheetViews>
  <sheetFormatPr defaultRowHeight="13.8" x14ac:dyDescent="0.25"/>
  <cols>
    <col min="1" max="1" width="39.19921875" bestFit="1" customWidth="1"/>
    <col min="2" max="2" width="17.796875" customWidth="1"/>
    <col min="3" max="3" width="20.59765625" customWidth="1"/>
    <col min="4" max="4" width="7" bestFit="1" customWidth="1"/>
    <col min="5" max="5" width="15.8984375" bestFit="1" customWidth="1"/>
    <col min="6" max="6" width="13.19921875" bestFit="1" customWidth="1"/>
    <col min="7" max="7" width="26.19921875" customWidth="1"/>
    <col min="8" max="8" width="14.5" bestFit="1" customWidth="1"/>
    <col min="9" max="9" width="13.69921875" bestFit="1" customWidth="1"/>
    <col min="10" max="10" width="14.69921875" bestFit="1" customWidth="1"/>
    <col min="11" max="11" width="9.69921875" customWidth="1"/>
    <col min="12" max="12" width="13.19921875" bestFit="1" customWidth="1"/>
    <col min="13" max="13" width="23" bestFit="1" customWidth="1"/>
    <col min="14" max="14" width="17.59765625" bestFit="1" customWidth="1"/>
    <col min="15" max="15" width="35" bestFit="1" customWidth="1"/>
    <col min="16" max="16" width="10.59765625" bestFit="1" customWidth="1"/>
    <col min="17" max="17" width="3.59765625" bestFit="1" customWidth="1"/>
    <col min="18" max="18" width="16.8984375" bestFit="1" customWidth="1"/>
    <col min="19" max="19" width="22.59765625" bestFit="1" customWidth="1"/>
  </cols>
  <sheetData>
    <row r="1" spans="1:19" s="29" customFormat="1" ht="15.6" thickTop="1" thickBot="1" x14ac:dyDescent="0.3">
      <c r="A1" s="77" t="s">
        <v>82</v>
      </c>
      <c r="B1" s="78" t="s">
        <v>83</v>
      </c>
      <c r="C1" s="79" t="s">
        <v>84</v>
      </c>
      <c r="D1" s="80" t="s">
        <v>85</v>
      </c>
      <c r="E1" s="78" t="s">
        <v>86</v>
      </c>
      <c r="F1" s="78" t="s">
        <v>87</v>
      </c>
      <c r="G1" s="78" t="s">
        <v>88</v>
      </c>
      <c r="H1" s="80" t="s">
        <v>89</v>
      </c>
      <c r="I1" s="79" t="s">
        <v>90</v>
      </c>
      <c r="J1" s="79" t="s">
        <v>91</v>
      </c>
      <c r="K1" s="78" t="s">
        <v>92</v>
      </c>
      <c r="L1" s="80" t="s">
        <v>93</v>
      </c>
      <c r="M1" s="78" t="s">
        <v>94</v>
      </c>
      <c r="N1" s="78" t="s">
        <v>95</v>
      </c>
      <c r="O1" s="79" t="s">
        <v>96</v>
      </c>
      <c r="P1" s="80" t="s">
        <v>97</v>
      </c>
      <c r="Q1" s="78" t="s">
        <v>98</v>
      </c>
      <c r="R1" s="80" t="s">
        <v>99</v>
      </c>
      <c r="S1" s="27" t="s">
        <v>100</v>
      </c>
    </row>
    <row r="2" spans="1:19" s="29" customFormat="1" ht="15.6" thickTop="1" thickBot="1" x14ac:dyDescent="0.3">
      <c r="A2" s="77" t="s">
        <v>117</v>
      </c>
      <c r="B2" s="30">
        <v>3662</v>
      </c>
      <c r="C2" s="31">
        <v>0</v>
      </c>
      <c r="D2" s="32">
        <v>1.6259440643273601E-2</v>
      </c>
      <c r="E2" s="30">
        <v>0</v>
      </c>
      <c r="F2" s="30">
        <v>4868</v>
      </c>
      <c r="G2" s="30">
        <v>3683873.55</v>
      </c>
      <c r="H2" s="32">
        <v>0</v>
      </c>
      <c r="I2" s="31">
        <v>30206949.499999996</v>
      </c>
      <c r="J2" s="31">
        <v>30206949.499999996</v>
      </c>
      <c r="K2" s="30">
        <v>887962</v>
      </c>
      <c r="L2" s="32">
        <v>0</v>
      </c>
      <c r="M2" s="30">
        <v>754827.625</v>
      </c>
      <c r="N2" s="30">
        <v>225223</v>
      </c>
      <c r="O2" s="31">
        <v>4.8804169693709873</v>
      </c>
      <c r="P2" s="32">
        <v>1.6259440643273601E-2</v>
      </c>
      <c r="Q2" s="30">
        <v>0</v>
      </c>
      <c r="R2" s="32">
        <v>1.6259440643273556E-2</v>
      </c>
      <c r="S2" s="36">
        <v>736</v>
      </c>
    </row>
    <row r="3" spans="1:19" s="29" customFormat="1" ht="15.6" thickTop="1" thickBot="1" x14ac:dyDescent="0.3">
      <c r="A3" s="77" t="s">
        <v>116</v>
      </c>
      <c r="B3" s="33">
        <v>3389</v>
      </c>
      <c r="C3" s="34">
        <v>0</v>
      </c>
      <c r="D3" s="35">
        <v>4.5914565579656098E-2</v>
      </c>
      <c r="E3" s="33">
        <v>0</v>
      </c>
      <c r="F3" s="33">
        <v>4540</v>
      </c>
      <c r="G3" s="33">
        <v>5369813.6500000004</v>
      </c>
      <c r="H3" s="35">
        <v>0</v>
      </c>
      <c r="I3" s="34">
        <v>31252849.759999961</v>
      </c>
      <c r="J3" s="34">
        <v>31252849.759999961</v>
      </c>
      <c r="K3" s="33">
        <v>147622</v>
      </c>
      <c r="L3" s="35">
        <v>0</v>
      </c>
      <c r="M3" s="33">
        <v>1105170.733</v>
      </c>
      <c r="N3" s="33">
        <v>73811</v>
      </c>
      <c r="O3" s="34">
        <v>4.8588091320728095</v>
      </c>
      <c r="P3" s="35">
        <v>4.5914565579656098E-2</v>
      </c>
      <c r="Q3" s="33">
        <v>0</v>
      </c>
      <c r="R3" s="35">
        <v>4.5914565579656147E-2</v>
      </c>
      <c r="S3" s="36">
        <v>944</v>
      </c>
    </row>
    <row r="4" spans="1:19" s="29" customFormat="1" ht="15.6" thickTop="1" thickBot="1" x14ac:dyDescent="0.3">
      <c r="A4" s="77" t="s">
        <v>119</v>
      </c>
      <c r="B4" s="30">
        <v>2483</v>
      </c>
      <c r="C4" s="31">
        <v>0</v>
      </c>
      <c r="D4" s="32">
        <v>5.5354666690445994E-3</v>
      </c>
      <c r="E4" s="30">
        <v>0</v>
      </c>
      <c r="F4" s="30">
        <v>2958</v>
      </c>
      <c r="G4" s="30">
        <v>1876963.5199999998</v>
      </c>
      <c r="H4" s="32">
        <v>0</v>
      </c>
      <c r="I4" s="31">
        <v>19029081.620000012</v>
      </c>
      <c r="J4" s="31">
        <v>19029081.620000012</v>
      </c>
      <c r="K4" s="30">
        <v>907509</v>
      </c>
      <c r="L4" s="32">
        <v>0</v>
      </c>
      <c r="M4" s="30">
        <v>322003.88800000004</v>
      </c>
      <c r="N4" s="30">
        <v>448562</v>
      </c>
      <c r="O4" s="31">
        <v>5.82900887209163</v>
      </c>
      <c r="P4" s="32">
        <v>5.5354666690445994E-3</v>
      </c>
      <c r="Q4" s="30">
        <v>0</v>
      </c>
      <c r="R4" s="32">
        <v>5.5354666690446367E-3</v>
      </c>
      <c r="S4" s="36">
        <v>357</v>
      </c>
    </row>
    <row r="5" spans="1:19" s="29" customFormat="1" ht="15.6" thickTop="1" thickBot="1" x14ac:dyDescent="0.3">
      <c r="A5" s="77" t="s">
        <v>118</v>
      </c>
      <c r="B5" s="33">
        <v>1728</v>
      </c>
      <c r="C5" s="34">
        <v>0</v>
      </c>
      <c r="D5" s="35">
        <v>1.0581168214856501E-2</v>
      </c>
      <c r="E5" s="33">
        <v>0</v>
      </c>
      <c r="F5" s="33">
        <v>2254</v>
      </c>
      <c r="G5" s="33">
        <v>1867774.8499999996</v>
      </c>
      <c r="H5" s="35">
        <v>0</v>
      </c>
      <c r="I5" s="34">
        <v>13799102.380000006</v>
      </c>
      <c r="J5" s="34">
        <v>13799102.380000006</v>
      </c>
      <c r="K5" s="33">
        <v>0</v>
      </c>
      <c r="L5" s="35">
        <v>0</v>
      </c>
      <c r="M5" s="33">
        <v>402037.625</v>
      </c>
      <c r="N5" s="33">
        <v>163309</v>
      </c>
      <c r="O5" s="34">
        <v>4.6457712757605698</v>
      </c>
      <c r="P5" s="35">
        <v>1.0581168214856501E-2</v>
      </c>
      <c r="Q5" s="33">
        <v>0</v>
      </c>
      <c r="R5" s="35">
        <v>1.0581168214856501E-2</v>
      </c>
      <c r="S5" s="36">
        <v>361</v>
      </c>
    </row>
    <row r="6" spans="1:19" s="29" customFormat="1" ht="15.6" thickTop="1" thickBot="1" x14ac:dyDescent="0.3">
      <c r="A6" s="77" t="s">
        <v>122</v>
      </c>
      <c r="B6" s="30">
        <v>1696</v>
      </c>
      <c r="C6" s="31">
        <v>0</v>
      </c>
      <c r="D6" s="32">
        <v>3.7765595008528003E-3</v>
      </c>
      <c r="E6" s="30">
        <v>0</v>
      </c>
      <c r="F6" s="30">
        <v>1990</v>
      </c>
      <c r="G6" s="30">
        <v>1238129.8800000001</v>
      </c>
      <c r="H6" s="32">
        <v>0</v>
      </c>
      <c r="I6" s="31">
        <v>12989515.84</v>
      </c>
      <c r="J6" s="31">
        <v>12989515.84</v>
      </c>
      <c r="K6" s="30">
        <v>598958</v>
      </c>
      <c r="L6" s="32">
        <v>0</v>
      </c>
      <c r="M6" s="30">
        <v>229411.88800000001</v>
      </c>
      <c r="N6" s="30">
        <v>449086</v>
      </c>
      <c r="O6" s="31">
        <v>5.3969734994727041</v>
      </c>
      <c r="P6" s="32">
        <v>3.7765595008528003E-3</v>
      </c>
      <c r="Q6" s="30">
        <v>0</v>
      </c>
      <c r="R6" s="32">
        <v>3.7765595008528428E-3</v>
      </c>
      <c r="S6" s="36">
        <v>249</v>
      </c>
    </row>
    <row r="7" spans="1:19" s="29" customFormat="1" ht="15.6" thickTop="1" thickBot="1" x14ac:dyDescent="0.3">
      <c r="A7" s="77" t="s">
        <v>123</v>
      </c>
      <c r="B7" s="33">
        <v>694</v>
      </c>
      <c r="C7" s="34">
        <v>1128519.2</v>
      </c>
      <c r="D7" s="35">
        <v>0</v>
      </c>
      <c r="E7" s="33">
        <v>205</v>
      </c>
      <c r="F7" s="33">
        <v>880</v>
      </c>
      <c r="G7" s="33">
        <v>278298.58</v>
      </c>
      <c r="H7" s="35">
        <v>0</v>
      </c>
      <c r="I7" s="34">
        <v>6747566.9999999981</v>
      </c>
      <c r="J7" s="34">
        <v>0</v>
      </c>
      <c r="K7" s="33">
        <v>0</v>
      </c>
      <c r="L7" s="35">
        <v>0</v>
      </c>
      <c r="M7" s="33">
        <v>62031</v>
      </c>
      <c r="N7" s="33">
        <v>0</v>
      </c>
      <c r="O7" s="34">
        <v>4.4864435524173398</v>
      </c>
      <c r="P7" s="35">
        <v>0</v>
      </c>
      <c r="Q7" s="33">
        <v>0</v>
      </c>
      <c r="R7" s="35">
        <v>0</v>
      </c>
      <c r="S7" s="36">
        <v>42</v>
      </c>
    </row>
    <row r="8" spans="1:19" s="29" customFormat="1" ht="15.6" thickTop="1" thickBot="1" x14ac:dyDescent="0.3">
      <c r="A8" s="77" t="s">
        <v>106</v>
      </c>
      <c r="B8" s="30">
        <v>143</v>
      </c>
      <c r="C8" s="31">
        <v>220052.70000000004</v>
      </c>
      <c r="D8" s="32">
        <v>0.30425531914893622</v>
      </c>
      <c r="E8" s="30">
        <v>54</v>
      </c>
      <c r="F8" s="30">
        <v>229</v>
      </c>
      <c r="G8" s="30">
        <v>125285.09</v>
      </c>
      <c r="H8" s="32">
        <v>0.11513859275053299</v>
      </c>
      <c r="I8" s="31">
        <v>1410170.76</v>
      </c>
      <c r="J8" s="31">
        <v>1410170.76</v>
      </c>
      <c r="K8" s="30">
        <v>938</v>
      </c>
      <c r="L8" s="32">
        <v>0</v>
      </c>
      <c r="M8" s="30">
        <v>38040</v>
      </c>
      <c r="N8" s="30">
        <v>470</v>
      </c>
      <c r="O8" s="31">
        <v>3.2935092008412199</v>
      </c>
      <c r="P8" s="32">
        <v>0.30425531914893622</v>
      </c>
      <c r="Q8" s="30">
        <v>0</v>
      </c>
      <c r="R8" s="32">
        <v>0.30425531914893617</v>
      </c>
      <c r="S8" s="36">
        <v>28</v>
      </c>
    </row>
    <row r="9" spans="1:19" s="29" customFormat="1" ht="15.6" thickTop="1" thickBot="1" x14ac:dyDescent="0.3">
      <c r="A9" s="77" t="s">
        <v>104</v>
      </c>
      <c r="B9" s="33">
        <v>74</v>
      </c>
      <c r="C9" s="34">
        <v>88874.73000000001</v>
      </c>
      <c r="D9" s="35">
        <v>5.9725585149314003E-2</v>
      </c>
      <c r="E9" s="33">
        <v>37</v>
      </c>
      <c r="F9" s="33">
        <v>97</v>
      </c>
      <c r="G9" s="33">
        <v>25663.300000000003</v>
      </c>
      <c r="H9" s="35">
        <v>2.9862792574657002E-2</v>
      </c>
      <c r="I9" s="34">
        <v>392273.11000000004</v>
      </c>
      <c r="J9" s="34">
        <v>392273.11000000004</v>
      </c>
      <c r="K9" s="33">
        <v>2478</v>
      </c>
      <c r="L9" s="35">
        <v>0</v>
      </c>
      <c r="M9" s="33">
        <v>5035</v>
      </c>
      <c r="N9" s="33">
        <v>1239</v>
      </c>
      <c r="O9" s="34">
        <v>5.0969811320754719</v>
      </c>
      <c r="P9" s="35">
        <v>5.9725585149314003E-2</v>
      </c>
      <c r="Q9" s="33">
        <v>0</v>
      </c>
      <c r="R9" s="35">
        <v>5.9725585149313962E-2</v>
      </c>
      <c r="S9" s="36">
        <v>10</v>
      </c>
    </row>
    <row r="10" spans="1:19" s="29" customFormat="1" ht="15.6" thickTop="1" thickBot="1" x14ac:dyDescent="0.3">
      <c r="A10" s="77" t="s">
        <v>108</v>
      </c>
      <c r="B10" s="30">
        <v>42</v>
      </c>
      <c r="C10" s="31">
        <v>50778.700000000004</v>
      </c>
      <c r="D10" s="32">
        <v>0.1079691516709512</v>
      </c>
      <c r="E10" s="30">
        <v>10</v>
      </c>
      <c r="F10" s="30">
        <v>58</v>
      </c>
      <c r="G10" s="30">
        <v>13750</v>
      </c>
      <c r="H10" s="32">
        <v>2.5706940874036001E-2</v>
      </c>
      <c r="I10" s="31">
        <v>301771.57</v>
      </c>
      <c r="J10" s="31">
        <v>301771.57</v>
      </c>
      <c r="K10" s="30">
        <v>778</v>
      </c>
      <c r="L10" s="32">
        <v>0</v>
      </c>
      <c r="M10" s="30">
        <v>3261</v>
      </c>
      <c r="N10" s="30">
        <v>389</v>
      </c>
      <c r="O10" s="31">
        <v>4.2164980067463969</v>
      </c>
      <c r="P10" s="32">
        <v>0.1079691516709512</v>
      </c>
      <c r="Q10" s="30">
        <v>0</v>
      </c>
      <c r="R10" s="32">
        <v>0.10796915167095116</v>
      </c>
      <c r="S10" s="36">
        <v>5</v>
      </c>
    </row>
    <row r="11" spans="1:19" s="29" customFormat="1" ht="15.6" thickTop="1" thickBot="1" x14ac:dyDescent="0.3">
      <c r="A11" s="77" t="s">
        <v>132</v>
      </c>
      <c r="B11" s="33">
        <v>0</v>
      </c>
      <c r="C11" s="34">
        <v>0</v>
      </c>
      <c r="D11" s="35">
        <v>0</v>
      </c>
      <c r="E11" s="33">
        <v>0</v>
      </c>
      <c r="F11" s="33">
        <v>0</v>
      </c>
      <c r="G11" s="33">
        <v>0</v>
      </c>
      <c r="H11" s="35">
        <v>0</v>
      </c>
      <c r="I11" s="34">
        <v>0</v>
      </c>
      <c r="J11" s="34">
        <v>0</v>
      </c>
      <c r="K11" s="33">
        <v>7</v>
      </c>
      <c r="L11" s="35">
        <v>0</v>
      </c>
      <c r="M11" s="33">
        <v>0</v>
      </c>
      <c r="N11" s="33">
        <v>4</v>
      </c>
      <c r="O11" s="34">
        <v>0</v>
      </c>
      <c r="P11" s="35">
        <v>0</v>
      </c>
      <c r="Q11" s="33">
        <v>0</v>
      </c>
      <c r="R11" s="35">
        <v>0</v>
      </c>
      <c r="S11" s="36">
        <v>0</v>
      </c>
    </row>
    <row r="12" spans="1:19" s="29" customFormat="1" ht="15.6" thickTop="1" thickBot="1" x14ac:dyDescent="0.3">
      <c r="A12" s="77" t="s">
        <v>101</v>
      </c>
      <c r="B12" s="33">
        <v>0</v>
      </c>
      <c r="C12" s="34">
        <v>87238.43</v>
      </c>
      <c r="D12" s="35">
        <v>0</v>
      </c>
      <c r="E12" s="33">
        <v>30</v>
      </c>
      <c r="F12" s="33">
        <v>0</v>
      </c>
      <c r="G12" s="33">
        <v>0</v>
      </c>
      <c r="H12" s="35">
        <v>0.3</v>
      </c>
      <c r="I12" s="34">
        <v>0</v>
      </c>
      <c r="J12" s="34">
        <v>0</v>
      </c>
      <c r="K12" s="33">
        <v>214</v>
      </c>
      <c r="L12" s="35">
        <v>0</v>
      </c>
      <c r="M12" s="33">
        <v>0</v>
      </c>
      <c r="N12" s="33">
        <v>0</v>
      </c>
      <c r="O12" s="34">
        <v>0</v>
      </c>
      <c r="P12" s="35">
        <v>0</v>
      </c>
      <c r="Q12" s="33">
        <v>0</v>
      </c>
      <c r="R12" s="35">
        <v>0</v>
      </c>
      <c r="S12" s="36">
        <v>0</v>
      </c>
    </row>
    <row r="13" spans="1:19" ht="14.4" thickTop="1" x14ac:dyDescent="0.25"/>
  </sheetData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0"/>
  <sheetViews>
    <sheetView zoomScale="130" zoomScaleNormal="130" workbookViewId="0">
      <selection activeCell="A33" sqref="A33"/>
    </sheetView>
  </sheetViews>
  <sheetFormatPr defaultColWidth="12.59765625" defaultRowHeight="15" customHeight="1" x14ac:dyDescent="0.25"/>
  <cols>
    <col min="1" max="1" width="19.59765625" bestFit="1" customWidth="1"/>
    <col min="2" max="4" width="12.09765625" bestFit="1" customWidth="1"/>
    <col min="5" max="17" width="7.59765625" customWidth="1"/>
  </cols>
  <sheetData>
    <row r="1" spans="1:4" ht="13.8" x14ac:dyDescent="0.25">
      <c r="A1" s="1" t="s">
        <v>0</v>
      </c>
      <c r="B1" s="2">
        <v>44672</v>
      </c>
      <c r="C1" s="2">
        <v>44702</v>
      </c>
      <c r="D1" s="2">
        <v>44733</v>
      </c>
    </row>
    <row r="2" spans="1:4" ht="13.8" x14ac:dyDescent="0.25">
      <c r="A2" s="3" t="s">
        <v>2</v>
      </c>
      <c r="B2" s="4">
        <v>179</v>
      </c>
      <c r="C2" s="4">
        <v>179</v>
      </c>
      <c r="D2" s="4">
        <v>172</v>
      </c>
    </row>
    <row r="3" spans="1:4" ht="13.8" x14ac:dyDescent="0.25">
      <c r="A3" s="3" t="s">
        <v>3</v>
      </c>
      <c r="B3" s="4">
        <v>24103</v>
      </c>
      <c r="C3" s="4">
        <v>20735</v>
      </c>
      <c r="D3" s="4">
        <v>16111</v>
      </c>
    </row>
    <row r="4" spans="1:4" ht="13.8" x14ac:dyDescent="0.25">
      <c r="A4" s="3" t="s">
        <v>4</v>
      </c>
      <c r="B4" s="4">
        <v>185217539.11000013</v>
      </c>
      <c r="C4" s="4">
        <v>161469903.10999998</v>
      </c>
      <c r="D4" s="4">
        <v>126659282.44000004</v>
      </c>
    </row>
    <row r="5" spans="1:4" ht="13.8" x14ac:dyDescent="0.25">
      <c r="A5" s="3" t="s">
        <v>5</v>
      </c>
      <c r="B5" s="4">
        <v>29914</v>
      </c>
      <c r="C5" s="4">
        <v>25852</v>
      </c>
      <c r="D5" s="4">
        <v>19940</v>
      </c>
    </row>
    <row r="6" spans="1:4" ht="13.8" x14ac:dyDescent="0.25">
      <c r="A6" s="3" t="s">
        <v>6</v>
      </c>
      <c r="B6" s="4">
        <f>B4/B5</f>
        <v>6191.6674169285325</v>
      </c>
      <c r="C6" s="4">
        <f>C4/C5</f>
        <v>6245.9346708185049</v>
      </c>
      <c r="D6" s="4">
        <f>D4/D5</f>
        <v>6352.0201825476452</v>
      </c>
    </row>
    <row r="7" spans="1:4" ht="13.8" x14ac:dyDescent="0.25">
      <c r="A7" s="3" t="s">
        <v>7</v>
      </c>
      <c r="B7" s="4">
        <v>179131836.02000007</v>
      </c>
      <c r="C7" s="4">
        <v>155219902.29999998</v>
      </c>
      <c r="D7" s="4">
        <v>122773614.13000005</v>
      </c>
    </row>
    <row r="8" spans="1:4" ht="14.4" x14ac:dyDescent="0.25">
      <c r="A8" s="6" t="s">
        <v>8</v>
      </c>
      <c r="B8" s="5">
        <f>B7/B4</f>
        <v>0.96714294380951804</v>
      </c>
      <c r="C8" s="5">
        <f>C7/C4</f>
        <v>0.96129309122244133</v>
      </c>
      <c r="D8" s="5">
        <f>D7/D4</f>
        <v>0.96932188280917608</v>
      </c>
    </row>
    <row r="9" spans="1:4" ht="13.8" x14ac:dyDescent="0.25">
      <c r="A9" s="3" t="s">
        <v>9</v>
      </c>
      <c r="B9" s="4">
        <v>28973</v>
      </c>
      <c r="C9" s="4">
        <v>24979</v>
      </c>
      <c r="D9" s="4">
        <v>19381</v>
      </c>
    </row>
    <row r="10" spans="1:4" ht="13.8" x14ac:dyDescent="0.25">
      <c r="A10" s="3" t="s">
        <v>10</v>
      </c>
      <c r="B10" s="7">
        <f>B7/B9</f>
        <v>6182.7161847237103</v>
      </c>
      <c r="C10" s="7">
        <f>C7/C9</f>
        <v>6214.0158653268736</v>
      </c>
      <c r="D10" s="7">
        <f>D7/D9</f>
        <v>6334.7409385480651</v>
      </c>
    </row>
    <row r="11" spans="1:4" ht="13.8" x14ac:dyDescent="0.25">
      <c r="A11" s="3" t="s">
        <v>11</v>
      </c>
      <c r="B11" s="4">
        <v>11522</v>
      </c>
      <c r="C11" s="4">
        <v>10112</v>
      </c>
      <c r="D11" s="4">
        <v>8626</v>
      </c>
    </row>
    <row r="12" spans="1:4" ht="13.8" x14ac:dyDescent="0.25">
      <c r="A12" s="3" t="s">
        <v>12</v>
      </c>
      <c r="B12" s="10">
        <f>B3-B20</f>
        <v>10799</v>
      </c>
      <c r="C12" s="10">
        <f>C3-C20</f>
        <v>9480</v>
      </c>
      <c r="D12" s="10">
        <f>D3-D20</f>
        <v>8243</v>
      </c>
    </row>
    <row r="13" spans="1:4" ht="13.8" x14ac:dyDescent="0.25">
      <c r="A13" s="3" t="s">
        <v>13</v>
      </c>
      <c r="B13" s="10">
        <f>(B11-B12)*800*2</f>
        <v>1156800</v>
      </c>
      <c r="C13" s="10">
        <f>(C11-C12)*800*2</f>
        <v>1011200</v>
      </c>
      <c r="D13" s="10">
        <f>(D11-D12)*800*2</f>
        <v>612800</v>
      </c>
    </row>
    <row r="14" spans="1:4" ht="13.8" x14ac:dyDescent="0.25">
      <c r="A14" s="3" t="s">
        <v>14</v>
      </c>
      <c r="B14" s="4">
        <v>92923413.900000021</v>
      </c>
      <c r="C14" s="4">
        <v>82205181.379999965</v>
      </c>
      <c r="D14" s="4">
        <v>70188451.800000012</v>
      </c>
    </row>
    <row r="15" spans="1:4" ht="13.8" x14ac:dyDescent="0.25">
      <c r="A15" s="3" t="s">
        <v>15</v>
      </c>
      <c r="B15" s="4">
        <f>B14-B13</f>
        <v>91766613.900000021</v>
      </c>
      <c r="C15" s="4">
        <f>C14-C13</f>
        <v>81193981.379999965</v>
      </c>
      <c r="D15" s="4">
        <f>D14-D13</f>
        <v>69575651.800000012</v>
      </c>
    </row>
    <row r="16" spans="1:4" ht="13.8" x14ac:dyDescent="0.25">
      <c r="A16" s="3" t="s">
        <v>16</v>
      </c>
      <c r="B16" s="7">
        <f>B15/B12</f>
        <v>8497.69551810353</v>
      </c>
      <c r="C16" s="7">
        <f>C15/C12</f>
        <v>8564.7659683544261</v>
      </c>
      <c r="D16" s="7">
        <f>D15/D12</f>
        <v>8440.5740385781883</v>
      </c>
    </row>
    <row r="17" spans="1:4" ht="13.8" x14ac:dyDescent="0.25">
      <c r="A17" s="3" t="s">
        <v>17</v>
      </c>
      <c r="B17" s="4">
        <v>14461</v>
      </c>
      <c r="C17" s="4">
        <v>12774</v>
      </c>
      <c r="D17" s="4">
        <v>10863</v>
      </c>
    </row>
    <row r="18" spans="1:4" ht="13.8" x14ac:dyDescent="0.25">
      <c r="A18" s="3" t="s">
        <v>18</v>
      </c>
      <c r="B18" s="4">
        <f>B14/B17</f>
        <v>6425.7944747942756</v>
      </c>
      <c r="C18" s="4">
        <f>C14/C17</f>
        <v>6435.3516032566122</v>
      </c>
      <c r="D18" s="4">
        <f>D14/D17</f>
        <v>6461.240154653412</v>
      </c>
    </row>
    <row r="19" spans="1:4" ht="13.8" x14ac:dyDescent="0.25">
      <c r="A19" s="3" t="s">
        <v>19</v>
      </c>
      <c r="B19" s="4">
        <v>13393</v>
      </c>
      <c r="C19" s="4">
        <v>11316</v>
      </c>
      <c r="D19" s="4">
        <v>7930</v>
      </c>
    </row>
    <row r="20" spans="1:4" ht="13.8" x14ac:dyDescent="0.25">
      <c r="A20" s="3" t="s">
        <v>20</v>
      </c>
      <c r="B20" s="4">
        <v>13304</v>
      </c>
      <c r="C20" s="4">
        <v>11255</v>
      </c>
      <c r="D20" s="4">
        <v>7868</v>
      </c>
    </row>
    <row r="21" spans="1:4" ht="15.75" customHeight="1" x14ac:dyDescent="0.25">
      <c r="A21" s="3" t="s">
        <v>21</v>
      </c>
      <c r="B21" s="4">
        <v>86208422.119999975</v>
      </c>
      <c r="C21" s="4">
        <v>73014720.920000002</v>
      </c>
      <c r="D21" s="4">
        <v>52585162.329999998</v>
      </c>
    </row>
    <row r="22" spans="1:4" ht="15.75" customHeight="1" x14ac:dyDescent="0.25">
      <c r="A22" s="3" t="s">
        <v>22</v>
      </c>
      <c r="B22" s="7">
        <f>B21/B20</f>
        <v>6479.8874113048687</v>
      </c>
      <c r="C22" s="7">
        <f>C21/C20</f>
        <v>6487.3141643713907</v>
      </c>
      <c r="D22" s="7">
        <f>D21/D20</f>
        <v>6683.4217501270969</v>
      </c>
    </row>
    <row r="23" spans="1:4" ht="15.75" customHeight="1" x14ac:dyDescent="0.25">
      <c r="A23" s="3" t="s">
        <v>23</v>
      </c>
      <c r="B23" s="5">
        <f>B12/B3</f>
        <v>0.44803551425133803</v>
      </c>
      <c r="C23" s="5">
        <f>C12/C3</f>
        <v>0.45719797443935373</v>
      </c>
      <c r="D23" s="5">
        <f>D12/D3</f>
        <v>0.51163801129662967</v>
      </c>
    </row>
    <row r="24" spans="1:4" ht="15.75" customHeight="1" x14ac:dyDescent="0.25">
      <c r="A24" s="3" t="s">
        <v>24</v>
      </c>
      <c r="B24" s="5">
        <f>B15/B7</f>
        <v>0.51228534211950061</v>
      </c>
      <c r="C24" s="5">
        <f>C15/C7</f>
        <v>0.52309001730379245</v>
      </c>
      <c r="D24" s="5">
        <f>D15/D7</f>
        <v>0.56669873484647237</v>
      </c>
    </row>
    <row r="25" spans="1:4" ht="15.75" customHeight="1" x14ac:dyDescent="0.25">
      <c r="A25" s="3" t="s">
        <v>25</v>
      </c>
      <c r="B25" s="4">
        <v>12968094.009000001</v>
      </c>
      <c r="C25" s="4">
        <v>10975789</v>
      </c>
      <c r="D25" s="4">
        <v>8265179.0550000034</v>
      </c>
    </row>
    <row r="26" spans="1:4" ht="15.75" customHeight="1" x14ac:dyDescent="0.25">
      <c r="A26" s="3" t="s">
        <v>26</v>
      </c>
      <c r="B26" s="4">
        <v>2522232.5150000001</v>
      </c>
      <c r="C26" s="4">
        <v>2266556.2579999994</v>
      </c>
      <c r="D26" s="4">
        <v>1834347.503</v>
      </c>
    </row>
    <row r="27" spans="1:4" ht="15.75" customHeight="1" x14ac:dyDescent="0.25">
      <c r="A27" s="3" t="s">
        <v>27</v>
      </c>
      <c r="B27" s="5">
        <f>B26/B25</f>
        <v>0.19449523679035197</v>
      </c>
      <c r="C27" s="5">
        <f>C26/C25</f>
        <v>0.20650508660470782</v>
      </c>
      <c r="D27" s="5">
        <f>D26/D25</f>
        <v>0.2219368135636838</v>
      </c>
    </row>
    <row r="28" spans="1:4" ht="15.75" customHeight="1" x14ac:dyDescent="0.25">
      <c r="A28" s="3" t="s">
        <v>28</v>
      </c>
      <c r="B28" s="4">
        <v>5348</v>
      </c>
      <c r="C28" s="4">
        <v>4482</v>
      </c>
      <c r="D28" s="4">
        <v>3698</v>
      </c>
    </row>
    <row r="29" spans="1:4" ht="15.75" customHeight="1" x14ac:dyDescent="0.25">
      <c r="A29" s="3" t="s">
        <v>29</v>
      </c>
      <c r="B29" s="4">
        <v>1614</v>
      </c>
      <c r="C29" s="4">
        <v>1366</v>
      </c>
      <c r="D29" s="4">
        <v>1040</v>
      </c>
    </row>
    <row r="30" spans="1:4" ht="15.75" customHeight="1" x14ac:dyDescent="0.25">
      <c r="A30" s="3" t="s">
        <v>30</v>
      </c>
      <c r="B30" s="15">
        <f>B29/B28</f>
        <v>0.30179506357516828</v>
      </c>
      <c r="C30" s="15">
        <f>C29/C28</f>
        <v>0.30477465417224453</v>
      </c>
      <c r="D30" s="15">
        <f>D29/D28</f>
        <v>0.28123309897241755</v>
      </c>
    </row>
    <row r="31" spans="1:4" ht="15.75" customHeight="1" x14ac:dyDescent="0.25"/>
    <row r="32" spans="1:4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0"/>
  <sheetViews>
    <sheetView zoomScale="115" zoomScaleNormal="115" workbookViewId="0">
      <selection activeCell="B4" sqref="B4"/>
    </sheetView>
  </sheetViews>
  <sheetFormatPr defaultColWidth="12.59765625" defaultRowHeight="15" customHeight="1" x14ac:dyDescent="0.25"/>
  <cols>
    <col min="1" max="1" width="19.69921875" customWidth="1"/>
    <col min="2" max="5" width="9.8984375" customWidth="1"/>
    <col min="6" max="6" width="12.5" customWidth="1"/>
    <col min="7" max="7" width="9.59765625" customWidth="1"/>
    <col min="8" max="8" width="6.69921875" customWidth="1"/>
    <col min="9" max="9" width="5" customWidth="1"/>
    <col min="10" max="10" width="4.59765625" customWidth="1"/>
    <col min="11" max="11" width="6.59765625" customWidth="1"/>
    <col min="12" max="26" width="7.59765625" customWidth="1"/>
  </cols>
  <sheetData>
    <row r="1" spans="1:11" ht="13.8" x14ac:dyDescent="0.25">
      <c r="A1" s="1" t="s">
        <v>0</v>
      </c>
      <c r="B1" s="16" t="s">
        <v>31</v>
      </c>
      <c r="C1" s="1" t="s">
        <v>32</v>
      </c>
      <c r="D1" s="1" t="s">
        <v>33</v>
      </c>
      <c r="E1" s="1" t="s">
        <v>34</v>
      </c>
      <c r="G1" s="1" t="s">
        <v>0</v>
      </c>
      <c r="H1" s="16" t="s">
        <v>31</v>
      </c>
      <c r="I1" s="1" t="s">
        <v>32</v>
      </c>
      <c r="J1" s="1" t="s">
        <v>33</v>
      </c>
      <c r="K1" s="1" t="s">
        <v>34</v>
      </c>
    </row>
    <row r="2" spans="1:11" ht="14.4" x14ac:dyDescent="0.3">
      <c r="A2" s="3" t="s">
        <v>2</v>
      </c>
      <c r="B2" s="4">
        <v>22</v>
      </c>
      <c r="C2" s="4">
        <v>10</v>
      </c>
      <c r="D2" s="4">
        <v>114</v>
      </c>
      <c r="E2" s="4">
        <v>26</v>
      </c>
      <c r="G2" s="3" t="s">
        <v>2</v>
      </c>
      <c r="H2" s="14">
        <f>B2/SUM($B$2:$E$2)</f>
        <v>0.12790697674418605</v>
      </c>
      <c r="I2" s="14">
        <f>C2/SUM($B$2:$E$2)</f>
        <v>5.8139534883720929E-2</v>
      </c>
      <c r="J2" s="14">
        <f>D2/SUM($B$2:$E$2)</f>
        <v>0.66279069767441856</v>
      </c>
      <c r="K2" s="14">
        <f>E2/SUM($B$2:$E$2)</f>
        <v>0.15116279069767441</v>
      </c>
    </row>
    <row r="3" spans="1:11" ht="14.4" x14ac:dyDescent="0.3">
      <c r="A3" s="3" t="s">
        <v>3</v>
      </c>
      <c r="B3" s="4">
        <v>2002</v>
      </c>
      <c r="C3" s="4">
        <v>1009</v>
      </c>
      <c r="D3" s="4">
        <v>11473</v>
      </c>
      <c r="E3" s="4">
        <v>1627</v>
      </c>
      <c r="G3" s="3" t="s">
        <v>4</v>
      </c>
      <c r="H3" s="14">
        <f>B4/SUM($B4:$E4)</f>
        <v>0.1283187942241748</v>
      </c>
      <c r="I3" s="14">
        <f>C4/SUM($B4:$E4)</f>
        <v>7.2650306655250615E-2</v>
      </c>
      <c r="J3" s="14">
        <f>D4/SUM($B4:$E4)</f>
        <v>0.69456035408753891</v>
      </c>
      <c r="K3" s="14">
        <f>E4/SUM($B4:$E4)</f>
        <v>0.10447054503303564</v>
      </c>
    </row>
    <row r="4" spans="1:11" ht="14.4" x14ac:dyDescent="0.3">
      <c r="A4" s="3" t="s">
        <v>4</v>
      </c>
      <c r="B4" s="4">
        <v>16252766.399999999</v>
      </c>
      <c r="C4" s="4">
        <v>9201835.709999999</v>
      </c>
      <c r="D4" s="4">
        <v>87972516.060000002</v>
      </c>
      <c r="E4" s="4">
        <v>13232164.27</v>
      </c>
      <c r="G4" s="3" t="s">
        <v>7</v>
      </c>
      <c r="H4" s="14">
        <f>B8/SUM($B8:$E8)</f>
        <v>0.25496987084179679</v>
      </c>
      <c r="I4" s="14">
        <f>C8/SUM($B8:$E8)</f>
        <v>0.25173798256481306</v>
      </c>
      <c r="J4" s="14">
        <f>D8/SUM($B8:$E8)</f>
        <v>0.25351647180631492</v>
      </c>
      <c r="K4" s="14">
        <f>E8/SUM($B8:$E8)</f>
        <v>0.2397756747870752</v>
      </c>
    </row>
    <row r="5" spans="1:11" ht="14.4" x14ac:dyDescent="0.3">
      <c r="A5" s="3" t="s">
        <v>5</v>
      </c>
      <c r="B5" s="4">
        <v>2655</v>
      </c>
      <c r="C5" s="4">
        <v>1443</v>
      </c>
      <c r="D5" s="4">
        <v>13684</v>
      </c>
      <c r="E5" s="4">
        <v>2158</v>
      </c>
      <c r="G5" s="3" t="s">
        <v>14</v>
      </c>
      <c r="H5" s="14">
        <f>B14/SUM($B14:$E14)</f>
        <v>0.13365655046404656</v>
      </c>
      <c r="I5" s="14">
        <f>C14/SUM($B14:$E14)</f>
        <v>6.9670074842710816E-2</v>
      </c>
      <c r="J5" s="14">
        <f>D14/SUM($B14:$E14)</f>
        <v>0.70367881372758823</v>
      </c>
      <c r="K5" s="14">
        <f>E14/SUM($B14:$E14)</f>
        <v>9.2994560965654477E-2</v>
      </c>
    </row>
    <row r="6" spans="1:11" ht="14.4" x14ac:dyDescent="0.3">
      <c r="A6" s="3" t="s">
        <v>6</v>
      </c>
      <c r="B6" s="4">
        <f>B4/B5</f>
        <v>6121.5692655367229</v>
      </c>
      <c r="C6" s="4">
        <f>C4/C5</f>
        <v>6376.8785239085237</v>
      </c>
      <c r="D6" s="4">
        <f>D4/D5</f>
        <v>6428.8596945337622</v>
      </c>
      <c r="E6" s="4">
        <f>E4/E5</f>
        <v>6131.6794578313247</v>
      </c>
      <c r="G6" s="3" t="s">
        <v>21</v>
      </c>
      <c r="H6" s="14">
        <f>B21/SUM($B21:$E21)</f>
        <v>0.12455873957173733</v>
      </c>
      <c r="I6" s="14">
        <f>C21/SUM($B21:$E21)</f>
        <v>7.6358919742446713E-2</v>
      </c>
      <c r="J6" s="14">
        <f>D21/SUM($B21:$E21)</f>
        <v>0.69125344449611781</v>
      </c>
      <c r="K6" s="14">
        <f>E21/SUM($B21:$E21)</f>
        <v>0.10782889618969828</v>
      </c>
    </row>
    <row r="7" spans="1:11" ht="14.4" x14ac:dyDescent="0.3">
      <c r="A7" s="3" t="s">
        <v>7</v>
      </c>
      <c r="B7" s="4">
        <v>15931087.889999999</v>
      </c>
      <c r="C7" s="4">
        <v>8905380.8800000008</v>
      </c>
      <c r="D7" s="4">
        <v>85739801.090000018</v>
      </c>
      <c r="E7" s="4">
        <v>12197344.27</v>
      </c>
      <c r="F7" s="17"/>
    </row>
    <row r="8" spans="1:11" ht="14.4" x14ac:dyDescent="0.25">
      <c r="A8" s="6" t="s">
        <v>8</v>
      </c>
      <c r="B8" s="5">
        <f>B7/B4</f>
        <v>0.98020776881405247</v>
      </c>
      <c r="C8" s="5">
        <f>C7/C4</f>
        <v>0.96778307727469759</v>
      </c>
      <c r="D8" s="5">
        <f>D7/D4</f>
        <v>0.97462031245670866</v>
      </c>
      <c r="E8" s="5">
        <f>E7/E4</f>
        <v>0.92179510631181127</v>
      </c>
    </row>
    <row r="9" spans="1:11" ht="13.8" x14ac:dyDescent="0.25">
      <c r="A9" s="3" t="s">
        <v>9</v>
      </c>
      <c r="B9" s="4">
        <v>2616</v>
      </c>
      <c r="C9" s="4">
        <v>1421</v>
      </c>
      <c r="D9" s="4">
        <v>13384</v>
      </c>
      <c r="E9" s="4">
        <v>1960</v>
      </c>
    </row>
    <row r="10" spans="1:11" ht="13.8" x14ac:dyDescent="0.25">
      <c r="A10" s="3" t="s">
        <v>10</v>
      </c>
      <c r="B10" s="7">
        <f>B7/B9</f>
        <v>6089.8654013761461</v>
      </c>
      <c r="C10" s="7">
        <f>C7/C9</f>
        <v>6266.9816185784666</v>
      </c>
      <c r="D10" s="7">
        <f>D7/D9</f>
        <v>6406.1417431261225</v>
      </c>
      <c r="E10" s="7">
        <f>E7/E9</f>
        <v>6223.134831632653</v>
      </c>
      <c r="G10" s="1" t="s">
        <v>0</v>
      </c>
      <c r="H10" s="16" t="s">
        <v>31</v>
      </c>
      <c r="I10" s="1" t="s">
        <v>32</v>
      </c>
      <c r="J10" s="1" t="s">
        <v>33</v>
      </c>
      <c r="K10" s="1" t="s">
        <v>34</v>
      </c>
    </row>
    <row r="11" spans="1:11" ht="14.4" x14ac:dyDescent="0.3">
      <c r="A11" s="3" t="s">
        <v>11</v>
      </c>
      <c r="B11" s="4">
        <v>1099</v>
      </c>
      <c r="C11" s="4">
        <v>530</v>
      </c>
      <c r="D11" s="4">
        <v>6180</v>
      </c>
      <c r="E11" s="4">
        <v>817</v>
      </c>
      <c r="F11" s="14"/>
      <c r="G11" s="3" t="s">
        <v>6</v>
      </c>
      <c r="H11" s="4">
        <f>B6</f>
        <v>6121.5692655367229</v>
      </c>
      <c r="I11" s="4">
        <f>C6</f>
        <v>6376.8785239085237</v>
      </c>
      <c r="J11" s="4">
        <f>D6</f>
        <v>6428.8596945337622</v>
      </c>
      <c r="K11" s="4">
        <f>E6</f>
        <v>6131.6794578313247</v>
      </c>
    </row>
    <row r="12" spans="1:11" ht="13.8" x14ac:dyDescent="0.25">
      <c r="A12" s="3" t="s">
        <v>12</v>
      </c>
      <c r="B12" s="10">
        <f>B3-B20</f>
        <v>1023</v>
      </c>
      <c r="C12" s="10">
        <f>C3-C20</f>
        <v>478</v>
      </c>
      <c r="D12" s="10">
        <f>D3-D20</f>
        <v>5951</v>
      </c>
      <c r="E12" s="10">
        <f>E3-E20</f>
        <v>791</v>
      </c>
      <c r="G12" s="3" t="s">
        <v>10</v>
      </c>
      <c r="H12" s="4">
        <f>B10</f>
        <v>6089.8654013761461</v>
      </c>
      <c r="I12" s="4">
        <f>C10</f>
        <v>6266.9816185784666</v>
      </c>
      <c r="J12" s="4">
        <f>D10</f>
        <v>6406.1417431261225</v>
      </c>
      <c r="K12" s="4">
        <f>E10</f>
        <v>6223.134831632653</v>
      </c>
    </row>
    <row r="13" spans="1:11" ht="13.8" x14ac:dyDescent="0.25">
      <c r="A13" s="3" t="s">
        <v>13</v>
      </c>
      <c r="B13" s="10">
        <f>(B11-B12)*800*2</f>
        <v>121600</v>
      </c>
      <c r="C13" s="10">
        <f>(C11-C12)*800*2</f>
        <v>83200</v>
      </c>
      <c r="D13" s="10">
        <f>(D11-D12)*800*2</f>
        <v>366400</v>
      </c>
      <c r="E13" s="10">
        <f>(E11-E12)*800*2</f>
        <v>41600</v>
      </c>
      <c r="G13" s="3" t="s">
        <v>18</v>
      </c>
      <c r="H13" s="4">
        <f>B18</f>
        <v>6111.4959934853414</v>
      </c>
      <c r="I13" s="4">
        <f>C18</f>
        <v>6143.2596608040203</v>
      </c>
      <c r="J13" s="4">
        <f>D18</f>
        <v>6590.6226981585269</v>
      </c>
      <c r="K13" s="4">
        <f>E18</f>
        <v>6288.1929287090561</v>
      </c>
    </row>
    <row r="14" spans="1:11" ht="13.8" x14ac:dyDescent="0.25">
      <c r="A14" s="3" t="s">
        <v>14</v>
      </c>
      <c r="B14" s="4">
        <v>9381146.3499999996</v>
      </c>
      <c r="C14" s="4">
        <v>4890034.6900000004</v>
      </c>
      <c r="D14" s="4">
        <v>49390126.5</v>
      </c>
      <c r="E14" s="4">
        <v>6527144.2600000007</v>
      </c>
      <c r="G14" s="3" t="s">
        <v>22</v>
      </c>
      <c r="H14" s="4">
        <f>B22</f>
        <v>6690.4407967313573</v>
      </c>
      <c r="I14" s="4">
        <f>C22</f>
        <v>7561.8572316384189</v>
      </c>
      <c r="J14" s="4">
        <f>D22</f>
        <v>6582.7009398768532</v>
      </c>
      <c r="K14" s="4">
        <f>E22</f>
        <v>6782.5358971291862</v>
      </c>
    </row>
    <row r="15" spans="1:11" ht="13.8" x14ac:dyDescent="0.25">
      <c r="A15" s="3" t="s">
        <v>15</v>
      </c>
      <c r="B15" s="4">
        <f>B14-B13</f>
        <v>9259546.3499999996</v>
      </c>
      <c r="C15" s="4">
        <f>C14-C13</f>
        <v>4806834.6900000004</v>
      </c>
      <c r="D15" s="4">
        <f>D14-D13</f>
        <v>49023726.5</v>
      </c>
      <c r="E15" s="4">
        <f>E14-E13</f>
        <v>6485544.2600000007</v>
      </c>
    </row>
    <row r="16" spans="1:11" ht="13.8" x14ac:dyDescent="0.25">
      <c r="A16" s="3" t="s">
        <v>16</v>
      </c>
      <c r="B16" s="7">
        <f>B15/B12</f>
        <v>9051.3649560117301</v>
      </c>
      <c r="C16" s="7">
        <f>C15/C12</f>
        <v>10056.139518828453</v>
      </c>
      <c r="D16" s="7">
        <f>D15/D12</f>
        <v>8237.8972441606456</v>
      </c>
      <c r="E16" s="7">
        <f>E15/E12</f>
        <v>8199.170998735779</v>
      </c>
    </row>
    <row r="17" spans="1:6" ht="13.8" x14ac:dyDescent="0.25">
      <c r="A17" s="3" t="s">
        <v>17</v>
      </c>
      <c r="B17" s="4">
        <v>1535</v>
      </c>
      <c r="C17" s="4">
        <v>796</v>
      </c>
      <c r="D17" s="4">
        <v>7494</v>
      </c>
      <c r="E17" s="4">
        <v>1038</v>
      </c>
    </row>
    <row r="18" spans="1:6" ht="13.8" x14ac:dyDescent="0.25">
      <c r="A18" s="3" t="s">
        <v>18</v>
      </c>
      <c r="B18" s="4">
        <f>B14/B17</f>
        <v>6111.4959934853414</v>
      </c>
      <c r="C18" s="4">
        <f>C14/C17</f>
        <v>6143.2596608040203</v>
      </c>
      <c r="D18" s="4">
        <f>D14/D17</f>
        <v>6590.6226981585269</v>
      </c>
      <c r="E18" s="4">
        <f>E14/E17</f>
        <v>6288.1929287090561</v>
      </c>
    </row>
    <row r="19" spans="1:6" ht="13.8" x14ac:dyDescent="0.25">
      <c r="A19" s="3" t="s">
        <v>19</v>
      </c>
      <c r="B19" s="4">
        <v>991</v>
      </c>
      <c r="C19" s="4">
        <v>542</v>
      </c>
      <c r="D19" s="4">
        <v>5555</v>
      </c>
      <c r="E19" s="4">
        <v>842</v>
      </c>
    </row>
    <row r="20" spans="1:6" ht="13.8" x14ac:dyDescent="0.25">
      <c r="A20" s="3" t="s">
        <v>20</v>
      </c>
      <c r="B20" s="4">
        <v>979</v>
      </c>
      <c r="C20" s="4">
        <v>531</v>
      </c>
      <c r="D20" s="4">
        <v>5522</v>
      </c>
      <c r="E20" s="4">
        <v>836</v>
      </c>
    </row>
    <row r="21" spans="1:6" ht="15.75" customHeight="1" x14ac:dyDescent="0.25">
      <c r="A21" s="3" t="s">
        <v>21</v>
      </c>
      <c r="B21" s="4">
        <v>6549941.5399999991</v>
      </c>
      <c r="C21" s="4">
        <v>4015346.1900000004</v>
      </c>
      <c r="D21" s="4">
        <v>36349674.589999981</v>
      </c>
      <c r="E21" s="4">
        <v>5670200.0099999998</v>
      </c>
    </row>
    <row r="22" spans="1:6" ht="15.75" customHeight="1" x14ac:dyDescent="0.25">
      <c r="A22" s="3" t="s">
        <v>22</v>
      </c>
      <c r="B22" s="7">
        <f>B21/B20</f>
        <v>6690.4407967313573</v>
      </c>
      <c r="C22" s="7">
        <f>C21/C20</f>
        <v>7561.8572316384189</v>
      </c>
      <c r="D22" s="7">
        <f>D21/D20</f>
        <v>6582.7009398768532</v>
      </c>
      <c r="E22" s="7">
        <f>E21/E20</f>
        <v>6782.5358971291862</v>
      </c>
    </row>
    <row r="23" spans="1:6" ht="15.75" customHeight="1" x14ac:dyDescent="0.25">
      <c r="A23" s="3" t="s">
        <v>23</v>
      </c>
      <c r="B23" s="5">
        <f>B12/B3</f>
        <v>0.51098901098901095</v>
      </c>
      <c r="C23" s="5">
        <f>C12/C3</f>
        <v>0.47373637264618434</v>
      </c>
      <c r="D23" s="5">
        <f>D12/D3</f>
        <v>0.51869606903163945</v>
      </c>
      <c r="E23" s="5">
        <f>E12/E3</f>
        <v>0.48617086662569148</v>
      </c>
    </row>
    <row r="24" spans="1:6" ht="15.75" customHeight="1" x14ac:dyDescent="0.25">
      <c r="A24" s="3" t="s">
        <v>24</v>
      </c>
      <c r="B24" s="5">
        <f>B15/B7</f>
        <v>0.58122498688945468</v>
      </c>
      <c r="C24" s="5">
        <f>C15/C7</f>
        <v>0.5397674456345094</v>
      </c>
      <c r="D24" s="5">
        <f>D15/D7</f>
        <v>0.57177327071869921</v>
      </c>
      <c r="E24" s="5">
        <f>E15/E7</f>
        <v>0.53171773432283398</v>
      </c>
    </row>
    <row r="25" spans="1:6" ht="15.75" customHeight="1" x14ac:dyDescent="0.25">
      <c r="A25" s="3" t="s">
        <v>25</v>
      </c>
      <c r="B25" s="4">
        <v>1024336.008</v>
      </c>
      <c r="C25" s="4">
        <v>592285.00499999989</v>
      </c>
      <c r="D25" s="4">
        <v>5802989.0340000028</v>
      </c>
      <c r="E25" s="4">
        <v>845569.00799999991</v>
      </c>
    </row>
    <row r="26" spans="1:6" ht="15.75" customHeight="1" x14ac:dyDescent="0.25">
      <c r="A26" s="3" t="s">
        <v>26</v>
      </c>
      <c r="B26" s="4">
        <v>388892.73300000001</v>
      </c>
      <c r="C26" s="4">
        <v>200773.45</v>
      </c>
      <c r="D26" s="4">
        <v>1095889.7760000001</v>
      </c>
      <c r="E26" s="4">
        <v>148791.54399999999</v>
      </c>
    </row>
    <row r="27" spans="1:6" ht="15.75" customHeight="1" x14ac:dyDescent="0.25">
      <c r="A27" s="3" t="s">
        <v>27</v>
      </c>
      <c r="B27" s="5">
        <f>B26/B25</f>
        <v>0.37965348280522421</v>
      </c>
      <c r="C27" s="5">
        <f>C26/C25</f>
        <v>0.33898114641615829</v>
      </c>
      <c r="D27" s="5">
        <f>D26/D25</f>
        <v>0.18884918954337621</v>
      </c>
      <c r="E27" s="5">
        <f>E26/E25</f>
        <v>0.17596617495706512</v>
      </c>
    </row>
    <row r="28" spans="1:6" ht="15.75" customHeight="1" x14ac:dyDescent="0.3">
      <c r="A28" s="3" t="s">
        <v>28</v>
      </c>
      <c r="B28" s="4">
        <v>420</v>
      </c>
      <c r="C28" s="4">
        <v>264</v>
      </c>
      <c r="D28" s="4">
        <v>2548</v>
      </c>
      <c r="E28" s="4">
        <v>466</v>
      </c>
      <c r="F28" s="18" t="s">
        <v>35</v>
      </c>
    </row>
    <row r="29" spans="1:6" ht="15.75" customHeight="1" x14ac:dyDescent="0.25">
      <c r="A29" s="3" t="s">
        <v>29</v>
      </c>
      <c r="B29" s="4">
        <v>201</v>
      </c>
      <c r="C29" s="4">
        <v>100</v>
      </c>
      <c r="D29" s="4">
        <v>604</v>
      </c>
      <c r="E29" s="4">
        <v>135</v>
      </c>
    </row>
    <row r="30" spans="1:6" ht="15.75" customHeight="1" x14ac:dyDescent="0.25">
      <c r="A30" s="3" t="s">
        <v>30</v>
      </c>
      <c r="B30" s="15">
        <f>B29/B28</f>
        <v>0.47857142857142859</v>
      </c>
      <c r="C30" s="15">
        <f>C29/C28</f>
        <v>0.37878787878787878</v>
      </c>
      <c r="D30" s="15">
        <f>D29/D28</f>
        <v>0.23704866562009419</v>
      </c>
      <c r="E30" s="15">
        <f>E29/E28</f>
        <v>0.28969957081545067</v>
      </c>
    </row>
    <row r="31" spans="1:6" ht="15.75" customHeight="1" x14ac:dyDescent="0.25"/>
    <row r="32" spans="1:6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00"/>
  <sheetViews>
    <sheetView zoomScale="115" zoomScaleNormal="115" workbookViewId="0">
      <selection activeCell="C11" sqref="C11"/>
    </sheetView>
  </sheetViews>
  <sheetFormatPr defaultColWidth="12.59765625" defaultRowHeight="15" customHeight="1" x14ac:dyDescent="0.25"/>
  <cols>
    <col min="1" max="1" width="19.69921875" customWidth="1"/>
    <col min="2" max="3" width="9" customWidth="1"/>
    <col min="4" max="4" width="9.8984375" customWidth="1"/>
    <col min="5" max="5" width="5.19921875" customWidth="1"/>
    <col min="6" max="6" width="8.09765625" customWidth="1"/>
    <col min="7" max="7" width="14.59765625" customWidth="1"/>
    <col min="8" max="10" width="5.69921875" customWidth="1"/>
    <col min="11" max="26" width="7.59765625" customWidth="1"/>
  </cols>
  <sheetData>
    <row r="1" spans="1:10" ht="13.8" x14ac:dyDescent="0.25">
      <c r="A1" s="1" t="s">
        <v>0</v>
      </c>
      <c r="B1" s="1" t="s">
        <v>36</v>
      </c>
      <c r="C1" s="1" t="s">
        <v>37</v>
      </c>
      <c r="D1" s="1" t="s">
        <v>38</v>
      </c>
      <c r="G1" s="1" t="s">
        <v>0</v>
      </c>
      <c r="H1" s="1" t="s">
        <v>38</v>
      </c>
      <c r="I1" s="1" t="s">
        <v>36</v>
      </c>
      <c r="J1" s="1" t="s">
        <v>37</v>
      </c>
    </row>
    <row r="2" spans="1:10" ht="14.4" x14ac:dyDescent="0.3">
      <c r="A2" s="3" t="s">
        <v>2</v>
      </c>
      <c r="B2" s="4">
        <v>7</v>
      </c>
      <c r="C2" s="4">
        <v>13</v>
      </c>
      <c r="D2" s="4">
        <v>152</v>
      </c>
      <c r="E2" s="11"/>
      <c r="G2" s="3" t="s">
        <v>2</v>
      </c>
      <c r="H2" s="5">
        <f>B2/SUM($B$2:$D$2)</f>
        <v>4.0697674418604654E-2</v>
      </c>
      <c r="I2" s="5">
        <f>C2/SUM($B$2:$D$2)</f>
        <v>7.5581395348837205E-2</v>
      </c>
      <c r="J2" s="5">
        <f>D2/SUM($B$2:$D$2)</f>
        <v>0.88372093023255816</v>
      </c>
    </row>
    <row r="3" spans="1:10" ht="13.8" x14ac:dyDescent="0.25">
      <c r="A3" s="3" t="s">
        <v>3</v>
      </c>
      <c r="B3" s="4">
        <v>869</v>
      </c>
      <c r="C3" s="4">
        <v>1275</v>
      </c>
      <c r="D3" s="4">
        <v>13967</v>
      </c>
      <c r="G3" s="3" t="s">
        <v>4</v>
      </c>
      <c r="H3" s="5">
        <f>B4/SUM($B$4:$D$4)</f>
        <v>6.7799313675000153E-2</v>
      </c>
      <c r="I3" s="5">
        <f>C4/SUM($B$4:$D$4)</f>
        <v>8.5156367241456477E-2</v>
      </c>
      <c r="J3" s="5">
        <f>D4/SUM($B$4:$D$4)</f>
        <v>0.84704431908354338</v>
      </c>
    </row>
    <row r="4" spans="1:10" ht="14.4" x14ac:dyDescent="0.3">
      <c r="A4" s="3" t="s">
        <v>4</v>
      </c>
      <c r="B4" s="4">
        <v>8587412.4199999999</v>
      </c>
      <c r="C4" s="4">
        <v>10785844.370000001</v>
      </c>
      <c r="D4" s="4">
        <v>107286025.65000002</v>
      </c>
      <c r="E4" s="11"/>
      <c r="G4" s="3" t="s">
        <v>7</v>
      </c>
      <c r="H4" s="5">
        <f>B7/SUM($B$7:$D$7)</f>
        <v>6.8902439664622728E-2</v>
      </c>
      <c r="I4" s="5">
        <f>C7/SUM($B$7:$D$7)</f>
        <v>8.7796522049000292E-2</v>
      </c>
      <c r="J4" s="5">
        <f>D7/SUM($B$7:$D$7)</f>
        <v>0.84330103828637704</v>
      </c>
    </row>
    <row r="5" spans="1:10" ht="13.8" x14ac:dyDescent="0.25">
      <c r="A5" s="3" t="s">
        <v>5</v>
      </c>
      <c r="B5" s="4">
        <v>1327</v>
      </c>
      <c r="C5" s="4">
        <v>1814</v>
      </c>
      <c r="D5" s="4">
        <v>16799</v>
      </c>
      <c r="G5" s="3" t="s">
        <v>14</v>
      </c>
      <c r="H5" s="5">
        <f>B14/SUM($B$14:$D$14)</f>
        <v>7.7842708449654116E-2</v>
      </c>
      <c r="I5" s="5">
        <f>C14/SUM($B$14:$D$14)</f>
        <v>8.8069561323476889E-2</v>
      </c>
      <c r="J5" s="5">
        <f>D14/SUM($B$14:$D$14)</f>
        <v>0.83408773022686911</v>
      </c>
    </row>
    <row r="6" spans="1:10" ht="13.8" x14ac:dyDescent="0.25">
      <c r="A6" s="3" t="s">
        <v>6</v>
      </c>
      <c r="B6" s="4">
        <f>B4/B5</f>
        <v>6471.2979804069328</v>
      </c>
      <c r="C6" s="4">
        <f>C4/C5</f>
        <v>5945.8899503858884</v>
      </c>
      <c r="D6" s="4">
        <f>D4/D5</f>
        <v>6386.453101375083</v>
      </c>
      <c r="G6" s="3" t="s">
        <v>21</v>
      </c>
      <c r="H6" s="5">
        <f>B21/SUM($B$21:$D$21)</f>
        <v>5.6969346813082293E-2</v>
      </c>
      <c r="I6" s="5">
        <f>C21/SUM($B$21:$D$21)</f>
        <v>8.7432080767335371E-2</v>
      </c>
      <c r="J6" s="5">
        <f>D21/SUM($B$21:$D$21)</f>
        <v>0.85559857241958237</v>
      </c>
    </row>
    <row r="7" spans="1:10" ht="14.4" x14ac:dyDescent="0.3">
      <c r="A7" s="3" t="s">
        <v>7</v>
      </c>
      <c r="B7" s="4">
        <v>8459401.5399999991</v>
      </c>
      <c r="C7" s="4">
        <v>10779096.32</v>
      </c>
      <c r="D7" s="4">
        <v>103535116.27000003</v>
      </c>
      <c r="G7" s="14"/>
    </row>
    <row r="8" spans="1:10" ht="14.4" x14ac:dyDescent="0.25">
      <c r="A8" s="6" t="s">
        <v>8</v>
      </c>
      <c r="B8" s="5">
        <f>B7/B4</f>
        <v>0.98509319527942263</v>
      </c>
      <c r="C8" s="5">
        <f>C7/C4</f>
        <v>0.99937436052584161</v>
      </c>
      <c r="D8" s="5">
        <f>D7/D4</f>
        <v>0.9650382297482375</v>
      </c>
    </row>
    <row r="9" spans="1:10" ht="13.8" x14ac:dyDescent="0.25">
      <c r="A9" s="3" t="s">
        <v>9</v>
      </c>
      <c r="B9" s="4">
        <v>1309</v>
      </c>
      <c r="C9" s="4">
        <v>1811</v>
      </c>
      <c r="D9" s="4">
        <v>16261</v>
      </c>
    </row>
    <row r="10" spans="1:10" ht="14.4" x14ac:dyDescent="0.3">
      <c r="A10" s="3" t="s">
        <v>10</v>
      </c>
      <c r="B10" s="7">
        <f>B7/B9</f>
        <v>6462.491627196332</v>
      </c>
      <c r="C10" s="7">
        <f>C7/C9</f>
        <v>5952.0134290447268</v>
      </c>
      <c r="D10" s="7">
        <f>D7/D9</f>
        <v>6367.0817458950878</v>
      </c>
      <c r="F10" s="14"/>
      <c r="G10" s="1" t="s">
        <v>0</v>
      </c>
      <c r="H10" s="1" t="s">
        <v>38</v>
      </c>
      <c r="I10" s="1" t="s">
        <v>36</v>
      </c>
      <c r="J10" s="1" t="s">
        <v>37</v>
      </c>
    </row>
    <row r="11" spans="1:10" ht="13.8" x14ac:dyDescent="0.25">
      <c r="A11" s="3" t="s">
        <v>11</v>
      </c>
      <c r="B11" s="4">
        <v>529</v>
      </c>
      <c r="C11" s="4">
        <v>715</v>
      </c>
      <c r="D11" s="4">
        <v>7382</v>
      </c>
      <c r="G11" s="3" t="s">
        <v>6</v>
      </c>
      <c r="H11" s="4">
        <f>B6</f>
        <v>6471.2979804069328</v>
      </c>
      <c r="I11" s="4">
        <f>C6</f>
        <v>5945.8899503858884</v>
      </c>
      <c r="J11" s="4">
        <f>D6</f>
        <v>6386.453101375083</v>
      </c>
    </row>
    <row r="12" spans="1:10" ht="13.8" x14ac:dyDescent="0.25">
      <c r="A12" s="3" t="s">
        <v>12</v>
      </c>
      <c r="B12" s="10">
        <f>B3-B20</f>
        <v>485</v>
      </c>
      <c r="C12" s="10">
        <f>C3-C20</f>
        <v>647</v>
      </c>
      <c r="D12" s="10">
        <f>D3-D20</f>
        <v>7111</v>
      </c>
      <c r="G12" s="3" t="s">
        <v>10</v>
      </c>
      <c r="H12" s="4">
        <f>B10</f>
        <v>6462.491627196332</v>
      </c>
      <c r="I12" s="4">
        <f>C10</f>
        <v>5952.0134290447268</v>
      </c>
      <c r="J12" s="4">
        <f>D10</f>
        <v>6367.0817458950878</v>
      </c>
    </row>
    <row r="13" spans="1:10" ht="14.4" x14ac:dyDescent="0.3">
      <c r="A13" s="3" t="s">
        <v>13</v>
      </c>
      <c r="B13" s="10">
        <f>(B11-B12)*800*2</f>
        <v>70400</v>
      </c>
      <c r="C13" s="10">
        <f>(C11-C12)*800*2</f>
        <v>108800</v>
      </c>
      <c r="D13" s="10">
        <f>(D11-D12)*800*2</f>
        <v>433600</v>
      </c>
      <c r="F13" s="14"/>
      <c r="G13" s="3" t="s">
        <v>18</v>
      </c>
      <c r="H13" s="4">
        <f>B18</f>
        <v>13762.365717884129</v>
      </c>
      <c r="I13" s="4">
        <f>C18</f>
        <v>9658.5408750000006</v>
      </c>
      <c r="J13" s="4">
        <f>D18</f>
        <v>8493.1563107500351</v>
      </c>
    </row>
    <row r="14" spans="1:10" ht="13.8" x14ac:dyDescent="0.25">
      <c r="A14" s="3" t="s">
        <v>14</v>
      </c>
      <c r="B14" s="4">
        <v>5463659.1899999995</v>
      </c>
      <c r="C14" s="4">
        <v>6181466.1600000001</v>
      </c>
      <c r="D14" s="4">
        <v>58543326.449999988</v>
      </c>
      <c r="G14" s="3" t="s">
        <v>22</v>
      </c>
      <c r="H14" s="4">
        <f>B22</f>
        <v>7801.4123697916657</v>
      </c>
      <c r="I14" s="4">
        <f>C22</f>
        <v>7321.0671337579624</v>
      </c>
      <c r="J14" s="4">
        <f>D22</f>
        <v>6562.3964148191344</v>
      </c>
    </row>
    <row r="15" spans="1:10" ht="13.8" x14ac:dyDescent="0.25">
      <c r="A15" s="3" t="s">
        <v>15</v>
      </c>
      <c r="B15" s="4">
        <f>B14-B13</f>
        <v>5393259.1899999995</v>
      </c>
      <c r="C15" s="4">
        <f>C14-C13</f>
        <v>6072666.1600000001</v>
      </c>
      <c r="D15" s="4">
        <f>D14-D13</f>
        <v>58109726.449999988</v>
      </c>
    </row>
    <row r="16" spans="1:10" ht="13.8" x14ac:dyDescent="0.25">
      <c r="A16" s="3" t="s">
        <v>16</v>
      </c>
      <c r="B16" s="7">
        <f>B15/B12</f>
        <v>11120.122041237113</v>
      </c>
      <c r="C16" s="7">
        <f>C15/C12</f>
        <v>9385.8827820710976</v>
      </c>
      <c r="D16" s="7">
        <f>D15/D12</f>
        <v>8171.807966530725</v>
      </c>
    </row>
    <row r="17" spans="1:20" ht="13.8" x14ac:dyDescent="0.25">
      <c r="A17" s="3" t="s">
        <v>17</v>
      </c>
      <c r="B17" s="4">
        <v>835</v>
      </c>
      <c r="C17" s="4">
        <v>1088</v>
      </c>
      <c r="D17" s="4">
        <v>8940</v>
      </c>
    </row>
    <row r="18" spans="1:20" ht="13.8" x14ac:dyDescent="0.25">
      <c r="A18" s="3" t="s">
        <v>18</v>
      </c>
      <c r="B18" s="4">
        <f>B14/B19</f>
        <v>13762.365717884129</v>
      </c>
      <c r="C18" s="4">
        <f>C14/C19</f>
        <v>9658.5408750000006</v>
      </c>
      <c r="D18" s="4">
        <f>D14/D19</f>
        <v>8493.1563107500351</v>
      </c>
    </row>
    <row r="19" spans="1:20" ht="13.8" x14ac:dyDescent="0.25">
      <c r="A19" s="3" t="s">
        <v>19</v>
      </c>
      <c r="B19" s="4">
        <v>397</v>
      </c>
      <c r="C19" s="4">
        <v>640</v>
      </c>
      <c r="D19" s="4">
        <v>6893</v>
      </c>
    </row>
    <row r="20" spans="1:20" ht="14.4" x14ac:dyDescent="0.3">
      <c r="A20" s="3" t="s">
        <v>20</v>
      </c>
      <c r="B20" s="4">
        <v>384</v>
      </c>
      <c r="C20" s="4">
        <v>628</v>
      </c>
      <c r="D20" s="4">
        <v>6856</v>
      </c>
      <c r="T20" s="11"/>
    </row>
    <row r="21" spans="1:20" ht="15.75" customHeight="1" x14ac:dyDescent="0.3">
      <c r="A21" s="3" t="s">
        <v>21</v>
      </c>
      <c r="B21" s="4">
        <v>2995742.3499999996</v>
      </c>
      <c r="C21" s="4">
        <v>4597630.16</v>
      </c>
      <c r="D21" s="4">
        <v>44991789.819999985</v>
      </c>
      <c r="E21" s="13"/>
      <c r="F21" s="13"/>
    </row>
    <row r="22" spans="1:20" ht="15.75" customHeight="1" x14ac:dyDescent="0.3">
      <c r="A22" s="3" t="s">
        <v>22</v>
      </c>
      <c r="B22" s="7">
        <f>B21/B20</f>
        <v>7801.4123697916657</v>
      </c>
      <c r="C22" s="7">
        <f>C21/C20</f>
        <v>7321.0671337579624</v>
      </c>
      <c r="D22" s="7">
        <f>D21/D20</f>
        <v>6562.3964148191344</v>
      </c>
      <c r="F22" s="14"/>
      <c r="G22" s="14"/>
      <c r="H22" s="14"/>
    </row>
    <row r="23" spans="1:20" ht="15.75" customHeight="1" x14ac:dyDescent="0.25">
      <c r="A23" s="3" t="s">
        <v>23</v>
      </c>
      <c r="B23" s="5">
        <f>B12/B3</f>
        <v>0.55811277330264675</v>
      </c>
      <c r="C23" s="5">
        <f>C12/C3</f>
        <v>0.50745098039215686</v>
      </c>
      <c r="D23" s="5">
        <f>D12/D3</f>
        <v>0.50912866041383265</v>
      </c>
      <c r="T23" s="5"/>
    </row>
    <row r="24" spans="1:20" ht="15.75" customHeight="1" x14ac:dyDescent="0.25">
      <c r="A24" s="3" t="s">
        <v>24</v>
      </c>
      <c r="B24" s="5">
        <f>B15/B7</f>
        <v>0.6375461862754892</v>
      </c>
      <c r="C24" s="5">
        <f>C15/C7</f>
        <v>0.56337432932411169</v>
      </c>
      <c r="D24" s="5">
        <f>D15/D7</f>
        <v>0.56125620507790608</v>
      </c>
    </row>
    <row r="25" spans="1:20" ht="15.75" customHeight="1" x14ac:dyDescent="0.3">
      <c r="A25" s="3" t="s">
        <v>25</v>
      </c>
      <c r="B25" s="4">
        <v>469791.01099999994</v>
      </c>
      <c r="C25" s="4">
        <v>685542.00600000005</v>
      </c>
      <c r="D25" s="4">
        <v>7109846.0380000025</v>
      </c>
      <c r="G25" s="13"/>
    </row>
    <row r="26" spans="1:20" ht="15.75" customHeight="1" x14ac:dyDescent="0.25">
      <c r="A26" s="3" t="s">
        <v>26</v>
      </c>
      <c r="B26" s="4">
        <v>206234.40100000001</v>
      </c>
      <c r="C26" s="4">
        <v>268497.55800000002</v>
      </c>
      <c r="D26" s="4">
        <v>1359615.544</v>
      </c>
    </row>
    <row r="27" spans="1:20" ht="15.75" customHeight="1" x14ac:dyDescent="0.25">
      <c r="A27" s="3" t="s">
        <v>27</v>
      </c>
      <c r="B27" s="5">
        <f>B26/B25</f>
        <v>0.43899179884478473</v>
      </c>
      <c r="C27" s="5">
        <f>C26/C25</f>
        <v>0.39165733922947971</v>
      </c>
      <c r="D27" s="5">
        <f>D26/D25</f>
        <v>0.19122995585744912</v>
      </c>
    </row>
    <row r="28" spans="1:20" ht="15.75" customHeight="1" x14ac:dyDescent="0.25">
      <c r="A28" s="3" t="s">
        <v>28</v>
      </c>
      <c r="B28" s="4">
        <v>236</v>
      </c>
      <c r="C28" s="4">
        <v>371</v>
      </c>
      <c r="D28" s="4">
        <v>3091</v>
      </c>
    </row>
    <row r="29" spans="1:20" ht="15.75" customHeight="1" x14ac:dyDescent="0.25">
      <c r="A29" s="3" t="s">
        <v>29</v>
      </c>
      <c r="B29" s="4">
        <v>95</v>
      </c>
      <c r="C29" s="4">
        <v>113</v>
      </c>
      <c r="D29" s="4">
        <v>832</v>
      </c>
    </row>
    <row r="30" spans="1:20" ht="15.75" customHeight="1" x14ac:dyDescent="0.25">
      <c r="A30" s="3" t="s">
        <v>30</v>
      </c>
      <c r="B30" s="15">
        <f>B29/B28</f>
        <v>0.40254237288135591</v>
      </c>
      <c r="C30" s="15">
        <f>C29/C28</f>
        <v>0.30458221024258758</v>
      </c>
      <c r="D30" s="15">
        <f>D29/D28</f>
        <v>0.26916855386606275</v>
      </c>
    </row>
    <row r="31" spans="1:20" ht="15.75" customHeight="1" x14ac:dyDescent="0.25"/>
    <row r="32" spans="1:20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0"/>
  <sheetViews>
    <sheetView workbookViewId="0">
      <selection activeCell="J13" sqref="J13"/>
    </sheetView>
  </sheetViews>
  <sheetFormatPr defaultColWidth="12.59765625" defaultRowHeight="15" customHeight="1" x14ac:dyDescent="0.25"/>
  <cols>
    <col min="1" max="1" width="23" customWidth="1"/>
    <col min="2" max="2" width="15.796875" customWidth="1"/>
    <col min="3" max="3" width="8.3984375" customWidth="1"/>
    <col min="4" max="22" width="7.59765625" customWidth="1"/>
  </cols>
  <sheetData>
    <row r="1" spans="1:3" ht="14.4" x14ac:dyDescent="0.3">
      <c r="A1" s="85" t="s">
        <v>39</v>
      </c>
      <c r="B1" s="87">
        <v>449424</v>
      </c>
      <c r="C1" s="37"/>
    </row>
    <row r="2" spans="1:3" ht="14.4" x14ac:dyDescent="0.3">
      <c r="A2" s="81" t="s">
        <v>40</v>
      </c>
      <c r="B2" s="45">
        <v>243627</v>
      </c>
      <c r="C2" s="84">
        <f>B2/B1</f>
        <v>0.54208720495567664</v>
      </c>
    </row>
    <row r="3" spans="1:3" ht="14.4" x14ac:dyDescent="0.3">
      <c r="A3" s="81" t="s">
        <v>41</v>
      </c>
      <c r="B3" s="45">
        <v>160694</v>
      </c>
      <c r="C3" s="84">
        <f>B3/B2</f>
        <v>0.65959027529789394</v>
      </c>
    </row>
    <row r="4" spans="1:3" ht="14.4" x14ac:dyDescent="0.3">
      <c r="A4" s="81" t="s">
        <v>42</v>
      </c>
      <c r="B4" s="82">
        <v>30136</v>
      </c>
      <c r="C4" s="84">
        <f>B4/B3</f>
        <v>0.18753656017026149</v>
      </c>
    </row>
    <row r="5" spans="1:3" ht="15" customHeight="1" x14ac:dyDescent="0.25">
      <c r="B5" s="28"/>
      <c r="C5" s="37"/>
    </row>
    <row r="6" spans="1:3" ht="15" customHeight="1" x14ac:dyDescent="0.25">
      <c r="B6" s="28"/>
      <c r="C6" s="37"/>
    </row>
    <row r="7" spans="1:3" ht="15" customHeight="1" x14ac:dyDescent="0.25">
      <c r="B7" s="28"/>
      <c r="C7" s="37"/>
    </row>
    <row r="8" spans="1:3" ht="15" customHeight="1" x14ac:dyDescent="0.25">
      <c r="B8" s="28"/>
      <c r="C8" s="37"/>
    </row>
    <row r="9" spans="1:3" ht="14.4" x14ac:dyDescent="0.3">
      <c r="A9" s="86" t="s">
        <v>39</v>
      </c>
      <c r="B9" s="88">
        <v>449424</v>
      </c>
      <c r="C9" s="37"/>
    </row>
    <row r="10" spans="1:3" ht="14.4" x14ac:dyDescent="0.3">
      <c r="A10" s="81" t="s">
        <v>43</v>
      </c>
      <c r="B10" s="82">
        <v>55920</v>
      </c>
      <c r="C10" s="83">
        <f t="shared" ref="C10:C15" si="0">B10/$B$9</f>
        <v>0.12442593185944675</v>
      </c>
    </row>
    <row r="11" spans="1:3" ht="14.4" x14ac:dyDescent="0.3">
      <c r="A11" s="81" t="s">
        <v>44</v>
      </c>
      <c r="B11" s="82">
        <v>37109</v>
      </c>
      <c r="C11" s="83">
        <f t="shared" si="0"/>
        <v>8.2570134216241237E-2</v>
      </c>
    </row>
    <row r="12" spans="1:3" ht="14.4" x14ac:dyDescent="0.3">
      <c r="A12" s="81" t="s">
        <v>45</v>
      </c>
      <c r="B12" s="82">
        <v>39339</v>
      </c>
      <c r="C12" s="83">
        <f t="shared" si="0"/>
        <v>8.7532041012495995E-2</v>
      </c>
    </row>
    <row r="13" spans="1:3" ht="14.4" x14ac:dyDescent="0.3">
      <c r="A13" s="81" t="s">
        <v>46</v>
      </c>
      <c r="B13" s="82">
        <v>26310</v>
      </c>
      <c r="C13" s="83">
        <f t="shared" si="0"/>
        <v>5.8541599914557298E-2</v>
      </c>
    </row>
    <row r="14" spans="1:3" ht="14.4" x14ac:dyDescent="0.3">
      <c r="A14" s="81" t="s">
        <v>47</v>
      </c>
      <c r="B14" s="82">
        <v>38723</v>
      </c>
      <c r="C14" s="83">
        <f t="shared" si="0"/>
        <v>8.6161397700167328E-2</v>
      </c>
    </row>
    <row r="15" spans="1:3" ht="14.4" x14ac:dyDescent="0.3">
      <c r="A15" s="81" t="s">
        <v>48</v>
      </c>
      <c r="B15" s="82">
        <v>252023</v>
      </c>
      <c r="C15" s="83">
        <f t="shared" si="0"/>
        <v>0.5607688952970914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0"/>
  <sheetViews>
    <sheetView workbookViewId="0">
      <selection activeCell="I12" sqref="I12"/>
    </sheetView>
  </sheetViews>
  <sheetFormatPr defaultColWidth="12.59765625" defaultRowHeight="15" customHeight="1" x14ac:dyDescent="0.25"/>
  <cols>
    <col min="1" max="1" width="7.8984375" customWidth="1"/>
    <col min="2" max="2" width="13.8984375" customWidth="1"/>
    <col min="3" max="3" width="10.8984375" customWidth="1"/>
    <col min="4" max="4" width="15.5" customWidth="1"/>
    <col min="5" max="5" width="10.19921875" customWidth="1"/>
    <col min="6" max="6" width="5.8984375" customWidth="1"/>
    <col min="7" max="10" width="7.59765625" customWidth="1"/>
    <col min="11" max="11" width="13.8984375" customWidth="1"/>
    <col min="12" max="26" width="7.59765625" customWidth="1"/>
  </cols>
  <sheetData>
    <row r="1" spans="1:12" s="95" customFormat="1" ht="14.4" x14ac:dyDescent="0.3">
      <c r="A1" s="92" t="s">
        <v>49</v>
      </c>
      <c r="B1" s="94" t="s">
        <v>50</v>
      </c>
      <c r="C1" s="94" t="s">
        <v>51</v>
      </c>
      <c r="D1" s="94" t="s">
        <v>52</v>
      </c>
      <c r="E1" s="94" t="s">
        <v>53</v>
      </c>
      <c r="F1" s="92" t="s">
        <v>54</v>
      </c>
    </row>
    <row r="2" spans="1:12" ht="14.4" x14ac:dyDescent="0.3">
      <c r="A2" s="93" t="s">
        <v>55</v>
      </c>
      <c r="B2" s="45">
        <v>322804</v>
      </c>
      <c r="C2" s="46">
        <f>B2/$B$5</f>
        <v>0.72042242833804981</v>
      </c>
      <c r="D2" s="45">
        <v>1393418412.3239899</v>
      </c>
      <c r="E2" s="47">
        <f>D2/10000000</f>
        <v>139.34184123239899</v>
      </c>
      <c r="F2" s="41">
        <f>D2/$D$5</f>
        <v>0.29167222150635008</v>
      </c>
      <c r="H2" s="21"/>
      <c r="I2" s="21"/>
    </row>
    <row r="3" spans="1:12" ht="14.4" x14ac:dyDescent="0.3">
      <c r="A3" s="93" t="s">
        <v>56</v>
      </c>
      <c r="B3" s="45">
        <v>72636</v>
      </c>
      <c r="C3" s="46">
        <f>B3/$B$5</f>
        <v>0.16210642837375802</v>
      </c>
      <c r="D3" s="45">
        <v>1012563788.069049</v>
      </c>
      <c r="E3" s="47">
        <f>D3/10000000</f>
        <v>101.25637880690491</v>
      </c>
      <c r="F3" s="41">
        <f>D3/$D$5</f>
        <v>0.2119512178616989</v>
      </c>
      <c r="H3" s="21"/>
      <c r="I3" s="21"/>
    </row>
    <row r="4" spans="1:12" ht="14.4" x14ac:dyDescent="0.3">
      <c r="A4" s="93" t="s">
        <v>57</v>
      </c>
      <c r="B4" s="45">
        <v>52636</v>
      </c>
      <c r="C4" s="46">
        <f>B4/$B$5</f>
        <v>0.11747114328819218</v>
      </c>
      <c r="D4" s="45">
        <v>2371361370.851552</v>
      </c>
      <c r="E4" s="47">
        <f>D4/10000000</f>
        <v>237.13613708515521</v>
      </c>
      <c r="F4" s="41">
        <f>D4/$D$5</f>
        <v>0.49637656063195101</v>
      </c>
      <c r="H4" s="21"/>
      <c r="I4" s="21"/>
    </row>
    <row r="5" spans="1:12" ht="14.4" x14ac:dyDescent="0.3">
      <c r="A5" s="92" t="s">
        <v>58</v>
      </c>
      <c r="B5" s="42">
        <f>SUM(B2:B4)</f>
        <v>448076</v>
      </c>
      <c r="C5" s="43"/>
      <c r="D5" s="44">
        <f>SUM(D2:D4)</f>
        <v>4777343571.2445908</v>
      </c>
      <c r="E5" s="44">
        <f>D5/10000000</f>
        <v>477.73435712445905</v>
      </c>
      <c r="F5" s="20"/>
    </row>
    <row r="8" spans="1:12" ht="14.4" x14ac:dyDescent="0.3">
      <c r="A8" s="89"/>
      <c r="B8" s="86" t="s">
        <v>59</v>
      </c>
      <c r="C8" s="86" t="s">
        <v>60</v>
      </c>
    </row>
    <row r="9" spans="1:12" ht="14.4" x14ac:dyDescent="0.3">
      <c r="A9" s="86" t="s">
        <v>55</v>
      </c>
      <c r="B9" s="45">
        <v>95441</v>
      </c>
      <c r="C9" s="45">
        <v>227363</v>
      </c>
      <c r="K9" s="17"/>
      <c r="L9" s="22"/>
    </row>
    <row r="10" spans="1:12" ht="14.4" x14ac:dyDescent="0.3">
      <c r="A10" s="89"/>
      <c r="B10" s="90">
        <f>B9/$B$5</f>
        <v>0.21300181219257447</v>
      </c>
      <c r="C10" s="90">
        <f>C9/$B$5</f>
        <v>0.50742061614547529</v>
      </c>
    </row>
    <row r="11" spans="1:12" ht="14.4" x14ac:dyDescent="0.3">
      <c r="A11" s="86" t="s">
        <v>56</v>
      </c>
      <c r="B11" s="45">
        <v>30659</v>
      </c>
      <c r="C11" s="45">
        <v>41977</v>
      </c>
    </row>
    <row r="12" spans="1:12" ht="14.4" x14ac:dyDescent="0.3">
      <c r="A12" s="89"/>
      <c r="B12" s="90">
        <f>B11/$B$5</f>
        <v>6.8423660271918152E-2</v>
      </c>
      <c r="C12" s="90">
        <f>C11/$B$5</f>
        <v>9.3682768101839869E-2</v>
      </c>
    </row>
    <row r="13" spans="1:12" ht="14.4" x14ac:dyDescent="0.3">
      <c r="A13" s="86" t="s">
        <v>57</v>
      </c>
      <c r="B13" s="45">
        <v>31941</v>
      </c>
      <c r="C13" s="45">
        <v>20695</v>
      </c>
    </row>
    <row r="14" spans="1:12" ht="14.4" x14ac:dyDescent="0.3">
      <c r="A14" s="89"/>
      <c r="B14" s="91">
        <f>B13/$B$5</f>
        <v>7.1284782045902925E-2</v>
      </c>
      <c r="C14" s="91">
        <f>C13/$B$5</f>
        <v>4.6186361242289253E-2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0"/>
  <sheetViews>
    <sheetView workbookViewId="0">
      <selection activeCell="K4" sqref="K4:K5"/>
    </sheetView>
  </sheetViews>
  <sheetFormatPr defaultColWidth="12.59765625" defaultRowHeight="15" customHeight="1" x14ac:dyDescent="0.25"/>
  <cols>
    <col min="1" max="1" width="6.5" customWidth="1"/>
    <col min="2" max="2" width="13.3984375" customWidth="1"/>
    <col min="3" max="3" width="9.69921875" customWidth="1"/>
    <col min="4" max="4" width="9.19921875" customWidth="1"/>
    <col min="5" max="26" width="7.59765625" customWidth="1"/>
  </cols>
  <sheetData>
    <row r="1" spans="1:4" s="95" customFormat="1" ht="14.4" x14ac:dyDescent="0.3">
      <c r="A1" s="86" t="s">
        <v>61</v>
      </c>
      <c r="B1" s="86" t="s">
        <v>62</v>
      </c>
      <c r="C1" s="86" t="s">
        <v>63</v>
      </c>
      <c r="D1" s="86" t="s">
        <v>64</v>
      </c>
    </row>
    <row r="2" spans="1:4" ht="14.4" x14ac:dyDescent="0.3">
      <c r="A2" s="96">
        <v>43466</v>
      </c>
      <c r="B2" s="97">
        <v>13988</v>
      </c>
      <c r="C2" s="97">
        <v>118071</v>
      </c>
      <c r="D2" s="91">
        <v>0.11847108942924173</v>
      </c>
    </row>
    <row r="3" spans="1:4" ht="14.4" x14ac:dyDescent="0.3">
      <c r="A3" s="96">
        <v>43497</v>
      </c>
      <c r="B3" s="97">
        <v>11269</v>
      </c>
      <c r="C3" s="97">
        <v>119675</v>
      </c>
      <c r="D3" s="91">
        <v>9.4163359097555882E-2</v>
      </c>
    </row>
    <row r="4" spans="1:4" ht="14.4" x14ac:dyDescent="0.3">
      <c r="A4" s="96">
        <v>43525</v>
      </c>
      <c r="B4" s="97">
        <v>12667</v>
      </c>
      <c r="C4" s="97">
        <v>120413</v>
      </c>
      <c r="D4" s="91">
        <v>0.1051962827933861</v>
      </c>
    </row>
    <row r="5" spans="1:4" ht="14.4" x14ac:dyDescent="0.3">
      <c r="A5" s="96">
        <v>43556</v>
      </c>
      <c r="B5" s="97">
        <v>15533</v>
      </c>
      <c r="C5" s="97">
        <v>120662</v>
      </c>
      <c r="D5" s="91">
        <v>0.12873149790323382</v>
      </c>
    </row>
    <row r="6" spans="1:4" ht="14.4" x14ac:dyDescent="0.3">
      <c r="A6" s="96">
        <v>43586</v>
      </c>
      <c r="B6" s="97">
        <v>16191</v>
      </c>
      <c r="C6" s="97">
        <v>120611</v>
      </c>
      <c r="D6" s="91">
        <v>0.13424148709487527</v>
      </c>
    </row>
    <row r="7" spans="1:4" ht="14.4" x14ac:dyDescent="0.3">
      <c r="A7" s="96">
        <v>43617</v>
      </c>
      <c r="B7" s="97">
        <v>12351</v>
      </c>
      <c r="C7" s="97">
        <v>123590</v>
      </c>
      <c r="D7" s="91">
        <v>9.9935269843838492E-2</v>
      </c>
    </row>
    <row r="8" spans="1:4" ht="14.4" x14ac:dyDescent="0.3">
      <c r="A8" s="96">
        <v>43647</v>
      </c>
      <c r="B8" s="97">
        <v>10929</v>
      </c>
      <c r="C8" s="97">
        <v>123195</v>
      </c>
      <c r="D8" s="91">
        <v>8.871301595032266E-2</v>
      </c>
    </row>
    <row r="9" spans="1:4" ht="14.4" x14ac:dyDescent="0.3">
      <c r="A9" s="96">
        <v>43678</v>
      </c>
      <c r="B9" s="97">
        <v>12715</v>
      </c>
      <c r="C9" s="97">
        <v>122728</v>
      </c>
      <c r="D9" s="91">
        <v>0.10360308975946809</v>
      </c>
    </row>
    <row r="10" spans="1:4" ht="14.4" x14ac:dyDescent="0.3">
      <c r="A10" s="96">
        <v>43709</v>
      </c>
      <c r="B10" s="97">
        <v>12213</v>
      </c>
      <c r="C10" s="97">
        <v>122201</v>
      </c>
      <c r="D10" s="91">
        <v>9.9941899002463155E-2</v>
      </c>
    </row>
    <row r="11" spans="1:4" ht="14.4" x14ac:dyDescent="0.3">
      <c r="A11" s="96">
        <v>43739</v>
      </c>
      <c r="B11" s="97">
        <v>16307</v>
      </c>
      <c r="C11" s="97">
        <v>124596</v>
      </c>
      <c r="D11" s="91">
        <v>0.13087900093100902</v>
      </c>
    </row>
    <row r="12" spans="1:4" ht="14.4" x14ac:dyDescent="0.3">
      <c r="A12" s="96">
        <v>43770</v>
      </c>
      <c r="B12" s="97">
        <v>13062</v>
      </c>
      <c r="C12" s="97">
        <v>126426</v>
      </c>
      <c r="D12" s="91">
        <v>0.10331735560723269</v>
      </c>
    </row>
    <row r="13" spans="1:4" ht="14.4" x14ac:dyDescent="0.3">
      <c r="A13" s="96">
        <v>43800</v>
      </c>
      <c r="B13" s="97">
        <v>14733</v>
      </c>
      <c r="C13" s="97">
        <v>129013</v>
      </c>
      <c r="D13" s="91">
        <v>0.1141977940207576</v>
      </c>
    </row>
    <row r="14" spans="1:4" ht="14.4" x14ac:dyDescent="0.3">
      <c r="A14" s="96">
        <v>43831</v>
      </c>
      <c r="B14" s="97">
        <v>16897</v>
      </c>
      <c r="C14" s="97">
        <v>131241</v>
      </c>
      <c r="D14" s="91">
        <v>0.12874787604483354</v>
      </c>
    </row>
    <row r="15" spans="1:4" ht="14.4" x14ac:dyDescent="0.3">
      <c r="A15" s="96">
        <v>43862</v>
      </c>
      <c r="B15" s="97">
        <v>14316</v>
      </c>
      <c r="C15" s="97">
        <v>131505</v>
      </c>
      <c r="D15" s="91">
        <f t="shared" ref="D15:D31" si="0">B15/C15</f>
        <v>0.10886278088285617</v>
      </c>
    </row>
    <row r="16" spans="1:4" ht="14.4" x14ac:dyDescent="0.3">
      <c r="A16" s="96">
        <v>43891</v>
      </c>
      <c r="B16" s="97">
        <v>8648</v>
      </c>
      <c r="C16" s="97">
        <v>132512</v>
      </c>
      <c r="D16" s="91">
        <f t="shared" si="0"/>
        <v>6.5262014006278679E-2</v>
      </c>
    </row>
    <row r="17" spans="1:10" ht="14.4" x14ac:dyDescent="0.3">
      <c r="A17" s="96">
        <v>43922</v>
      </c>
      <c r="B17" s="97">
        <v>2</v>
      </c>
      <c r="C17" s="97">
        <v>129949</v>
      </c>
      <c r="D17" s="91">
        <f t="shared" si="0"/>
        <v>1.5390653256277461E-5</v>
      </c>
    </row>
    <row r="18" spans="1:10" ht="14.4" x14ac:dyDescent="0.3">
      <c r="A18" s="96">
        <v>43952</v>
      </c>
      <c r="B18" s="97">
        <v>2346</v>
      </c>
      <c r="C18" s="97">
        <v>118513</v>
      </c>
      <c r="D18" s="91">
        <f t="shared" si="0"/>
        <v>1.9795296718503455E-2</v>
      </c>
    </row>
    <row r="19" spans="1:10" ht="14.4" x14ac:dyDescent="0.3">
      <c r="A19" s="96">
        <v>43983</v>
      </c>
      <c r="B19" s="97">
        <v>6619</v>
      </c>
      <c r="C19" s="97">
        <v>108563</v>
      </c>
      <c r="D19" s="91">
        <f t="shared" si="0"/>
        <v>6.0969206820003133E-2</v>
      </c>
    </row>
    <row r="20" spans="1:10" ht="14.4" x14ac:dyDescent="0.3">
      <c r="A20" s="96">
        <v>44013</v>
      </c>
      <c r="B20" s="97">
        <v>6779</v>
      </c>
      <c r="C20" s="97">
        <v>104840</v>
      </c>
      <c r="D20" s="91">
        <f t="shared" si="0"/>
        <v>6.466043494849294E-2</v>
      </c>
    </row>
    <row r="21" spans="1:10" ht="15.75" customHeight="1" x14ac:dyDescent="0.3">
      <c r="A21" s="96">
        <v>44044</v>
      </c>
      <c r="B21" s="97">
        <v>8388</v>
      </c>
      <c r="C21" s="97">
        <v>98861</v>
      </c>
      <c r="D21" s="91">
        <f t="shared" si="0"/>
        <v>8.4846400501714533E-2</v>
      </c>
    </row>
    <row r="22" spans="1:10" ht="15.75" customHeight="1" x14ac:dyDescent="0.3">
      <c r="A22" s="96">
        <v>44075</v>
      </c>
      <c r="B22" s="97">
        <v>7859</v>
      </c>
      <c r="C22" s="97">
        <v>94526</v>
      </c>
      <c r="D22" s="91">
        <f t="shared" si="0"/>
        <v>8.314114635126843E-2</v>
      </c>
      <c r="J22" s="19"/>
    </row>
    <row r="23" spans="1:10" ht="15.75" customHeight="1" x14ac:dyDescent="0.3">
      <c r="A23" s="96">
        <v>44105</v>
      </c>
      <c r="B23" s="97">
        <v>14105</v>
      </c>
      <c r="C23" s="97">
        <v>94547</v>
      </c>
      <c r="D23" s="91">
        <f t="shared" si="0"/>
        <v>0.14918506139803484</v>
      </c>
    </row>
    <row r="24" spans="1:10" ht="15.75" customHeight="1" x14ac:dyDescent="0.3">
      <c r="A24" s="96">
        <v>44136</v>
      </c>
      <c r="B24" s="97">
        <v>15849</v>
      </c>
      <c r="C24" s="97">
        <v>93494</v>
      </c>
      <c r="D24" s="91">
        <f t="shared" si="0"/>
        <v>0.16951889960853103</v>
      </c>
    </row>
    <row r="25" spans="1:10" ht="15.75" customHeight="1" x14ac:dyDescent="0.3">
      <c r="A25" s="96">
        <v>44166</v>
      </c>
      <c r="B25" s="97">
        <v>15253</v>
      </c>
      <c r="C25" s="97">
        <v>95514</v>
      </c>
      <c r="D25" s="91">
        <f t="shared" si="0"/>
        <v>0.15969386686768433</v>
      </c>
    </row>
    <row r="26" spans="1:10" ht="15.75" customHeight="1" x14ac:dyDescent="0.3">
      <c r="A26" s="96">
        <v>44197</v>
      </c>
      <c r="B26" s="97">
        <v>14120</v>
      </c>
      <c r="C26" s="97">
        <v>95746</v>
      </c>
      <c r="D26" s="91">
        <f t="shared" si="0"/>
        <v>0.14747352369811795</v>
      </c>
    </row>
    <row r="27" spans="1:10" ht="15.75" customHeight="1" x14ac:dyDescent="0.3">
      <c r="A27" s="96">
        <v>44228</v>
      </c>
      <c r="B27" s="97">
        <v>13563</v>
      </c>
      <c r="C27" s="97">
        <v>104330</v>
      </c>
      <c r="D27" s="91">
        <f t="shared" si="0"/>
        <v>0.13000095849707657</v>
      </c>
    </row>
    <row r="28" spans="1:10" ht="15.75" customHeight="1" x14ac:dyDescent="0.3">
      <c r="A28" s="96">
        <v>44256</v>
      </c>
      <c r="B28" s="97">
        <v>14304</v>
      </c>
      <c r="C28" s="97">
        <v>92709</v>
      </c>
      <c r="D28" s="91">
        <f t="shared" si="0"/>
        <v>0.15428922758308256</v>
      </c>
    </row>
    <row r="29" spans="1:10" ht="15.75" customHeight="1" x14ac:dyDescent="0.3">
      <c r="A29" s="96">
        <v>44287</v>
      </c>
      <c r="B29" s="97">
        <v>11269</v>
      </c>
      <c r="C29" s="97">
        <v>88255</v>
      </c>
      <c r="D29" s="91">
        <f t="shared" si="0"/>
        <v>0.12768681661095688</v>
      </c>
    </row>
    <row r="30" spans="1:10" ht="15.75" customHeight="1" x14ac:dyDescent="0.3">
      <c r="A30" s="96">
        <v>44317</v>
      </c>
      <c r="B30" s="97">
        <v>2443</v>
      </c>
      <c r="C30" s="97">
        <v>106806</v>
      </c>
      <c r="D30" s="91">
        <f t="shared" si="0"/>
        <v>2.2873246821339625E-2</v>
      </c>
    </row>
    <row r="31" spans="1:10" ht="15.75" customHeight="1" x14ac:dyDescent="0.3">
      <c r="A31" s="96">
        <v>44348</v>
      </c>
      <c r="B31" s="97">
        <v>6382</v>
      </c>
      <c r="C31" s="97">
        <v>106156</v>
      </c>
      <c r="D31" s="91">
        <f t="shared" si="0"/>
        <v>6.0119070047854099E-2</v>
      </c>
    </row>
    <row r="32" spans="1:10" ht="15.75" customHeight="1" x14ac:dyDescent="0.3">
      <c r="A32" s="96">
        <v>44378</v>
      </c>
      <c r="B32" s="98">
        <v>11636</v>
      </c>
      <c r="C32" s="98">
        <v>101519</v>
      </c>
      <c r="D32" s="91">
        <v>0.11461893832681568</v>
      </c>
    </row>
    <row r="33" spans="1:10" ht="15.75" customHeight="1" x14ac:dyDescent="0.3">
      <c r="A33" s="96">
        <v>44409</v>
      </c>
      <c r="B33" s="98">
        <v>16133</v>
      </c>
      <c r="C33" s="98">
        <v>109736</v>
      </c>
      <c r="D33" s="91">
        <v>0.14701647590580999</v>
      </c>
    </row>
    <row r="34" spans="1:10" ht="15.75" customHeight="1" x14ac:dyDescent="0.3">
      <c r="A34" s="96">
        <v>44440</v>
      </c>
      <c r="B34" s="97">
        <v>15308</v>
      </c>
      <c r="C34" s="97">
        <v>115274</v>
      </c>
      <c r="D34" s="91">
        <f>B34/C34</f>
        <v>0.13279664104654995</v>
      </c>
    </row>
    <row r="35" spans="1:10" ht="15.75" customHeight="1" x14ac:dyDescent="0.3">
      <c r="A35" s="96">
        <v>44470</v>
      </c>
      <c r="B35" s="97">
        <v>25106</v>
      </c>
      <c r="C35" s="97">
        <v>118196</v>
      </c>
      <c r="D35" s="91">
        <f t="shared" ref="D35:D43" si="1">B35/C35</f>
        <v>0.21240989542793326</v>
      </c>
    </row>
    <row r="36" spans="1:10" ht="15.75" customHeight="1" x14ac:dyDescent="0.3">
      <c r="A36" s="96">
        <v>44501</v>
      </c>
      <c r="B36" s="97">
        <v>21581</v>
      </c>
      <c r="C36" s="97">
        <v>122421</v>
      </c>
      <c r="D36" s="91">
        <f t="shared" si="1"/>
        <v>0.17628511448199247</v>
      </c>
    </row>
    <row r="37" spans="1:10" ht="15.75" customHeight="1" x14ac:dyDescent="0.3">
      <c r="A37" s="96">
        <v>44531</v>
      </c>
      <c r="B37" s="98">
        <v>22821</v>
      </c>
      <c r="C37" s="98">
        <v>123643</v>
      </c>
      <c r="D37" s="91">
        <f t="shared" si="1"/>
        <v>0.18457171048906934</v>
      </c>
    </row>
    <row r="38" spans="1:10" ht="15.75" customHeight="1" x14ac:dyDescent="0.3">
      <c r="A38" s="96">
        <v>44562</v>
      </c>
      <c r="B38" s="97">
        <v>18651</v>
      </c>
      <c r="C38" s="97">
        <v>125949</v>
      </c>
      <c r="D38" s="91">
        <f t="shared" si="1"/>
        <v>0.14808374818378867</v>
      </c>
    </row>
    <row r="39" spans="1:10" ht="15.75" customHeight="1" x14ac:dyDescent="0.3">
      <c r="A39" s="96">
        <v>44593</v>
      </c>
      <c r="B39" s="97">
        <v>17867</v>
      </c>
      <c r="C39" s="97">
        <v>127187</v>
      </c>
      <c r="D39" s="91">
        <f t="shared" si="1"/>
        <v>0.14047819352606791</v>
      </c>
    </row>
    <row r="40" spans="1:10" ht="15.75" customHeight="1" x14ac:dyDescent="0.3">
      <c r="A40" s="96">
        <v>44621</v>
      </c>
      <c r="B40" s="97">
        <v>22004</v>
      </c>
      <c r="C40" s="97">
        <v>129147</v>
      </c>
      <c r="D40" s="91">
        <f t="shared" si="1"/>
        <v>0.17037949003848327</v>
      </c>
    </row>
    <row r="41" spans="1:10" ht="15.75" customHeight="1" x14ac:dyDescent="0.3">
      <c r="A41" s="96">
        <v>44652</v>
      </c>
      <c r="B41" s="99">
        <v>24197</v>
      </c>
      <c r="C41" s="99">
        <v>139657</v>
      </c>
      <c r="D41" s="91">
        <f t="shared" si="1"/>
        <v>0.17326020178007548</v>
      </c>
    </row>
    <row r="42" spans="1:10" ht="15.75" customHeight="1" x14ac:dyDescent="0.3">
      <c r="A42" s="96">
        <v>44682</v>
      </c>
      <c r="B42" s="99">
        <v>24197</v>
      </c>
      <c r="C42" s="99">
        <v>152386</v>
      </c>
      <c r="D42" s="91">
        <f t="shared" si="1"/>
        <v>0.15878755266231806</v>
      </c>
      <c r="J42" s="38"/>
    </row>
    <row r="43" spans="1:10" ht="15.75" customHeight="1" x14ac:dyDescent="0.3">
      <c r="A43" s="96">
        <v>44713</v>
      </c>
      <c r="B43" s="99">
        <v>24197</v>
      </c>
      <c r="C43" s="99">
        <v>159155</v>
      </c>
      <c r="D43" s="91">
        <f t="shared" si="1"/>
        <v>0.15203418051584933</v>
      </c>
    </row>
    <row r="44" spans="1:10" ht="15.75" customHeight="1" x14ac:dyDescent="0.25"/>
    <row r="45" spans="1:10" ht="15.75" customHeight="1" x14ac:dyDescent="0.25"/>
    <row r="46" spans="1:10" ht="15.75" customHeight="1" x14ac:dyDescent="0.25"/>
    <row r="47" spans="1:10" ht="15.75" customHeight="1" x14ac:dyDescent="0.25"/>
    <row r="48" spans="1:10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0"/>
  <sheetViews>
    <sheetView workbookViewId="0">
      <selection activeCell="S10" sqref="S10"/>
    </sheetView>
  </sheetViews>
  <sheetFormatPr defaultColWidth="12.59765625" defaultRowHeight="15" customHeight="1" x14ac:dyDescent="0.25"/>
  <cols>
    <col min="1" max="1" width="12.69921875" customWidth="1"/>
    <col min="2" max="2" width="9.09765625" customWidth="1"/>
    <col min="3" max="3" width="15.796875" customWidth="1"/>
    <col min="4" max="4" width="10.5" customWidth="1"/>
    <col min="5" max="5" width="19.69921875" customWidth="1"/>
    <col min="6" max="7" width="10.5" customWidth="1"/>
    <col min="8" max="8" width="7.8984375" customWidth="1"/>
    <col min="9" max="9" width="11.796875" customWidth="1"/>
    <col min="10" max="10" width="15.8984375" customWidth="1"/>
    <col min="11" max="11" width="15.19921875" customWidth="1"/>
    <col min="12" max="12" width="12.3984375" customWidth="1"/>
    <col min="13" max="26" width="7.59765625" customWidth="1"/>
  </cols>
  <sheetData>
    <row r="1" spans="1:12" thickBot="1" x14ac:dyDescent="0.35">
      <c r="A1" s="50" t="s">
        <v>65</v>
      </c>
      <c r="B1" s="50" t="s">
        <v>66</v>
      </c>
      <c r="C1" s="50" t="s">
        <v>67</v>
      </c>
      <c r="D1" s="50" t="s">
        <v>68</v>
      </c>
      <c r="E1" s="50" t="s">
        <v>69</v>
      </c>
      <c r="F1" s="50" t="s">
        <v>70</v>
      </c>
      <c r="G1" s="50" t="s">
        <v>6</v>
      </c>
      <c r="H1" s="50" t="s">
        <v>71</v>
      </c>
      <c r="I1" s="50" t="s">
        <v>14</v>
      </c>
      <c r="J1" s="50" t="s">
        <v>72</v>
      </c>
      <c r="K1" s="50" t="s">
        <v>73</v>
      </c>
      <c r="L1" s="51" t="s">
        <v>74</v>
      </c>
    </row>
    <row r="2" spans="1:12" ht="14.4" x14ac:dyDescent="0.3">
      <c r="A2" s="55" t="s">
        <v>75</v>
      </c>
      <c r="B2" s="58">
        <v>63720</v>
      </c>
      <c r="C2" s="58">
        <v>421031761.109999</v>
      </c>
      <c r="D2" s="56">
        <f t="shared" ref="D2:D7" si="0">C2/10^7</f>
        <v>42.103176110999897</v>
      </c>
      <c r="E2" s="57">
        <f t="shared" ref="E2:E7" si="1">C2/$C$8</f>
        <v>0.82605725612361869</v>
      </c>
      <c r="F2" s="58">
        <v>57687</v>
      </c>
      <c r="G2" s="58">
        <v>7298.5553263300098</v>
      </c>
      <c r="H2" s="58">
        <v>246290.09000000599</v>
      </c>
      <c r="I2" s="58">
        <v>217032692.859999</v>
      </c>
      <c r="J2" s="56">
        <f t="shared" ref="J2:J7" si="2">I2/10^7</f>
        <v>21.703269285999902</v>
      </c>
      <c r="K2" s="58">
        <v>31519</v>
      </c>
      <c r="L2" s="68">
        <f t="shared" ref="L2:L8" si="3">I2/$I$8</f>
        <v>0.82682439546872599</v>
      </c>
    </row>
    <row r="3" spans="1:12" ht="14.4" x14ac:dyDescent="0.3">
      <c r="A3" s="59" t="s">
        <v>76</v>
      </c>
      <c r="B3" s="54">
        <v>289</v>
      </c>
      <c r="C3" s="54">
        <v>850784.89</v>
      </c>
      <c r="D3" s="52">
        <f t="shared" si="0"/>
        <v>8.5078489000000007E-2</v>
      </c>
      <c r="E3" s="53">
        <f t="shared" si="1"/>
        <v>1.6692256896059241E-3</v>
      </c>
      <c r="F3" s="54">
        <v>379</v>
      </c>
      <c r="G3" s="54">
        <v>2244.81501319261</v>
      </c>
      <c r="H3" s="54">
        <v>488</v>
      </c>
      <c r="I3" s="54">
        <v>425312.77999999898</v>
      </c>
      <c r="J3" s="52">
        <f t="shared" si="2"/>
        <v>4.2531277999999895E-2</v>
      </c>
      <c r="K3" s="54">
        <v>143</v>
      </c>
      <c r="L3" s="67">
        <f t="shared" si="3"/>
        <v>1.6203041927672465E-3</v>
      </c>
    </row>
    <row r="4" spans="1:12" ht="14.4" x14ac:dyDescent="0.3">
      <c r="A4" s="59" t="s">
        <v>77</v>
      </c>
      <c r="B4" s="54">
        <v>18650</v>
      </c>
      <c r="C4" s="54">
        <v>65619330.639999896</v>
      </c>
      <c r="D4" s="52">
        <f t="shared" si="0"/>
        <v>6.56193306399999</v>
      </c>
      <c r="E4" s="53">
        <f t="shared" si="1"/>
        <v>0.12874402651771705</v>
      </c>
      <c r="F4" s="54">
        <v>17279</v>
      </c>
      <c r="G4" s="54">
        <v>3797.63473812141</v>
      </c>
      <c r="H4" s="54">
        <v>30072.45</v>
      </c>
      <c r="I4" s="54">
        <v>28310637.140000001</v>
      </c>
      <c r="J4" s="52">
        <f t="shared" si="2"/>
        <v>2.8310637139999999</v>
      </c>
      <c r="K4" s="54">
        <v>7820</v>
      </c>
      <c r="L4" s="67">
        <f t="shared" si="3"/>
        <v>0.10785437497987772</v>
      </c>
    </row>
    <row r="5" spans="1:12" ht="14.4" x14ac:dyDescent="0.3">
      <c r="A5" s="59" t="s">
        <v>78</v>
      </c>
      <c r="B5" s="54">
        <v>3878</v>
      </c>
      <c r="C5" s="54">
        <v>15080655.949999999</v>
      </c>
      <c r="D5" s="52">
        <f t="shared" si="0"/>
        <v>1.5080655949999999</v>
      </c>
      <c r="E5" s="53">
        <f t="shared" si="1"/>
        <v>2.9587994126045694E-2</v>
      </c>
      <c r="F5" s="54">
        <v>5429</v>
      </c>
      <c r="G5" s="54">
        <v>2777.7962700313101</v>
      </c>
      <c r="H5" s="54">
        <v>17520</v>
      </c>
      <c r="I5" s="54">
        <v>12589483.949999999</v>
      </c>
      <c r="J5" s="52">
        <f t="shared" si="2"/>
        <v>1.258948395</v>
      </c>
      <c r="K5" s="54">
        <v>3023</v>
      </c>
      <c r="L5" s="67">
        <f t="shared" si="3"/>
        <v>4.7961863805176516E-2</v>
      </c>
    </row>
    <row r="6" spans="1:12" ht="14.4" x14ac:dyDescent="0.3">
      <c r="A6" s="59" t="s">
        <v>79</v>
      </c>
      <c r="B6" s="54">
        <v>154</v>
      </c>
      <c r="C6" s="54">
        <v>1536403.38</v>
      </c>
      <c r="D6" s="52">
        <f t="shared" si="0"/>
        <v>0.15364033799999999</v>
      </c>
      <c r="E6" s="53">
        <f t="shared" si="1"/>
        <v>3.014397671652787E-3</v>
      </c>
      <c r="F6" s="54">
        <v>171</v>
      </c>
      <c r="G6" s="54">
        <v>8984.8150877192893</v>
      </c>
      <c r="H6" s="54">
        <v>215</v>
      </c>
      <c r="I6" s="54">
        <v>852915.03999999899</v>
      </c>
      <c r="J6" s="52">
        <f t="shared" si="2"/>
        <v>8.5291503999999893E-2</v>
      </c>
      <c r="K6" s="54">
        <v>86</v>
      </c>
      <c r="L6" s="67">
        <f t="shared" si="3"/>
        <v>3.2493305641703159E-3</v>
      </c>
    </row>
    <row r="7" spans="1:12" ht="14.4" x14ac:dyDescent="0.3">
      <c r="A7" s="59" t="s">
        <v>80</v>
      </c>
      <c r="B7" s="54">
        <v>3049</v>
      </c>
      <c r="C7" s="54">
        <v>5569415.5199999996</v>
      </c>
      <c r="D7" s="52">
        <f t="shared" si="0"/>
        <v>0.55694155199999995</v>
      </c>
      <c r="E7" s="53">
        <f t="shared" si="1"/>
        <v>1.0927099871359886E-2</v>
      </c>
      <c r="F7" s="54">
        <v>3507</v>
      </c>
      <c r="G7" s="54">
        <v>1588.0854063301899</v>
      </c>
      <c r="H7" s="54">
        <v>6677.73</v>
      </c>
      <c r="I7" s="54">
        <v>3278422.8</v>
      </c>
      <c r="J7" s="52">
        <f t="shared" si="2"/>
        <v>0.32784227999999999</v>
      </c>
      <c r="K7" s="54">
        <v>1745</v>
      </c>
      <c r="L7" s="67">
        <f t="shared" si="3"/>
        <v>1.2489730989282166E-2</v>
      </c>
    </row>
    <row r="8" spans="1:12" thickBot="1" x14ac:dyDescent="0.35">
      <c r="A8" s="60" t="s">
        <v>58</v>
      </c>
      <c r="B8" s="66">
        <f>SUM(B2:B7)</f>
        <v>89740</v>
      </c>
      <c r="C8" s="66">
        <f>SUM(C2:C7)</f>
        <v>509688351.48999888</v>
      </c>
      <c r="D8" s="62">
        <f>SUM(D2:D7)</f>
        <v>50.968835148999879</v>
      </c>
      <c r="E8" s="63">
        <f>SUM(E2:E7)</f>
        <v>1.0000000000000002</v>
      </c>
      <c r="F8" s="66">
        <f>SUM(F2:F7)</f>
        <v>84452</v>
      </c>
      <c r="G8" s="61">
        <f>C8/F8</f>
        <v>6035.2431143134427</v>
      </c>
      <c r="H8" s="64">
        <f>SUM(H2:H7)</f>
        <v>301263.27000000596</v>
      </c>
      <c r="I8" s="61">
        <f>SUM(I2:I7)</f>
        <v>262489464.56999901</v>
      </c>
      <c r="J8" s="62">
        <f>SUM(J2:J7)</f>
        <v>26.248946456999899</v>
      </c>
      <c r="K8" s="66">
        <f>SUM(K2:K7)</f>
        <v>44336</v>
      </c>
      <c r="L8" s="65">
        <f t="shared" si="3"/>
        <v>1</v>
      </c>
    </row>
    <row r="9" spans="1:12" ht="14.4" x14ac:dyDescent="0.3">
      <c r="A9" s="48"/>
      <c r="B9" s="49"/>
    </row>
    <row r="13" spans="1:12" ht="15" customHeight="1" thickBot="1" x14ac:dyDescent="0.3"/>
    <row r="14" spans="1:12" ht="14.4" x14ac:dyDescent="0.3">
      <c r="A14" s="69" t="s">
        <v>65</v>
      </c>
      <c r="B14" s="70" t="s">
        <v>68</v>
      </c>
      <c r="C14" s="71" t="s">
        <v>72</v>
      </c>
      <c r="E14" s="69" t="s">
        <v>65</v>
      </c>
      <c r="F14" s="71" t="s">
        <v>6</v>
      </c>
    </row>
    <row r="15" spans="1:12" ht="14.4" x14ac:dyDescent="0.3">
      <c r="A15" s="59" t="s">
        <v>75</v>
      </c>
      <c r="B15" s="53">
        <v>0.82605725612361869</v>
      </c>
      <c r="C15" s="72">
        <v>0.82682439546872599</v>
      </c>
      <c r="E15" s="59" t="s">
        <v>75</v>
      </c>
      <c r="F15" s="75">
        <v>7298.5553263300098</v>
      </c>
    </row>
    <row r="16" spans="1:12" ht="14.4" x14ac:dyDescent="0.3">
      <c r="A16" s="59" t="s">
        <v>81</v>
      </c>
      <c r="B16" s="53">
        <v>1.6692256896059241E-3</v>
      </c>
      <c r="C16" s="72">
        <v>1.6203041927672465E-3</v>
      </c>
      <c r="E16" s="59" t="s">
        <v>81</v>
      </c>
      <c r="F16" s="75">
        <v>2244.81501319261</v>
      </c>
    </row>
    <row r="17" spans="1:6" ht="14.4" x14ac:dyDescent="0.3">
      <c r="A17" s="59" t="s">
        <v>77</v>
      </c>
      <c r="B17" s="53">
        <v>0.12874402651771705</v>
      </c>
      <c r="C17" s="72">
        <v>0.10785437497987772</v>
      </c>
      <c r="E17" s="59" t="s">
        <v>77</v>
      </c>
      <c r="F17" s="75">
        <v>3797.63473812141</v>
      </c>
    </row>
    <row r="18" spans="1:6" ht="14.4" x14ac:dyDescent="0.3">
      <c r="A18" s="59" t="s">
        <v>78</v>
      </c>
      <c r="B18" s="53">
        <v>2.9587994126045694E-2</v>
      </c>
      <c r="C18" s="72">
        <v>4.7961863805176516E-2</v>
      </c>
      <c r="E18" s="59" t="s">
        <v>78</v>
      </c>
      <c r="F18" s="75">
        <v>2777.7962700313101</v>
      </c>
    </row>
    <row r="19" spans="1:6" ht="14.4" x14ac:dyDescent="0.3">
      <c r="A19" s="59" t="s">
        <v>79</v>
      </c>
      <c r="B19" s="53">
        <v>3.014397671652787E-3</v>
      </c>
      <c r="C19" s="72">
        <v>3.2493305641703159E-3</v>
      </c>
      <c r="E19" s="59" t="s">
        <v>79</v>
      </c>
      <c r="F19" s="75">
        <v>8984.8150877192893</v>
      </c>
    </row>
    <row r="20" spans="1:6" thickBot="1" x14ac:dyDescent="0.35">
      <c r="A20" s="60" t="s">
        <v>80</v>
      </c>
      <c r="B20" s="73">
        <v>1.0927099871359886E-2</v>
      </c>
      <c r="C20" s="74">
        <v>1.2489730989282166E-2</v>
      </c>
      <c r="E20" s="60" t="s">
        <v>80</v>
      </c>
      <c r="F20" s="76">
        <v>1588.0854063301899</v>
      </c>
    </row>
    <row r="21" spans="1:6" ht="15.75" customHeight="1" x14ac:dyDescent="0.25"/>
    <row r="22" spans="1:6" ht="15.75" customHeight="1" x14ac:dyDescent="0.25"/>
    <row r="23" spans="1:6" ht="15.75" customHeight="1" x14ac:dyDescent="0.25"/>
    <row r="24" spans="1:6" ht="15.75" customHeight="1" x14ac:dyDescent="0.25"/>
    <row r="25" spans="1:6" ht="15.75" customHeight="1" x14ac:dyDescent="0.25"/>
    <row r="26" spans="1:6" ht="15.75" customHeight="1" x14ac:dyDescent="0.25"/>
    <row r="27" spans="1:6" ht="15.75" customHeight="1" x14ac:dyDescent="0.25"/>
    <row r="28" spans="1:6" ht="15.75" customHeight="1" x14ac:dyDescent="0.25"/>
    <row r="29" spans="1:6" ht="15.75" customHeight="1" x14ac:dyDescent="0.25"/>
    <row r="30" spans="1:6" ht="15.75" customHeight="1" x14ac:dyDescent="0.25"/>
    <row r="31" spans="1:6" ht="15.75" customHeight="1" x14ac:dyDescent="0.25"/>
    <row r="32" spans="1:6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4"/>
  <sheetViews>
    <sheetView workbookViewId="0">
      <selection activeCell="N21" sqref="N21"/>
    </sheetView>
  </sheetViews>
  <sheetFormatPr defaultColWidth="9" defaultRowHeight="14.4" x14ac:dyDescent="0.3"/>
  <cols>
    <col min="1" max="1" width="40.09765625" style="23" bestFit="1" customWidth="1"/>
    <col min="2" max="2" width="18.8984375" style="25" bestFit="1" customWidth="1"/>
    <col min="3" max="3" width="21.59765625" style="26" bestFit="1" customWidth="1"/>
    <col min="4" max="4" width="7" style="24" bestFit="1" customWidth="1"/>
    <col min="5" max="5" width="15.8984375" style="25" bestFit="1" customWidth="1"/>
    <col min="6" max="6" width="13.19921875" style="25" bestFit="1" customWidth="1"/>
    <col min="7" max="7" width="27.59765625" style="25" bestFit="1" customWidth="1"/>
    <col min="8" max="8" width="14.5" style="24" bestFit="1" customWidth="1"/>
    <col min="9" max="9" width="13.69921875" style="26" bestFit="1" customWidth="1"/>
    <col min="10" max="10" width="14.69921875" style="26" bestFit="1" customWidth="1"/>
    <col min="11" max="11" width="8.8984375" style="25" bestFit="1" customWidth="1"/>
    <col min="12" max="12" width="13.19921875" style="24" bestFit="1" customWidth="1"/>
    <col min="13" max="13" width="23" style="25" bestFit="1" customWidth="1"/>
    <col min="14" max="14" width="17.59765625" style="25" bestFit="1" customWidth="1"/>
    <col min="15" max="15" width="35" style="26" bestFit="1" customWidth="1"/>
    <col min="16" max="16" width="10.59765625" style="24" bestFit="1" customWidth="1"/>
    <col min="17" max="17" width="3.8984375" style="25" bestFit="1" customWidth="1"/>
    <col min="18" max="18" width="16.8984375" style="24" bestFit="1" customWidth="1"/>
    <col min="19" max="19" width="22.59765625" style="23" bestFit="1" customWidth="1"/>
    <col min="20" max="16384" width="9" style="23"/>
  </cols>
  <sheetData>
    <row r="1" spans="1:19" ht="15.6" thickTop="1" thickBot="1" x14ac:dyDescent="0.35">
      <c r="A1" s="77" t="s">
        <v>82</v>
      </c>
      <c r="B1" s="78" t="s">
        <v>83</v>
      </c>
      <c r="C1" s="79" t="s">
        <v>84</v>
      </c>
      <c r="D1" s="80" t="s">
        <v>85</v>
      </c>
      <c r="E1" s="78" t="s">
        <v>86</v>
      </c>
      <c r="F1" s="78" t="s">
        <v>87</v>
      </c>
      <c r="G1" s="78" t="s">
        <v>88</v>
      </c>
      <c r="H1" s="80" t="s">
        <v>89</v>
      </c>
      <c r="I1" s="79" t="s">
        <v>90</v>
      </c>
      <c r="J1" s="79" t="s">
        <v>91</v>
      </c>
      <c r="K1" s="78" t="s">
        <v>92</v>
      </c>
      <c r="L1" s="80" t="s">
        <v>93</v>
      </c>
      <c r="M1" s="78" t="s">
        <v>94</v>
      </c>
      <c r="N1" s="78" t="s">
        <v>95</v>
      </c>
      <c r="O1" s="79" t="s">
        <v>96</v>
      </c>
      <c r="P1" s="80" t="s">
        <v>97</v>
      </c>
      <c r="Q1" s="78" t="s">
        <v>98</v>
      </c>
      <c r="R1" s="80" t="s">
        <v>99</v>
      </c>
      <c r="S1" s="27" t="s">
        <v>100</v>
      </c>
    </row>
    <row r="2" spans="1:19" ht="15.6" thickTop="1" thickBot="1" x14ac:dyDescent="0.35">
      <c r="A2" s="77" t="s">
        <v>116</v>
      </c>
      <c r="B2" s="30">
        <v>5871</v>
      </c>
      <c r="C2" s="31">
        <v>0</v>
      </c>
      <c r="D2" s="32">
        <v>7.1464219200759599E-2</v>
      </c>
      <c r="E2" s="30">
        <v>0</v>
      </c>
      <c r="F2" s="30">
        <v>8498</v>
      </c>
      <c r="G2" s="30">
        <v>10811996.890000001</v>
      </c>
      <c r="H2" s="32">
        <v>0</v>
      </c>
      <c r="I2" s="31">
        <v>59717633.779999986</v>
      </c>
      <c r="J2" s="31">
        <v>59717633.779999994</v>
      </c>
      <c r="K2" s="30">
        <v>291698</v>
      </c>
      <c r="L2" s="32">
        <v>0</v>
      </c>
      <c r="M2" s="30">
        <v>2143442.2110000001</v>
      </c>
      <c r="N2" s="30">
        <v>82153</v>
      </c>
      <c r="O2" s="31">
        <v>5.0442213158412041</v>
      </c>
      <c r="P2" s="32">
        <v>7.1464219200759599E-2</v>
      </c>
      <c r="Q2" s="30">
        <v>0</v>
      </c>
      <c r="R2" s="32">
        <v>7.1464219200759557E-2</v>
      </c>
      <c r="S2" s="30">
        <v>1851</v>
      </c>
    </row>
    <row r="3" spans="1:19" ht="15.6" thickTop="1" thickBot="1" x14ac:dyDescent="0.35">
      <c r="A3" s="77" t="s">
        <v>117</v>
      </c>
      <c r="B3" s="33">
        <v>4178</v>
      </c>
      <c r="C3" s="34">
        <v>0</v>
      </c>
      <c r="D3" s="35">
        <v>1.6904850534902201E-2</v>
      </c>
      <c r="E3" s="33">
        <v>0</v>
      </c>
      <c r="F3" s="33">
        <v>5628</v>
      </c>
      <c r="G3" s="33">
        <v>4140331.0599999996</v>
      </c>
      <c r="H3" s="35">
        <v>0</v>
      </c>
      <c r="I3" s="34">
        <v>34896957.640000001</v>
      </c>
      <c r="J3" s="34">
        <v>34896957.640000001</v>
      </c>
      <c r="K3" s="33">
        <v>1382503</v>
      </c>
      <c r="L3" s="35">
        <v>0</v>
      </c>
      <c r="M3" s="33">
        <v>845256.625</v>
      </c>
      <c r="N3" s="33">
        <v>247148</v>
      </c>
      <c r="O3" s="34">
        <v>4.8983124622063734</v>
      </c>
      <c r="P3" s="35">
        <v>1.6904850534902201E-2</v>
      </c>
      <c r="Q3" s="33">
        <v>0</v>
      </c>
      <c r="R3" s="35">
        <v>1.6904850534902163E-2</v>
      </c>
      <c r="S3" s="30">
        <v>833</v>
      </c>
    </row>
    <row r="4" spans="1:19" ht="15.6" thickTop="1" thickBot="1" x14ac:dyDescent="0.35">
      <c r="A4" s="77" t="s">
        <v>119</v>
      </c>
      <c r="B4" s="30">
        <v>2483</v>
      </c>
      <c r="C4" s="31">
        <v>0</v>
      </c>
      <c r="D4" s="32">
        <v>5.5354666690445994E-3</v>
      </c>
      <c r="E4" s="30">
        <v>0</v>
      </c>
      <c r="F4" s="30">
        <v>2958</v>
      </c>
      <c r="G4" s="30">
        <v>1876963.5199999998</v>
      </c>
      <c r="H4" s="32">
        <v>0</v>
      </c>
      <c r="I4" s="31">
        <v>19029081.620000001</v>
      </c>
      <c r="J4" s="31">
        <v>19029081.620000001</v>
      </c>
      <c r="K4" s="30">
        <v>907509</v>
      </c>
      <c r="L4" s="32">
        <v>0</v>
      </c>
      <c r="M4" s="30">
        <v>322003.88800000004</v>
      </c>
      <c r="N4" s="30">
        <v>448562</v>
      </c>
      <c r="O4" s="31">
        <v>5.82900887209163</v>
      </c>
      <c r="P4" s="32">
        <v>5.5354666690445994E-3</v>
      </c>
      <c r="Q4" s="30">
        <v>0</v>
      </c>
      <c r="R4" s="32">
        <v>5.5354666690446367E-3</v>
      </c>
      <c r="S4" s="30">
        <v>357</v>
      </c>
    </row>
    <row r="5" spans="1:19" ht="15.6" thickTop="1" thickBot="1" x14ac:dyDescent="0.35">
      <c r="A5" s="77" t="s">
        <v>123</v>
      </c>
      <c r="B5" s="33">
        <v>2232</v>
      </c>
      <c r="C5" s="34">
        <v>5162265.8800000008</v>
      </c>
      <c r="D5" s="35">
        <v>2.8141311748241197E-2</v>
      </c>
      <c r="E5" s="33">
        <v>843</v>
      </c>
      <c r="F5" s="33">
        <v>2926</v>
      </c>
      <c r="G5" s="33">
        <v>716622.19</v>
      </c>
      <c r="H5" s="35">
        <v>1.0771098192039901E-2</v>
      </c>
      <c r="I5" s="34">
        <v>22321333.190000001</v>
      </c>
      <c r="J5" s="34">
        <v>1880412.7092217924</v>
      </c>
      <c r="K5" s="33">
        <v>156528</v>
      </c>
      <c r="L5" s="35">
        <v>2.57234726688103E-2</v>
      </c>
      <c r="M5" s="33">
        <v>120250</v>
      </c>
      <c r="N5" s="33">
        <v>79314</v>
      </c>
      <c r="O5" s="34">
        <v>5.9594360914760909</v>
      </c>
      <c r="P5" s="35">
        <v>2.82606969913471E-2</v>
      </c>
      <c r="Q5" s="33">
        <v>7.6107087424268087</v>
      </c>
      <c r="R5" s="35">
        <v>2.5372243225368564E-3</v>
      </c>
      <c r="S5" s="30">
        <v>82</v>
      </c>
    </row>
    <row r="6" spans="1:19" ht="15.6" thickTop="1" thickBot="1" x14ac:dyDescent="0.35">
      <c r="A6" s="77" t="s">
        <v>118</v>
      </c>
      <c r="B6" s="30">
        <v>1728</v>
      </c>
      <c r="C6" s="31">
        <v>0</v>
      </c>
      <c r="D6" s="32">
        <v>1.0581168214856501E-2</v>
      </c>
      <c r="E6" s="30">
        <v>0</v>
      </c>
      <c r="F6" s="30">
        <v>2254</v>
      </c>
      <c r="G6" s="30">
        <v>1867774.8499999999</v>
      </c>
      <c r="H6" s="32">
        <v>0</v>
      </c>
      <c r="I6" s="31">
        <v>13799102.380000003</v>
      </c>
      <c r="J6" s="31">
        <v>13799102.380000003</v>
      </c>
      <c r="K6" s="30">
        <v>0</v>
      </c>
      <c r="L6" s="32">
        <v>0</v>
      </c>
      <c r="M6" s="30">
        <v>402037.625</v>
      </c>
      <c r="N6" s="30">
        <v>163309</v>
      </c>
      <c r="O6" s="31">
        <v>4.6457712757605707</v>
      </c>
      <c r="P6" s="32">
        <v>1.0581168214856501E-2</v>
      </c>
      <c r="Q6" s="30">
        <v>0</v>
      </c>
      <c r="R6" s="32">
        <v>1.0581168214856501E-2</v>
      </c>
      <c r="S6" s="30">
        <v>361</v>
      </c>
    </row>
    <row r="7" spans="1:19" ht="15.6" thickTop="1" thickBot="1" x14ac:dyDescent="0.35">
      <c r="A7" s="77" t="s">
        <v>120</v>
      </c>
      <c r="B7" s="33">
        <v>1677</v>
      </c>
      <c r="C7" s="34">
        <v>0</v>
      </c>
      <c r="D7" s="35">
        <v>6.9888104019504007E-3</v>
      </c>
      <c r="E7" s="33">
        <v>0</v>
      </c>
      <c r="F7" s="33">
        <v>2074</v>
      </c>
      <c r="G7" s="33">
        <v>1313849.55</v>
      </c>
      <c r="H7" s="35">
        <v>0</v>
      </c>
      <c r="I7" s="34">
        <v>13183003.65</v>
      </c>
      <c r="J7" s="34">
        <v>13183003.65</v>
      </c>
      <c r="K7" s="33">
        <v>490797</v>
      </c>
      <c r="L7" s="35">
        <v>0</v>
      </c>
      <c r="M7" s="33">
        <v>282660</v>
      </c>
      <c r="N7" s="33">
        <v>239955</v>
      </c>
      <c r="O7" s="34">
        <v>4.6481622797707498</v>
      </c>
      <c r="P7" s="35">
        <v>6.9888104019504007E-3</v>
      </c>
      <c r="Q7" s="33">
        <v>0</v>
      </c>
      <c r="R7" s="35">
        <v>6.988810401950366E-3</v>
      </c>
      <c r="S7" s="30">
        <v>296</v>
      </c>
    </row>
    <row r="8" spans="1:19" ht="15.6" thickTop="1" thickBot="1" x14ac:dyDescent="0.35">
      <c r="A8" s="77" t="s">
        <v>122</v>
      </c>
      <c r="B8" s="30">
        <v>1696</v>
      </c>
      <c r="C8" s="31">
        <v>0</v>
      </c>
      <c r="D8" s="32">
        <v>3.7765595008528003E-3</v>
      </c>
      <c r="E8" s="30">
        <v>0</v>
      </c>
      <c r="F8" s="30">
        <v>1990</v>
      </c>
      <c r="G8" s="30">
        <v>1238129.8799999999</v>
      </c>
      <c r="H8" s="32">
        <v>0</v>
      </c>
      <c r="I8" s="31">
        <v>12989515.840000004</v>
      </c>
      <c r="J8" s="31">
        <v>12989515.840000004</v>
      </c>
      <c r="K8" s="30">
        <v>598958</v>
      </c>
      <c r="L8" s="32">
        <v>0</v>
      </c>
      <c r="M8" s="30">
        <v>229411.88800000001</v>
      </c>
      <c r="N8" s="30">
        <v>449086</v>
      </c>
      <c r="O8" s="31">
        <v>5.3969734994727032</v>
      </c>
      <c r="P8" s="32">
        <v>3.7765595008528003E-3</v>
      </c>
      <c r="Q8" s="30">
        <v>0</v>
      </c>
      <c r="R8" s="32">
        <v>3.7765595008528428E-3</v>
      </c>
      <c r="S8" s="30">
        <v>249</v>
      </c>
    </row>
    <row r="9" spans="1:19" ht="15.6" thickTop="1" thickBot="1" x14ac:dyDescent="0.35">
      <c r="A9" s="77" t="s">
        <v>121</v>
      </c>
      <c r="B9" s="33">
        <v>1006</v>
      </c>
      <c r="C9" s="34">
        <v>0</v>
      </c>
      <c r="D9" s="35">
        <v>1.9420849420849401E-2</v>
      </c>
      <c r="E9" s="33">
        <v>0</v>
      </c>
      <c r="F9" s="33">
        <v>1492</v>
      </c>
      <c r="G9" s="33">
        <v>1219001.19</v>
      </c>
      <c r="H9" s="35">
        <v>0</v>
      </c>
      <c r="I9" s="34">
        <v>9295295.4299999997</v>
      </c>
      <c r="J9" s="34">
        <v>0</v>
      </c>
      <c r="K9" s="33">
        <v>197538</v>
      </c>
      <c r="L9" s="35">
        <v>2.0721094073767099E-2</v>
      </c>
      <c r="M9" s="33">
        <v>268474.86300000001</v>
      </c>
      <c r="N9" s="33">
        <v>51800</v>
      </c>
      <c r="O9" s="34">
        <v>4.5404667549825692</v>
      </c>
      <c r="P9" s="35">
        <v>1.93573207524247E-2</v>
      </c>
      <c r="Q9" s="33">
        <v>0</v>
      </c>
      <c r="R9" s="35">
        <v>0</v>
      </c>
      <c r="S9" s="30">
        <v>251</v>
      </c>
    </row>
    <row r="10" spans="1:19" ht="15.6" thickTop="1" thickBot="1" x14ac:dyDescent="0.35">
      <c r="A10" s="77" t="s">
        <v>106</v>
      </c>
      <c r="B10" s="30">
        <v>302</v>
      </c>
      <c r="C10" s="31">
        <v>550525.41999999993</v>
      </c>
      <c r="D10" s="32">
        <v>0.25834046193327631</v>
      </c>
      <c r="E10" s="30">
        <v>141</v>
      </c>
      <c r="F10" s="30">
        <v>538</v>
      </c>
      <c r="G10" s="30">
        <v>361861.57999999996</v>
      </c>
      <c r="H10" s="32">
        <v>0.12071917808219179</v>
      </c>
      <c r="I10" s="31">
        <v>3243296.3299999996</v>
      </c>
      <c r="J10" s="31">
        <v>3243296.3299999996</v>
      </c>
      <c r="K10" s="30">
        <v>4166</v>
      </c>
      <c r="L10" s="32">
        <v>0</v>
      </c>
      <c r="M10" s="30">
        <v>101563.015</v>
      </c>
      <c r="N10" s="30">
        <v>1169</v>
      </c>
      <c r="O10" s="31">
        <v>3.5629267209131195</v>
      </c>
      <c r="P10" s="32">
        <v>0.25834046193327631</v>
      </c>
      <c r="Q10" s="30">
        <v>0</v>
      </c>
      <c r="R10" s="32">
        <v>0.25834046193327631</v>
      </c>
      <c r="S10" s="30">
        <v>69</v>
      </c>
    </row>
    <row r="11" spans="1:19" ht="15.6" thickTop="1" thickBot="1" x14ac:dyDescent="0.35">
      <c r="A11" s="77" t="s">
        <v>104</v>
      </c>
      <c r="B11" s="33">
        <v>206</v>
      </c>
      <c r="C11" s="34">
        <v>283921.66000000003</v>
      </c>
      <c r="D11" s="35">
        <v>6.2709284627092798E-2</v>
      </c>
      <c r="E11" s="33">
        <v>119</v>
      </c>
      <c r="F11" s="33">
        <v>256</v>
      </c>
      <c r="G11" s="33">
        <v>136750.5</v>
      </c>
      <c r="H11" s="35">
        <v>3.6236297198538402E-2</v>
      </c>
      <c r="I11" s="34">
        <v>917574.21</v>
      </c>
      <c r="J11" s="34">
        <v>917574.20999999985</v>
      </c>
      <c r="K11" s="33">
        <v>11924</v>
      </c>
      <c r="L11" s="35">
        <v>0</v>
      </c>
      <c r="M11" s="33">
        <v>23020</v>
      </c>
      <c r="N11" s="33">
        <v>3285</v>
      </c>
      <c r="O11" s="34">
        <v>5.9405082536924416</v>
      </c>
      <c r="P11" s="35">
        <v>6.2709284627092798E-2</v>
      </c>
      <c r="Q11" s="33">
        <v>0</v>
      </c>
      <c r="R11" s="35">
        <v>6.270928462709284E-2</v>
      </c>
      <c r="S11" s="30">
        <v>42</v>
      </c>
    </row>
    <row r="12" spans="1:19" ht="15.6" thickTop="1" thickBot="1" x14ac:dyDescent="0.35">
      <c r="A12" s="77" t="s">
        <v>126</v>
      </c>
      <c r="B12" s="30">
        <v>142</v>
      </c>
      <c r="C12" s="31">
        <v>0</v>
      </c>
      <c r="D12" s="32">
        <v>4.2900302114803598E-2</v>
      </c>
      <c r="E12" s="30">
        <v>0</v>
      </c>
      <c r="F12" s="30">
        <v>194</v>
      </c>
      <c r="G12" s="30">
        <v>85758.459999999992</v>
      </c>
      <c r="H12" s="32">
        <v>0</v>
      </c>
      <c r="I12" s="31">
        <v>1509988.02</v>
      </c>
      <c r="J12" s="31">
        <v>146861.72879506642</v>
      </c>
      <c r="K12" s="30">
        <v>12618</v>
      </c>
      <c r="L12" s="32">
        <v>3.8709677419354799E-2</v>
      </c>
      <c r="M12" s="30">
        <v>5931</v>
      </c>
      <c r="N12" s="30">
        <v>3310</v>
      </c>
      <c r="O12" s="31">
        <v>14.459359298600571</v>
      </c>
      <c r="P12" s="32">
        <v>4.3106180665610096E-2</v>
      </c>
      <c r="Q12" s="30">
        <v>13.61429723506231</v>
      </c>
      <c r="R12" s="32">
        <v>4.3965032462553039E-3</v>
      </c>
      <c r="S12" s="30">
        <v>10</v>
      </c>
    </row>
    <row r="13" spans="1:19" ht="15.6" thickTop="1" thickBot="1" x14ac:dyDescent="0.35">
      <c r="A13" s="77" t="s">
        <v>124</v>
      </c>
      <c r="B13" s="33">
        <v>154</v>
      </c>
      <c r="C13" s="34">
        <v>0</v>
      </c>
      <c r="D13" s="35">
        <v>2.21614620808749E-2</v>
      </c>
      <c r="E13" s="33">
        <v>0</v>
      </c>
      <c r="F13" s="33">
        <v>182</v>
      </c>
      <c r="G13" s="33">
        <v>148292.4</v>
      </c>
      <c r="H13" s="35">
        <v>0</v>
      </c>
      <c r="I13" s="34">
        <v>1502371.7599999998</v>
      </c>
      <c r="J13" s="34">
        <v>0</v>
      </c>
      <c r="K13" s="33">
        <v>53580</v>
      </c>
      <c r="L13" s="35">
        <v>3.3333333333333298E-2</v>
      </c>
      <c r="M13" s="33">
        <v>22233</v>
      </c>
      <c r="N13" s="33">
        <v>6949</v>
      </c>
      <c r="O13" s="34">
        <v>6.6699230873026583</v>
      </c>
      <c r="P13" s="35">
        <v>2.1657392089035898E-2</v>
      </c>
      <c r="Q13" s="33">
        <v>0</v>
      </c>
      <c r="R13" s="35">
        <v>0</v>
      </c>
      <c r="S13" s="30">
        <v>23</v>
      </c>
    </row>
    <row r="14" spans="1:19" ht="15.6" thickTop="1" thickBot="1" x14ac:dyDescent="0.35">
      <c r="A14" s="77" t="s">
        <v>108</v>
      </c>
      <c r="B14" s="30">
        <v>98</v>
      </c>
      <c r="C14" s="31">
        <v>190063.89</v>
      </c>
      <c r="D14" s="32">
        <v>9.5238095238095205E-2</v>
      </c>
      <c r="E14" s="30">
        <v>43</v>
      </c>
      <c r="F14" s="30">
        <v>154</v>
      </c>
      <c r="G14" s="30">
        <v>90221.15</v>
      </c>
      <c r="H14" s="32">
        <v>4.1788143828960199E-2</v>
      </c>
      <c r="I14" s="31">
        <v>698957.56</v>
      </c>
      <c r="J14" s="31">
        <v>698957.56</v>
      </c>
      <c r="K14" s="30">
        <v>3786</v>
      </c>
      <c r="L14" s="32">
        <v>0</v>
      </c>
      <c r="M14" s="30">
        <v>9343</v>
      </c>
      <c r="N14" s="30">
        <v>1029</v>
      </c>
      <c r="O14" s="31">
        <v>9.6565503585572081</v>
      </c>
      <c r="P14" s="32">
        <v>9.5238095238095205E-2</v>
      </c>
      <c r="Q14" s="30">
        <v>0</v>
      </c>
      <c r="R14" s="32">
        <v>9.5238095238095233E-2</v>
      </c>
      <c r="S14" s="30">
        <v>14</v>
      </c>
    </row>
    <row r="15" spans="1:19" ht="15.6" thickTop="1" thickBot="1" x14ac:dyDescent="0.35">
      <c r="A15" s="77" t="s">
        <v>107</v>
      </c>
      <c r="B15" s="33">
        <v>70</v>
      </c>
      <c r="C15" s="34">
        <v>0</v>
      </c>
      <c r="D15" s="35">
        <v>1.4733740265207301E-2</v>
      </c>
      <c r="E15" s="33">
        <v>0</v>
      </c>
      <c r="F15" s="33">
        <v>91</v>
      </c>
      <c r="G15" s="33">
        <v>94172.5</v>
      </c>
      <c r="H15" s="35">
        <v>0</v>
      </c>
      <c r="I15" s="34">
        <v>416772.5</v>
      </c>
      <c r="J15" s="34">
        <v>51227.823115028288</v>
      </c>
      <c r="K15" s="33">
        <v>27114</v>
      </c>
      <c r="L15" s="35">
        <v>1.2931034482758601E-2</v>
      </c>
      <c r="M15" s="33">
        <v>13719</v>
      </c>
      <c r="N15" s="33">
        <v>4751</v>
      </c>
      <c r="O15" s="34">
        <v>6.8643851592681679</v>
      </c>
      <c r="P15" s="35">
        <v>1.4826289001991599E-2</v>
      </c>
      <c r="Q15" s="33">
        <v>3.4523568656650667</v>
      </c>
      <c r="R15" s="35">
        <v>1.8952545192329699E-3</v>
      </c>
      <c r="S15" s="30">
        <v>24</v>
      </c>
    </row>
    <row r="16" spans="1:19" ht="15.6" thickTop="1" thickBot="1" x14ac:dyDescent="0.35">
      <c r="A16" s="77" t="s">
        <v>115</v>
      </c>
      <c r="B16" s="30">
        <v>69</v>
      </c>
      <c r="C16" s="31">
        <v>0</v>
      </c>
      <c r="D16" s="32">
        <v>2.3247978436657699E-2</v>
      </c>
      <c r="E16" s="30">
        <v>0</v>
      </c>
      <c r="F16" s="30">
        <v>87</v>
      </c>
      <c r="G16" s="30">
        <v>75147.739999999991</v>
      </c>
      <c r="H16" s="32">
        <v>0</v>
      </c>
      <c r="I16" s="31">
        <v>657987.85</v>
      </c>
      <c r="J16" s="31">
        <v>250896.28387737568</v>
      </c>
      <c r="K16" s="30">
        <v>21736</v>
      </c>
      <c r="L16" s="32">
        <v>1.4388489208633099E-2</v>
      </c>
      <c r="M16" s="30">
        <v>8463</v>
      </c>
      <c r="N16" s="30">
        <v>2968</v>
      </c>
      <c r="O16" s="31">
        <v>8.8795628027886089</v>
      </c>
      <c r="P16" s="32">
        <v>2.3683280311064002E-2</v>
      </c>
      <c r="Q16" s="30">
        <v>27.96257421210435</v>
      </c>
      <c r="R16" s="32">
        <v>9.2947911024308869E-3</v>
      </c>
      <c r="S16" s="30">
        <v>10</v>
      </c>
    </row>
    <row r="17" spans="1:19" ht="15.6" thickTop="1" thickBot="1" x14ac:dyDescent="0.35">
      <c r="A17" s="77" t="s">
        <v>125</v>
      </c>
      <c r="B17" s="33">
        <v>65</v>
      </c>
      <c r="C17" s="34">
        <v>0</v>
      </c>
      <c r="D17" s="35">
        <v>2.1739130434782598E-2</v>
      </c>
      <c r="E17" s="33">
        <v>0</v>
      </c>
      <c r="F17" s="33">
        <v>80</v>
      </c>
      <c r="G17" s="33">
        <v>105000.9</v>
      </c>
      <c r="H17" s="35">
        <v>0</v>
      </c>
      <c r="I17" s="34">
        <v>637542.65</v>
      </c>
      <c r="J17" s="34">
        <v>416909.63013059698</v>
      </c>
      <c r="K17" s="33">
        <v>11424</v>
      </c>
      <c r="L17" s="35">
        <v>7.4626865671641998E-3</v>
      </c>
      <c r="M17" s="33">
        <v>14447</v>
      </c>
      <c r="N17" s="33">
        <v>2990</v>
      </c>
      <c r="O17" s="34">
        <v>7.2680071987263783</v>
      </c>
      <c r="P17" s="35">
        <v>2.2408963585434202E-2</v>
      </c>
      <c r="Q17" s="33">
        <v>47.303861873485467</v>
      </c>
      <c r="R17" s="35">
        <v>1.4946277018269994E-2</v>
      </c>
      <c r="S17" s="30">
        <v>15</v>
      </c>
    </row>
    <row r="18" spans="1:19" ht="15.6" thickTop="1" thickBot="1" x14ac:dyDescent="0.35">
      <c r="A18" s="77" t="s">
        <v>105</v>
      </c>
      <c r="B18" s="30">
        <v>59</v>
      </c>
      <c r="C18" s="31">
        <v>0</v>
      </c>
      <c r="D18" s="32">
        <v>6.9830749201089002E-3</v>
      </c>
      <c r="E18" s="30">
        <v>0</v>
      </c>
      <c r="F18" s="30">
        <v>77</v>
      </c>
      <c r="G18" s="30">
        <v>28348</v>
      </c>
      <c r="H18" s="32">
        <v>0</v>
      </c>
      <c r="I18" s="31">
        <v>589532.06000000006</v>
      </c>
      <c r="J18" s="31">
        <v>142567.67556728239</v>
      </c>
      <c r="K18" s="30">
        <v>48420</v>
      </c>
      <c r="L18" s="32">
        <v>5.2770448548813001E-3</v>
      </c>
      <c r="M18" s="30">
        <v>1488</v>
      </c>
      <c r="N18" s="30">
        <v>8449</v>
      </c>
      <c r="O18" s="31">
        <v>19.051075268817204</v>
      </c>
      <c r="P18" s="32">
        <v>7.0631970260223E-3</v>
      </c>
      <c r="Q18" s="30">
        <v>5.3705791043932862</v>
      </c>
      <c r="R18" s="32">
        <v>1.7861521711410389E-3</v>
      </c>
      <c r="S18" s="30">
        <v>3</v>
      </c>
    </row>
    <row r="19" spans="1:19" ht="15.6" thickTop="1" thickBot="1" x14ac:dyDescent="0.35">
      <c r="A19" s="77" t="s">
        <v>127</v>
      </c>
      <c r="B19" s="33">
        <v>51</v>
      </c>
      <c r="C19" s="34">
        <v>0</v>
      </c>
      <c r="D19" s="35">
        <v>5.3877033593914998E-3</v>
      </c>
      <c r="E19" s="33">
        <v>0</v>
      </c>
      <c r="F19" s="33">
        <v>58</v>
      </c>
      <c r="G19" s="33">
        <v>6293</v>
      </c>
      <c r="H19" s="35">
        <v>0</v>
      </c>
      <c r="I19" s="34">
        <v>383333.37</v>
      </c>
      <c r="J19" s="34">
        <v>383333.37</v>
      </c>
      <c r="K19" s="33">
        <v>9657</v>
      </c>
      <c r="L19" s="35">
        <v>0</v>
      </c>
      <c r="M19" s="33">
        <v>1874</v>
      </c>
      <c r="N19" s="33">
        <v>9466</v>
      </c>
      <c r="O19" s="34">
        <v>3.358057630736393</v>
      </c>
      <c r="P19" s="35">
        <v>5.3877033593914998E-3</v>
      </c>
      <c r="Q19" s="33">
        <v>0</v>
      </c>
      <c r="R19" s="35">
        <v>5.3877033593915068E-3</v>
      </c>
      <c r="S19" s="30">
        <v>3</v>
      </c>
    </row>
    <row r="20" spans="1:19" ht="15.6" thickTop="1" thickBot="1" x14ac:dyDescent="0.35">
      <c r="A20" s="77" t="s">
        <v>109</v>
      </c>
      <c r="B20" s="30">
        <v>28</v>
      </c>
      <c r="C20" s="31">
        <v>0</v>
      </c>
      <c r="D20" s="32">
        <v>9.5108695652174006E-3</v>
      </c>
      <c r="E20" s="30">
        <v>0</v>
      </c>
      <c r="F20" s="30">
        <v>37</v>
      </c>
      <c r="G20" s="30">
        <v>107111.25</v>
      </c>
      <c r="H20" s="32">
        <v>0</v>
      </c>
      <c r="I20" s="31">
        <v>238034</v>
      </c>
      <c r="J20" s="31">
        <v>238034</v>
      </c>
      <c r="K20" s="30">
        <v>5646</v>
      </c>
      <c r="L20" s="32">
        <v>0</v>
      </c>
      <c r="M20" s="30">
        <v>8298</v>
      </c>
      <c r="N20" s="30">
        <v>2944</v>
      </c>
      <c r="O20" s="31">
        <v>12.908080260303688</v>
      </c>
      <c r="P20" s="32">
        <v>9.9185263903649006E-3</v>
      </c>
      <c r="Q20" s="30">
        <v>25.523746062747129</v>
      </c>
      <c r="R20" s="32">
        <v>9.9185263903648607E-3</v>
      </c>
      <c r="S20" s="30">
        <v>11</v>
      </c>
    </row>
    <row r="21" spans="1:19" ht="15.6" thickTop="1" thickBot="1" x14ac:dyDescent="0.35">
      <c r="A21" s="77" t="s">
        <v>113</v>
      </c>
      <c r="B21" s="33">
        <v>31</v>
      </c>
      <c r="C21" s="34">
        <v>0</v>
      </c>
      <c r="D21" s="35">
        <v>1.50339476236663E-2</v>
      </c>
      <c r="E21" s="33">
        <v>0</v>
      </c>
      <c r="F21" s="33">
        <v>35</v>
      </c>
      <c r="G21" s="33">
        <v>0</v>
      </c>
      <c r="H21" s="35">
        <v>0</v>
      </c>
      <c r="I21" s="34">
        <v>150255.20000000001</v>
      </c>
      <c r="J21" s="34">
        <v>39731.327999999994</v>
      </c>
      <c r="K21" s="33">
        <v>11832</v>
      </c>
      <c r="L21" s="35">
        <v>1.1111111111111101E-2</v>
      </c>
      <c r="M21" s="33">
        <v>0</v>
      </c>
      <c r="N21" s="33">
        <v>2062</v>
      </c>
      <c r="O21" s="34">
        <v>0</v>
      </c>
      <c r="P21" s="35">
        <v>1.5212981744421901E-2</v>
      </c>
      <c r="Q21" s="33">
        <v>7.1109643240663409</v>
      </c>
      <c r="R21" s="35">
        <v>4.1018706333107949E-3</v>
      </c>
      <c r="S21" s="30">
        <v>0</v>
      </c>
    </row>
    <row r="22" spans="1:19" ht="15.6" thickTop="1" thickBot="1" x14ac:dyDescent="0.35">
      <c r="A22" s="77" t="s">
        <v>110</v>
      </c>
      <c r="B22" s="30">
        <v>26</v>
      </c>
      <c r="C22" s="31">
        <v>0</v>
      </c>
      <c r="D22" s="32">
        <v>7.3033707865168994E-3</v>
      </c>
      <c r="E22" s="30">
        <v>0</v>
      </c>
      <c r="F22" s="30">
        <v>32</v>
      </c>
      <c r="G22" s="30">
        <v>40968</v>
      </c>
      <c r="H22" s="32">
        <v>0</v>
      </c>
      <c r="I22" s="31">
        <v>193911</v>
      </c>
      <c r="J22" s="31">
        <v>0</v>
      </c>
      <c r="K22" s="30">
        <v>17024</v>
      </c>
      <c r="L22" s="32">
        <v>1.1235955056179801E-2</v>
      </c>
      <c r="M22" s="30">
        <v>3060</v>
      </c>
      <c r="N22" s="30">
        <v>3560</v>
      </c>
      <c r="O22" s="31">
        <v>13.388235294117647</v>
      </c>
      <c r="P22" s="32">
        <v>7.0963926670609004E-3</v>
      </c>
      <c r="Q22" s="30">
        <v>0</v>
      </c>
      <c r="R22" s="32">
        <v>0</v>
      </c>
      <c r="S22" s="30">
        <v>5</v>
      </c>
    </row>
    <row r="23" spans="1:19" ht="15.6" thickTop="1" thickBot="1" x14ac:dyDescent="0.35">
      <c r="A23" s="77" t="s">
        <v>111</v>
      </c>
      <c r="B23" s="33">
        <v>20</v>
      </c>
      <c r="C23" s="34">
        <v>0</v>
      </c>
      <c r="D23" s="35">
        <v>6.8329347454732002E-3</v>
      </c>
      <c r="E23" s="33">
        <v>0</v>
      </c>
      <c r="F23" s="33">
        <v>27</v>
      </c>
      <c r="G23" s="33">
        <v>0</v>
      </c>
      <c r="H23" s="35">
        <v>0</v>
      </c>
      <c r="I23" s="34">
        <v>199525.59000000003</v>
      </c>
      <c r="J23" s="34">
        <v>199525.59000000003</v>
      </c>
      <c r="K23" s="33">
        <v>16812</v>
      </c>
      <c r="L23" s="35">
        <v>0</v>
      </c>
      <c r="M23" s="33">
        <v>0</v>
      </c>
      <c r="N23" s="33">
        <v>2927</v>
      </c>
      <c r="O23" s="34">
        <v>0</v>
      </c>
      <c r="P23" s="35">
        <v>7.1377587437545E-3</v>
      </c>
      <c r="Q23" s="33">
        <v>21.098748512966935</v>
      </c>
      <c r="R23" s="35">
        <v>7.1377587437544609E-3</v>
      </c>
      <c r="S23" s="30">
        <v>0</v>
      </c>
    </row>
    <row r="24" spans="1:19" ht="15.6" thickTop="1" thickBot="1" x14ac:dyDescent="0.35">
      <c r="A24" s="77" t="s">
        <v>128</v>
      </c>
      <c r="B24" s="30">
        <v>23</v>
      </c>
      <c r="C24" s="31">
        <v>0</v>
      </c>
      <c r="D24" s="32">
        <v>7.5882547014187E-3</v>
      </c>
      <c r="E24" s="30">
        <v>0</v>
      </c>
      <c r="F24" s="30">
        <v>25</v>
      </c>
      <c r="G24" s="30">
        <v>4947</v>
      </c>
      <c r="H24" s="32">
        <v>0</v>
      </c>
      <c r="I24" s="31">
        <v>153101.6</v>
      </c>
      <c r="J24" s="31">
        <v>18217.763758389261</v>
      </c>
      <c r="K24" s="30">
        <v>11528</v>
      </c>
      <c r="L24" s="32">
        <v>6.7114093959732002E-3</v>
      </c>
      <c r="M24" s="30">
        <v>2037.9999999999998</v>
      </c>
      <c r="N24" s="30">
        <v>3031</v>
      </c>
      <c r="O24" s="31">
        <v>2.4273797841020612</v>
      </c>
      <c r="P24" s="32">
        <v>7.6335877862595001E-3</v>
      </c>
      <c r="Q24" s="30">
        <v>2.3177816486500298</v>
      </c>
      <c r="R24" s="32">
        <v>9.2217839028638758E-4</v>
      </c>
      <c r="S24" s="30">
        <v>2</v>
      </c>
    </row>
    <row r="25" spans="1:19" ht="15.6" thickTop="1" thickBot="1" x14ac:dyDescent="0.35">
      <c r="A25" s="77" t="s">
        <v>114</v>
      </c>
      <c r="B25" s="33">
        <v>7</v>
      </c>
      <c r="C25" s="34">
        <v>0</v>
      </c>
      <c r="D25" s="35">
        <v>9.0909090909090991E-3</v>
      </c>
      <c r="E25" s="33">
        <v>0</v>
      </c>
      <c r="F25" s="33">
        <v>11</v>
      </c>
      <c r="G25" s="33">
        <v>0</v>
      </c>
      <c r="H25" s="35">
        <v>0</v>
      </c>
      <c r="I25" s="34">
        <v>85873</v>
      </c>
      <c r="J25" s="34">
        <v>85873</v>
      </c>
      <c r="K25" s="33">
        <v>4434</v>
      </c>
      <c r="L25" s="35">
        <v>0</v>
      </c>
      <c r="M25" s="33">
        <v>0</v>
      </c>
      <c r="N25" s="33">
        <v>770</v>
      </c>
      <c r="O25" s="34">
        <v>0</v>
      </c>
      <c r="P25" s="35">
        <v>9.4722598105547989E-3</v>
      </c>
      <c r="Q25" s="33">
        <v>29.578595153155373</v>
      </c>
      <c r="R25" s="35">
        <v>9.4722598105548041E-3</v>
      </c>
      <c r="S25" s="30">
        <v>0</v>
      </c>
    </row>
    <row r="26" spans="1:19" ht="15.6" thickTop="1" thickBot="1" x14ac:dyDescent="0.35">
      <c r="A26" s="77" t="s">
        <v>129</v>
      </c>
      <c r="B26" s="30">
        <v>6</v>
      </c>
      <c r="C26" s="31">
        <v>0</v>
      </c>
      <c r="D26" s="32">
        <v>2.0387359836901001E-3</v>
      </c>
      <c r="E26" s="30">
        <v>0</v>
      </c>
      <c r="F26" s="30">
        <v>7</v>
      </c>
      <c r="G26" s="30">
        <v>1059.8</v>
      </c>
      <c r="H26" s="32">
        <v>0</v>
      </c>
      <c r="I26" s="31">
        <v>23242.27</v>
      </c>
      <c r="J26" s="31">
        <v>23242.27</v>
      </c>
      <c r="K26" s="30">
        <v>11236</v>
      </c>
      <c r="L26" s="32">
        <v>0</v>
      </c>
      <c r="M26" s="30">
        <v>679</v>
      </c>
      <c r="N26" s="30">
        <v>2943</v>
      </c>
      <c r="O26" s="31">
        <v>1.5608247422680412</v>
      </c>
      <c r="P26" s="32">
        <v>2.1359914560341998E-3</v>
      </c>
      <c r="Q26" s="30">
        <v>2.8368737222193969</v>
      </c>
      <c r="R26" s="32">
        <v>2.135991456034176E-3</v>
      </c>
      <c r="S26" s="30">
        <v>1</v>
      </c>
    </row>
    <row r="27" spans="1:19" ht="15.6" thickTop="1" thickBot="1" x14ac:dyDescent="0.35">
      <c r="A27" s="77" t="s">
        <v>130</v>
      </c>
      <c r="B27" s="33">
        <v>6</v>
      </c>
      <c r="C27" s="34">
        <v>0</v>
      </c>
      <c r="D27" s="35">
        <v>3.6188178528346999E-3</v>
      </c>
      <c r="E27" s="33">
        <v>0</v>
      </c>
      <c r="F27" s="33">
        <v>6</v>
      </c>
      <c r="G27" s="33">
        <v>0</v>
      </c>
      <c r="H27" s="35">
        <v>0</v>
      </c>
      <c r="I27" s="34">
        <v>39929.199999999997</v>
      </c>
      <c r="J27" s="34">
        <v>39929.199999999997</v>
      </c>
      <c r="K27" s="33">
        <v>6316</v>
      </c>
      <c r="L27" s="35">
        <v>0</v>
      </c>
      <c r="M27" s="33">
        <v>0</v>
      </c>
      <c r="N27" s="33">
        <v>1658</v>
      </c>
      <c r="O27" s="34">
        <v>0</v>
      </c>
      <c r="P27" s="35">
        <v>3.7998733375553999E-3</v>
      </c>
      <c r="Q27" s="33">
        <v>10.115060164661179</v>
      </c>
      <c r="R27" s="35">
        <v>3.7998733375554147E-3</v>
      </c>
      <c r="S27" s="30">
        <v>0</v>
      </c>
    </row>
    <row r="28" spans="1:19" ht="15.6" thickTop="1" thickBot="1" x14ac:dyDescent="0.35">
      <c r="A28" s="77" t="s">
        <v>131</v>
      </c>
      <c r="B28" s="30">
        <v>6</v>
      </c>
      <c r="C28" s="31">
        <v>0</v>
      </c>
      <c r="D28" s="32">
        <v>2.01342281879195E-2</v>
      </c>
      <c r="E28" s="30">
        <v>0</v>
      </c>
      <c r="F28" s="30">
        <v>6</v>
      </c>
      <c r="G28" s="30">
        <v>0</v>
      </c>
      <c r="H28" s="32">
        <v>0</v>
      </c>
      <c r="I28" s="31">
        <v>54452</v>
      </c>
      <c r="J28" s="31">
        <v>54452</v>
      </c>
      <c r="K28" s="30">
        <v>2264</v>
      </c>
      <c r="L28" s="32">
        <v>0</v>
      </c>
      <c r="M28" s="30">
        <v>0</v>
      </c>
      <c r="N28" s="30">
        <v>298</v>
      </c>
      <c r="O28" s="31">
        <v>0</v>
      </c>
      <c r="P28" s="32">
        <v>2.1201413427561801E-2</v>
      </c>
      <c r="Q28" s="30">
        <v>76.963957597173149</v>
      </c>
      <c r="R28" s="32">
        <v>2.1201413427561835E-2</v>
      </c>
      <c r="S28" s="30">
        <v>0</v>
      </c>
    </row>
    <row r="29" spans="1:19" ht="15.6" thickTop="1" thickBot="1" x14ac:dyDescent="0.35">
      <c r="A29" s="77" t="s">
        <v>112</v>
      </c>
      <c r="B29" s="33">
        <v>5</v>
      </c>
      <c r="C29" s="34">
        <v>0</v>
      </c>
      <c r="D29" s="35">
        <v>2.6824034334764E-3</v>
      </c>
      <c r="E29" s="33">
        <v>0</v>
      </c>
      <c r="F29" s="33">
        <v>5</v>
      </c>
      <c r="G29" s="33">
        <v>0</v>
      </c>
      <c r="H29" s="35">
        <v>0</v>
      </c>
      <c r="I29" s="34">
        <v>36738.479999999996</v>
      </c>
      <c r="J29" s="34">
        <v>36738.479999999996</v>
      </c>
      <c r="K29" s="33">
        <v>8826</v>
      </c>
      <c r="L29" s="35">
        <v>0</v>
      </c>
      <c r="M29" s="33">
        <v>0</v>
      </c>
      <c r="N29" s="33">
        <v>1864</v>
      </c>
      <c r="O29" s="34">
        <v>0</v>
      </c>
      <c r="P29" s="35">
        <v>2.8457598178714002E-3</v>
      </c>
      <c r="Q29" s="33">
        <v>8.3639112122936812</v>
      </c>
      <c r="R29" s="35">
        <v>2.8457598178713715E-3</v>
      </c>
      <c r="S29" s="30">
        <v>0</v>
      </c>
    </row>
    <row r="30" spans="1:19" ht="15.6" thickTop="1" thickBot="1" x14ac:dyDescent="0.35">
      <c r="A30" s="77" t="s">
        <v>132</v>
      </c>
      <c r="B30" s="33">
        <v>0</v>
      </c>
      <c r="C30" s="34">
        <v>0</v>
      </c>
      <c r="D30" s="35">
        <v>0</v>
      </c>
      <c r="E30" s="33">
        <v>0</v>
      </c>
      <c r="F30" s="33">
        <v>0</v>
      </c>
      <c r="G30" s="33">
        <v>0</v>
      </c>
      <c r="H30" s="35">
        <v>0</v>
      </c>
      <c r="I30" s="34">
        <v>0</v>
      </c>
      <c r="J30" s="34">
        <v>0</v>
      </c>
      <c r="K30" s="33">
        <v>7</v>
      </c>
      <c r="L30" s="35">
        <v>0</v>
      </c>
      <c r="M30" s="33">
        <v>0</v>
      </c>
      <c r="N30" s="33">
        <v>4</v>
      </c>
      <c r="O30" s="34">
        <v>0</v>
      </c>
      <c r="P30" s="35">
        <v>0</v>
      </c>
      <c r="Q30" s="33">
        <v>0</v>
      </c>
      <c r="R30" s="35">
        <v>0</v>
      </c>
      <c r="S30" s="30">
        <v>0</v>
      </c>
    </row>
    <row r="31" spans="1:19" ht="15.6" thickTop="1" thickBot="1" x14ac:dyDescent="0.35">
      <c r="A31" s="77" t="s">
        <v>102</v>
      </c>
      <c r="B31" s="33">
        <v>0</v>
      </c>
      <c r="C31" s="34">
        <v>156037.87</v>
      </c>
      <c r="D31" s="35">
        <v>0</v>
      </c>
      <c r="E31" s="33">
        <v>27</v>
      </c>
      <c r="F31" s="33">
        <v>0</v>
      </c>
      <c r="G31" s="33">
        <v>0</v>
      </c>
      <c r="H31" s="35">
        <v>0</v>
      </c>
      <c r="I31" s="34">
        <v>0</v>
      </c>
      <c r="J31" s="34">
        <v>0</v>
      </c>
      <c r="K31" s="33">
        <v>0</v>
      </c>
      <c r="L31" s="35">
        <v>0</v>
      </c>
      <c r="M31" s="33">
        <v>0</v>
      </c>
      <c r="N31" s="33">
        <v>0</v>
      </c>
      <c r="O31" s="34">
        <v>0</v>
      </c>
      <c r="P31" s="35">
        <v>0</v>
      </c>
      <c r="Q31" s="33">
        <v>0</v>
      </c>
      <c r="R31" s="35">
        <v>0</v>
      </c>
      <c r="S31" s="30">
        <v>0</v>
      </c>
    </row>
    <row r="32" spans="1:19" ht="15.6" thickTop="1" thickBot="1" x14ac:dyDescent="0.35">
      <c r="A32" s="77" t="s">
        <v>103</v>
      </c>
      <c r="B32" s="30">
        <v>0</v>
      </c>
      <c r="C32" s="31">
        <v>232764.93000000002</v>
      </c>
      <c r="D32" s="32">
        <v>0</v>
      </c>
      <c r="E32" s="30">
        <v>49</v>
      </c>
      <c r="F32" s="30">
        <v>0</v>
      </c>
      <c r="G32" s="30">
        <v>0</v>
      </c>
      <c r="H32" s="32">
        <v>0</v>
      </c>
      <c r="I32" s="31">
        <v>0</v>
      </c>
      <c r="J32" s="31">
        <v>0</v>
      </c>
      <c r="K32" s="30">
        <v>0</v>
      </c>
      <c r="L32" s="32">
        <v>0</v>
      </c>
      <c r="M32" s="30">
        <v>0</v>
      </c>
      <c r="N32" s="30">
        <v>0</v>
      </c>
      <c r="O32" s="31">
        <v>0</v>
      </c>
      <c r="P32" s="32">
        <v>0</v>
      </c>
      <c r="Q32" s="30">
        <v>0</v>
      </c>
      <c r="R32" s="32">
        <v>0</v>
      </c>
      <c r="S32" s="30">
        <v>0</v>
      </c>
    </row>
    <row r="33" spans="1:19" ht="15.6" thickTop="1" thickBot="1" x14ac:dyDescent="0.35">
      <c r="A33" s="77" t="s">
        <v>101</v>
      </c>
      <c r="B33" s="33">
        <v>0</v>
      </c>
      <c r="C33" s="34">
        <v>742780.83</v>
      </c>
      <c r="D33" s="35">
        <v>0</v>
      </c>
      <c r="E33" s="33">
        <v>145</v>
      </c>
      <c r="F33" s="33">
        <v>0</v>
      </c>
      <c r="G33" s="33">
        <v>0</v>
      </c>
      <c r="H33" s="35">
        <v>0.27358490566037741</v>
      </c>
      <c r="I33" s="34">
        <v>0</v>
      </c>
      <c r="J33" s="34">
        <v>0</v>
      </c>
      <c r="K33" s="33">
        <v>1068</v>
      </c>
      <c r="L33" s="35">
        <v>0</v>
      </c>
      <c r="M33" s="33">
        <v>0</v>
      </c>
      <c r="N33" s="33">
        <v>0</v>
      </c>
      <c r="O33" s="34">
        <v>0</v>
      </c>
      <c r="P33" s="35">
        <v>0</v>
      </c>
      <c r="Q33" s="33">
        <v>0</v>
      </c>
      <c r="R33" s="35">
        <v>0</v>
      </c>
      <c r="S33" s="30">
        <v>0</v>
      </c>
    </row>
    <row r="34" spans="1:19" ht="15" thickTop="1" x14ac:dyDescent="0.3"/>
  </sheetData>
  <pageMargins left="0.7" right="0.7" top="0.75" bottom="0.75" header="0.3" footer="0.3"/>
  <pageSetup paperSize="9" orientation="landscape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Monthly KPI</vt:lpstr>
      <vt:lpstr>Month on Month KPI</vt:lpstr>
      <vt:lpstr>Region KPI</vt:lpstr>
      <vt:lpstr>EBO</vt:lpstr>
      <vt:lpstr>Loyalty</vt:lpstr>
      <vt:lpstr>Slabwise</vt:lpstr>
      <vt:lpstr>Active Rate</vt:lpstr>
      <vt:lpstr>Product</vt:lpstr>
      <vt:lpstr>Quarter Campaign</vt:lpstr>
      <vt:lpstr>Jun Campaign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Ankit Kansara</dc:creator>
  <cp:lastModifiedBy>Akhil Kumar</cp:lastModifiedBy>
  <dcterms:created xsi:type="dcterms:W3CDTF">2020-07-08T09:25:34Z</dcterms:created>
  <dcterms:modified xsi:type="dcterms:W3CDTF">2022-07-20T07:05:38Z</dcterms:modified>
</cp:coreProperties>
</file>