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report_3\"/>
    </mc:Choice>
  </mc:AlternateContent>
  <bookViews>
    <workbookView xWindow="0" yWindow="0" windowWidth="38400" windowHeight="17835"/>
  </bookViews>
  <sheets>
    <sheet name="Sheet1" sheetId="1" r:id="rId1"/>
  </sheets>
  <definedNames>
    <definedName name="_GoBack" localSheetId="0">Sheet1!$C$5</definedName>
    <definedName name="OLE_LINK57" localSheetId="0">Sheet1!$I$4</definedName>
    <definedName name="ref">Sheet1!$C$5</definedName>
    <definedName name="reft">Sheet1!$D$5</definedName>
    <definedName name="size">Sheet1!$A$2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3" i="1"/>
  <c r="I14" i="1"/>
  <c r="I15" i="1"/>
  <c r="F13" i="1"/>
  <c r="F14" i="1"/>
  <c r="E13" i="1"/>
  <c r="E14" i="1"/>
  <c r="E6" i="1"/>
  <c r="E7" i="1"/>
  <c r="E8" i="1"/>
  <c r="E9" i="1"/>
  <c r="E10" i="1"/>
  <c r="E11" i="1"/>
  <c r="E12" i="1"/>
  <c r="E5" i="1"/>
  <c r="E15" i="1"/>
  <c r="F6" i="1" l="1"/>
  <c r="F7" i="1"/>
  <c r="F8" i="1"/>
  <c r="F9" i="1"/>
  <c r="F10" i="1"/>
  <c r="F11" i="1"/>
  <c r="F12" i="1"/>
  <c r="F15" i="1"/>
  <c r="F5" i="1"/>
  <c r="P25" i="1" l="1"/>
  <c r="P26" i="1"/>
  <c r="P24" i="1"/>
  <c r="Q25" i="1"/>
  <c r="Q26" i="1"/>
  <c r="Q24" i="1"/>
  <c r="I7" i="1" l="1"/>
  <c r="I8" i="1"/>
  <c r="I9" i="1"/>
  <c r="I10" i="1"/>
  <c r="I11" i="1"/>
  <c r="I12" i="1"/>
  <c r="I6" i="1"/>
  <c r="B2" i="1"/>
  <c r="D8" i="1" l="1"/>
  <c r="D13" i="1"/>
  <c r="D14" i="1"/>
  <c r="J14" i="1" s="1"/>
  <c r="D15" i="1"/>
  <c r="D7" i="1"/>
  <c r="D6" i="1"/>
  <c r="D9" i="1"/>
  <c r="D10" i="1"/>
  <c r="D12" i="1"/>
  <c r="D5" i="1"/>
  <c r="D11" i="1"/>
  <c r="H8" i="1" l="1"/>
  <c r="H12" i="1"/>
  <c r="H5" i="1"/>
  <c r="G7" i="1"/>
  <c r="G11" i="1"/>
  <c r="H11" i="1"/>
  <c r="G6" i="1"/>
  <c r="H9" i="1"/>
  <c r="H13" i="1"/>
  <c r="G13" i="1"/>
  <c r="G8" i="1"/>
  <c r="G12" i="1"/>
  <c r="H15" i="1"/>
  <c r="H7" i="1"/>
  <c r="G10" i="1"/>
  <c r="H10" i="1"/>
  <c r="H14" i="1"/>
  <c r="J13" i="1"/>
  <c r="H6" i="1"/>
  <c r="G14" i="1"/>
  <c r="G9" i="1"/>
  <c r="G5" i="1"/>
  <c r="G15" i="1"/>
  <c r="J11" i="1"/>
  <c r="J12" i="1"/>
  <c r="J7" i="1"/>
  <c r="J10" i="1"/>
  <c r="J9" i="1"/>
  <c r="J6" i="1"/>
  <c r="J8" i="1"/>
</calcChain>
</file>

<file path=xl/comments1.xml><?xml version="1.0" encoding="utf-8"?>
<comments xmlns="http://schemas.openxmlformats.org/spreadsheetml/2006/main">
  <authors>
    <author>Jeremy Chan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Jeremy Chan: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<sst xmlns="http://schemas.openxmlformats.org/spreadsheetml/2006/main" count="23" uniqueCount="22">
  <si>
    <t>Task</t>
  </si>
  <si>
    <t>Modification</t>
  </si>
  <si>
    <t>Test Case 3 Latency</t>
  </si>
  <si>
    <t>Latency Improvement from Reference Design (%)</t>
  </si>
  <si>
    <t>Throughput Improvement from Reference Design (%) (%)</t>
  </si>
  <si>
    <t>Reference</t>
  </si>
  <si>
    <t>2KB-&gt;32KB Cache</t>
  </si>
  <si>
    <t>N/A</t>
  </si>
  <si>
    <t>Test Case 3 Throughput</t>
  </si>
  <si>
    <t>Embedded Multipliers</t>
  </si>
  <si>
    <t>Add Floating Point Add/Mult</t>
  </si>
  <si>
    <t>Change cos() to hardware CORDIC</t>
  </si>
  <si>
    <t>Unroll CORDIC to 8*2 stages</t>
  </si>
  <si>
    <t>Convert all to block diagram hardware</t>
  </si>
  <si>
    <t>Use datab to reduce nested add</t>
  </si>
  <si>
    <t>DMA</t>
  </si>
  <si>
    <t>Min Latency</t>
  </si>
  <si>
    <t>Max Throughput</t>
  </si>
  <si>
    <t>Max Throughput w/ DMA (unverified)</t>
  </si>
  <si>
    <t>Min Latency w/ DMA (unverified)</t>
  </si>
  <si>
    <t>Overclocking to 100MHz</t>
  </si>
  <si>
    <t>Level 3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</si>
</sst>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dobe Garamond Pro"/>
      <family val="1"/>
    </font>
    <font>
      <sz val="10"/>
      <color theme="1"/>
      <name val="Calibri"/>
      <family val="2"/>
      <scheme val="minor"/>
    </font>
    <font>
      <b/>
      <sz val="10"/>
      <color theme="1"/>
      <name val="Adobe Garamond Pro"/>
      <family val="1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0" fontId="3" fillId="0" borderId="6" xfId="0" applyNumberFormat="1" applyFont="1" applyBorder="1" applyAlignment="1">
      <alignment horizontal="right" vertical="center" wrapText="1"/>
    </xf>
    <xf numFmtId="0" fontId="3" fillId="0" borderId="6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Improvement in Test Case 3 Latency and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1">
                  <c:v>Test Case 3 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382038</c:v>
                </c:pt>
                <c:pt idx="1">
                  <c:v>288024</c:v>
                </c:pt>
                <c:pt idx="2">
                  <c:v>136496</c:v>
                </c:pt>
                <c:pt idx="3">
                  <c:v>114332</c:v>
                </c:pt>
                <c:pt idx="4">
                  <c:v>2718</c:v>
                </c:pt>
                <c:pt idx="5">
                  <c:v>1373</c:v>
                </c:pt>
                <c:pt idx="6">
                  <c:v>1024</c:v>
                </c:pt>
                <c:pt idx="7">
                  <c:v>1023</c:v>
                </c:pt>
                <c:pt idx="8">
                  <c:v>515</c:v>
                </c:pt>
                <c:pt idx="9">
                  <c:v>153</c:v>
                </c:pt>
                <c:pt idx="1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Sheet1!$E$3:$E$4</c:f>
              <c:strCache>
                <c:ptCount val="2"/>
                <c:pt idx="1">
                  <c:v>Min 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0219652310924204"/>
                  <c:y val="-5.47656579651799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11421964347503522"/>
                  <c:y val="-2.46445460843309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153</c:v>
                </c:pt>
                <c:pt idx="1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5624"/>
        <c:axId val="353797976"/>
      </c:scatterChart>
      <c:scatterChart>
        <c:scatterStyle val="lineMarker"/>
        <c:varyColors val="0"/>
        <c:ser>
          <c:idx val="1"/>
          <c:order val="1"/>
          <c:tx>
            <c:strRef>
              <c:f>Sheet1!$D$3:$D$4</c:f>
              <c:strCache>
                <c:ptCount val="2"/>
                <c:pt idx="1">
                  <c:v>Test Case 3 Throughput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166.86887168292159</c:v>
                </c:pt>
                <c:pt idx="1">
                  <c:v>221.33659000638835</c:v>
                </c:pt>
                <c:pt idx="2">
                  <c:v>467.04848493728753</c:v>
                </c:pt>
                <c:pt idx="3">
                  <c:v>557.58886401007589</c:v>
                </c:pt>
                <c:pt idx="4">
                  <c:v>23454.838116261959</c:v>
                </c:pt>
                <c:pt idx="5">
                  <c:v>46431.354697742172</c:v>
                </c:pt>
                <c:pt idx="6">
                  <c:v>62256.103515625</c:v>
                </c:pt>
                <c:pt idx="7">
                  <c:v>62316.95992179864</c:v>
                </c:pt>
                <c:pt idx="8">
                  <c:v>123786.89320388349</c:v>
                </c:pt>
                <c:pt idx="9">
                  <c:v>416668.30065359478</c:v>
                </c:pt>
                <c:pt idx="10">
                  <c:v>63750250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Sheet1!$F$3:$F$4</c:f>
              <c:strCache>
                <c:ptCount val="2"/>
                <c:pt idx="1">
                  <c:v>Min Latency w/ DMA (unverified)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8.4161842560552272E-2"/>
                  <c:y val="-6.02422237616978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Sheet1!$G$3:$G$4</c:f>
              <c:strCache>
                <c:ptCount val="2"/>
                <c:pt idx="1">
                  <c:v>Max Throughput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0820808329213863"/>
                  <c:y val="6.57187895582157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12023120365793181"/>
                  <c:y val="-8.214848694776974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Sheet1!$G$5:$G$15</c:f>
              <c:numCache>
                <c:formatCode>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416668.30065359478</c:v>
                </c:pt>
                <c:pt idx="1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Sheet1!$H$3:$H$4</c:f>
              <c:strCache>
                <c:ptCount val="2"/>
                <c:pt idx="1">
                  <c:v>Max Throughput w/ DMA (unverified)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0.20038533942988651"/>
                  <c:y val="2.19062631860719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0.16231212493820796"/>
                  <c:y val="1.36914144912949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Sheet1!$H$5:$H$15</c:f>
              <c:numCache>
                <c:formatCode>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63750250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00720"/>
        <c:axId val="353799152"/>
      </c:scatterChart>
      <c:valAx>
        <c:axId val="353795624"/>
        <c:scaling>
          <c:orientation val="minMax"/>
          <c:max val="8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53797976"/>
        <c:crosses val="autoZero"/>
        <c:crossBetween val="midCat"/>
      </c:valAx>
      <c:valAx>
        <c:axId val="3537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Latency (ticks)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53795624"/>
        <c:crosses val="autoZero"/>
        <c:crossBetween val="midCat"/>
      </c:valAx>
      <c:valAx>
        <c:axId val="35379915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Throughput (Bps) (log10)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53800720"/>
        <c:crosses val="max"/>
        <c:crossBetween val="midCat"/>
      </c:valAx>
      <c:valAx>
        <c:axId val="35380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Improvement in Test Case 3 Latency and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Sheet1!$C$3:$C$4</c:f>
              <c:strCache>
                <c:ptCount val="2"/>
                <c:pt idx="1">
                  <c:v>Test Case 3 Latency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1373</c:v>
                </c:pt>
                <c:pt idx="1">
                  <c:v>1024</c:v>
                </c:pt>
                <c:pt idx="2">
                  <c:v>1023</c:v>
                </c:pt>
                <c:pt idx="3">
                  <c:v>515</c:v>
                </c:pt>
                <c:pt idx="4">
                  <c:v>153</c:v>
                </c:pt>
                <c:pt idx="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Sheet1!$E$3:$E$4</c:f>
              <c:strCache>
                <c:ptCount val="2"/>
                <c:pt idx="1">
                  <c:v>Min 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0219652310924204"/>
                  <c:y val="-5.47656579651799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1421964347503522"/>
                  <c:y val="-2.46445460843309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153</c:v>
                </c:pt>
                <c:pt idx="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6800"/>
        <c:axId val="353797584"/>
      </c:scatterChart>
      <c:scatterChart>
        <c:scatterStyle val="lineMarker"/>
        <c:varyColors val="0"/>
        <c:ser>
          <c:idx val="1"/>
          <c:order val="1"/>
          <c:tx>
            <c:strRef>
              <c:f>Sheet1!$D$3:$D$4</c:f>
              <c:strCache>
                <c:ptCount val="2"/>
                <c:pt idx="1">
                  <c:v>Test Case 3 Throughput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46431.354697742172</c:v>
                </c:pt>
                <c:pt idx="1">
                  <c:v>62256.103515625</c:v>
                </c:pt>
                <c:pt idx="2">
                  <c:v>62316.95992179864</c:v>
                </c:pt>
                <c:pt idx="3">
                  <c:v>123786.89320388349</c:v>
                </c:pt>
                <c:pt idx="4">
                  <c:v>416668.30065359478</c:v>
                </c:pt>
                <c:pt idx="5">
                  <c:v>63750250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Sheet1!$F$3:$F$4</c:f>
              <c:strCache>
                <c:ptCount val="2"/>
                <c:pt idx="1">
                  <c:v>Min Latency w/ DMA (unverified)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8.4161842560552272E-2"/>
                  <c:y val="-6.02422237616978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Sheet1!$G$3:$G$4</c:f>
              <c:strCache>
                <c:ptCount val="2"/>
                <c:pt idx="1">
                  <c:v>Max Throughput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0820808329213863"/>
                  <c:y val="6.57187895582157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2023120365793181"/>
                  <c:y val="-8.214848694776974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Sheet1!$G$10:$G$15</c:f>
              <c:numCache>
                <c:formatCode>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416668.30065359478</c:v>
                </c:pt>
                <c:pt idx="5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Sheet1!$H$3:$H$4</c:f>
              <c:strCache>
                <c:ptCount val="2"/>
                <c:pt idx="1">
                  <c:v>Max Throughput w/ DMA (unverified)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20038533942988651"/>
                  <c:y val="2.19062631860719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6231212493820796"/>
                  <c:y val="1.36914144912949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8.3000000000000007</c:v>
                </c:pt>
                <c:pt idx="4">
                  <c:v>8.4</c:v>
                </c:pt>
                <c:pt idx="5">
                  <c:v>8.5</c:v>
                </c:pt>
              </c:numCache>
            </c:numRef>
          </c:xVal>
          <c:yVal>
            <c:numRef>
              <c:f>Sheet1!$H$10:$H$15</c:f>
              <c:numCache>
                <c:formatCode>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63750250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8368"/>
        <c:axId val="353799936"/>
      </c:scatterChart>
      <c:valAx>
        <c:axId val="353796800"/>
        <c:scaling>
          <c:orientation val="minMax"/>
          <c:max val="8.5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53797584"/>
        <c:crosses val="autoZero"/>
        <c:crossBetween val="midCat"/>
        <c:majorUnit val="0.1"/>
      </c:valAx>
      <c:valAx>
        <c:axId val="3537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Latency (ticks)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53796800"/>
        <c:crosses val="autoZero"/>
        <c:crossBetween val="midCat"/>
      </c:valAx>
      <c:valAx>
        <c:axId val="353799936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Throughput (Bps) (log10)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353798368"/>
        <c:crosses val="max"/>
        <c:crossBetween val="midCat"/>
      </c:valAx>
      <c:valAx>
        <c:axId val="3537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366344</xdr:colOff>
      <xdr:row>16</xdr:row>
      <xdr:rowOff>14654</xdr:rowOff>
    </xdr:from>
    <xdr:to>
      <xdr:col>4</xdr:col>
      <xdr:colOff>1523998</xdr:colOff>
      <xdr:row>40</xdr:row>
      <xdr:rowOff>51289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366346</xdr:colOff>
      <xdr:row>15</xdr:row>
      <xdr:rowOff>168520</xdr:rowOff>
    </xdr:from>
    <xdr:to>
      <xdr:col>9</xdr:col>
      <xdr:colOff>168519</xdr:colOff>
      <xdr:row>40</xdr:row>
      <xdr:rowOff>14655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"/>
  <sheetViews>
    <sheetView tabSelected="1" zoomScale="130" zoomScaleNormal="130" workbookViewId="0">
      <selection activeCell="A30" sqref="A30"/>
    </sheetView>
  </sheetViews>
  <sheetFormatPr defaultRowHeight="15" x14ac:dyDescent="0.25"/>
  <cols>
    <col min="1" max="1" width="10.140625" style="3" bestFit="1" customWidth="1"/>
    <col min="2" max="2" width="35.7109375" style="3" customWidth="1"/>
    <col min="3" max="4" width="21" style="3" customWidth="1"/>
    <col min="5" max="7" width="27.5703125" style="3" customWidth="1"/>
    <col min="8" max="8" width="25.42578125" style="3" customWidth="1"/>
    <col min="9" max="9" width="17.42578125" style="3" bestFit="1" customWidth="1"/>
    <col min="10" max="10" width="20.28515625" style="3" bestFit="1" customWidth="1"/>
    <col min="11" max="15" width="9.140625" style="3"/>
    <col min="16" max="16" width="11.42578125" style="3" bestFit="1" customWidth="1"/>
    <col min="17" max="16384" width="9.140625" style="3"/>
  </cols>
  <sheetData>
    <row r="2" spans="1:10" x14ac:dyDescent="0.25">
      <c r="A2" s="3">
        <v>255001</v>
      </c>
      <c r="B2" s="3">
        <f>size/4</f>
        <v>63750.25</v>
      </c>
    </row>
    <row r="3" spans="1:10" ht="15.75" thickBot="1" x14ac:dyDescent="0.3">
      <c r="A3" s="2"/>
    </row>
    <row r="4" spans="1:10" ht="49.5" customHeight="1" x14ac:dyDescent="0.25">
      <c r="A4" s="4" t="s">
        <v>0</v>
      </c>
      <c r="B4" s="5" t="s">
        <v>1</v>
      </c>
      <c r="C4" s="5" t="s">
        <v>2</v>
      </c>
      <c r="D4" s="5" t="s">
        <v>8</v>
      </c>
      <c r="E4" s="5" t="s">
        <v>16</v>
      </c>
      <c r="F4" s="5" t="s">
        <v>19</v>
      </c>
      <c r="G4" s="5" t="s">
        <v>17</v>
      </c>
      <c r="H4" s="5" t="s">
        <v>18</v>
      </c>
      <c r="I4" s="5" t="s">
        <v>3</v>
      </c>
      <c r="J4" s="5" t="s">
        <v>4</v>
      </c>
    </row>
    <row r="5" spans="1:10" x14ac:dyDescent="0.25">
      <c r="A5" s="6">
        <v>4</v>
      </c>
      <c r="B5" s="6" t="s">
        <v>5</v>
      </c>
      <c r="C5" s="9">
        <v>382038</v>
      </c>
      <c r="D5" s="9">
        <f t="shared" ref="D5:D15" si="0">$B$2/(C5/1000)</f>
        <v>166.86887168292159</v>
      </c>
      <c r="E5" s="16" t="e">
        <f>IF(C5=MIN($C$5:$C$14),C5,NA())</f>
        <v>#N/A</v>
      </c>
      <c r="F5" s="16" t="e">
        <f t="shared" ref="F5:F12" si="1">IF(C5=MIN($C$5:$C$15),C5,NA())</f>
        <v>#N/A</v>
      </c>
      <c r="G5" s="17" t="e">
        <f>IF($D5=MAX($D$5:$D$14),$D5,NA())</f>
        <v>#N/A</v>
      </c>
      <c r="H5" s="17" t="e">
        <f>IF($D5=MAX($D$5:$D$15),$D5,NA())</f>
        <v>#N/A</v>
      </c>
      <c r="I5" s="18" t="s">
        <v>7</v>
      </c>
      <c r="J5" s="18" t="s">
        <v>7</v>
      </c>
    </row>
    <row r="6" spans="1:10" x14ac:dyDescent="0.25">
      <c r="A6" s="6">
        <v>4.0999999999999996</v>
      </c>
      <c r="B6" s="6" t="s">
        <v>6</v>
      </c>
      <c r="C6" s="7">
        <v>288024</v>
      </c>
      <c r="D6" s="9">
        <f t="shared" si="0"/>
        <v>221.33659000638835</v>
      </c>
      <c r="E6" s="16" t="e">
        <f t="shared" ref="E6:E14" si="2">IF(C6=MIN($C$5:$C$14),C6,NA())</f>
        <v>#N/A</v>
      </c>
      <c r="F6" s="16" t="e">
        <f t="shared" si="1"/>
        <v>#N/A</v>
      </c>
      <c r="G6" s="17" t="e">
        <f t="shared" ref="G6:G14" si="3">IF($D6=MAX($D$5:$D$14),$D6,NA())</f>
        <v>#N/A</v>
      </c>
      <c r="H6" s="17" t="e">
        <f t="shared" ref="H6:H15" si="4">IF($D6=MAX($D$5:$D$15),$D6,NA())</f>
        <v>#N/A</v>
      </c>
      <c r="I6" s="18">
        <f t="shared" ref="I6:I15" si="5">ABS((ref-C6)/ref)</f>
        <v>0.24608546793774441</v>
      </c>
      <c r="J6" s="18">
        <f t="shared" ref="J6:J15" si="6">ABS((reft-D6)/reft)</f>
        <v>0.32641029914173814</v>
      </c>
    </row>
    <row r="7" spans="1:10" x14ac:dyDescent="0.25">
      <c r="A7" s="6">
        <v>5</v>
      </c>
      <c r="B7" s="6" t="s">
        <v>9</v>
      </c>
      <c r="C7" s="7">
        <v>136496</v>
      </c>
      <c r="D7" s="9">
        <f t="shared" si="0"/>
        <v>467.04848493728753</v>
      </c>
      <c r="E7" s="16" t="e">
        <f t="shared" si="2"/>
        <v>#N/A</v>
      </c>
      <c r="F7" s="16" t="e">
        <f t="shared" si="1"/>
        <v>#N/A</v>
      </c>
      <c r="G7" s="17" t="e">
        <f t="shared" si="3"/>
        <v>#N/A</v>
      </c>
      <c r="H7" s="17" t="e">
        <f t="shared" si="4"/>
        <v>#N/A</v>
      </c>
      <c r="I7" s="18">
        <f t="shared" si="5"/>
        <v>0.64271616959569466</v>
      </c>
      <c r="J7" s="18">
        <f t="shared" si="6"/>
        <v>1.7988952057203138</v>
      </c>
    </row>
    <row r="8" spans="1:10" x14ac:dyDescent="0.25">
      <c r="A8" s="10">
        <v>6</v>
      </c>
      <c r="B8" s="10" t="s">
        <v>10</v>
      </c>
      <c r="C8" s="3">
        <v>114332</v>
      </c>
      <c r="D8" s="9">
        <f t="shared" si="0"/>
        <v>557.58886401007589</v>
      </c>
      <c r="E8" s="16" t="e">
        <f t="shared" si="2"/>
        <v>#N/A</v>
      </c>
      <c r="F8" s="16" t="e">
        <f t="shared" si="1"/>
        <v>#N/A</v>
      </c>
      <c r="G8" s="17" t="e">
        <f t="shared" si="3"/>
        <v>#N/A</v>
      </c>
      <c r="H8" s="17" t="e">
        <f t="shared" si="4"/>
        <v>#N/A</v>
      </c>
      <c r="I8" s="18">
        <f t="shared" si="5"/>
        <v>0.70073134086138034</v>
      </c>
      <c r="J8" s="18">
        <f t="shared" si="6"/>
        <v>2.3414792009236258</v>
      </c>
    </row>
    <row r="9" spans="1:10" x14ac:dyDescent="0.25">
      <c r="A9" s="10">
        <v>7</v>
      </c>
      <c r="B9" s="10" t="s">
        <v>11</v>
      </c>
      <c r="C9" s="3">
        <v>2718</v>
      </c>
      <c r="D9" s="9">
        <f t="shared" si="0"/>
        <v>23454.838116261959</v>
      </c>
      <c r="E9" s="16" t="e">
        <f t="shared" si="2"/>
        <v>#N/A</v>
      </c>
      <c r="F9" s="16" t="e">
        <f t="shared" si="1"/>
        <v>#N/A</v>
      </c>
      <c r="G9" s="17" t="e">
        <f t="shared" si="3"/>
        <v>#N/A</v>
      </c>
      <c r="H9" s="17" t="e">
        <f t="shared" si="4"/>
        <v>#N/A</v>
      </c>
      <c r="I9" s="18">
        <f t="shared" si="5"/>
        <v>0.99288552447662271</v>
      </c>
      <c r="J9" s="18">
        <f t="shared" si="6"/>
        <v>139.55849889624727</v>
      </c>
    </row>
    <row r="10" spans="1:10" x14ac:dyDescent="0.25">
      <c r="A10" s="10">
        <v>8</v>
      </c>
      <c r="B10" s="10" t="s">
        <v>12</v>
      </c>
      <c r="C10" s="19">
        <v>1373</v>
      </c>
      <c r="D10" s="9">
        <f t="shared" si="0"/>
        <v>46431.354697742172</v>
      </c>
      <c r="E10" s="16" t="e">
        <f t="shared" si="2"/>
        <v>#N/A</v>
      </c>
      <c r="F10" s="16" t="e">
        <f t="shared" si="1"/>
        <v>#N/A</v>
      </c>
      <c r="G10" s="17" t="e">
        <f t="shared" si="3"/>
        <v>#N/A</v>
      </c>
      <c r="H10" s="17" t="e">
        <f t="shared" si="4"/>
        <v>#N/A</v>
      </c>
      <c r="I10" s="18">
        <f t="shared" si="5"/>
        <v>0.99640611666902246</v>
      </c>
      <c r="J10" s="18">
        <f t="shared" si="6"/>
        <v>277.25054624908961</v>
      </c>
    </row>
    <row r="11" spans="1:10" x14ac:dyDescent="0.25">
      <c r="A11" s="10">
        <v>8.1</v>
      </c>
      <c r="B11" s="10" t="s">
        <v>13</v>
      </c>
      <c r="C11" s="3">
        <v>1024</v>
      </c>
      <c r="D11" s="9">
        <f t="shared" si="0"/>
        <v>62256.103515625</v>
      </c>
      <c r="E11" s="16" t="e">
        <f t="shared" si="2"/>
        <v>#N/A</v>
      </c>
      <c r="F11" s="16" t="e">
        <f t="shared" si="1"/>
        <v>#N/A</v>
      </c>
      <c r="G11" s="17" t="e">
        <f t="shared" si="3"/>
        <v>#N/A</v>
      </c>
      <c r="H11" s="17" t="e">
        <f t="shared" si="4"/>
        <v>#N/A</v>
      </c>
      <c r="I11" s="18">
        <f t="shared" si="5"/>
        <v>0.99731963836058191</v>
      </c>
      <c r="J11" s="18">
        <f t="shared" si="6"/>
        <v>372.083984375</v>
      </c>
    </row>
    <row r="12" spans="1:10" x14ac:dyDescent="0.25">
      <c r="A12" s="10">
        <v>8.1999999999999993</v>
      </c>
      <c r="B12" s="10" t="s">
        <v>14</v>
      </c>
      <c r="C12" s="3">
        <v>1023</v>
      </c>
      <c r="D12" s="9">
        <f t="shared" si="0"/>
        <v>62316.95992179864</v>
      </c>
      <c r="E12" s="16" t="e">
        <f t="shared" si="2"/>
        <v>#N/A</v>
      </c>
      <c r="F12" s="16" t="e">
        <f t="shared" si="1"/>
        <v>#N/A</v>
      </c>
      <c r="G12" s="17" t="e">
        <f t="shared" si="3"/>
        <v>#N/A</v>
      </c>
      <c r="H12" s="17" t="e">
        <f t="shared" si="4"/>
        <v>#N/A</v>
      </c>
      <c r="I12" s="18">
        <f t="shared" si="5"/>
        <v>0.99732225590124546</v>
      </c>
      <c r="J12" s="18">
        <f t="shared" si="6"/>
        <v>372.44868035190621</v>
      </c>
    </row>
    <row r="13" spans="1:10" x14ac:dyDescent="0.25">
      <c r="A13" s="10">
        <v>8.3000000000000007</v>
      </c>
      <c r="B13" s="10" t="s">
        <v>20</v>
      </c>
      <c r="C13" s="3">
        <v>515</v>
      </c>
      <c r="D13" s="9">
        <f t="shared" si="0"/>
        <v>123786.89320388349</v>
      </c>
      <c r="E13" s="16" t="e">
        <f>IF(C13=MIN($C$5:$C$14),C13,NA())</f>
        <v>#N/A</v>
      </c>
      <c r="F13" s="16" t="e">
        <f t="shared" ref="F13:F14" si="7">IF(C13=MIN($C$5:$C$15),C13,NA())</f>
        <v>#N/A</v>
      </c>
      <c r="G13" s="17" t="e">
        <f>IF($D13=MAX($D$5:$D$14),$D13,NA())</f>
        <v>#N/A</v>
      </c>
      <c r="H13" s="17" t="e">
        <f t="shared" si="4"/>
        <v>#N/A</v>
      </c>
      <c r="I13" s="18">
        <f t="shared" si="5"/>
        <v>0.99865196655830046</v>
      </c>
      <c r="J13" s="18">
        <f t="shared" si="6"/>
        <v>740.82135922330099</v>
      </c>
    </row>
    <row r="14" spans="1:10" x14ac:dyDescent="0.25">
      <c r="A14" s="10">
        <v>8.4</v>
      </c>
      <c r="B14" s="10" t="s">
        <v>21</v>
      </c>
      <c r="C14" s="3">
        <v>153</v>
      </c>
      <c r="D14" s="9">
        <f t="shared" si="0"/>
        <v>416668.30065359478</v>
      </c>
      <c r="E14" s="16">
        <f t="shared" si="2"/>
        <v>153</v>
      </c>
      <c r="F14" s="16" t="e">
        <f t="shared" si="7"/>
        <v>#N/A</v>
      </c>
      <c r="G14" s="17">
        <f t="shared" si="3"/>
        <v>416668.30065359478</v>
      </c>
      <c r="H14" s="17" t="e">
        <f t="shared" si="4"/>
        <v>#N/A</v>
      </c>
      <c r="I14" s="18">
        <f t="shared" si="5"/>
        <v>0.99959951627848542</v>
      </c>
      <c r="J14" s="18">
        <f t="shared" si="6"/>
        <v>2495.9803921568628</v>
      </c>
    </row>
    <row r="15" spans="1:10" x14ac:dyDescent="0.25">
      <c r="A15" s="10">
        <v>8.5</v>
      </c>
      <c r="B15" s="10" t="s">
        <v>15</v>
      </c>
      <c r="C15" s="3">
        <v>1</v>
      </c>
      <c r="D15" s="9">
        <f t="shared" si="0"/>
        <v>63750250</v>
      </c>
      <c r="E15" s="16" t="e">
        <f>IF(C15=MIN($C$5:$C$12),C15,NA())</f>
        <v>#N/A</v>
      </c>
      <c r="F15" s="16">
        <f>IF(C15=MIN($C$5:$C$15),C15,NA())</f>
        <v>1</v>
      </c>
      <c r="G15" s="17" t="e">
        <f>IF($D13=MAX($D$5:$D$12),$D13,NA())</f>
        <v>#N/A</v>
      </c>
      <c r="H15" s="17">
        <f t="shared" si="4"/>
        <v>63750250</v>
      </c>
      <c r="I15" s="18">
        <f t="shared" si="5"/>
        <v>0.99999738245933656</v>
      </c>
      <c r="J15" s="18">
        <f t="shared" si="6"/>
        <v>382037</v>
      </c>
    </row>
    <row r="16" spans="1:10" x14ac:dyDescent="0.25">
      <c r="D16" s="9"/>
      <c r="E16" s="8"/>
      <c r="F16" s="8"/>
      <c r="G16" s="8"/>
      <c r="H16" s="8"/>
    </row>
    <row r="17" spans="4:17" x14ac:dyDescent="0.25">
      <c r="D17" s="9"/>
      <c r="E17" s="8"/>
      <c r="F17" s="8"/>
      <c r="G17" s="8"/>
      <c r="H17" s="8"/>
    </row>
    <row r="18" spans="4:17" x14ac:dyDescent="0.25">
      <c r="D18" s="9"/>
      <c r="E18" s="8"/>
      <c r="F18" s="8"/>
      <c r="G18" s="8"/>
      <c r="H18" s="8"/>
    </row>
    <row r="19" spans="4:17" x14ac:dyDescent="0.25">
      <c r="D19" s="9"/>
      <c r="E19" s="8"/>
      <c r="F19" s="8"/>
      <c r="G19" s="8"/>
      <c r="H19" s="8"/>
    </row>
    <row r="20" spans="4:17" x14ac:dyDescent="0.25">
      <c r="D20" s="9"/>
      <c r="E20" s="8"/>
      <c r="F20" s="8"/>
      <c r="G20" s="8"/>
      <c r="H20" s="8"/>
    </row>
    <row r="21" spans="4:17" x14ac:dyDescent="0.25">
      <c r="D21" s="9"/>
      <c r="E21" s="8"/>
      <c r="F21" s="8"/>
      <c r="G21" s="8"/>
      <c r="H21" s="8"/>
    </row>
    <row r="22" spans="4:17" x14ac:dyDescent="0.25">
      <c r="D22" s="9"/>
      <c r="E22" s="8"/>
      <c r="F22" s="8"/>
      <c r="G22" s="8"/>
      <c r="H22" s="8"/>
    </row>
    <row r="23" spans="4:17" ht="15.75" thickBot="1" x14ac:dyDescent="0.3">
      <c r="D23" s="9"/>
      <c r="E23" s="8"/>
      <c r="F23" s="8"/>
      <c r="G23" s="8"/>
      <c r="H23" s="8"/>
    </row>
    <row r="24" spans="4:17" ht="15.75" thickBot="1" x14ac:dyDescent="0.3">
      <c r="D24" s="9"/>
      <c r="E24" s="8"/>
      <c r="F24" s="8"/>
      <c r="G24" s="8"/>
      <c r="H24" s="8"/>
      <c r="M24" s="11">
        <v>57879.873</v>
      </c>
      <c r="N24" s="12">
        <v>57879.867187999997</v>
      </c>
      <c r="O24" s="12">
        <v>57882.625</v>
      </c>
      <c r="P24" s="15">
        <f>ABS((M24-O24))</f>
        <v>2.7520000000004075</v>
      </c>
      <c r="Q24" s="14">
        <f>ABS((M24-O24)/M24)</f>
        <v>4.7546752564581604E-5</v>
      </c>
    </row>
    <row r="25" spans="4:17" ht="15.75" thickBot="1" x14ac:dyDescent="0.3">
      <c r="D25" s="9"/>
      <c r="E25" s="8"/>
      <c r="F25" s="8"/>
      <c r="G25" s="8"/>
      <c r="H25" s="8"/>
      <c r="M25" s="13">
        <v>-126818.14</v>
      </c>
      <c r="N25" s="1">
        <v>-76973.640625</v>
      </c>
      <c r="O25" s="1">
        <v>-76748.032149999999</v>
      </c>
      <c r="P25" s="15">
        <f t="shared" ref="P25:P26" si="8">ABS((M25-O25))</f>
        <v>50070.10785</v>
      </c>
      <c r="Q25" s="14">
        <f>ABS((M25-O25)/M25)</f>
        <v>0.3948181849221255</v>
      </c>
    </row>
    <row r="26" spans="4:17" ht="15.75" thickBot="1" x14ac:dyDescent="0.3">
      <c r="D26" s="9"/>
      <c r="E26" s="8"/>
      <c r="F26" s="8"/>
      <c r="G26" s="8"/>
      <c r="H26" s="8"/>
      <c r="M26" s="13">
        <v>-12774366.300000001</v>
      </c>
      <c r="N26" s="1">
        <v>37022500</v>
      </c>
      <c r="O26" s="1">
        <v>37045692</v>
      </c>
      <c r="P26" s="15">
        <f t="shared" si="8"/>
        <v>49820058.299999997</v>
      </c>
      <c r="Q26" s="14">
        <f>ABS((M26-O26)/M26)</f>
        <v>3.900002327317011</v>
      </c>
    </row>
    <row r="27" spans="4:17" x14ac:dyDescent="0.25">
      <c r="D27" s="9"/>
      <c r="E27" s="8"/>
      <c r="F27" s="8"/>
      <c r="G27" s="8"/>
      <c r="H27" s="8"/>
    </row>
    <row r="28" spans="4:17" x14ac:dyDescent="0.25">
      <c r="D28" s="9"/>
      <c r="E28" s="8"/>
      <c r="F28" s="8"/>
      <c r="G28" s="8"/>
      <c r="H28" s="8"/>
    </row>
    <row r="29" spans="4:17" x14ac:dyDescent="0.25">
      <c r="D29" s="9"/>
      <c r="E29" s="8"/>
      <c r="F29" s="8"/>
      <c r="G29" s="8"/>
      <c r="H29" s="8"/>
    </row>
    <row r="30" spans="4:17" x14ac:dyDescent="0.25">
      <c r="D30" s="9"/>
      <c r="E30" s="8"/>
      <c r="F30" s="8"/>
      <c r="G30" s="8"/>
      <c r="H30" s="8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Sheet1!_GoBack</vt:lpstr>
      <vt:lpstr>Sheet1!OLE_LINK57</vt:lpstr>
      <vt:lpstr>ref</vt:lpstr>
      <vt:lpstr>reft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2016-03-14T20:53:04Z</dcterms:created>
  <dcterms:modified xsi:type="dcterms:W3CDTF">2016-03-18T15:50:38Z</dcterms:modified>
</cp:coreProperties>
</file>