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Akhila\College\Junior Year\Business Analytics\Mini Project 3\"/>
    </mc:Choice>
  </mc:AlternateContent>
  <xr:revisionPtr revIDLastSave="0" documentId="13_ncr:1_{731B4167-184D-4665-8054-B833C59B79E7}" xr6:coauthVersionLast="45" xr6:coauthVersionMax="45" xr10:uidLastSave="{00000000-0000-0000-0000-000000000000}"/>
  <bookViews>
    <workbookView xWindow="-110" yWindow="-110" windowWidth="19420" windowHeight="10420" firstSheet="4" activeTab="5" xr2:uid="{00000000-000D-0000-FFFF-FFFF00000000}"/>
  </bookViews>
  <sheets>
    <sheet name="Original Data" sheetId="1" r:id="rId1"/>
    <sheet name="Cleaned Up Democrat Data" sheetId="3" r:id="rId2"/>
    <sheet name="Cleaned Up Republican Data" sheetId="4" r:id="rId3"/>
    <sheet name="Consolidated Data BEFORE SOLVER" sheetId="6" r:id="rId4"/>
    <sheet name="Consolidated Data AFTER SOLVER" sheetId="5" r:id="rId5"/>
    <sheet name="Analysis &amp; Interpretation" sheetId="8" r:id="rId6"/>
  </sheets>
  <definedNames>
    <definedName name="cluster">'Consolidated Data AFTER SOLVER'!$A$10:$J$35</definedName>
    <definedName name="solver_adj" localSheetId="4" hidden="1">'Consolidated Data AFTER SOLVER'!$H$3:$H$5</definedName>
    <definedName name="solver_cvg" localSheetId="4" hidden="1">0.0001</definedName>
    <definedName name="solver_drv" localSheetId="4" hidden="1">2</definedName>
    <definedName name="solver_eng" localSheetId="4" hidden="1">3</definedName>
    <definedName name="solver_eng" localSheetId="3" hidden="1">1</definedName>
    <definedName name="solver_est" localSheetId="4" hidden="1">1</definedName>
    <definedName name="solver_itr" localSheetId="4" hidden="1">2147483647</definedName>
    <definedName name="solver_lhs1" localSheetId="4" hidden="1">'Consolidated Data AFTER SOLVER'!$H$3:$H$5</definedName>
    <definedName name="solver_lhs2" localSheetId="4" hidden="1">'Consolidated Data AFTER SOLVER'!$H$3:$H$5</definedName>
    <definedName name="solver_lhs3" localSheetId="4" hidden="1">'Consolidated Data AFTER SOLVER'!$H$3:$H$5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um" localSheetId="4" hidden="1">3</definedName>
    <definedName name="solver_num" localSheetId="3" hidden="1">0</definedName>
    <definedName name="solver_nwt" localSheetId="4" hidden="1">1</definedName>
    <definedName name="solver_opt" localSheetId="4" hidden="1">'Consolidated Data AFTER SOLVER'!$N$8</definedName>
    <definedName name="solver_opt" localSheetId="3" hidden="1">'Consolidated Data BEFORE SOLVER'!$M$4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4</definedName>
    <definedName name="solver_rel3" localSheetId="4" hidden="1">3</definedName>
    <definedName name="solver_rhs1" localSheetId="4" hidden="1">'Consolidated Data AFTER SOLVER'!$A$34</definedName>
    <definedName name="solver_rhs2" localSheetId="4" hidden="1">integer</definedName>
    <definedName name="solver_rhs3" localSheetId="4" hidden="1">'Consolidated Data AFTER SOLVER'!$A$11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E12" i="6"/>
  <c r="D12" i="5"/>
  <c r="D7" i="5"/>
  <c r="D8" i="5"/>
  <c r="H32" i="5"/>
  <c r="H22" i="5"/>
  <c r="H11" i="5"/>
  <c r="F35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7" i="6"/>
  <c r="F8" i="6"/>
  <c r="J35" i="6"/>
  <c r="E35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7" i="6"/>
  <c r="E8" i="6"/>
  <c r="I35" i="6"/>
  <c r="D35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7" i="6"/>
  <c r="D8" i="6"/>
  <c r="H35" i="6"/>
  <c r="C35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7" i="6"/>
  <c r="C8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K5" i="5"/>
  <c r="L5" i="5"/>
  <c r="M5" i="5"/>
  <c r="J5" i="5"/>
  <c r="K4" i="5"/>
  <c r="L4" i="5"/>
  <c r="M4" i="5"/>
  <c r="J4" i="5"/>
  <c r="K3" i="5"/>
  <c r="L3" i="5"/>
  <c r="M3" i="5"/>
  <c r="J3" i="5"/>
  <c r="I4" i="5"/>
  <c r="I5" i="5"/>
  <c r="I3" i="5"/>
  <c r="F12" i="5"/>
  <c r="F11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7" i="5"/>
  <c r="F8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11" i="5"/>
  <c r="E12" i="5"/>
  <c r="E11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7" i="5"/>
  <c r="E8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11" i="5"/>
  <c r="D1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H12" i="5"/>
  <c r="H13" i="5"/>
  <c r="H14" i="5"/>
  <c r="H15" i="5"/>
  <c r="H16" i="5"/>
  <c r="H17" i="5"/>
  <c r="H18" i="5"/>
  <c r="H19" i="5"/>
  <c r="H20" i="5"/>
  <c r="H21" i="5"/>
  <c r="H23" i="5"/>
  <c r="H24" i="5"/>
  <c r="H25" i="5"/>
  <c r="H26" i="5"/>
  <c r="H27" i="5"/>
  <c r="H28" i="5"/>
  <c r="H29" i="5"/>
  <c r="H30" i="5"/>
  <c r="H31" i="5"/>
  <c r="H33" i="5"/>
  <c r="H34" i="5"/>
  <c r="H35" i="5"/>
  <c r="C12" i="5"/>
  <c r="C11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7" i="5"/>
  <c r="C8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11" i="5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7" i="4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7" i="3"/>
  <c r="M11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4" i="5"/>
  <c r="M13" i="5"/>
  <c r="M12" i="5"/>
  <c r="M15" i="5"/>
  <c r="K15" i="5"/>
  <c r="L15" i="5"/>
  <c r="N15" i="5"/>
  <c r="O15" i="5"/>
  <c r="K12" i="5"/>
  <c r="L12" i="5"/>
  <c r="N12" i="5"/>
  <c r="O12" i="5"/>
  <c r="K13" i="5"/>
  <c r="L13" i="5"/>
  <c r="N13" i="5"/>
  <c r="O13" i="5"/>
  <c r="K14" i="5"/>
  <c r="L14" i="5"/>
  <c r="N14" i="5"/>
  <c r="O14" i="5"/>
  <c r="K16" i="5"/>
  <c r="L16" i="5"/>
  <c r="N16" i="5"/>
  <c r="O16" i="5"/>
  <c r="K17" i="5"/>
  <c r="L17" i="5"/>
  <c r="N17" i="5"/>
  <c r="O17" i="5"/>
  <c r="K18" i="5"/>
  <c r="L18" i="5"/>
  <c r="N18" i="5"/>
  <c r="O18" i="5"/>
  <c r="K19" i="5"/>
  <c r="L19" i="5"/>
  <c r="N19" i="5"/>
  <c r="O19" i="5"/>
  <c r="K20" i="5"/>
  <c r="L20" i="5"/>
  <c r="N20" i="5"/>
  <c r="O20" i="5"/>
  <c r="K21" i="5"/>
  <c r="L21" i="5"/>
  <c r="N21" i="5"/>
  <c r="O21" i="5"/>
  <c r="K22" i="5"/>
  <c r="L22" i="5"/>
  <c r="N22" i="5"/>
  <c r="O22" i="5"/>
  <c r="K23" i="5"/>
  <c r="L23" i="5"/>
  <c r="N23" i="5"/>
  <c r="O23" i="5"/>
  <c r="K24" i="5"/>
  <c r="L24" i="5"/>
  <c r="N24" i="5"/>
  <c r="O24" i="5"/>
  <c r="K25" i="5"/>
  <c r="L25" i="5"/>
  <c r="N25" i="5"/>
  <c r="O25" i="5"/>
  <c r="K26" i="5"/>
  <c r="L26" i="5"/>
  <c r="N26" i="5"/>
  <c r="O26" i="5"/>
  <c r="K27" i="5"/>
  <c r="L27" i="5"/>
  <c r="N27" i="5"/>
  <c r="O27" i="5"/>
  <c r="K28" i="5"/>
  <c r="L28" i="5"/>
  <c r="N28" i="5"/>
  <c r="O28" i="5"/>
  <c r="K29" i="5"/>
  <c r="L29" i="5"/>
  <c r="N29" i="5"/>
  <c r="O29" i="5"/>
  <c r="K30" i="5"/>
  <c r="L30" i="5"/>
  <c r="N30" i="5"/>
  <c r="O30" i="5"/>
  <c r="K31" i="5"/>
  <c r="L31" i="5"/>
  <c r="N31" i="5"/>
  <c r="O31" i="5"/>
  <c r="K32" i="5"/>
  <c r="L32" i="5"/>
  <c r="N32" i="5"/>
  <c r="O32" i="5"/>
  <c r="K33" i="5"/>
  <c r="L33" i="5"/>
  <c r="N33" i="5"/>
  <c r="O33" i="5"/>
  <c r="K34" i="5"/>
  <c r="L34" i="5"/>
  <c r="N34" i="5"/>
  <c r="O34" i="5"/>
  <c r="K35" i="5"/>
  <c r="L35" i="5"/>
  <c r="N35" i="5"/>
  <c r="O35" i="5"/>
  <c r="K11" i="5"/>
  <c r="L11" i="5"/>
  <c r="N11" i="5"/>
  <c r="O11" i="5"/>
  <c r="N8" i="5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N8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</calcChain>
</file>

<file path=xl/sharedStrings.xml><?xml version="1.0" encoding="utf-8"?>
<sst xmlns="http://schemas.openxmlformats.org/spreadsheetml/2006/main" count="454" uniqueCount="107">
  <si>
    <r>
      <rPr>
        <b/>
        <sz val="14"/>
        <color rgb="FF000000"/>
        <rFont val="Arial"/>
        <family val="2"/>
      </rPr>
      <t>Official Turnout (By Party and County)</t>
    </r>
  </si>
  <si>
    <t>Election: 2016 Presidential General Election</t>
  </si>
  <si>
    <t>Election Date: November 08, 2016</t>
  </si>
  <si>
    <t>Statewide</t>
  </si>
  <si>
    <t>LBE</t>
  </si>
  <si>
    <t>POLLS</t>
  </si>
  <si>
    <t>EV</t>
  </si>
  <si>
    <t>ABS</t>
  </si>
  <si>
    <t>PROV</t>
  </si>
  <si>
    <t>ELIGIBLE VOTERS</t>
  </si>
  <si>
    <t>TURNOUT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</si>
  <si>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</si>
  <si>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</si>
  <si>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</si>
  <si>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</si>
  <si>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</si>
  <si>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</si>
  <si>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</si>
  <si>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</si>
  <si>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</si>
  <si>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</si>
  <si>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</si>
  <si>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</si>
  <si>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</si>
  <si>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</si>
  <si>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</si>
  <si>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</si>
  <si>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</si>
  <si>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</si>
  <si>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</si>
  <si>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</si>
  <si>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</si>
  <si>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</si>
  <si>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</si>
  <si>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</si>
  <si>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TOTAL</t>
  </si>
  <si>
    <t>Democrat</t>
  </si>
  <si>
    <t>ELIGIBLE_VOTERS</t>
  </si>
  <si>
    <t>Republican</t>
  </si>
  <si>
    <t>Libertarian</t>
  </si>
  <si>
    <t>Green</t>
  </si>
  <si>
    <t>Unaffiliated</t>
  </si>
  <si>
    <t>Other Parties</t>
  </si>
  <si>
    <t>County Name</t>
  </si>
  <si>
    <t>DEMOCRATS</t>
  </si>
  <si>
    <t>total_voters_dem</t>
  </si>
  <si>
    <t>ELIGIBLE_VOTERS_DEM</t>
  </si>
  <si>
    <t>TURNOUT_DEM</t>
  </si>
  <si>
    <t>ELIGIBLE_VOTERS_REP</t>
  </si>
  <si>
    <t>TURNOUT_REP</t>
  </si>
  <si>
    <t>total_voters_rep</t>
  </si>
  <si>
    <t>REPUBLICANS</t>
  </si>
  <si>
    <t>county_name</t>
  </si>
  <si>
    <t>turnout_dem</t>
  </si>
  <si>
    <t>turnout_rep</t>
  </si>
  <si>
    <t xml:space="preserve">Official Turnout by Party and County - 2016 Presidential General Election - November 8. 2016 </t>
  </si>
  <si>
    <t>mean</t>
  </si>
  <si>
    <t>standard deviation</t>
  </si>
  <si>
    <t>dist2_1</t>
  </si>
  <si>
    <t>dist2_2</t>
  </si>
  <si>
    <t xml:space="preserve">dist2_3 </t>
  </si>
  <si>
    <t>min_dist2</t>
  </si>
  <si>
    <t>z_turnout_dem</t>
  </si>
  <si>
    <t>z_voters_dem</t>
  </si>
  <si>
    <t>z_turnout_rep</t>
  </si>
  <si>
    <t>z_voters_rep</t>
  </si>
  <si>
    <t>anchor_number</t>
  </si>
  <si>
    <t>anchor number</t>
  </si>
  <si>
    <t>county name</t>
  </si>
  <si>
    <t>county number</t>
  </si>
  <si>
    <t>sum_min_dist2</t>
  </si>
  <si>
    <t xml:space="preserve">A cluster analysis of different counties in Maryland's relationships with total number of voters and </t>
  </si>
  <si>
    <t xml:space="preserve">voter turnout for both Democrat and Republican parties. </t>
  </si>
  <si>
    <t>I'm not sure what happened here. It seems like something</t>
  </si>
  <si>
    <t xml:space="preserve">similar to what happened in the videos happened here. I have no idea why anchor 3 wasn't matching. </t>
  </si>
  <si>
    <t xml:space="preserve">Democrat Turnout </t>
  </si>
  <si>
    <t>Democrat Total Voters</t>
  </si>
  <si>
    <t>Republican Turnout</t>
  </si>
  <si>
    <t xml:space="preserve">Republican Total Voters </t>
  </si>
  <si>
    <t>Anchor #</t>
  </si>
  <si>
    <t>slightly below avg</t>
  </si>
  <si>
    <t>above avg</t>
  </si>
  <si>
    <t>far below avg</t>
  </si>
  <si>
    <t>Meaning</t>
  </si>
  <si>
    <t xml:space="preserve">There are fewer Dem. voters and fewer Rep. voters than average, but both parties had a turnout above average. </t>
  </si>
  <si>
    <t xml:space="preserve">There are fewer Dem. voters and fewer Rep. voters than average, and both parties had below average turnouts. </t>
  </si>
  <si>
    <t xml:space="preserve">There are more Dem. voters than average, but a less than average turnout. There are fewer Rep. voters than average, and there was a very less than average turnout. </t>
  </si>
  <si>
    <t xml:space="preserve">Which counties correspond to each anchor? </t>
  </si>
  <si>
    <t>Anchor 1</t>
  </si>
  <si>
    <t>10 out of 24 counties</t>
  </si>
  <si>
    <t>Anchor 2</t>
  </si>
  <si>
    <t>11 out of 24 counties</t>
  </si>
  <si>
    <t xml:space="preserve">Calvert, Carroll, Frederick, Harford, Howard, Kent, Montgomery, Queen Anne's, Somerset, Talbot </t>
  </si>
  <si>
    <t xml:space="preserve">Allegany, Anne Arundel, Baltimore, Caroline, Cecil, Charles, Dorchester, Garrett, Saint Mary's, Washington, Wicomico, Worcester </t>
  </si>
  <si>
    <t xml:space="preserve">Anchor 3 </t>
  </si>
  <si>
    <t xml:space="preserve">Prince George is the county that represents Anchor 3, but in the data, Excel said #N/A. Since Solver outputted that Prince George's is Anchor 3, I will still count it for Anchor 3. </t>
  </si>
  <si>
    <t>1 out of 24 counties</t>
  </si>
  <si>
    <t xml:space="preserve">Baltimore City; though Prince George's was also outputted as #N/A, I went by Solver's result that it is actually Anchor 3. </t>
  </si>
  <si>
    <t>Purple Star = Anchor 1</t>
  </si>
  <si>
    <t>Pink Star = Anchor 2</t>
  </si>
  <si>
    <t>Green Star = Anchor 3</t>
  </si>
  <si>
    <t>Maroon Star = #N/A</t>
  </si>
  <si>
    <t>Eastern areas, more concentrated --&gt; these counties are clustered statistically but also geographically!</t>
  </si>
  <si>
    <t>Spread out throughout the state</t>
  </si>
  <si>
    <t xml:space="preserve">Northern Maryland, very metropolitan, may have had very different results that made it not relevant to the anchors </t>
  </si>
  <si>
    <t>What do the anchors mean?</t>
  </si>
  <si>
    <t xml:space="preserve">Middle of the state, close to Virginia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</si>
</sst>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9]0.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sz val="11"/>
      <name val="Calibri"/>
      <family val="2"/>
    </font>
    <font>
      <b/>
      <sz val="14"/>
      <color theme="2"/>
      <name val="Calibri"/>
      <family val="2"/>
    </font>
    <font>
      <sz val="14"/>
      <color theme="2"/>
      <name val="Calibri"/>
      <family val="2"/>
    </font>
    <font>
      <b/>
      <sz val="8"/>
      <color theme="2"/>
      <name val="Arial Narrow"/>
      <family val="2"/>
    </font>
    <font>
      <b/>
      <sz val="11"/>
      <color theme="2"/>
      <name val="Calibri"/>
      <family val="2"/>
    </font>
    <font>
      <b/>
      <sz val="11"/>
      <color theme="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D3D3D3"/>
      </patternFill>
    </fill>
    <fill>
      <patternFill patternType="solid">
        <fgColor rgb="FFFF0000"/>
        <bgColor rgb="FFD3D3D3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D3D3D3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5" fillId="0" borderId="0" xfId="0" applyFont="1"/>
    <xf numFmtId="0" fontId="5" fillId="2" borderId="4" xfId="0" applyFont="1" applyFill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center" vertical="top" wrapText="1" readingOrder="1"/>
    </xf>
    <xf numFmtId="0" fontId="5" fillId="2" borderId="0" xfId="0" applyFont="1" applyFill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0" fontId="7" fillId="2" borderId="0" xfId="0" applyFont="1" applyFill="1" applyAlignment="1">
      <alignment horizontal="center" vertical="top" wrapText="1" readingOrder="1"/>
    </xf>
    <xf numFmtId="0" fontId="5" fillId="2" borderId="6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8" fillId="0" borderId="0" xfId="0" applyFont="1" applyAlignment="1">
      <alignment vertical="top" wrapText="1" readingOrder="1"/>
    </xf>
    <xf numFmtId="0" fontId="5" fillId="0" borderId="0" xfId="0" applyFont="1"/>
    <xf numFmtId="0" fontId="9" fillId="2" borderId="9" xfId="0" applyFont="1" applyFill="1" applyBorder="1" applyAlignment="1">
      <alignment vertical="top" wrapText="1" readingOrder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9" fillId="2" borderId="9" xfId="0" applyFont="1" applyFill="1" applyBorder="1" applyAlignment="1">
      <alignment horizontal="right" vertical="top" wrapText="1" readingOrder="1"/>
    </xf>
    <xf numFmtId="0" fontId="10" fillId="0" borderId="9" xfId="0" applyFont="1" applyBorder="1" applyAlignment="1">
      <alignment vertical="top" wrapText="1" readingOrder="1"/>
    </xf>
    <xf numFmtId="164" fontId="10" fillId="0" borderId="9" xfId="0" applyNumberFormat="1" applyFont="1" applyBorder="1" applyAlignment="1">
      <alignment vertical="top" wrapText="1" readingOrder="1"/>
    </xf>
    <xf numFmtId="165" fontId="10" fillId="0" borderId="9" xfId="0" applyNumberFormat="1" applyFont="1" applyBorder="1" applyAlignment="1">
      <alignment vertical="top" wrapText="1" readingOrder="1"/>
    </xf>
    <xf numFmtId="0" fontId="9" fillId="0" borderId="9" xfId="0" applyFont="1" applyBorder="1" applyAlignment="1">
      <alignment vertical="top" wrapText="1" readingOrder="1"/>
    </xf>
    <xf numFmtId="164" fontId="9" fillId="0" borderId="9" xfId="0" applyNumberFormat="1" applyFont="1" applyBorder="1" applyAlignment="1">
      <alignment vertical="top" wrapText="1" readingOrder="1"/>
    </xf>
    <xf numFmtId="165" fontId="9" fillId="0" borderId="9" xfId="0" applyNumberFormat="1" applyFont="1" applyBorder="1" applyAlignment="1">
      <alignment vertical="top" wrapText="1" readingOrder="1"/>
    </xf>
    <xf numFmtId="0" fontId="9" fillId="2" borderId="9" xfId="0" applyFont="1" applyFill="1" applyBorder="1" applyAlignment="1">
      <alignment horizontal="left" vertical="top" wrapText="1" readingOrder="1"/>
    </xf>
    <xf numFmtId="164" fontId="5" fillId="0" borderId="0" xfId="0" applyNumberFormat="1" applyFont="1"/>
    <xf numFmtId="0" fontId="9" fillId="2" borderId="9" xfId="0" applyFont="1" applyFill="1" applyBorder="1" applyAlignment="1">
      <alignment horizontal="left" vertical="top" wrapText="1" readingOrder="1"/>
    </xf>
    <xf numFmtId="0" fontId="9" fillId="2" borderId="9" xfId="0" applyFont="1" applyFill="1" applyBorder="1" applyAlignment="1">
      <alignment horizontal="right" vertical="top" wrapText="1" readingOrder="1"/>
    </xf>
    <xf numFmtId="0" fontId="10" fillId="0" borderId="9" xfId="0" applyFont="1" applyBorder="1" applyAlignment="1">
      <alignment vertical="top" wrapText="1" readingOrder="1"/>
    </xf>
    <xf numFmtId="164" fontId="10" fillId="0" borderId="9" xfId="0" applyNumberFormat="1" applyFont="1" applyBorder="1" applyAlignment="1">
      <alignment vertical="top" wrapText="1" readingOrder="1"/>
    </xf>
    <xf numFmtId="165" fontId="10" fillId="0" borderId="9" xfId="0" applyNumberFormat="1" applyFont="1" applyBorder="1" applyAlignment="1">
      <alignment vertical="top" wrapText="1" readingOrder="1"/>
    </xf>
    <xf numFmtId="0" fontId="9" fillId="0" borderId="9" xfId="0" applyFont="1" applyBorder="1" applyAlignment="1">
      <alignment vertical="top" wrapText="1" readingOrder="1"/>
    </xf>
    <xf numFmtId="164" fontId="9" fillId="0" borderId="9" xfId="0" applyNumberFormat="1" applyFont="1" applyBorder="1" applyAlignment="1">
      <alignment vertical="top" wrapText="1" readingOrder="1"/>
    </xf>
    <xf numFmtId="165" fontId="9" fillId="0" borderId="9" xfId="0" applyNumberFormat="1" applyFont="1" applyBorder="1" applyAlignment="1">
      <alignment vertical="top" wrapText="1" readingOrder="1"/>
    </xf>
    <xf numFmtId="0" fontId="9" fillId="2" borderId="12" xfId="0" applyFont="1" applyFill="1" applyBorder="1" applyAlignment="1">
      <alignment horizontal="right" vertical="top" wrapText="1" readingOrder="1"/>
    </xf>
    <xf numFmtId="164" fontId="10" fillId="0" borderId="12" xfId="0" applyNumberFormat="1" applyFont="1" applyBorder="1" applyAlignment="1">
      <alignment vertical="top" wrapText="1" readingOrder="1"/>
    </xf>
    <xf numFmtId="164" fontId="9" fillId="0" borderId="12" xfId="0" applyNumberFormat="1" applyFont="1" applyBorder="1" applyAlignment="1">
      <alignment vertical="top" wrapText="1" readingOrder="1"/>
    </xf>
    <xf numFmtId="0" fontId="11" fillId="0" borderId="0" xfId="0" applyFont="1"/>
    <xf numFmtId="0" fontId="12" fillId="3" borderId="0" xfId="0" applyFont="1" applyFill="1"/>
    <xf numFmtId="0" fontId="13" fillId="3" borderId="0" xfId="0" applyFont="1" applyFill="1"/>
    <xf numFmtId="0" fontId="14" fillId="4" borderId="9" xfId="0" applyFont="1" applyFill="1" applyBorder="1" applyAlignment="1">
      <alignment horizontal="right" vertical="top" wrapText="1" readingOrder="1"/>
    </xf>
    <xf numFmtId="0" fontId="15" fillId="3" borderId="0" xfId="0" applyFont="1" applyFill="1"/>
    <xf numFmtId="0" fontId="3" fillId="0" borderId="0" xfId="0" applyFont="1"/>
    <xf numFmtId="164" fontId="0" fillId="0" borderId="0" xfId="0" applyNumberFormat="1"/>
    <xf numFmtId="0" fontId="14" fillId="5" borderId="9" xfId="0" applyFont="1" applyFill="1" applyBorder="1" applyAlignment="1">
      <alignment horizontal="right" vertical="top" wrapText="1" readingOrder="1"/>
    </xf>
    <xf numFmtId="0" fontId="16" fillId="6" borderId="0" xfId="0" applyFont="1" applyFill="1"/>
    <xf numFmtId="0" fontId="12" fillId="0" borderId="0" xfId="0" applyFont="1" applyFill="1"/>
    <xf numFmtId="0" fontId="13" fillId="0" borderId="0" xfId="0" applyFont="1" applyFill="1"/>
    <xf numFmtId="0" fontId="12" fillId="6" borderId="0" xfId="0" applyFont="1" applyFill="1"/>
    <xf numFmtId="0" fontId="13" fillId="6" borderId="0" xfId="0" applyFont="1" applyFill="1"/>
    <xf numFmtId="10" fontId="0" fillId="0" borderId="0" xfId="1" applyNumberFormat="1" applyFont="1"/>
    <xf numFmtId="0" fontId="0" fillId="0" borderId="0" xfId="0" applyFont="1"/>
    <xf numFmtId="0" fontId="16" fillId="7" borderId="13" xfId="0" applyFont="1" applyFill="1" applyBorder="1" applyAlignment="1">
      <alignment horizontal="center" vertical="top" wrapText="1" readingOrder="1"/>
    </xf>
    <xf numFmtId="10" fontId="16" fillId="4" borderId="13" xfId="1" applyNumberFormat="1" applyFont="1" applyFill="1" applyBorder="1" applyAlignment="1">
      <alignment horizontal="center" vertical="top" wrapText="1" readingOrder="1"/>
    </xf>
    <xf numFmtId="0" fontId="16" fillId="3" borderId="13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 vertical="top" wrapText="1" readingOrder="1"/>
    </xf>
    <xf numFmtId="0" fontId="0" fillId="0" borderId="13" xfId="0" applyFont="1" applyBorder="1"/>
    <xf numFmtId="10" fontId="0" fillId="0" borderId="13" xfId="1" applyNumberFormat="1" applyFont="1" applyBorder="1"/>
    <xf numFmtId="0" fontId="18" fillId="0" borderId="13" xfId="0" applyFont="1" applyBorder="1" applyAlignment="1">
      <alignment vertical="top" wrapText="1" readingOrder="1"/>
    </xf>
    <xf numFmtId="0" fontId="17" fillId="0" borderId="13" xfId="0" applyFont="1" applyBorder="1" applyAlignment="1">
      <alignment vertical="top" wrapText="1" readingOrder="1"/>
    </xf>
    <xf numFmtId="0" fontId="19" fillId="0" borderId="0" xfId="0" applyFont="1"/>
    <xf numFmtId="0" fontId="19" fillId="0" borderId="0" xfId="0" applyFont="1" applyFill="1"/>
    <xf numFmtId="10" fontId="19" fillId="0" borderId="0" xfId="1" applyNumberFormat="1" applyFont="1" applyFill="1"/>
    <xf numFmtId="10" fontId="0" fillId="0" borderId="0" xfId="0" applyNumberFormat="1" applyFont="1"/>
    <xf numFmtId="10" fontId="1" fillId="0" borderId="0" xfId="1" applyNumberFormat="1" applyFont="1" applyFill="1"/>
    <xf numFmtId="0" fontId="0" fillId="0" borderId="0" xfId="0" applyFont="1" applyFill="1"/>
    <xf numFmtId="0" fontId="0" fillId="0" borderId="0" xfId="1" applyNumberFormat="1" applyFont="1"/>
    <xf numFmtId="0" fontId="11" fillId="0" borderId="14" xfId="0" applyFont="1" applyBorder="1"/>
    <xf numFmtId="0" fontId="16" fillId="6" borderId="16" xfId="0" applyFont="1" applyFill="1" applyBorder="1" applyAlignment="1">
      <alignment horizontal="center"/>
    </xf>
    <xf numFmtId="0" fontId="0" fillId="0" borderId="16" xfId="0" applyFont="1" applyBorder="1"/>
    <xf numFmtId="0" fontId="11" fillId="0" borderId="15" xfId="0" applyFont="1" applyBorder="1"/>
    <xf numFmtId="0" fontId="0" fillId="0" borderId="15" xfId="0" applyFont="1" applyBorder="1"/>
    <xf numFmtId="0" fontId="0" fillId="0" borderId="14" xfId="0" applyFont="1" applyBorder="1"/>
    <xf numFmtId="0" fontId="3" fillId="0" borderId="13" xfId="0" applyFont="1" applyBorder="1"/>
    <xf numFmtId="0" fontId="11" fillId="0" borderId="13" xfId="0" applyFont="1" applyBorder="1"/>
    <xf numFmtId="0" fontId="11" fillId="0" borderId="0" xfId="0" applyFont="1" applyFill="1" applyBorder="1"/>
    <xf numFmtId="0" fontId="21" fillId="8" borderId="0" xfId="0" applyFont="1" applyFill="1"/>
    <xf numFmtId="10" fontId="21" fillId="8" borderId="0" xfId="1" applyNumberFormat="1" applyFont="1" applyFill="1"/>
    <xf numFmtId="0" fontId="22" fillId="8" borderId="0" xfId="0" applyFont="1" applyFill="1"/>
    <xf numFmtId="0" fontId="19" fillId="9" borderId="0" xfId="0" applyFont="1" applyFill="1"/>
    <xf numFmtId="10" fontId="19" fillId="9" borderId="0" xfId="1" applyNumberFormat="1" applyFont="1" applyFill="1"/>
    <xf numFmtId="0" fontId="20" fillId="9" borderId="0" xfId="0" applyFont="1" applyFill="1"/>
    <xf numFmtId="10" fontId="20" fillId="9" borderId="0" xfId="1" applyNumberFormat="1" applyFont="1" applyFill="1"/>
    <xf numFmtId="0" fontId="23" fillId="11" borderId="0" xfId="0" applyFont="1" applyFill="1" applyAlignment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0" borderId="0" xfId="0" applyFont="1" applyFill="1"/>
    <xf numFmtId="0" fontId="2" fillId="15" borderId="0" xfId="0" applyFont="1" applyFill="1"/>
    <xf numFmtId="0" fontId="4" fillId="15" borderId="0" xfId="0" applyFont="1" applyFill="1"/>
    <xf numFmtId="0" fontId="2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3885</xdr:colOff>
      <xdr:row>1</xdr:row>
      <xdr:rowOff>23091</xdr:rowOff>
    </xdr:from>
    <xdr:to>
      <xdr:col>4</xdr:col>
      <xdr:colOff>1263815</xdr:colOff>
      <xdr:row>4</xdr:row>
      <xdr:rowOff>170181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99FAC-C611-4C4A-A501-8030B1BF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083" t="33312" r="37909" b="55770"/>
        <a:stretch/>
      </xdr:blipFill>
      <xdr:spPr>
        <a:xfrm>
          <a:off x="3885" y="207818"/>
          <a:ext cx="5814612" cy="701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</xdr:row>
      <xdr:rowOff>0</xdr:rowOff>
    </xdr:from>
    <xdr:to>
      <xdr:col>3</xdr:col>
      <xdr:colOff>604472</xdr:colOff>
      <xdr:row>28</xdr:row>
      <xdr:rowOff>148003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21EE42-0702-4926-AE41-827E44D9C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396154"/>
          <a:ext cx="3956538" cy="2162907"/>
        </a:xfrm>
        <a:prstGeom prst="rect">
          <a:avLst/>
        </a:prstGeom>
      </xdr:spPr>
    </xdr:pic>
    <xdr:clientData/>
  </xdr:twoCellAnchor>
  <xdr:twoCellAnchor>
    <xdr:from>
      <xdr:col>0</xdr:col>
      <xdr:colOff>54147</xdr:colOff>
      <xdr:row>18</xdr:row>
      <xdr:rowOff>44302</xdr:rowOff>
    </xdr:from>
    <xdr:to>
      <xdr:col>0</xdr:col>
      <xdr:colOff>270736</xdr:colOff>
      <xdr:row>19</xdr:row>
      <xdr:rowOff>73837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074D30ED-FF5A-4FE2-AF41-67243F63F10E}"/>
            </a:ext>
          </a:extLst>
        </xdr:cNvPr>
        <xdr:cNvSpPr/>
      </xdr:nvSpPr>
      <xdr:spPr>
        <a:xfrm>
          <a:off x="54147" y="4597597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1240466</xdr:colOff>
      <xdr:row>21</xdr:row>
      <xdr:rowOff>128363</xdr:rowOff>
    </xdr:from>
    <xdr:to>
      <xdr:col>2</xdr:col>
      <xdr:colOff>1412753</xdr:colOff>
      <xdr:row>22</xdr:row>
      <xdr:rowOff>123061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54D976B3-8EC4-4061-AE62-FDDA55714D31}"/>
            </a:ext>
          </a:extLst>
        </xdr:cNvPr>
        <xdr:cNvSpPr/>
      </xdr:nvSpPr>
      <xdr:spPr>
        <a:xfrm>
          <a:off x="3150388" y="5228053"/>
          <a:ext cx="172287" cy="176830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196703</xdr:colOff>
      <xdr:row>24</xdr:row>
      <xdr:rowOff>182</xdr:rowOff>
    </xdr:from>
    <xdr:to>
      <xdr:col>2</xdr:col>
      <xdr:colOff>413292</xdr:colOff>
      <xdr:row>25</xdr:row>
      <xdr:rowOff>29716</xdr:rowOff>
    </xdr:to>
    <xdr:sp macro="" textlink="">
      <xdr:nvSpPr>
        <xdr:cNvPr id="9" name="Star: 5 Points 8">
          <a:extLst>
            <a:ext uri="{FF2B5EF4-FFF2-40B4-BE49-F238E27FC236}">
              <a16:creationId xmlns:a16="http://schemas.microsoft.com/office/drawing/2014/main" id="{128AAE5A-6C8F-4560-B03F-C82AC113BD03}"/>
            </a:ext>
          </a:extLst>
        </xdr:cNvPr>
        <xdr:cNvSpPr/>
      </xdr:nvSpPr>
      <xdr:spPr>
        <a:xfrm>
          <a:off x="2106625" y="5646267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1121933</xdr:colOff>
      <xdr:row>17</xdr:row>
      <xdr:rowOff>39365</xdr:rowOff>
    </xdr:from>
    <xdr:to>
      <xdr:col>2</xdr:col>
      <xdr:colOff>1338522</xdr:colOff>
      <xdr:row>18</xdr:row>
      <xdr:rowOff>68899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BCE35CFB-8510-46C7-8262-CE249FCB3207}"/>
            </a:ext>
          </a:extLst>
        </xdr:cNvPr>
        <xdr:cNvSpPr/>
      </xdr:nvSpPr>
      <xdr:spPr>
        <a:xfrm>
          <a:off x="3031855" y="4410528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452279</xdr:colOff>
      <xdr:row>17</xdr:row>
      <xdr:rowOff>117927</xdr:rowOff>
    </xdr:from>
    <xdr:to>
      <xdr:col>2</xdr:col>
      <xdr:colOff>668868</xdr:colOff>
      <xdr:row>18</xdr:row>
      <xdr:rowOff>147461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AF7BAE7A-CB9F-4F00-BDB7-8F546CB06DD4}"/>
            </a:ext>
          </a:extLst>
        </xdr:cNvPr>
        <xdr:cNvSpPr/>
      </xdr:nvSpPr>
      <xdr:spPr>
        <a:xfrm>
          <a:off x="2362201" y="4489090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555454</xdr:colOff>
      <xdr:row>21</xdr:row>
      <xdr:rowOff>73428</xdr:rowOff>
    </xdr:from>
    <xdr:to>
      <xdr:col>2</xdr:col>
      <xdr:colOff>772043</xdr:colOff>
      <xdr:row>22</xdr:row>
      <xdr:rowOff>102962</xdr:rowOff>
    </xdr:to>
    <xdr:sp macro="" textlink="">
      <xdr:nvSpPr>
        <xdr:cNvPr id="12" name="Star: 5 Points 11">
          <a:extLst>
            <a:ext uri="{FF2B5EF4-FFF2-40B4-BE49-F238E27FC236}">
              <a16:creationId xmlns:a16="http://schemas.microsoft.com/office/drawing/2014/main" id="{5EAF313B-BB57-4B1F-AB9B-CCF48DC9E359}"/>
            </a:ext>
          </a:extLst>
        </xdr:cNvPr>
        <xdr:cNvSpPr/>
      </xdr:nvSpPr>
      <xdr:spPr>
        <a:xfrm>
          <a:off x="2465376" y="5173118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102388</xdr:colOff>
      <xdr:row>17</xdr:row>
      <xdr:rowOff>38774</xdr:rowOff>
    </xdr:from>
    <xdr:to>
      <xdr:col>1</xdr:col>
      <xdr:colOff>318977</xdr:colOff>
      <xdr:row>18</xdr:row>
      <xdr:rowOff>68308</xdr:rowOff>
    </xdr:to>
    <xdr:sp macro="" textlink="">
      <xdr:nvSpPr>
        <xdr:cNvPr id="13" name="Star: 5 Points 12">
          <a:extLst>
            <a:ext uri="{FF2B5EF4-FFF2-40B4-BE49-F238E27FC236}">
              <a16:creationId xmlns:a16="http://schemas.microsoft.com/office/drawing/2014/main" id="{0C749935-58CC-49C0-9B7F-4A2AA73DEB12}"/>
            </a:ext>
          </a:extLst>
        </xdr:cNvPr>
        <xdr:cNvSpPr/>
      </xdr:nvSpPr>
      <xdr:spPr>
        <a:xfrm>
          <a:off x="712776" y="4409937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9451</xdr:colOff>
      <xdr:row>24</xdr:row>
      <xdr:rowOff>162427</xdr:rowOff>
    </xdr:from>
    <xdr:to>
      <xdr:col>3</xdr:col>
      <xdr:colOff>226040</xdr:colOff>
      <xdr:row>26</xdr:row>
      <xdr:rowOff>9829</xdr:rowOff>
    </xdr:to>
    <xdr:sp macro="" textlink="">
      <xdr:nvSpPr>
        <xdr:cNvPr id="14" name="Star: 5 Points 13">
          <a:extLst>
            <a:ext uri="{FF2B5EF4-FFF2-40B4-BE49-F238E27FC236}">
              <a16:creationId xmlns:a16="http://schemas.microsoft.com/office/drawing/2014/main" id="{4DC4A8A7-D565-4661-B6B0-0711F02FBE7B}"/>
            </a:ext>
          </a:extLst>
        </xdr:cNvPr>
        <xdr:cNvSpPr/>
      </xdr:nvSpPr>
      <xdr:spPr>
        <a:xfrm>
          <a:off x="3361660" y="5808512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998673</xdr:colOff>
      <xdr:row>24</xdr:row>
      <xdr:rowOff>58858</xdr:rowOff>
    </xdr:from>
    <xdr:to>
      <xdr:col>2</xdr:col>
      <xdr:colOff>1215262</xdr:colOff>
      <xdr:row>25</xdr:row>
      <xdr:rowOff>88392</xdr:rowOff>
    </xdr:to>
    <xdr:sp macro="" textlink="">
      <xdr:nvSpPr>
        <xdr:cNvPr id="15" name="Star: 5 Points 14">
          <a:extLst>
            <a:ext uri="{FF2B5EF4-FFF2-40B4-BE49-F238E27FC236}">
              <a16:creationId xmlns:a16="http://schemas.microsoft.com/office/drawing/2014/main" id="{5E69A0E0-2AFD-4CEB-A735-19BE0AD8C893}"/>
            </a:ext>
          </a:extLst>
        </xdr:cNvPr>
        <xdr:cNvSpPr/>
      </xdr:nvSpPr>
      <xdr:spPr>
        <a:xfrm>
          <a:off x="2908595" y="5704943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545608</xdr:colOff>
      <xdr:row>25</xdr:row>
      <xdr:rowOff>48815</xdr:rowOff>
    </xdr:from>
    <xdr:to>
      <xdr:col>2</xdr:col>
      <xdr:colOff>762197</xdr:colOff>
      <xdr:row>26</xdr:row>
      <xdr:rowOff>78349</xdr:rowOff>
    </xdr:to>
    <xdr:sp macro="" textlink="">
      <xdr:nvSpPr>
        <xdr:cNvPr id="16" name="Star: 5 Points 15">
          <a:extLst>
            <a:ext uri="{FF2B5EF4-FFF2-40B4-BE49-F238E27FC236}">
              <a16:creationId xmlns:a16="http://schemas.microsoft.com/office/drawing/2014/main" id="{AC961135-6298-476E-B726-93E1D38D3654}"/>
            </a:ext>
          </a:extLst>
        </xdr:cNvPr>
        <xdr:cNvSpPr/>
      </xdr:nvSpPr>
      <xdr:spPr>
        <a:xfrm>
          <a:off x="2455530" y="5877032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225450</xdr:colOff>
      <xdr:row>26</xdr:row>
      <xdr:rowOff>28929</xdr:rowOff>
    </xdr:from>
    <xdr:to>
      <xdr:col>3</xdr:col>
      <xdr:colOff>442039</xdr:colOff>
      <xdr:row>27</xdr:row>
      <xdr:rowOff>58463</xdr:rowOff>
    </xdr:to>
    <xdr:sp macro="" textlink="">
      <xdr:nvSpPr>
        <xdr:cNvPr id="17" name="Star: 5 Points 16">
          <a:extLst>
            <a:ext uri="{FF2B5EF4-FFF2-40B4-BE49-F238E27FC236}">
              <a16:creationId xmlns:a16="http://schemas.microsoft.com/office/drawing/2014/main" id="{29E91F0E-1DD0-42E8-BB4A-18A3D3E51797}"/>
            </a:ext>
          </a:extLst>
        </xdr:cNvPr>
        <xdr:cNvSpPr/>
      </xdr:nvSpPr>
      <xdr:spPr>
        <a:xfrm>
          <a:off x="3577659" y="6039278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850407</xdr:colOff>
      <xdr:row>17</xdr:row>
      <xdr:rowOff>58266</xdr:rowOff>
    </xdr:from>
    <xdr:to>
      <xdr:col>1</xdr:col>
      <xdr:colOff>1066996</xdr:colOff>
      <xdr:row>18</xdr:row>
      <xdr:rowOff>87800</xdr:rowOff>
    </xdr:to>
    <xdr:sp macro="" textlink="">
      <xdr:nvSpPr>
        <xdr:cNvPr id="18" name="Star: 5 Points 17">
          <a:extLst>
            <a:ext uri="{FF2B5EF4-FFF2-40B4-BE49-F238E27FC236}">
              <a16:creationId xmlns:a16="http://schemas.microsoft.com/office/drawing/2014/main" id="{B77E251C-FBEC-4467-A04B-493FD81FACD3}"/>
            </a:ext>
          </a:extLst>
        </xdr:cNvPr>
        <xdr:cNvSpPr/>
      </xdr:nvSpPr>
      <xdr:spPr>
        <a:xfrm>
          <a:off x="1460795" y="4429429"/>
          <a:ext cx="216589" cy="211666"/>
        </a:xfrm>
        <a:prstGeom prst="star5">
          <a:avLst/>
        </a:prstGeom>
        <a:solidFill>
          <a:srgbClr val="FF33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349301</xdr:colOff>
      <xdr:row>21</xdr:row>
      <xdr:rowOff>122865</xdr:rowOff>
    </xdr:from>
    <xdr:to>
      <xdr:col>2</xdr:col>
      <xdr:colOff>565890</xdr:colOff>
      <xdr:row>22</xdr:row>
      <xdr:rowOff>152399</xdr:rowOff>
    </xdr:to>
    <xdr:sp macro="" textlink="">
      <xdr:nvSpPr>
        <xdr:cNvPr id="19" name="Star: 5 Points 18">
          <a:extLst>
            <a:ext uri="{FF2B5EF4-FFF2-40B4-BE49-F238E27FC236}">
              <a16:creationId xmlns:a16="http://schemas.microsoft.com/office/drawing/2014/main" id="{98DFD48A-391B-4508-92CA-5C82EBF247D4}"/>
            </a:ext>
          </a:extLst>
        </xdr:cNvPr>
        <xdr:cNvSpPr/>
      </xdr:nvSpPr>
      <xdr:spPr>
        <a:xfrm>
          <a:off x="2259223" y="5222555"/>
          <a:ext cx="216589" cy="211666"/>
        </a:xfrm>
        <a:prstGeom prst="star5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526707</xdr:colOff>
      <xdr:row>19</xdr:row>
      <xdr:rowOff>44681</xdr:rowOff>
    </xdr:from>
    <xdr:to>
      <xdr:col>2</xdr:col>
      <xdr:colOff>743296</xdr:colOff>
      <xdr:row>20</xdr:row>
      <xdr:rowOff>74215</xdr:rowOff>
    </xdr:to>
    <xdr:sp macro="" textlink="">
      <xdr:nvSpPr>
        <xdr:cNvPr id="20" name="Star: 5 Points 19">
          <a:extLst>
            <a:ext uri="{FF2B5EF4-FFF2-40B4-BE49-F238E27FC236}">
              <a16:creationId xmlns:a16="http://schemas.microsoft.com/office/drawing/2014/main" id="{3F262F17-4407-446D-91FD-B1EEED0A87C6}"/>
            </a:ext>
          </a:extLst>
        </xdr:cNvPr>
        <xdr:cNvSpPr/>
      </xdr:nvSpPr>
      <xdr:spPr>
        <a:xfrm>
          <a:off x="2436629" y="4780107"/>
          <a:ext cx="216589" cy="211666"/>
        </a:xfrm>
        <a:prstGeom prst="star5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172090</xdr:colOff>
      <xdr:row>17</xdr:row>
      <xdr:rowOff>167168</xdr:rowOff>
    </xdr:from>
    <xdr:to>
      <xdr:col>2</xdr:col>
      <xdr:colOff>388679</xdr:colOff>
      <xdr:row>19</xdr:row>
      <xdr:rowOff>14571</xdr:rowOff>
    </xdr:to>
    <xdr:sp macro="" textlink="">
      <xdr:nvSpPr>
        <xdr:cNvPr id="21" name="Star: 5 Points 20">
          <a:extLst>
            <a:ext uri="{FF2B5EF4-FFF2-40B4-BE49-F238E27FC236}">
              <a16:creationId xmlns:a16="http://schemas.microsoft.com/office/drawing/2014/main" id="{4337C3F6-486F-40E1-B635-C18851CB7591}"/>
            </a:ext>
          </a:extLst>
        </xdr:cNvPr>
        <xdr:cNvSpPr/>
      </xdr:nvSpPr>
      <xdr:spPr>
        <a:xfrm>
          <a:off x="2082012" y="4538331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1112086</xdr:colOff>
      <xdr:row>17</xdr:row>
      <xdr:rowOff>122668</xdr:rowOff>
    </xdr:from>
    <xdr:to>
      <xdr:col>2</xdr:col>
      <xdr:colOff>29141</xdr:colOff>
      <xdr:row>18</xdr:row>
      <xdr:rowOff>152202</xdr:rowOff>
    </xdr:to>
    <xdr:sp macro="" textlink="">
      <xdr:nvSpPr>
        <xdr:cNvPr id="22" name="Star: 5 Points 21">
          <a:extLst>
            <a:ext uri="{FF2B5EF4-FFF2-40B4-BE49-F238E27FC236}">
              <a16:creationId xmlns:a16="http://schemas.microsoft.com/office/drawing/2014/main" id="{AD80BDBB-2275-4051-88D8-FD7B61DF4F68}"/>
            </a:ext>
          </a:extLst>
        </xdr:cNvPr>
        <xdr:cNvSpPr/>
      </xdr:nvSpPr>
      <xdr:spPr>
        <a:xfrm>
          <a:off x="1722474" y="4493831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945117</xdr:colOff>
      <xdr:row>19</xdr:row>
      <xdr:rowOff>113596</xdr:rowOff>
    </xdr:from>
    <xdr:to>
      <xdr:col>2</xdr:col>
      <xdr:colOff>1161706</xdr:colOff>
      <xdr:row>20</xdr:row>
      <xdr:rowOff>143130</xdr:rowOff>
    </xdr:to>
    <xdr:sp macro="" textlink="">
      <xdr:nvSpPr>
        <xdr:cNvPr id="23" name="Star: 5 Points 22">
          <a:extLst>
            <a:ext uri="{FF2B5EF4-FFF2-40B4-BE49-F238E27FC236}">
              <a16:creationId xmlns:a16="http://schemas.microsoft.com/office/drawing/2014/main" id="{48BE18D5-D494-4583-AE09-60761F383A90}"/>
            </a:ext>
          </a:extLst>
        </xdr:cNvPr>
        <xdr:cNvSpPr/>
      </xdr:nvSpPr>
      <xdr:spPr>
        <a:xfrm>
          <a:off x="2855039" y="4849022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802169</xdr:colOff>
      <xdr:row>17</xdr:row>
      <xdr:rowOff>157701</xdr:rowOff>
    </xdr:from>
    <xdr:to>
      <xdr:col>2</xdr:col>
      <xdr:colOff>1018758</xdr:colOff>
      <xdr:row>19</xdr:row>
      <xdr:rowOff>5104</xdr:rowOff>
    </xdr:to>
    <xdr:sp macro="" textlink="">
      <xdr:nvSpPr>
        <xdr:cNvPr id="24" name="Star: 5 Points 23">
          <a:extLst>
            <a:ext uri="{FF2B5EF4-FFF2-40B4-BE49-F238E27FC236}">
              <a16:creationId xmlns:a16="http://schemas.microsoft.com/office/drawing/2014/main" id="{FD86969C-07BD-4BF5-A8AF-93BA8F0E667C}"/>
            </a:ext>
          </a:extLst>
        </xdr:cNvPr>
        <xdr:cNvSpPr/>
      </xdr:nvSpPr>
      <xdr:spPr>
        <a:xfrm>
          <a:off x="2712091" y="4528864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1126855</xdr:colOff>
      <xdr:row>20</xdr:row>
      <xdr:rowOff>49210</xdr:rowOff>
    </xdr:from>
    <xdr:to>
      <xdr:col>2</xdr:col>
      <xdr:colOff>1343444</xdr:colOff>
      <xdr:row>21</xdr:row>
      <xdr:rowOff>78744</xdr:rowOff>
    </xdr:to>
    <xdr:sp macro="" textlink="">
      <xdr:nvSpPr>
        <xdr:cNvPr id="25" name="Star: 5 Points 24">
          <a:extLst>
            <a:ext uri="{FF2B5EF4-FFF2-40B4-BE49-F238E27FC236}">
              <a16:creationId xmlns:a16="http://schemas.microsoft.com/office/drawing/2014/main" id="{724810B7-F465-465F-B374-F705585529EB}"/>
            </a:ext>
          </a:extLst>
        </xdr:cNvPr>
        <xdr:cNvSpPr/>
      </xdr:nvSpPr>
      <xdr:spPr>
        <a:xfrm>
          <a:off x="3036777" y="4966768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284914</xdr:colOff>
      <xdr:row>19</xdr:row>
      <xdr:rowOff>147463</xdr:rowOff>
    </xdr:from>
    <xdr:to>
      <xdr:col>2</xdr:col>
      <xdr:colOff>501503</xdr:colOff>
      <xdr:row>20</xdr:row>
      <xdr:rowOff>176997</xdr:rowOff>
    </xdr:to>
    <xdr:sp macro="" textlink="">
      <xdr:nvSpPr>
        <xdr:cNvPr id="26" name="Star: 5 Points 25">
          <a:extLst>
            <a:ext uri="{FF2B5EF4-FFF2-40B4-BE49-F238E27FC236}">
              <a16:creationId xmlns:a16="http://schemas.microsoft.com/office/drawing/2014/main" id="{E5E22D42-3D90-4287-AE26-E36A7D0EE96F}"/>
            </a:ext>
          </a:extLst>
        </xdr:cNvPr>
        <xdr:cNvSpPr/>
      </xdr:nvSpPr>
      <xdr:spPr>
        <a:xfrm>
          <a:off x="2194836" y="4882889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63206</xdr:colOff>
      <xdr:row>20</xdr:row>
      <xdr:rowOff>93119</xdr:rowOff>
    </xdr:from>
    <xdr:to>
      <xdr:col>2</xdr:col>
      <xdr:colOff>279795</xdr:colOff>
      <xdr:row>21</xdr:row>
      <xdr:rowOff>122653</xdr:rowOff>
    </xdr:to>
    <xdr:sp macro="" textlink="">
      <xdr:nvSpPr>
        <xdr:cNvPr id="27" name="Star: 5 Points 26">
          <a:extLst>
            <a:ext uri="{FF2B5EF4-FFF2-40B4-BE49-F238E27FC236}">
              <a16:creationId xmlns:a16="http://schemas.microsoft.com/office/drawing/2014/main" id="{9A2A7AEC-9AF4-4F2E-8C95-FE3B5F70F4B8}"/>
            </a:ext>
          </a:extLst>
        </xdr:cNvPr>
        <xdr:cNvSpPr/>
      </xdr:nvSpPr>
      <xdr:spPr>
        <a:xfrm>
          <a:off x="1973128" y="5010677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1299535</xdr:colOff>
      <xdr:row>26</xdr:row>
      <xdr:rowOff>123061</xdr:rowOff>
    </xdr:from>
    <xdr:to>
      <xdr:col>3</xdr:col>
      <xdr:colOff>73837</xdr:colOff>
      <xdr:row>27</xdr:row>
      <xdr:rowOff>152595</xdr:rowOff>
    </xdr:to>
    <xdr:sp macro="" textlink="">
      <xdr:nvSpPr>
        <xdr:cNvPr id="28" name="Star: 5 Points 27">
          <a:extLst>
            <a:ext uri="{FF2B5EF4-FFF2-40B4-BE49-F238E27FC236}">
              <a16:creationId xmlns:a16="http://schemas.microsoft.com/office/drawing/2014/main" id="{55B882FA-E500-4D3C-9A7A-D99BCEECDB79}"/>
            </a:ext>
          </a:extLst>
        </xdr:cNvPr>
        <xdr:cNvSpPr/>
      </xdr:nvSpPr>
      <xdr:spPr>
        <a:xfrm>
          <a:off x="3209457" y="6133410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989222</xdr:colOff>
      <xdr:row>22</xdr:row>
      <xdr:rowOff>108097</xdr:rowOff>
    </xdr:from>
    <xdr:to>
      <xdr:col>2</xdr:col>
      <xdr:colOff>1205811</xdr:colOff>
      <xdr:row>23</xdr:row>
      <xdr:rowOff>137632</xdr:rowOff>
    </xdr:to>
    <xdr:sp macro="" textlink="">
      <xdr:nvSpPr>
        <xdr:cNvPr id="29" name="Star: 5 Points 28">
          <a:extLst>
            <a:ext uri="{FF2B5EF4-FFF2-40B4-BE49-F238E27FC236}">
              <a16:creationId xmlns:a16="http://schemas.microsoft.com/office/drawing/2014/main" id="{EF9E649C-D1E7-45EF-9112-F83B2044BE1E}"/>
            </a:ext>
          </a:extLst>
        </xdr:cNvPr>
        <xdr:cNvSpPr/>
      </xdr:nvSpPr>
      <xdr:spPr>
        <a:xfrm>
          <a:off x="2899144" y="5389919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541474</xdr:colOff>
      <xdr:row>23</xdr:row>
      <xdr:rowOff>73837</xdr:rowOff>
    </xdr:from>
    <xdr:to>
      <xdr:col>2</xdr:col>
      <xdr:colOff>758063</xdr:colOff>
      <xdr:row>24</xdr:row>
      <xdr:rowOff>103371</xdr:rowOff>
    </xdr:to>
    <xdr:sp macro="" textlink="">
      <xdr:nvSpPr>
        <xdr:cNvPr id="30" name="Star: 5 Points 29">
          <a:extLst>
            <a:ext uri="{FF2B5EF4-FFF2-40B4-BE49-F238E27FC236}">
              <a16:creationId xmlns:a16="http://schemas.microsoft.com/office/drawing/2014/main" id="{703479F4-D116-41B6-BCE0-FABEB68583EE}"/>
            </a:ext>
          </a:extLst>
        </xdr:cNvPr>
        <xdr:cNvSpPr/>
      </xdr:nvSpPr>
      <xdr:spPr>
        <a:xfrm>
          <a:off x="2451396" y="5537790"/>
          <a:ext cx="216589" cy="211666"/>
        </a:xfrm>
        <a:prstGeom prst="star5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"/>
  <sheetViews>
    <sheetView workbookViewId="0">
      <selection activeCell="V20" sqref="V20"/>
    </sheetView>
  </sheetViews>
  <sheetFormatPr defaultRowHeight="14.5" x14ac:dyDescent="0.35"/>
  <cols>
    <col min="1" max="1" width="0.1796875" style="4" customWidth="1"/>
    <col min="2" max="2" width="5.1796875" style="4" customWidth="1"/>
    <col min="3" max="3" width="6.26953125" style="4" customWidth="1"/>
    <col min="4" max="4" width="2.08984375" style="4" customWidth="1"/>
    <col min="5" max="5" width="0.1796875" style="4" customWidth="1"/>
    <col min="6" max="6" width="2.36328125" style="4" customWidth="1"/>
    <col min="7" max="7" width="8.453125" style="4" customWidth="1"/>
    <col min="8" max="8" width="0.1796875" style="4" customWidth="1"/>
    <col min="9" max="9" width="10.81640625" style="4" customWidth="1"/>
    <col min="10" max="10" width="0.1796875" style="4" customWidth="1"/>
    <col min="11" max="11" width="10.81640625" style="4" customWidth="1"/>
    <col min="12" max="12" width="0.1796875" style="4" customWidth="1"/>
    <col min="13" max="13" width="10.81640625" style="4" customWidth="1"/>
    <col min="14" max="14" width="0.1796875" style="4" customWidth="1"/>
    <col min="15" max="15" width="13.54296875" style="4" customWidth="1"/>
    <col min="16" max="16" width="0.1796875" style="4" customWidth="1"/>
    <col min="17" max="17" width="0" style="4" hidden="1" customWidth="1"/>
    <col min="18" max="18" width="6.36328125" style="4" customWidth="1"/>
    <col min="19" max="19" width="7.1796875" style="4" customWidth="1"/>
    <col min="20" max="20" width="0.1796875" style="4" customWidth="1"/>
    <col min="21" max="16384" width="8.7265625" style="4"/>
  </cols>
  <sheetData>
    <row r="1" spans="1:20" ht="6.2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ht="25.75" customHeight="1" x14ac:dyDescent="0.35">
      <c r="A2" s="5"/>
      <c r="B2" s="6"/>
      <c r="C2" s="7" t="s">
        <v>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6"/>
      <c r="T2" s="9"/>
    </row>
    <row r="3" spans="1:20" ht="18" customHeight="1" x14ac:dyDescent="0.35">
      <c r="A3" s="5"/>
      <c r="B3" s="6"/>
      <c r="C3" s="6"/>
      <c r="D3" s="10" t="s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6"/>
      <c r="R3" s="6"/>
      <c r="S3" s="6"/>
      <c r="T3" s="9"/>
    </row>
    <row r="4" spans="1:20" ht="18" customHeight="1" x14ac:dyDescent="0.35">
      <c r="A4" s="5"/>
      <c r="B4" s="6"/>
      <c r="C4" s="6"/>
      <c r="D4" s="10" t="s">
        <v>2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6"/>
      <c r="R4" s="6"/>
      <c r="S4" s="6"/>
      <c r="T4" s="9"/>
    </row>
    <row r="5" spans="1:20" ht="6.25" customHeight="1" x14ac:dyDescent="0.3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3"/>
    </row>
    <row r="6" spans="1:20" ht="15.15" customHeight="1" x14ac:dyDescent="0.35"/>
    <row r="7" spans="1:20" ht="18" customHeight="1" x14ac:dyDescent="0.35">
      <c r="A7" s="14" t="s">
        <v>3</v>
      </c>
      <c r="B7" s="15"/>
      <c r="C7" s="15"/>
      <c r="D7" s="15"/>
      <c r="E7" s="15"/>
      <c r="F7" s="15"/>
    </row>
    <row r="8" spans="1:20" ht="3" customHeight="1" x14ac:dyDescent="0.35"/>
    <row r="9" spans="1:20" ht="11.5" customHeight="1" x14ac:dyDescent="0.35">
      <c r="B9" s="16" t="s">
        <v>4</v>
      </c>
      <c r="C9" s="17"/>
      <c r="D9" s="17"/>
      <c r="E9" s="18"/>
      <c r="F9" s="19" t="s">
        <v>5</v>
      </c>
      <c r="G9" s="17"/>
      <c r="H9" s="18"/>
      <c r="I9" s="19" t="s">
        <v>6</v>
      </c>
      <c r="J9" s="18"/>
      <c r="K9" s="19" t="s">
        <v>7</v>
      </c>
      <c r="L9" s="18"/>
      <c r="M9" s="19" t="s">
        <v>8</v>
      </c>
      <c r="N9" s="18"/>
      <c r="O9" s="19" t="s">
        <v>9</v>
      </c>
      <c r="P9" s="18"/>
      <c r="R9" s="19" t="s">
        <v>10</v>
      </c>
      <c r="S9" s="17"/>
      <c r="T9" s="18"/>
    </row>
    <row r="10" spans="1:20" ht="11.5" customHeight="1" x14ac:dyDescent="0.35">
      <c r="B10" s="20" t="s">
        <v>11</v>
      </c>
      <c r="C10" s="17"/>
      <c r="D10" s="17"/>
      <c r="E10" s="18"/>
      <c r="F10" s="21">
        <v>24532</v>
      </c>
      <c r="G10" s="17"/>
      <c r="H10" s="18"/>
      <c r="I10" s="21">
        <v>3718</v>
      </c>
      <c r="J10" s="18"/>
      <c r="K10" s="21">
        <v>1540</v>
      </c>
      <c r="L10" s="18"/>
      <c r="M10" s="21">
        <v>1191</v>
      </c>
      <c r="N10" s="18"/>
      <c r="O10" s="21">
        <v>43051</v>
      </c>
      <c r="P10" s="18"/>
      <c r="R10" s="22">
        <v>0.71963485168753305</v>
      </c>
      <c r="S10" s="17"/>
      <c r="T10" s="18"/>
    </row>
    <row r="11" spans="1:20" ht="11.5" customHeight="1" x14ac:dyDescent="0.35">
      <c r="B11" s="20" t="s">
        <v>12</v>
      </c>
      <c r="C11" s="17"/>
      <c r="D11" s="17"/>
      <c r="E11" s="18"/>
      <c r="F11" s="21">
        <v>172759</v>
      </c>
      <c r="G11" s="17"/>
      <c r="H11" s="18"/>
      <c r="I11" s="21">
        <v>76391</v>
      </c>
      <c r="J11" s="18"/>
      <c r="K11" s="21">
        <v>16420</v>
      </c>
      <c r="L11" s="18"/>
      <c r="M11" s="21">
        <v>6964</v>
      </c>
      <c r="N11" s="18"/>
      <c r="O11" s="21">
        <v>377502</v>
      </c>
      <c r="P11" s="18"/>
      <c r="R11" s="22">
        <v>0.72194054601035196</v>
      </c>
      <c r="S11" s="17"/>
      <c r="T11" s="18"/>
    </row>
    <row r="12" spans="1:20" ht="11.5" customHeight="1" x14ac:dyDescent="0.35">
      <c r="B12" s="20" t="s">
        <v>13</v>
      </c>
      <c r="C12" s="17"/>
      <c r="D12" s="17"/>
      <c r="E12" s="18"/>
      <c r="F12" s="21">
        <v>149168</v>
      </c>
      <c r="G12" s="17"/>
      <c r="H12" s="18"/>
      <c r="I12" s="21">
        <v>67599</v>
      </c>
      <c r="J12" s="18"/>
      <c r="K12" s="21">
        <v>12292</v>
      </c>
      <c r="L12" s="18"/>
      <c r="M12" s="21">
        <v>13491</v>
      </c>
      <c r="N12" s="18"/>
      <c r="O12" s="21">
        <v>390616</v>
      </c>
      <c r="P12" s="18"/>
      <c r="R12" s="22">
        <v>0.620942306510742</v>
      </c>
      <c r="S12" s="17"/>
      <c r="T12" s="18"/>
    </row>
    <row r="13" spans="1:20" ht="11.5" customHeight="1" x14ac:dyDescent="0.35">
      <c r="B13" s="20" t="s">
        <v>14</v>
      </c>
      <c r="C13" s="17"/>
      <c r="D13" s="17"/>
      <c r="E13" s="18"/>
      <c r="F13" s="21">
        <v>235536</v>
      </c>
      <c r="G13" s="17"/>
      <c r="H13" s="18"/>
      <c r="I13" s="21">
        <v>126701</v>
      </c>
      <c r="J13" s="18"/>
      <c r="K13" s="21">
        <v>21475</v>
      </c>
      <c r="L13" s="18"/>
      <c r="M13" s="21">
        <v>10829</v>
      </c>
      <c r="N13" s="18"/>
      <c r="O13" s="21">
        <v>546886</v>
      </c>
      <c r="P13" s="18"/>
      <c r="R13" s="22">
        <v>0.72143188891286303</v>
      </c>
      <c r="S13" s="17"/>
      <c r="T13" s="18"/>
    </row>
    <row r="14" spans="1:20" ht="11.5" customHeight="1" x14ac:dyDescent="0.35">
      <c r="B14" s="20" t="s">
        <v>15</v>
      </c>
      <c r="C14" s="17"/>
      <c r="D14" s="17"/>
      <c r="E14" s="18"/>
      <c r="F14" s="21">
        <v>31769</v>
      </c>
      <c r="G14" s="17"/>
      <c r="H14" s="18"/>
      <c r="I14" s="21">
        <v>12465</v>
      </c>
      <c r="J14" s="18"/>
      <c r="K14" s="21">
        <v>2642</v>
      </c>
      <c r="L14" s="18"/>
      <c r="M14" s="21">
        <v>927</v>
      </c>
      <c r="N14" s="18"/>
      <c r="O14" s="21">
        <v>62700</v>
      </c>
      <c r="P14" s="18"/>
      <c r="R14" s="22">
        <v>0.76240829346092498</v>
      </c>
      <c r="S14" s="17"/>
      <c r="T14" s="18"/>
    </row>
    <row r="15" spans="1:20" ht="11.5" customHeight="1" x14ac:dyDescent="0.35">
      <c r="B15" s="20" t="s">
        <v>16</v>
      </c>
      <c r="C15" s="17"/>
      <c r="D15" s="17"/>
      <c r="E15" s="18"/>
      <c r="F15" s="21">
        <v>9764</v>
      </c>
      <c r="G15" s="17"/>
      <c r="H15" s="18"/>
      <c r="I15" s="21">
        <v>3695</v>
      </c>
      <c r="J15" s="18"/>
      <c r="K15" s="21">
        <v>486</v>
      </c>
      <c r="L15" s="18"/>
      <c r="M15" s="21">
        <v>275</v>
      </c>
      <c r="N15" s="18"/>
      <c r="O15" s="21">
        <v>19498</v>
      </c>
      <c r="P15" s="18"/>
      <c r="R15" s="22">
        <v>0.72930556980203098</v>
      </c>
      <c r="S15" s="17"/>
      <c r="T15" s="18"/>
    </row>
    <row r="16" spans="1:20" ht="11.5" customHeight="1" x14ac:dyDescent="0.35">
      <c r="B16" s="20" t="s">
        <v>17</v>
      </c>
      <c r="C16" s="17"/>
      <c r="D16" s="17"/>
      <c r="E16" s="18"/>
      <c r="F16" s="21">
        <v>67347</v>
      </c>
      <c r="G16" s="17"/>
      <c r="H16" s="18"/>
      <c r="I16" s="21">
        <v>19553</v>
      </c>
      <c r="J16" s="18"/>
      <c r="K16" s="21">
        <v>4499</v>
      </c>
      <c r="L16" s="18"/>
      <c r="M16" s="21">
        <v>1114</v>
      </c>
      <c r="N16" s="18"/>
      <c r="O16" s="21">
        <v>119143</v>
      </c>
      <c r="P16" s="18"/>
      <c r="R16" s="22">
        <v>0.77648707855266397</v>
      </c>
      <c r="S16" s="17"/>
      <c r="T16" s="18"/>
    </row>
    <row r="17" spans="2:20" ht="11.5" customHeight="1" x14ac:dyDescent="0.35">
      <c r="B17" s="20" t="s">
        <v>18</v>
      </c>
      <c r="C17" s="17"/>
      <c r="D17" s="17"/>
      <c r="E17" s="18"/>
      <c r="F17" s="21">
        <v>32046</v>
      </c>
      <c r="G17" s="17"/>
      <c r="H17" s="18"/>
      <c r="I17" s="21">
        <v>10827</v>
      </c>
      <c r="J17" s="18"/>
      <c r="K17" s="21">
        <v>1941</v>
      </c>
      <c r="L17" s="18"/>
      <c r="M17" s="21">
        <v>774</v>
      </c>
      <c r="N17" s="18"/>
      <c r="O17" s="21">
        <v>64896</v>
      </c>
      <c r="P17" s="18"/>
      <c r="R17" s="22">
        <v>0.70247781065088799</v>
      </c>
      <c r="S17" s="17"/>
      <c r="T17" s="18"/>
    </row>
    <row r="18" spans="2:20" ht="11.5" customHeight="1" x14ac:dyDescent="0.35">
      <c r="B18" s="20" t="s">
        <v>19</v>
      </c>
      <c r="C18" s="17"/>
      <c r="D18" s="17"/>
      <c r="E18" s="18"/>
      <c r="F18" s="21">
        <v>47474</v>
      </c>
      <c r="G18" s="17"/>
      <c r="H18" s="18"/>
      <c r="I18" s="21">
        <v>25892</v>
      </c>
      <c r="J18" s="18"/>
      <c r="K18" s="21">
        <v>3378</v>
      </c>
      <c r="L18" s="18"/>
      <c r="M18" s="21">
        <v>2098</v>
      </c>
      <c r="N18" s="18"/>
      <c r="O18" s="21">
        <v>108334</v>
      </c>
      <c r="P18" s="18"/>
      <c r="R18" s="22">
        <v>0.72776782912105198</v>
      </c>
      <c r="S18" s="17"/>
      <c r="T18" s="18"/>
    </row>
    <row r="19" spans="2:20" ht="11.5" customHeight="1" x14ac:dyDescent="0.35">
      <c r="B19" s="20" t="s">
        <v>20</v>
      </c>
      <c r="C19" s="17"/>
      <c r="D19" s="17"/>
      <c r="E19" s="18"/>
      <c r="F19" s="21">
        <v>10471</v>
      </c>
      <c r="G19" s="17"/>
      <c r="H19" s="18"/>
      <c r="I19" s="21">
        <v>3701</v>
      </c>
      <c r="J19" s="18"/>
      <c r="K19" s="21">
        <v>889</v>
      </c>
      <c r="L19" s="18"/>
      <c r="M19" s="21">
        <v>256</v>
      </c>
      <c r="N19" s="18"/>
      <c r="O19" s="21">
        <v>21223</v>
      </c>
      <c r="P19" s="18"/>
      <c r="R19" s="22">
        <v>0.72171700513593695</v>
      </c>
      <c r="S19" s="17"/>
      <c r="T19" s="18"/>
    </row>
    <row r="20" spans="2:20" ht="11.5" customHeight="1" x14ac:dyDescent="0.35">
      <c r="B20" s="20" t="s">
        <v>21</v>
      </c>
      <c r="C20" s="17"/>
      <c r="D20" s="17"/>
      <c r="E20" s="18"/>
      <c r="F20" s="21">
        <v>87506</v>
      </c>
      <c r="G20" s="17"/>
      <c r="H20" s="18"/>
      <c r="I20" s="21">
        <v>30334</v>
      </c>
      <c r="J20" s="18"/>
      <c r="K20" s="21">
        <v>6543</v>
      </c>
      <c r="L20" s="18"/>
      <c r="M20" s="21">
        <v>2429</v>
      </c>
      <c r="N20" s="18"/>
      <c r="O20" s="21">
        <v>164464</v>
      </c>
      <c r="P20" s="18"/>
      <c r="R20" s="22">
        <v>0.77106236015176599</v>
      </c>
      <c r="S20" s="17"/>
      <c r="T20" s="18"/>
    </row>
    <row r="21" spans="2:20" ht="11.5" customHeight="1" x14ac:dyDescent="0.35">
      <c r="B21" s="20" t="s">
        <v>22</v>
      </c>
      <c r="C21" s="17"/>
      <c r="D21" s="17"/>
      <c r="E21" s="18"/>
      <c r="F21" s="21">
        <v>9694</v>
      </c>
      <c r="G21" s="17"/>
      <c r="H21" s="18"/>
      <c r="I21" s="21">
        <v>3431</v>
      </c>
      <c r="J21" s="18"/>
      <c r="K21" s="21">
        <v>780</v>
      </c>
      <c r="L21" s="18"/>
      <c r="M21" s="21">
        <v>243</v>
      </c>
      <c r="N21" s="18"/>
      <c r="O21" s="21">
        <v>19544</v>
      </c>
      <c r="P21" s="18"/>
      <c r="R21" s="22">
        <v>0.72390503479328705</v>
      </c>
      <c r="S21" s="17"/>
      <c r="T21" s="18"/>
    </row>
    <row r="22" spans="2:20" ht="11.5" customHeight="1" x14ac:dyDescent="0.35">
      <c r="B22" s="20" t="s">
        <v>23</v>
      </c>
      <c r="C22" s="17"/>
      <c r="D22" s="17"/>
      <c r="E22" s="18"/>
      <c r="F22" s="21">
        <v>82007</v>
      </c>
      <c r="G22" s="17"/>
      <c r="H22" s="18"/>
      <c r="I22" s="21">
        <v>44364</v>
      </c>
      <c r="J22" s="18"/>
      <c r="K22" s="21">
        <v>5632</v>
      </c>
      <c r="L22" s="18"/>
      <c r="M22" s="21">
        <v>2340</v>
      </c>
      <c r="N22" s="18"/>
      <c r="O22" s="21">
        <v>174334</v>
      </c>
      <c r="P22" s="18"/>
      <c r="R22" s="22">
        <v>0.77060699576674696</v>
      </c>
      <c r="S22" s="17"/>
      <c r="T22" s="18"/>
    </row>
    <row r="23" spans="2:20" ht="11.5" customHeight="1" x14ac:dyDescent="0.35">
      <c r="B23" s="20" t="s">
        <v>24</v>
      </c>
      <c r="C23" s="17"/>
      <c r="D23" s="17"/>
      <c r="E23" s="18"/>
      <c r="F23" s="21">
        <v>91273</v>
      </c>
      <c r="G23" s="17"/>
      <c r="H23" s="18"/>
      <c r="I23" s="21">
        <v>59146</v>
      </c>
      <c r="J23" s="18"/>
      <c r="K23" s="21">
        <v>10088</v>
      </c>
      <c r="L23" s="18"/>
      <c r="M23" s="21">
        <v>3161</v>
      </c>
      <c r="N23" s="18"/>
      <c r="O23" s="21">
        <v>207245</v>
      </c>
      <c r="P23" s="18"/>
      <c r="R23" s="22">
        <v>0.78973195975777499</v>
      </c>
      <c r="S23" s="17"/>
      <c r="T23" s="18"/>
    </row>
    <row r="24" spans="2:20" ht="11.5" customHeight="1" x14ac:dyDescent="0.35">
      <c r="B24" s="20" t="s">
        <v>25</v>
      </c>
      <c r="C24" s="17"/>
      <c r="D24" s="17"/>
      <c r="E24" s="18"/>
      <c r="F24" s="21">
        <v>5995</v>
      </c>
      <c r="G24" s="17"/>
      <c r="H24" s="18"/>
      <c r="I24" s="21">
        <v>3368</v>
      </c>
      <c r="J24" s="18"/>
      <c r="K24" s="21">
        <v>574</v>
      </c>
      <c r="L24" s="18"/>
      <c r="M24" s="21">
        <v>223</v>
      </c>
      <c r="N24" s="18"/>
      <c r="O24" s="21">
        <v>12952</v>
      </c>
      <c r="P24" s="18"/>
      <c r="R24" s="22">
        <v>0.78443483631871502</v>
      </c>
      <c r="S24" s="17"/>
      <c r="T24" s="18"/>
    </row>
    <row r="25" spans="2:20" ht="11.5" customHeight="1" x14ac:dyDescent="0.35">
      <c r="B25" s="20" t="s">
        <v>26</v>
      </c>
      <c r="C25" s="17"/>
      <c r="D25" s="17"/>
      <c r="E25" s="18"/>
      <c r="F25" s="21">
        <v>258299</v>
      </c>
      <c r="G25" s="17"/>
      <c r="H25" s="18"/>
      <c r="I25" s="21">
        <v>160992</v>
      </c>
      <c r="J25" s="18"/>
      <c r="K25" s="21">
        <v>51381</v>
      </c>
      <c r="L25" s="18"/>
      <c r="M25" s="21">
        <v>12757</v>
      </c>
      <c r="N25" s="18"/>
      <c r="O25" s="21">
        <v>656674</v>
      </c>
      <c r="P25" s="18"/>
      <c r="R25" s="22">
        <v>0.73617807313826999</v>
      </c>
      <c r="S25" s="17"/>
      <c r="T25" s="18"/>
    </row>
    <row r="26" spans="2:20" ht="11.5" customHeight="1" x14ac:dyDescent="0.35">
      <c r="B26" s="20" t="s">
        <v>27</v>
      </c>
      <c r="C26" s="17"/>
      <c r="D26" s="17"/>
      <c r="E26" s="18"/>
      <c r="F26" s="21">
        <v>198116</v>
      </c>
      <c r="G26" s="17"/>
      <c r="H26" s="18"/>
      <c r="I26" s="21">
        <v>158912</v>
      </c>
      <c r="J26" s="18"/>
      <c r="K26" s="21">
        <v>23034</v>
      </c>
      <c r="L26" s="18"/>
      <c r="M26" s="21">
        <v>14200</v>
      </c>
      <c r="N26" s="18"/>
      <c r="O26" s="21">
        <v>575809</v>
      </c>
      <c r="P26" s="18"/>
      <c r="R26" s="22">
        <v>0.68470968671903398</v>
      </c>
      <c r="S26" s="17"/>
      <c r="T26" s="18"/>
    </row>
    <row r="27" spans="2:20" ht="11.5" customHeight="1" x14ac:dyDescent="0.35">
      <c r="B27" s="20" t="s">
        <v>28</v>
      </c>
      <c r="C27" s="17"/>
      <c r="D27" s="17"/>
      <c r="E27" s="18"/>
      <c r="F27" s="21">
        <v>14339</v>
      </c>
      <c r="G27" s="17"/>
      <c r="H27" s="18"/>
      <c r="I27" s="21">
        <v>10711</v>
      </c>
      <c r="J27" s="18"/>
      <c r="K27" s="21">
        <v>1283</v>
      </c>
      <c r="L27" s="18"/>
      <c r="M27" s="21">
        <v>389</v>
      </c>
      <c r="N27" s="18"/>
      <c r="O27" s="21">
        <v>34795</v>
      </c>
      <c r="P27" s="18"/>
      <c r="R27" s="22">
        <v>0.767983905733582</v>
      </c>
      <c r="S27" s="17"/>
      <c r="T27" s="18"/>
    </row>
    <row r="28" spans="2:20" ht="11.5" customHeight="1" x14ac:dyDescent="0.35">
      <c r="B28" s="20" t="s">
        <v>29</v>
      </c>
      <c r="C28" s="17"/>
      <c r="D28" s="17"/>
      <c r="E28" s="18"/>
      <c r="F28" s="21">
        <v>33058</v>
      </c>
      <c r="G28" s="17"/>
      <c r="H28" s="18"/>
      <c r="I28" s="21">
        <v>13014</v>
      </c>
      <c r="J28" s="18"/>
      <c r="K28" s="21">
        <v>3006</v>
      </c>
      <c r="L28" s="18"/>
      <c r="M28" s="21">
        <v>1153</v>
      </c>
      <c r="N28" s="18"/>
      <c r="O28" s="21">
        <v>69372</v>
      </c>
      <c r="P28" s="18"/>
      <c r="R28" s="22">
        <v>0.72408176209421704</v>
      </c>
      <c r="S28" s="17"/>
      <c r="T28" s="18"/>
    </row>
    <row r="29" spans="2:20" ht="11.5" customHeight="1" x14ac:dyDescent="0.35">
      <c r="B29" s="20" t="s">
        <v>30</v>
      </c>
      <c r="C29" s="17"/>
      <c r="D29" s="17"/>
      <c r="E29" s="18"/>
      <c r="F29" s="21">
        <v>6314</v>
      </c>
      <c r="G29" s="17"/>
      <c r="H29" s="18"/>
      <c r="I29" s="21">
        <v>2521</v>
      </c>
      <c r="J29" s="18"/>
      <c r="K29" s="21">
        <v>421</v>
      </c>
      <c r="L29" s="18"/>
      <c r="M29" s="21">
        <v>696</v>
      </c>
      <c r="N29" s="18"/>
      <c r="O29" s="21">
        <v>12948</v>
      </c>
      <c r="P29" s="18"/>
      <c r="R29" s="22">
        <v>0.76861291319122604</v>
      </c>
      <c r="S29" s="17"/>
      <c r="T29" s="18"/>
    </row>
    <row r="30" spans="2:20" ht="11.5" customHeight="1" x14ac:dyDescent="0.35">
      <c r="B30" s="20" t="s">
        <v>31</v>
      </c>
      <c r="C30" s="17"/>
      <c r="D30" s="17"/>
      <c r="E30" s="18"/>
      <c r="F30" s="21">
        <v>9919</v>
      </c>
      <c r="G30" s="17"/>
      <c r="H30" s="18"/>
      <c r="I30" s="21">
        <v>9228</v>
      </c>
      <c r="J30" s="18"/>
      <c r="K30" s="21">
        <v>1357</v>
      </c>
      <c r="L30" s="18"/>
      <c r="M30" s="21">
        <v>209</v>
      </c>
      <c r="N30" s="18"/>
      <c r="O30" s="21">
        <v>26747</v>
      </c>
      <c r="P30" s="18"/>
      <c r="R30" s="22">
        <v>0.77440460612405104</v>
      </c>
      <c r="S30" s="17"/>
      <c r="T30" s="18"/>
    </row>
    <row r="31" spans="2:20" ht="11.5" customHeight="1" x14ac:dyDescent="0.35">
      <c r="B31" s="20" t="s">
        <v>32</v>
      </c>
      <c r="C31" s="17"/>
      <c r="D31" s="17"/>
      <c r="E31" s="18"/>
      <c r="F31" s="21">
        <v>50177</v>
      </c>
      <c r="G31" s="17"/>
      <c r="H31" s="18"/>
      <c r="I31" s="21">
        <v>11796</v>
      </c>
      <c r="J31" s="18"/>
      <c r="K31" s="21">
        <v>3233</v>
      </c>
      <c r="L31" s="18"/>
      <c r="M31" s="21">
        <v>1356</v>
      </c>
      <c r="N31" s="18"/>
      <c r="O31" s="21">
        <v>93666</v>
      </c>
      <c r="P31" s="18"/>
      <c r="R31" s="22">
        <v>0.71063139239425199</v>
      </c>
      <c r="S31" s="17"/>
      <c r="T31" s="18"/>
    </row>
    <row r="32" spans="2:20" ht="11.5" customHeight="1" x14ac:dyDescent="0.35">
      <c r="B32" s="20" t="s">
        <v>33</v>
      </c>
      <c r="C32" s="17"/>
      <c r="D32" s="17"/>
      <c r="E32" s="18"/>
      <c r="F32" s="21">
        <v>28295</v>
      </c>
      <c r="G32" s="17"/>
      <c r="H32" s="18"/>
      <c r="I32" s="21">
        <v>11141</v>
      </c>
      <c r="J32" s="18"/>
      <c r="K32" s="21">
        <v>2421</v>
      </c>
      <c r="L32" s="18"/>
      <c r="M32" s="21">
        <v>1073</v>
      </c>
      <c r="N32" s="18"/>
      <c r="O32" s="21">
        <v>59712</v>
      </c>
      <c r="P32" s="18"/>
      <c r="R32" s="22">
        <v>0.71895096463022501</v>
      </c>
      <c r="S32" s="17"/>
      <c r="T32" s="18"/>
    </row>
    <row r="33" spans="1:22" ht="11.5" customHeight="1" x14ac:dyDescent="0.35">
      <c r="B33" s="20" t="s">
        <v>34</v>
      </c>
      <c r="C33" s="17"/>
      <c r="D33" s="17"/>
      <c r="E33" s="18"/>
      <c r="F33" s="21">
        <v>18615</v>
      </c>
      <c r="G33" s="17"/>
      <c r="H33" s="18"/>
      <c r="I33" s="21">
        <v>7343</v>
      </c>
      <c r="J33" s="18"/>
      <c r="K33" s="21">
        <v>2031</v>
      </c>
      <c r="L33" s="18"/>
      <c r="M33" s="21">
        <v>512</v>
      </c>
      <c r="N33" s="18"/>
      <c r="O33" s="21">
        <v>37979</v>
      </c>
      <c r="P33" s="18"/>
      <c r="R33" s="22">
        <v>0.75044103320255895</v>
      </c>
      <c r="S33" s="17"/>
      <c r="T33" s="18"/>
    </row>
    <row r="34" spans="1:22" ht="11.5" customHeight="1" x14ac:dyDescent="0.35">
      <c r="B34" s="23" t="s">
        <v>35</v>
      </c>
      <c r="C34" s="17"/>
      <c r="D34" s="17"/>
      <c r="E34" s="18"/>
      <c r="F34" s="24">
        <v>1674473</v>
      </c>
      <c r="G34" s="17"/>
      <c r="H34" s="18"/>
      <c r="I34" s="24">
        <v>876843</v>
      </c>
      <c r="J34" s="18"/>
      <c r="K34" s="24">
        <v>177346</v>
      </c>
      <c r="L34" s="18"/>
      <c r="M34" s="24">
        <v>78660</v>
      </c>
      <c r="N34" s="18"/>
      <c r="O34" s="24">
        <v>3900090</v>
      </c>
      <c r="P34" s="18"/>
      <c r="R34" s="25">
        <v>0.71980954285670296</v>
      </c>
      <c r="S34" s="17"/>
      <c r="T34" s="18"/>
    </row>
    <row r="35" spans="1:22" ht="15.5" customHeight="1" x14ac:dyDescent="0.35"/>
    <row r="36" spans="1:22" ht="18" customHeight="1" x14ac:dyDescent="0.35">
      <c r="A36" s="14" t="s">
        <v>36</v>
      </c>
      <c r="B36" s="15"/>
      <c r="C36" s="15"/>
      <c r="D36" s="15"/>
      <c r="E36" s="15"/>
      <c r="F36" s="15"/>
    </row>
    <row r="37" spans="1:22" ht="4" customHeight="1" x14ac:dyDescent="0.35"/>
    <row r="38" spans="1:22" ht="11.5" customHeight="1" x14ac:dyDescent="0.35">
      <c r="B38" s="26" t="s">
        <v>4</v>
      </c>
      <c r="C38" s="17"/>
      <c r="D38" s="17"/>
      <c r="E38" s="18"/>
      <c r="F38" s="19" t="s">
        <v>5</v>
      </c>
      <c r="G38" s="17"/>
      <c r="H38" s="18"/>
      <c r="I38" s="19" t="s">
        <v>6</v>
      </c>
      <c r="J38" s="18"/>
      <c r="K38" s="19" t="s">
        <v>7</v>
      </c>
      <c r="L38" s="18"/>
      <c r="M38" s="19" t="s">
        <v>8</v>
      </c>
      <c r="N38" s="18"/>
      <c r="O38" s="19" t="s">
        <v>37</v>
      </c>
      <c r="P38" s="18"/>
      <c r="R38" s="19" t="s">
        <v>10</v>
      </c>
      <c r="S38" s="17"/>
      <c r="T38" s="18"/>
    </row>
    <row r="39" spans="1:22" ht="11.5" customHeight="1" x14ac:dyDescent="0.35">
      <c r="B39" s="20" t="s">
        <v>11</v>
      </c>
      <c r="C39" s="17"/>
      <c r="D39" s="17"/>
      <c r="E39" s="18"/>
      <c r="F39" s="21">
        <v>7677</v>
      </c>
      <c r="G39" s="17"/>
      <c r="H39" s="18"/>
      <c r="I39" s="21">
        <v>1435</v>
      </c>
      <c r="J39" s="18"/>
      <c r="K39" s="21">
        <v>625</v>
      </c>
      <c r="L39" s="18"/>
      <c r="M39" s="21">
        <v>605</v>
      </c>
      <c r="N39" s="18"/>
      <c r="O39" s="21">
        <v>14477</v>
      </c>
      <c r="P39" s="18"/>
      <c r="R39" s="22">
        <v>0.71437452510879296</v>
      </c>
      <c r="S39" s="17"/>
      <c r="T39" s="18"/>
    </row>
    <row r="40" spans="1:22" ht="11.5" customHeight="1" x14ac:dyDescent="0.35">
      <c r="B40" s="20" t="s">
        <v>12</v>
      </c>
      <c r="C40" s="17"/>
      <c r="D40" s="17"/>
      <c r="E40" s="18"/>
      <c r="F40" s="21">
        <v>68027</v>
      </c>
      <c r="G40" s="17"/>
      <c r="H40" s="18"/>
      <c r="I40" s="21">
        <v>38527</v>
      </c>
      <c r="J40" s="18"/>
      <c r="K40" s="21">
        <v>7486</v>
      </c>
      <c r="L40" s="18"/>
      <c r="M40" s="21">
        <v>3241</v>
      </c>
      <c r="N40" s="18"/>
      <c r="O40" s="21">
        <v>158739</v>
      </c>
      <c r="P40" s="18"/>
      <c r="R40" s="22">
        <v>0.73882914721649995</v>
      </c>
      <c r="S40" s="17"/>
      <c r="T40" s="18"/>
    </row>
    <row r="41" spans="1:22" ht="11.5" customHeight="1" x14ac:dyDescent="0.35">
      <c r="B41" s="20" t="s">
        <v>13</v>
      </c>
      <c r="C41" s="17"/>
      <c r="D41" s="17"/>
      <c r="E41" s="18"/>
      <c r="F41" s="21">
        <v>119203</v>
      </c>
      <c r="G41" s="17"/>
      <c r="H41" s="18"/>
      <c r="I41" s="21">
        <v>59562</v>
      </c>
      <c r="J41" s="18"/>
      <c r="K41" s="21">
        <v>9412</v>
      </c>
      <c r="L41" s="18"/>
      <c r="M41" s="21">
        <v>10910</v>
      </c>
      <c r="N41" s="18"/>
      <c r="O41" s="21">
        <v>308854</v>
      </c>
      <c r="P41" s="18"/>
      <c r="R41" s="22">
        <v>0.64459906622546603</v>
      </c>
      <c r="S41" s="17"/>
      <c r="T41" s="18"/>
      <c r="V41" s="27"/>
    </row>
    <row r="42" spans="1:22" ht="11.5" customHeight="1" x14ac:dyDescent="0.35">
      <c r="B42" s="20" t="s">
        <v>14</v>
      </c>
      <c r="C42" s="17"/>
      <c r="D42" s="17"/>
      <c r="E42" s="18"/>
      <c r="F42" s="21">
        <v>124002</v>
      </c>
      <c r="G42" s="17"/>
      <c r="H42" s="18"/>
      <c r="I42" s="21">
        <v>83525</v>
      </c>
      <c r="J42" s="18"/>
      <c r="K42" s="21">
        <v>12488</v>
      </c>
      <c r="L42" s="18"/>
      <c r="M42" s="21">
        <v>6705</v>
      </c>
      <c r="N42" s="18"/>
      <c r="O42" s="21">
        <v>307392</v>
      </c>
      <c r="P42" s="18"/>
      <c r="R42" s="22">
        <v>0.73755985842182004</v>
      </c>
      <c r="S42" s="17"/>
      <c r="T42" s="18"/>
    </row>
    <row r="43" spans="1:22" ht="11.5" customHeight="1" x14ac:dyDescent="0.35">
      <c r="B43" s="20" t="s">
        <v>15</v>
      </c>
      <c r="C43" s="17"/>
      <c r="D43" s="17"/>
      <c r="E43" s="18"/>
      <c r="F43" s="21">
        <v>11126</v>
      </c>
      <c r="G43" s="17"/>
      <c r="H43" s="18"/>
      <c r="I43" s="21">
        <v>5457</v>
      </c>
      <c r="J43" s="18"/>
      <c r="K43" s="21">
        <v>1045</v>
      </c>
      <c r="L43" s="18"/>
      <c r="M43" s="21">
        <v>318</v>
      </c>
      <c r="N43" s="18"/>
      <c r="O43" s="21">
        <v>23487</v>
      </c>
      <c r="P43" s="18"/>
      <c r="R43" s="22">
        <v>0.764082258270533</v>
      </c>
      <c r="S43" s="17"/>
      <c r="T43" s="18"/>
    </row>
    <row r="44" spans="1:22" ht="11.5" customHeight="1" x14ac:dyDescent="0.35">
      <c r="B44" s="20" t="s">
        <v>16</v>
      </c>
      <c r="C44" s="17"/>
      <c r="D44" s="17"/>
      <c r="E44" s="18"/>
      <c r="F44" s="21">
        <v>3135</v>
      </c>
      <c r="G44" s="17"/>
      <c r="H44" s="18"/>
      <c r="I44" s="21">
        <v>1434</v>
      </c>
      <c r="J44" s="18"/>
      <c r="K44" s="21">
        <v>188</v>
      </c>
      <c r="L44" s="18"/>
      <c r="M44" s="21">
        <v>99</v>
      </c>
      <c r="N44" s="18"/>
      <c r="O44" s="21">
        <v>6844</v>
      </c>
      <c r="P44" s="18"/>
      <c r="R44" s="22">
        <v>0.70952659263588502</v>
      </c>
      <c r="S44" s="17"/>
      <c r="T44" s="18"/>
    </row>
    <row r="45" spans="1:22" ht="11.5" customHeight="1" x14ac:dyDescent="0.35">
      <c r="B45" s="20" t="s">
        <v>17</v>
      </c>
      <c r="C45" s="17"/>
      <c r="D45" s="17"/>
      <c r="E45" s="18"/>
      <c r="F45" s="21">
        <v>16433</v>
      </c>
      <c r="G45" s="17"/>
      <c r="H45" s="18"/>
      <c r="I45" s="21">
        <v>6374</v>
      </c>
      <c r="J45" s="18"/>
      <c r="K45" s="21">
        <v>1766</v>
      </c>
      <c r="L45" s="18"/>
      <c r="M45" s="21">
        <v>366</v>
      </c>
      <c r="N45" s="18"/>
      <c r="O45" s="21">
        <v>32290</v>
      </c>
      <c r="P45" s="18"/>
      <c r="R45" s="22">
        <v>0.77234437906472597</v>
      </c>
      <c r="S45" s="17"/>
      <c r="T45" s="18"/>
    </row>
    <row r="46" spans="1:22" ht="11.5" customHeight="1" x14ac:dyDescent="0.35">
      <c r="B46" s="20" t="s">
        <v>18</v>
      </c>
      <c r="C46" s="17"/>
      <c r="D46" s="17"/>
      <c r="E46" s="18"/>
      <c r="F46" s="21">
        <v>10194</v>
      </c>
      <c r="G46" s="17"/>
      <c r="H46" s="18"/>
      <c r="I46" s="21">
        <v>4058</v>
      </c>
      <c r="J46" s="18"/>
      <c r="K46" s="21">
        <v>791</v>
      </c>
      <c r="L46" s="18"/>
      <c r="M46" s="21">
        <v>252</v>
      </c>
      <c r="N46" s="18"/>
      <c r="O46" s="21">
        <v>22476</v>
      </c>
      <c r="P46" s="18"/>
      <c r="R46" s="22">
        <v>0.68050364833600296</v>
      </c>
      <c r="S46" s="17"/>
      <c r="T46" s="18"/>
    </row>
    <row r="47" spans="1:22" ht="11.5" customHeight="1" x14ac:dyDescent="0.35">
      <c r="B47" s="20" t="s">
        <v>19</v>
      </c>
      <c r="C47" s="17"/>
      <c r="D47" s="17"/>
      <c r="E47" s="18"/>
      <c r="F47" s="21">
        <v>27143</v>
      </c>
      <c r="G47" s="17"/>
      <c r="H47" s="18"/>
      <c r="I47" s="21">
        <v>17749</v>
      </c>
      <c r="J47" s="18"/>
      <c r="K47" s="21">
        <v>1947</v>
      </c>
      <c r="L47" s="18"/>
      <c r="M47" s="21">
        <v>1364</v>
      </c>
      <c r="N47" s="18"/>
      <c r="O47" s="21">
        <v>64092</v>
      </c>
      <c r="P47" s="18"/>
      <c r="R47" s="22">
        <v>0.75209074455470304</v>
      </c>
      <c r="S47" s="17"/>
      <c r="T47" s="18"/>
    </row>
    <row r="48" spans="1:22" ht="11.5" customHeight="1" x14ac:dyDescent="0.35">
      <c r="B48" s="20" t="s">
        <v>20</v>
      </c>
      <c r="C48" s="17"/>
      <c r="D48" s="17"/>
      <c r="E48" s="18"/>
      <c r="F48" s="21">
        <v>4497</v>
      </c>
      <c r="G48" s="17"/>
      <c r="H48" s="18"/>
      <c r="I48" s="21">
        <v>1922</v>
      </c>
      <c r="J48" s="18"/>
      <c r="K48" s="21">
        <v>495</v>
      </c>
      <c r="L48" s="18"/>
      <c r="M48" s="21">
        <v>143</v>
      </c>
      <c r="N48" s="18"/>
      <c r="O48" s="21">
        <v>10240</v>
      </c>
      <c r="P48" s="18"/>
      <c r="R48" s="22">
        <v>0.68916015625000004</v>
      </c>
      <c r="S48" s="17"/>
      <c r="T48" s="18"/>
    </row>
    <row r="49" spans="2:20" ht="11.5" customHeight="1" x14ac:dyDescent="0.35">
      <c r="B49" s="20" t="s">
        <v>21</v>
      </c>
      <c r="C49" s="17"/>
      <c r="D49" s="17"/>
      <c r="E49" s="18"/>
      <c r="F49" s="21">
        <v>29601</v>
      </c>
      <c r="G49" s="17"/>
      <c r="H49" s="18"/>
      <c r="I49" s="21">
        <v>14338</v>
      </c>
      <c r="J49" s="18"/>
      <c r="K49" s="21">
        <v>2956</v>
      </c>
      <c r="L49" s="18"/>
      <c r="M49" s="21">
        <v>1034</v>
      </c>
      <c r="N49" s="18"/>
      <c r="O49" s="21">
        <v>60747</v>
      </c>
      <c r="P49" s="18"/>
      <c r="R49" s="22">
        <v>0.78899369516190099</v>
      </c>
      <c r="S49" s="17"/>
      <c r="T49" s="18"/>
    </row>
    <row r="50" spans="2:20" ht="11.5" customHeight="1" x14ac:dyDescent="0.35">
      <c r="B50" s="20" t="s">
        <v>22</v>
      </c>
      <c r="C50" s="17"/>
      <c r="D50" s="17"/>
      <c r="E50" s="18"/>
      <c r="F50" s="21">
        <v>1955</v>
      </c>
      <c r="G50" s="17"/>
      <c r="H50" s="18"/>
      <c r="I50" s="21">
        <v>812</v>
      </c>
      <c r="J50" s="18"/>
      <c r="K50" s="21">
        <v>217</v>
      </c>
      <c r="L50" s="18"/>
      <c r="M50" s="21">
        <v>74</v>
      </c>
      <c r="N50" s="18"/>
      <c r="O50" s="21">
        <v>4425</v>
      </c>
      <c r="P50" s="18"/>
      <c r="R50" s="22">
        <v>0.69107344632768397</v>
      </c>
      <c r="S50" s="17"/>
      <c r="T50" s="18"/>
    </row>
    <row r="51" spans="2:20" ht="11.5" customHeight="1" x14ac:dyDescent="0.35">
      <c r="B51" s="20" t="s">
        <v>23</v>
      </c>
      <c r="C51" s="17"/>
      <c r="D51" s="17"/>
      <c r="E51" s="18"/>
      <c r="F51" s="21">
        <v>27091</v>
      </c>
      <c r="G51" s="17"/>
      <c r="H51" s="18"/>
      <c r="I51" s="21">
        <v>18221</v>
      </c>
      <c r="J51" s="18"/>
      <c r="K51" s="21">
        <v>2214</v>
      </c>
      <c r="L51" s="18"/>
      <c r="M51" s="21">
        <v>927</v>
      </c>
      <c r="N51" s="18"/>
      <c r="O51" s="21">
        <v>63984</v>
      </c>
      <c r="P51" s="18"/>
      <c r="R51" s="22">
        <v>0.75726744186046502</v>
      </c>
      <c r="S51" s="17"/>
      <c r="T51" s="18"/>
    </row>
    <row r="52" spans="2:20" ht="11.5" customHeight="1" x14ac:dyDescent="0.35">
      <c r="B52" s="20" t="s">
        <v>24</v>
      </c>
      <c r="C52" s="17"/>
      <c r="D52" s="17"/>
      <c r="E52" s="18"/>
      <c r="F52" s="21">
        <v>41602</v>
      </c>
      <c r="G52" s="17"/>
      <c r="H52" s="18"/>
      <c r="I52" s="21">
        <v>35295</v>
      </c>
      <c r="J52" s="18"/>
      <c r="K52" s="21">
        <v>5489</v>
      </c>
      <c r="L52" s="18"/>
      <c r="M52" s="21">
        <v>1774</v>
      </c>
      <c r="N52" s="18"/>
      <c r="O52" s="21">
        <v>102742</v>
      </c>
      <c r="P52" s="18"/>
      <c r="R52" s="22">
        <v>0.81913920305230603</v>
      </c>
      <c r="S52" s="17"/>
      <c r="T52" s="18"/>
    </row>
    <row r="53" spans="2:20" ht="11.5" customHeight="1" x14ac:dyDescent="0.35">
      <c r="B53" s="20" t="s">
        <v>25</v>
      </c>
      <c r="C53" s="17"/>
      <c r="D53" s="17"/>
      <c r="E53" s="18"/>
      <c r="F53" s="21">
        <v>2572</v>
      </c>
      <c r="G53" s="17"/>
      <c r="H53" s="18"/>
      <c r="I53" s="21">
        <v>1806</v>
      </c>
      <c r="J53" s="18"/>
      <c r="K53" s="21">
        <v>281</v>
      </c>
      <c r="L53" s="18"/>
      <c r="M53" s="21">
        <v>110</v>
      </c>
      <c r="N53" s="18"/>
      <c r="O53" s="21">
        <v>6085</v>
      </c>
      <c r="P53" s="18"/>
      <c r="R53" s="22">
        <v>0.78373048479868501</v>
      </c>
      <c r="S53" s="17"/>
      <c r="T53" s="18"/>
    </row>
    <row r="54" spans="2:20" ht="11.5" customHeight="1" x14ac:dyDescent="0.35">
      <c r="B54" s="20" t="s">
        <v>26</v>
      </c>
      <c r="C54" s="17"/>
      <c r="D54" s="17"/>
      <c r="E54" s="18"/>
      <c r="F54" s="21">
        <v>145951</v>
      </c>
      <c r="G54" s="17"/>
      <c r="H54" s="18"/>
      <c r="I54" s="21">
        <v>111432</v>
      </c>
      <c r="J54" s="18"/>
      <c r="K54" s="21">
        <v>32595</v>
      </c>
      <c r="L54" s="18"/>
      <c r="M54" s="21">
        <v>8064</v>
      </c>
      <c r="N54" s="18"/>
      <c r="O54" s="21">
        <v>384194</v>
      </c>
      <c r="P54" s="18"/>
      <c r="R54" s="22">
        <v>0.77575912169372796</v>
      </c>
      <c r="S54" s="17"/>
      <c r="T54" s="18"/>
    </row>
    <row r="55" spans="2:20" ht="11.5" customHeight="1" x14ac:dyDescent="0.35">
      <c r="B55" s="20" t="s">
        <v>27</v>
      </c>
      <c r="C55" s="17"/>
      <c r="D55" s="17"/>
      <c r="E55" s="18"/>
      <c r="F55" s="21">
        <v>158626</v>
      </c>
      <c r="G55" s="17"/>
      <c r="H55" s="18"/>
      <c r="I55" s="21">
        <v>138257</v>
      </c>
      <c r="J55" s="18"/>
      <c r="K55" s="21">
        <v>17836</v>
      </c>
      <c r="L55" s="18"/>
      <c r="M55" s="21">
        <v>11258</v>
      </c>
      <c r="N55" s="18"/>
      <c r="O55" s="21">
        <v>454428</v>
      </c>
      <c r="P55" s="18"/>
      <c r="R55" s="22">
        <v>0.71733475930180401</v>
      </c>
      <c r="S55" s="17"/>
      <c r="T55" s="18"/>
    </row>
    <row r="56" spans="2:20" ht="11.5" customHeight="1" x14ac:dyDescent="0.35">
      <c r="B56" s="20" t="s">
        <v>28</v>
      </c>
      <c r="C56" s="17"/>
      <c r="D56" s="17"/>
      <c r="E56" s="18"/>
      <c r="F56" s="21">
        <v>3908</v>
      </c>
      <c r="G56" s="17"/>
      <c r="H56" s="18"/>
      <c r="I56" s="21">
        <v>3648</v>
      </c>
      <c r="J56" s="18"/>
      <c r="K56" s="21">
        <v>478</v>
      </c>
      <c r="L56" s="18"/>
      <c r="M56" s="21">
        <v>102</v>
      </c>
      <c r="N56" s="18"/>
      <c r="O56" s="21">
        <v>10803</v>
      </c>
      <c r="P56" s="18"/>
      <c r="R56" s="22">
        <v>0.753124132185504</v>
      </c>
      <c r="S56" s="17"/>
      <c r="T56" s="18"/>
    </row>
    <row r="57" spans="2:20" ht="11.5" customHeight="1" x14ac:dyDescent="0.35">
      <c r="B57" s="20" t="s">
        <v>29</v>
      </c>
      <c r="C57" s="17"/>
      <c r="D57" s="17"/>
      <c r="E57" s="18"/>
      <c r="F57" s="21">
        <v>11641</v>
      </c>
      <c r="G57" s="17"/>
      <c r="H57" s="18"/>
      <c r="I57" s="21">
        <v>5120</v>
      </c>
      <c r="J57" s="18"/>
      <c r="K57" s="21">
        <v>1212</v>
      </c>
      <c r="L57" s="18"/>
      <c r="M57" s="21">
        <v>440</v>
      </c>
      <c r="N57" s="18"/>
      <c r="O57" s="21">
        <v>25690</v>
      </c>
      <c r="P57" s="18"/>
      <c r="R57" s="22">
        <v>0.716738030362009</v>
      </c>
      <c r="S57" s="17"/>
      <c r="T57" s="18"/>
    </row>
    <row r="58" spans="2:20" ht="11.5" customHeight="1" x14ac:dyDescent="0.35">
      <c r="B58" s="20" t="s">
        <v>30</v>
      </c>
      <c r="C58" s="17"/>
      <c r="D58" s="17"/>
      <c r="E58" s="18"/>
      <c r="F58" s="21">
        <v>2673</v>
      </c>
      <c r="G58" s="17"/>
      <c r="H58" s="18"/>
      <c r="I58" s="21">
        <v>1262</v>
      </c>
      <c r="J58" s="18"/>
      <c r="K58" s="21">
        <v>204</v>
      </c>
      <c r="L58" s="18"/>
      <c r="M58" s="21">
        <v>551</v>
      </c>
      <c r="N58" s="18"/>
      <c r="O58" s="21">
        <v>6049</v>
      </c>
      <c r="P58" s="18"/>
      <c r="R58" s="22">
        <v>0.775334766077038</v>
      </c>
      <c r="S58" s="17"/>
      <c r="T58" s="18"/>
    </row>
    <row r="59" spans="2:20" ht="11.5" customHeight="1" x14ac:dyDescent="0.35">
      <c r="B59" s="20" t="s">
        <v>31</v>
      </c>
      <c r="C59" s="17"/>
      <c r="D59" s="17"/>
      <c r="E59" s="18"/>
      <c r="F59" s="21">
        <v>3274</v>
      </c>
      <c r="G59" s="17"/>
      <c r="H59" s="18"/>
      <c r="I59" s="21">
        <v>3848</v>
      </c>
      <c r="J59" s="18"/>
      <c r="K59" s="21">
        <v>561</v>
      </c>
      <c r="L59" s="18"/>
      <c r="M59" s="21">
        <v>86</v>
      </c>
      <c r="N59" s="18"/>
      <c r="O59" s="21">
        <v>10030</v>
      </c>
      <c r="P59" s="18"/>
      <c r="R59" s="22">
        <v>0.77457627118644101</v>
      </c>
      <c r="S59" s="17"/>
      <c r="T59" s="18"/>
    </row>
    <row r="60" spans="2:20" ht="11.5" customHeight="1" x14ac:dyDescent="0.35">
      <c r="B60" s="20" t="s">
        <v>32</v>
      </c>
      <c r="C60" s="17"/>
      <c r="D60" s="17"/>
      <c r="E60" s="18"/>
      <c r="F60" s="21">
        <v>15888</v>
      </c>
      <c r="G60" s="17"/>
      <c r="H60" s="18"/>
      <c r="I60" s="21">
        <v>4726</v>
      </c>
      <c r="J60" s="18"/>
      <c r="K60" s="21">
        <v>1280</v>
      </c>
      <c r="L60" s="18"/>
      <c r="M60" s="21">
        <v>530</v>
      </c>
      <c r="N60" s="18"/>
      <c r="O60" s="21">
        <v>32162</v>
      </c>
      <c r="P60" s="18"/>
      <c r="R60" s="22">
        <v>0.69722032211927099</v>
      </c>
      <c r="S60" s="17"/>
      <c r="T60" s="18"/>
    </row>
    <row r="61" spans="2:20" ht="11.5" customHeight="1" x14ac:dyDescent="0.35">
      <c r="B61" s="20" t="s">
        <v>33</v>
      </c>
      <c r="C61" s="17"/>
      <c r="D61" s="17"/>
      <c r="E61" s="18"/>
      <c r="F61" s="21">
        <v>11199</v>
      </c>
      <c r="G61" s="17"/>
      <c r="H61" s="18"/>
      <c r="I61" s="21">
        <v>5433</v>
      </c>
      <c r="J61" s="18"/>
      <c r="K61" s="21">
        <v>1171</v>
      </c>
      <c r="L61" s="18"/>
      <c r="M61" s="21">
        <v>560</v>
      </c>
      <c r="N61" s="18"/>
      <c r="O61" s="21">
        <v>26134</v>
      </c>
      <c r="P61" s="18"/>
      <c r="R61" s="22">
        <v>0.70264789163541697</v>
      </c>
      <c r="S61" s="17"/>
      <c r="T61" s="18"/>
    </row>
    <row r="62" spans="2:20" ht="11.5" customHeight="1" x14ac:dyDescent="0.35">
      <c r="B62" s="20" t="s">
        <v>34</v>
      </c>
      <c r="C62" s="17"/>
      <c r="D62" s="17"/>
      <c r="E62" s="18"/>
      <c r="F62" s="21">
        <v>6584</v>
      </c>
      <c r="G62" s="17"/>
      <c r="H62" s="18"/>
      <c r="I62" s="21">
        <v>2950</v>
      </c>
      <c r="J62" s="18"/>
      <c r="K62" s="21">
        <v>867</v>
      </c>
      <c r="L62" s="18"/>
      <c r="M62" s="21">
        <v>187</v>
      </c>
      <c r="N62" s="18"/>
      <c r="O62" s="21">
        <v>14431</v>
      </c>
      <c r="P62" s="18"/>
      <c r="R62" s="22">
        <v>0.73369828840690199</v>
      </c>
      <c r="S62" s="17"/>
      <c r="T62" s="18"/>
    </row>
    <row r="63" spans="2:20" ht="11.5" customHeight="1" x14ac:dyDescent="0.35">
      <c r="B63" s="23" t="s">
        <v>35</v>
      </c>
      <c r="C63" s="17"/>
      <c r="D63" s="17"/>
      <c r="E63" s="18"/>
      <c r="F63" s="24">
        <v>854002</v>
      </c>
      <c r="G63" s="17"/>
      <c r="H63" s="18"/>
      <c r="I63" s="24">
        <v>567191</v>
      </c>
      <c r="J63" s="18"/>
      <c r="K63" s="24">
        <v>103604</v>
      </c>
      <c r="L63" s="18"/>
      <c r="M63" s="24">
        <v>49700</v>
      </c>
      <c r="N63" s="18"/>
      <c r="O63" s="24">
        <v>2150795</v>
      </c>
      <c r="P63" s="18"/>
      <c r="R63" s="25">
        <v>0.73205349649780704</v>
      </c>
      <c r="S63" s="17"/>
      <c r="T63" s="18"/>
    </row>
    <row r="64" spans="2:20" ht="15.25" customHeight="1" x14ac:dyDescent="0.35"/>
    <row r="65" spans="1:19" ht="18" customHeight="1" x14ac:dyDescent="0.35">
      <c r="A65" s="14" t="s">
        <v>38</v>
      </c>
      <c r="B65" s="15"/>
      <c r="C65" s="15"/>
      <c r="D65" s="15"/>
      <c r="E65" s="15"/>
      <c r="F65" s="15"/>
    </row>
    <row r="66" spans="1:19" ht="3" customHeight="1" x14ac:dyDescent="0.35"/>
    <row r="67" spans="1:19" ht="11.5" customHeight="1" x14ac:dyDescent="0.35">
      <c r="A67" s="26" t="s">
        <v>4</v>
      </c>
      <c r="B67" s="17"/>
      <c r="C67" s="17"/>
      <c r="D67" s="18"/>
      <c r="E67" s="19" t="s">
        <v>5</v>
      </c>
      <c r="F67" s="17"/>
      <c r="G67" s="18"/>
      <c r="H67" s="19" t="s">
        <v>6</v>
      </c>
      <c r="I67" s="18"/>
      <c r="J67" s="19" t="s">
        <v>7</v>
      </c>
      <c r="K67" s="18"/>
      <c r="L67" s="19" t="s">
        <v>8</v>
      </c>
      <c r="M67" s="18"/>
      <c r="N67" s="19" t="s">
        <v>9</v>
      </c>
      <c r="O67" s="18"/>
      <c r="P67" s="19" t="s">
        <v>10</v>
      </c>
      <c r="Q67" s="17"/>
      <c r="R67" s="17"/>
      <c r="S67" s="18"/>
    </row>
    <row r="68" spans="1:19" ht="11.5" customHeight="1" x14ac:dyDescent="0.35">
      <c r="A68" s="20" t="s">
        <v>11</v>
      </c>
      <c r="B68" s="17"/>
      <c r="C68" s="17"/>
      <c r="D68" s="18"/>
      <c r="E68" s="21">
        <v>13517</v>
      </c>
      <c r="F68" s="17"/>
      <c r="G68" s="18"/>
      <c r="H68" s="21">
        <v>1815</v>
      </c>
      <c r="I68" s="18"/>
      <c r="J68" s="21">
        <v>733</v>
      </c>
      <c r="K68" s="18"/>
      <c r="L68" s="21">
        <v>330</v>
      </c>
      <c r="M68" s="18"/>
      <c r="N68" s="21">
        <v>21060</v>
      </c>
      <c r="O68" s="18"/>
      <c r="P68" s="22">
        <v>0.77849002849002802</v>
      </c>
      <c r="Q68" s="17"/>
      <c r="R68" s="17"/>
      <c r="S68" s="18"/>
    </row>
    <row r="69" spans="1:19" ht="11.5" customHeight="1" x14ac:dyDescent="0.35">
      <c r="A69" s="20" t="s">
        <v>12</v>
      </c>
      <c r="B69" s="17"/>
      <c r="C69" s="17"/>
      <c r="D69" s="18"/>
      <c r="E69" s="21">
        <v>70646</v>
      </c>
      <c r="F69" s="17"/>
      <c r="G69" s="18"/>
      <c r="H69" s="21">
        <v>25550</v>
      </c>
      <c r="I69" s="18"/>
      <c r="J69" s="21">
        <v>5417</v>
      </c>
      <c r="K69" s="18"/>
      <c r="L69" s="21">
        <v>2052</v>
      </c>
      <c r="M69" s="18"/>
      <c r="N69" s="21">
        <v>135542</v>
      </c>
      <c r="O69" s="18"/>
      <c r="P69" s="22">
        <v>0.76481828510719896</v>
      </c>
      <c r="Q69" s="17"/>
      <c r="R69" s="17"/>
      <c r="S69" s="18"/>
    </row>
    <row r="70" spans="1:19" ht="11.5" customHeight="1" x14ac:dyDescent="0.35">
      <c r="A70" s="20" t="s">
        <v>13</v>
      </c>
      <c r="B70" s="17"/>
      <c r="C70" s="17"/>
      <c r="D70" s="18"/>
      <c r="E70" s="21">
        <v>13598</v>
      </c>
      <c r="F70" s="17"/>
      <c r="G70" s="18"/>
      <c r="H70" s="21">
        <v>3054</v>
      </c>
      <c r="I70" s="18"/>
      <c r="J70" s="21">
        <v>1202</v>
      </c>
      <c r="K70" s="18"/>
      <c r="L70" s="21">
        <v>885</v>
      </c>
      <c r="M70" s="18"/>
      <c r="N70" s="21">
        <v>32337</v>
      </c>
      <c r="O70" s="18"/>
      <c r="P70" s="22">
        <v>0.579490985558339</v>
      </c>
      <c r="Q70" s="17"/>
      <c r="R70" s="17"/>
      <c r="S70" s="18"/>
    </row>
    <row r="71" spans="1:19" ht="11.5" customHeight="1" x14ac:dyDescent="0.35">
      <c r="A71" s="20" t="s">
        <v>14</v>
      </c>
      <c r="B71" s="17"/>
      <c r="C71" s="17"/>
      <c r="D71" s="18"/>
      <c r="E71" s="21">
        <v>73988</v>
      </c>
      <c r="F71" s="17"/>
      <c r="G71" s="18"/>
      <c r="H71" s="21">
        <v>28522</v>
      </c>
      <c r="I71" s="18"/>
      <c r="J71" s="21">
        <v>5575</v>
      </c>
      <c r="K71" s="18"/>
      <c r="L71" s="21">
        <v>2156</v>
      </c>
      <c r="M71" s="18"/>
      <c r="N71" s="21">
        <v>143003</v>
      </c>
      <c r="O71" s="18"/>
      <c r="P71" s="22">
        <v>0.77089991119067403</v>
      </c>
      <c r="Q71" s="17"/>
      <c r="R71" s="17"/>
      <c r="S71" s="18"/>
    </row>
    <row r="72" spans="1:19" ht="11.5" customHeight="1" x14ac:dyDescent="0.35">
      <c r="A72" s="20" t="s">
        <v>15</v>
      </c>
      <c r="B72" s="17"/>
      <c r="C72" s="17"/>
      <c r="D72" s="18"/>
      <c r="E72" s="21">
        <v>14473</v>
      </c>
      <c r="F72" s="17"/>
      <c r="G72" s="18"/>
      <c r="H72" s="21">
        <v>5147</v>
      </c>
      <c r="I72" s="18"/>
      <c r="J72" s="21">
        <v>1079</v>
      </c>
      <c r="K72" s="18"/>
      <c r="L72" s="21">
        <v>384</v>
      </c>
      <c r="M72" s="18"/>
      <c r="N72" s="21">
        <v>25817</v>
      </c>
      <c r="O72" s="18"/>
      <c r="P72" s="22">
        <v>0.81663245148545505</v>
      </c>
      <c r="Q72" s="17"/>
      <c r="R72" s="17"/>
      <c r="S72" s="18"/>
    </row>
    <row r="73" spans="1:19" ht="11.5" customHeight="1" x14ac:dyDescent="0.35">
      <c r="A73" s="20" t="s">
        <v>16</v>
      </c>
      <c r="B73" s="17"/>
      <c r="C73" s="17"/>
      <c r="D73" s="18"/>
      <c r="E73" s="21">
        <v>4982</v>
      </c>
      <c r="F73" s="17"/>
      <c r="G73" s="18"/>
      <c r="H73" s="21">
        <v>1796</v>
      </c>
      <c r="I73" s="18"/>
      <c r="J73" s="21">
        <v>224</v>
      </c>
      <c r="K73" s="18"/>
      <c r="L73" s="21">
        <v>114</v>
      </c>
      <c r="M73" s="18"/>
      <c r="N73" s="21">
        <v>8803</v>
      </c>
      <c r="O73" s="18"/>
      <c r="P73" s="22">
        <v>0.80836078609564899</v>
      </c>
      <c r="Q73" s="17"/>
      <c r="R73" s="17"/>
      <c r="S73" s="18"/>
    </row>
    <row r="74" spans="1:19" ht="11.5" customHeight="1" x14ac:dyDescent="0.35">
      <c r="A74" s="20" t="s">
        <v>17</v>
      </c>
      <c r="B74" s="17"/>
      <c r="C74" s="17"/>
      <c r="D74" s="18"/>
      <c r="E74" s="21">
        <v>38651</v>
      </c>
      <c r="F74" s="17"/>
      <c r="G74" s="18"/>
      <c r="H74" s="21">
        <v>10313</v>
      </c>
      <c r="I74" s="18"/>
      <c r="J74" s="21">
        <v>1961</v>
      </c>
      <c r="K74" s="18"/>
      <c r="L74" s="21">
        <v>505</v>
      </c>
      <c r="M74" s="18"/>
      <c r="N74" s="21">
        <v>62535</v>
      </c>
      <c r="O74" s="18"/>
      <c r="P74" s="22">
        <v>0.82241944511073795</v>
      </c>
      <c r="Q74" s="17"/>
      <c r="R74" s="17"/>
      <c r="S74" s="18"/>
    </row>
    <row r="75" spans="1:19" ht="11.5" customHeight="1" x14ac:dyDescent="0.35">
      <c r="A75" s="20" t="s">
        <v>18</v>
      </c>
      <c r="B75" s="17"/>
      <c r="C75" s="17"/>
      <c r="D75" s="18"/>
      <c r="E75" s="21">
        <v>15432</v>
      </c>
      <c r="F75" s="17"/>
      <c r="G75" s="18"/>
      <c r="H75" s="21">
        <v>5062</v>
      </c>
      <c r="I75" s="18"/>
      <c r="J75" s="21">
        <v>793</v>
      </c>
      <c r="K75" s="18"/>
      <c r="L75" s="21">
        <v>336</v>
      </c>
      <c r="M75" s="18"/>
      <c r="N75" s="21">
        <v>27579</v>
      </c>
      <c r="O75" s="18"/>
      <c r="P75" s="22">
        <v>0.78403858007904603</v>
      </c>
      <c r="Q75" s="17"/>
      <c r="R75" s="17"/>
      <c r="S75" s="18"/>
    </row>
    <row r="76" spans="1:19" ht="11.5" customHeight="1" x14ac:dyDescent="0.35">
      <c r="A76" s="20" t="s">
        <v>19</v>
      </c>
      <c r="B76" s="17"/>
      <c r="C76" s="17"/>
      <c r="D76" s="18"/>
      <c r="E76" s="21">
        <v>13285</v>
      </c>
      <c r="F76" s="17"/>
      <c r="G76" s="18"/>
      <c r="H76" s="21">
        <v>5261</v>
      </c>
      <c r="I76" s="18"/>
      <c r="J76" s="21">
        <v>920</v>
      </c>
      <c r="K76" s="18"/>
      <c r="L76" s="21">
        <v>348</v>
      </c>
      <c r="M76" s="18"/>
      <c r="N76" s="21">
        <v>26123</v>
      </c>
      <c r="O76" s="18"/>
      <c r="P76" s="22">
        <v>0.75848868812923498</v>
      </c>
      <c r="Q76" s="17"/>
      <c r="R76" s="17"/>
      <c r="S76" s="18"/>
    </row>
    <row r="77" spans="1:19" ht="11.5" customHeight="1" x14ac:dyDescent="0.35">
      <c r="A77" s="20" t="s">
        <v>20</v>
      </c>
      <c r="B77" s="17"/>
      <c r="C77" s="17"/>
      <c r="D77" s="18"/>
      <c r="E77" s="21">
        <v>4671</v>
      </c>
      <c r="F77" s="17"/>
      <c r="G77" s="18"/>
      <c r="H77" s="21">
        <v>1424</v>
      </c>
      <c r="I77" s="18"/>
      <c r="J77" s="21">
        <v>315</v>
      </c>
      <c r="K77" s="18"/>
      <c r="L77" s="21">
        <v>69</v>
      </c>
      <c r="M77" s="18"/>
      <c r="N77" s="21">
        <v>7860</v>
      </c>
      <c r="O77" s="18"/>
      <c r="P77" s="22">
        <v>0.82430025445292598</v>
      </c>
      <c r="Q77" s="17"/>
      <c r="R77" s="17"/>
      <c r="S77" s="18"/>
    </row>
    <row r="78" spans="1:19" ht="11.5" customHeight="1" x14ac:dyDescent="0.35">
      <c r="A78" s="20" t="s">
        <v>21</v>
      </c>
      <c r="B78" s="17"/>
      <c r="C78" s="17"/>
      <c r="D78" s="18"/>
      <c r="E78" s="21">
        <v>39755</v>
      </c>
      <c r="F78" s="17"/>
      <c r="G78" s="18"/>
      <c r="H78" s="21">
        <v>10550</v>
      </c>
      <c r="I78" s="18"/>
      <c r="J78" s="21">
        <v>2234</v>
      </c>
      <c r="K78" s="18"/>
      <c r="L78" s="21">
        <v>793</v>
      </c>
      <c r="M78" s="18"/>
      <c r="N78" s="21">
        <v>65905</v>
      </c>
      <c r="O78" s="18"/>
      <c r="P78" s="22">
        <v>0.80922540019725397</v>
      </c>
      <c r="Q78" s="17"/>
      <c r="R78" s="17"/>
      <c r="S78" s="18"/>
    </row>
    <row r="79" spans="1:19" ht="11.5" customHeight="1" x14ac:dyDescent="0.35">
      <c r="A79" s="20" t="s">
        <v>22</v>
      </c>
      <c r="B79" s="17"/>
      <c r="C79" s="17"/>
      <c r="D79" s="18"/>
      <c r="E79" s="21">
        <v>6759</v>
      </c>
      <c r="F79" s="17"/>
      <c r="G79" s="18"/>
      <c r="H79" s="21">
        <v>2310</v>
      </c>
      <c r="I79" s="18"/>
      <c r="J79" s="21">
        <v>480</v>
      </c>
      <c r="K79" s="18"/>
      <c r="L79" s="21">
        <v>126</v>
      </c>
      <c r="M79" s="18"/>
      <c r="N79" s="21">
        <v>12466</v>
      </c>
      <c r="O79" s="18"/>
      <c r="P79" s="22">
        <v>0.77611102197978499</v>
      </c>
      <c r="Q79" s="17"/>
      <c r="R79" s="17"/>
      <c r="S79" s="18"/>
    </row>
    <row r="80" spans="1:19" ht="11.5" customHeight="1" x14ac:dyDescent="0.35">
      <c r="A80" s="20" t="s">
        <v>23</v>
      </c>
      <c r="B80" s="17"/>
      <c r="C80" s="17"/>
      <c r="D80" s="18"/>
      <c r="E80" s="21">
        <v>40054</v>
      </c>
      <c r="F80" s="17"/>
      <c r="G80" s="18"/>
      <c r="H80" s="21">
        <v>19496</v>
      </c>
      <c r="I80" s="18"/>
      <c r="J80" s="21">
        <v>2352</v>
      </c>
      <c r="K80" s="18"/>
      <c r="L80" s="21">
        <v>886</v>
      </c>
      <c r="M80" s="18"/>
      <c r="N80" s="21">
        <v>75417</v>
      </c>
      <c r="O80" s="18"/>
      <c r="P80" s="22">
        <v>0.83254438654414797</v>
      </c>
      <c r="Q80" s="17"/>
      <c r="R80" s="17"/>
      <c r="S80" s="18"/>
    </row>
    <row r="81" spans="1:19" ht="11.5" customHeight="1" x14ac:dyDescent="0.35">
      <c r="A81" s="20" t="s">
        <v>24</v>
      </c>
      <c r="B81" s="17"/>
      <c r="C81" s="17"/>
      <c r="D81" s="18"/>
      <c r="E81" s="21">
        <v>29939</v>
      </c>
      <c r="F81" s="17"/>
      <c r="G81" s="18"/>
      <c r="H81" s="21">
        <v>12996</v>
      </c>
      <c r="I81" s="18"/>
      <c r="J81" s="21">
        <v>2345</v>
      </c>
      <c r="K81" s="18"/>
      <c r="L81" s="21">
        <v>589</v>
      </c>
      <c r="M81" s="18"/>
      <c r="N81" s="21">
        <v>56959</v>
      </c>
      <c r="O81" s="18"/>
      <c r="P81" s="22">
        <v>0.80529854807844203</v>
      </c>
      <c r="Q81" s="17"/>
      <c r="R81" s="17"/>
      <c r="S81" s="18"/>
    </row>
    <row r="82" spans="1:19" ht="11.5" customHeight="1" x14ac:dyDescent="0.35">
      <c r="A82" s="20" t="s">
        <v>25</v>
      </c>
      <c r="B82" s="17"/>
      <c r="C82" s="17"/>
      <c r="D82" s="18"/>
      <c r="E82" s="21">
        <v>2535</v>
      </c>
      <c r="F82" s="17"/>
      <c r="G82" s="18"/>
      <c r="H82" s="21">
        <v>1101</v>
      </c>
      <c r="I82" s="18"/>
      <c r="J82" s="21">
        <v>209</v>
      </c>
      <c r="K82" s="18"/>
      <c r="L82" s="21">
        <v>75</v>
      </c>
      <c r="M82" s="18"/>
      <c r="N82" s="21">
        <v>4700</v>
      </c>
      <c r="O82" s="18"/>
      <c r="P82" s="22">
        <v>0.83404255319148901</v>
      </c>
      <c r="Q82" s="17"/>
      <c r="R82" s="17"/>
      <c r="S82" s="18"/>
    </row>
    <row r="83" spans="1:19" ht="11.5" customHeight="1" x14ac:dyDescent="0.35">
      <c r="A83" s="20" t="s">
        <v>26</v>
      </c>
      <c r="B83" s="17"/>
      <c r="C83" s="17"/>
      <c r="D83" s="18"/>
      <c r="E83" s="21">
        <v>56396</v>
      </c>
      <c r="F83" s="17"/>
      <c r="G83" s="18"/>
      <c r="H83" s="21">
        <v>21972</v>
      </c>
      <c r="I83" s="18"/>
      <c r="J83" s="21">
        <v>8606</v>
      </c>
      <c r="K83" s="18"/>
      <c r="L83" s="21">
        <v>1804</v>
      </c>
      <c r="M83" s="18"/>
      <c r="N83" s="21">
        <v>121644</v>
      </c>
      <c r="O83" s="18"/>
      <c r="P83" s="22">
        <v>0.72981815790339</v>
      </c>
      <c r="Q83" s="17"/>
      <c r="R83" s="17"/>
      <c r="S83" s="18"/>
    </row>
    <row r="84" spans="1:19" ht="11.5" customHeight="1" x14ac:dyDescent="0.35">
      <c r="A84" s="20" t="s">
        <v>27</v>
      </c>
      <c r="B84" s="17"/>
      <c r="C84" s="17"/>
      <c r="D84" s="18"/>
      <c r="E84" s="21">
        <v>16092</v>
      </c>
      <c r="F84" s="17"/>
      <c r="G84" s="18"/>
      <c r="H84" s="21">
        <v>7974</v>
      </c>
      <c r="I84" s="18"/>
      <c r="J84" s="21">
        <v>2280</v>
      </c>
      <c r="K84" s="18"/>
      <c r="L84" s="21">
        <v>888</v>
      </c>
      <c r="M84" s="18"/>
      <c r="N84" s="21">
        <v>43135</v>
      </c>
      <c r="O84" s="18"/>
      <c r="P84" s="22">
        <v>0.631366639619798</v>
      </c>
      <c r="Q84" s="17"/>
      <c r="R84" s="17"/>
      <c r="S84" s="18"/>
    </row>
    <row r="85" spans="1:19" ht="11.5" customHeight="1" x14ac:dyDescent="0.35">
      <c r="A85" s="20" t="s">
        <v>28</v>
      </c>
      <c r="B85" s="17"/>
      <c r="C85" s="17"/>
      <c r="D85" s="18"/>
      <c r="E85" s="21">
        <v>7840</v>
      </c>
      <c r="F85" s="17"/>
      <c r="G85" s="18"/>
      <c r="H85" s="21">
        <v>5546</v>
      </c>
      <c r="I85" s="18"/>
      <c r="J85" s="21">
        <v>558</v>
      </c>
      <c r="K85" s="18"/>
      <c r="L85" s="21">
        <v>196</v>
      </c>
      <c r="M85" s="18"/>
      <c r="N85" s="21">
        <v>17289</v>
      </c>
      <c r="O85" s="18"/>
      <c r="P85" s="22">
        <v>0.81786106773092704</v>
      </c>
      <c r="Q85" s="17"/>
      <c r="R85" s="17"/>
      <c r="S85" s="18"/>
    </row>
    <row r="86" spans="1:19" ht="11.5" customHeight="1" x14ac:dyDescent="0.35">
      <c r="A86" s="20" t="s">
        <v>29</v>
      </c>
      <c r="B86" s="17"/>
      <c r="C86" s="17"/>
      <c r="D86" s="18"/>
      <c r="E86" s="21">
        <v>15241</v>
      </c>
      <c r="F86" s="17"/>
      <c r="G86" s="18"/>
      <c r="H86" s="21">
        <v>5829</v>
      </c>
      <c r="I86" s="18"/>
      <c r="J86" s="21">
        <v>1200</v>
      </c>
      <c r="K86" s="18"/>
      <c r="L86" s="21">
        <v>416</v>
      </c>
      <c r="M86" s="18"/>
      <c r="N86" s="21">
        <v>29054</v>
      </c>
      <c r="O86" s="18"/>
      <c r="P86" s="22">
        <v>0.78082191780821897</v>
      </c>
      <c r="Q86" s="17"/>
      <c r="R86" s="17"/>
      <c r="S86" s="18"/>
    </row>
    <row r="87" spans="1:19" ht="11.5" customHeight="1" x14ac:dyDescent="0.35">
      <c r="A87" s="20" t="s">
        <v>30</v>
      </c>
      <c r="B87" s="17"/>
      <c r="C87" s="17"/>
      <c r="D87" s="18"/>
      <c r="E87" s="21">
        <v>2892</v>
      </c>
      <c r="F87" s="17"/>
      <c r="G87" s="18"/>
      <c r="H87" s="21">
        <v>1006</v>
      </c>
      <c r="I87" s="18"/>
      <c r="J87" s="21">
        <v>188</v>
      </c>
      <c r="K87" s="18"/>
      <c r="L87" s="21">
        <v>61</v>
      </c>
      <c r="M87" s="18"/>
      <c r="N87" s="21">
        <v>5071</v>
      </c>
      <c r="O87" s="18"/>
      <c r="P87" s="22">
        <v>0.81778741865509796</v>
      </c>
      <c r="Q87" s="17"/>
      <c r="R87" s="17"/>
      <c r="S87" s="18"/>
    </row>
    <row r="88" spans="1:19" ht="11.5" customHeight="1" x14ac:dyDescent="0.35">
      <c r="A88" s="20" t="s">
        <v>31</v>
      </c>
      <c r="B88" s="17"/>
      <c r="C88" s="17"/>
      <c r="D88" s="18"/>
      <c r="E88" s="21">
        <v>4946</v>
      </c>
      <c r="F88" s="17"/>
      <c r="G88" s="18"/>
      <c r="H88" s="21">
        <v>4096</v>
      </c>
      <c r="I88" s="18"/>
      <c r="J88" s="21">
        <v>544</v>
      </c>
      <c r="K88" s="18"/>
      <c r="L88" s="21">
        <v>80</v>
      </c>
      <c r="M88" s="18"/>
      <c r="N88" s="21">
        <v>11625</v>
      </c>
      <c r="O88" s="18"/>
      <c r="P88" s="22">
        <v>0.83148387096774201</v>
      </c>
      <c r="Q88" s="17"/>
      <c r="R88" s="17"/>
      <c r="S88" s="18"/>
    </row>
    <row r="89" spans="1:19" ht="11.5" customHeight="1" x14ac:dyDescent="0.35">
      <c r="A89" s="20" t="s">
        <v>32</v>
      </c>
      <c r="B89" s="17"/>
      <c r="C89" s="17"/>
      <c r="D89" s="18"/>
      <c r="E89" s="21">
        <v>25562</v>
      </c>
      <c r="F89" s="17"/>
      <c r="G89" s="18"/>
      <c r="H89" s="21">
        <v>5366</v>
      </c>
      <c r="I89" s="18"/>
      <c r="J89" s="21">
        <v>1394</v>
      </c>
      <c r="K89" s="18"/>
      <c r="L89" s="21">
        <v>485</v>
      </c>
      <c r="M89" s="18"/>
      <c r="N89" s="21">
        <v>41912</v>
      </c>
      <c r="O89" s="18"/>
      <c r="P89" s="22">
        <v>0.78275911433479695</v>
      </c>
      <c r="Q89" s="17"/>
      <c r="R89" s="17"/>
      <c r="S89" s="18"/>
    </row>
    <row r="90" spans="1:19" ht="11.5" customHeight="1" x14ac:dyDescent="0.35">
      <c r="A90" s="20" t="s">
        <v>33</v>
      </c>
      <c r="B90" s="17"/>
      <c r="C90" s="17"/>
      <c r="D90" s="18"/>
      <c r="E90" s="21">
        <v>12518</v>
      </c>
      <c r="F90" s="17"/>
      <c r="G90" s="18"/>
      <c r="H90" s="21">
        <v>4264</v>
      </c>
      <c r="I90" s="18"/>
      <c r="J90" s="21">
        <v>878</v>
      </c>
      <c r="K90" s="18"/>
      <c r="L90" s="21">
        <v>297</v>
      </c>
      <c r="M90" s="18"/>
      <c r="N90" s="21">
        <v>22255</v>
      </c>
      <c r="O90" s="18"/>
      <c r="P90" s="22">
        <v>0.80687485958211602</v>
      </c>
      <c r="Q90" s="17"/>
      <c r="R90" s="17"/>
      <c r="S90" s="18"/>
    </row>
    <row r="91" spans="1:19" ht="11.5" customHeight="1" x14ac:dyDescent="0.35">
      <c r="A91" s="20" t="s">
        <v>34</v>
      </c>
      <c r="B91" s="17"/>
      <c r="C91" s="17"/>
      <c r="D91" s="18"/>
      <c r="E91" s="21">
        <v>8772</v>
      </c>
      <c r="F91" s="17"/>
      <c r="G91" s="18"/>
      <c r="H91" s="21">
        <v>3376</v>
      </c>
      <c r="I91" s="18"/>
      <c r="J91" s="21">
        <v>864</v>
      </c>
      <c r="K91" s="18"/>
      <c r="L91" s="21">
        <v>212</v>
      </c>
      <c r="M91" s="18"/>
      <c r="N91" s="21">
        <v>16216</v>
      </c>
      <c r="O91" s="18"/>
      <c r="P91" s="22">
        <v>0.81549087321164304</v>
      </c>
      <c r="Q91" s="17"/>
      <c r="R91" s="17"/>
      <c r="S91" s="18"/>
    </row>
    <row r="92" spans="1:19" ht="11.5" customHeight="1" x14ac:dyDescent="0.35">
      <c r="A92" s="23" t="s">
        <v>35</v>
      </c>
      <c r="B92" s="17"/>
      <c r="C92" s="17"/>
      <c r="D92" s="18"/>
      <c r="E92" s="24">
        <v>532544</v>
      </c>
      <c r="F92" s="17"/>
      <c r="G92" s="18"/>
      <c r="H92" s="24">
        <v>193826</v>
      </c>
      <c r="I92" s="18"/>
      <c r="J92" s="24">
        <v>42351</v>
      </c>
      <c r="K92" s="18"/>
      <c r="L92" s="24">
        <v>14087</v>
      </c>
      <c r="M92" s="18"/>
      <c r="N92" s="24">
        <v>1014307</v>
      </c>
      <c r="O92" s="18"/>
      <c r="P92" s="25">
        <v>0.77176633898809699</v>
      </c>
      <c r="Q92" s="17"/>
      <c r="R92" s="17"/>
      <c r="S92" s="18"/>
    </row>
    <row r="93" spans="1:19" ht="21.75" customHeight="1" x14ac:dyDescent="0.35"/>
    <row r="94" spans="1:19" ht="18" customHeight="1" x14ac:dyDescent="0.35">
      <c r="A94" s="14" t="s">
        <v>39</v>
      </c>
      <c r="B94" s="15"/>
      <c r="C94" s="15"/>
      <c r="D94" s="15"/>
      <c r="E94" s="15"/>
      <c r="F94" s="15"/>
    </row>
    <row r="95" spans="1:19" ht="2" customHeight="1" x14ac:dyDescent="0.35"/>
    <row r="96" spans="1:19" ht="11.5" customHeight="1" x14ac:dyDescent="0.35">
      <c r="A96" s="16" t="s">
        <v>4</v>
      </c>
      <c r="B96" s="17"/>
      <c r="C96" s="17"/>
      <c r="D96" s="18"/>
      <c r="E96" s="19" t="s">
        <v>5</v>
      </c>
      <c r="F96" s="17"/>
      <c r="G96" s="18"/>
      <c r="H96" s="19" t="s">
        <v>6</v>
      </c>
      <c r="I96" s="18"/>
      <c r="J96" s="19" t="s">
        <v>7</v>
      </c>
      <c r="K96" s="18"/>
      <c r="L96" s="19" t="s">
        <v>8</v>
      </c>
      <c r="M96" s="18"/>
      <c r="N96" s="19" t="s">
        <v>9</v>
      </c>
      <c r="O96" s="18"/>
      <c r="P96" s="19" t="s">
        <v>10</v>
      </c>
      <c r="Q96" s="17"/>
      <c r="R96" s="17"/>
      <c r="S96" s="18"/>
    </row>
    <row r="97" spans="1:19" ht="11.5" customHeight="1" x14ac:dyDescent="0.35">
      <c r="A97" s="20" t="s">
        <v>11</v>
      </c>
      <c r="B97" s="17"/>
      <c r="C97" s="17"/>
      <c r="D97" s="18"/>
      <c r="E97" s="21">
        <v>112</v>
      </c>
      <c r="F97" s="17"/>
      <c r="G97" s="18"/>
      <c r="H97" s="21">
        <v>14</v>
      </c>
      <c r="I97" s="18"/>
      <c r="J97" s="21">
        <v>6</v>
      </c>
      <c r="K97" s="18"/>
      <c r="L97" s="21">
        <v>8</v>
      </c>
      <c r="M97" s="18"/>
      <c r="N97" s="21">
        <v>245</v>
      </c>
      <c r="O97" s="18"/>
      <c r="P97" s="22">
        <v>0.57142857142857095</v>
      </c>
      <c r="Q97" s="17"/>
      <c r="R97" s="17"/>
      <c r="S97" s="18"/>
    </row>
    <row r="98" spans="1:19" ht="11.5" customHeight="1" x14ac:dyDescent="0.35">
      <c r="A98" s="20" t="s">
        <v>12</v>
      </c>
      <c r="B98" s="17"/>
      <c r="C98" s="17"/>
      <c r="D98" s="18"/>
      <c r="E98" s="21">
        <v>1062</v>
      </c>
      <c r="F98" s="17"/>
      <c r="G98" s="18"/>
      <c r="H98" s="21">
        <v>288</v>
      </c>
      <c r="I98" s="18"/>
      <c r="J98" s="21">
        <v>124</v>
      </c>
      <c r="K98" s="18"/>
      <c r="L98" s="21">
        <v>67</v>
      </c>
      <c r="M98" s="18"/>
      <c r="N98" s="21">
        <v>2364</v>
      </c>
      <c r="O98" s="18"/>
      <c r="P98" s="22">
        <v>0.65186125211505896</v>
      </c>
      <c r="Q98" s="17"/>
      <c r="R98" s="17"/>
      <c r="S98" s="18"/>
    </row>
    <row r="99" spans="1:19" ht="11.5" customHeight="1" x14ac:dyDescent="0.35">
      <c r="A99" s="20" t="s">
        <v>13</v>
      </c>
      <c r="B99" s="17"/>
      <c r="C99" s="17"/>
      <c r="D99" s="18"/>
      <c r="E99" s="21">
        <v>572</v>
      </c>
      <c r="F99" s="17"/>
      <c r="G99" s="18"/>
      <c r="H99" s="21">
        <v>125</v>
      </c>
      <c r="I99" s="18"/>
      <c r="J99" s="21">
        <v>56</v>
      </c>
      <c r="K99" s="18"/>
      <c r="L99" s="21">
        <v>53</v>
      </c>
      <c r="M99" s="18"/>
      <c r="N99" s="21">
        <v>1354</v>
      </c>
      <c r="O99" s="18"/>
      <c r="P99" s="22">
        <v>0.59527326440177297</v>
      </c>
      <c r="Q99" s="17"/>
      <c r="R99" s="17"/>
      <c r="S99" s="18"/>
    </row>
    <row r="100" spans="1:19" ht="11.5" customHeight="1" x14ac:dyDescent="0.35">
      <c r="A100" s="20" t="s">
        <v>14</v>
      </c>
      <c r="B100" s="17"/>
      <c r="C100" s="17"/>
      <c r="D100" s="18"/>
      <c r="E100" s="21">
        <v>1264</v>
      </c>
      <c r="F100" s="17"/>
      <c r="G100" s="18"/>
      <c r="H100" s="21">
        <v>374</v>
      </c>
      <c r="I100" s="18"/>
      <c r="J100" s="21">
        <v>121</v>
      </c>
      <c r="K100" s="18"/>
      <c r="L100" s="21">
        <v>63</v>
      </c>
      <c r="M100" s="18"/>
      <c r="N100" s="21">
        <v>2899</v>
      </c>
      <c r="O100" s="18"/>
      <c r="P100" s="22">
        <v>0.62849258364953398</v>
      </c>
      <c r="Q100" s="17"/>
      <c r="R100" s="17"/>
      <c r="S100" s="18"/>
    </row>
    <row r="101" spans="1:19" ht="11.5" customHeight="1" x14ac:dyDescent="0.35">
      <c r="A101" s="20" t="s">
        <v>15</v>
      </c>
      <c r="B101" s="17"/>
      <c r="C101" s="17"/>
      <c r="D101" s="18"/>
      <c r="E101" s="21">
        <v>177</v>
      </c>
      <c r="F101" s="17"/>
      <c r="G101" s="18"/>
      <c r="H101" s="21">
        <v>54</v>
      </c>
      <c r="I101" s="18"/>
      <c r="J101" s="21">
        <v>26</v>
      </c>
      <c r="K101" s="18"/>
      <c r="L101" s="21">
        <v>8</v>
      </c>
      <c r="M101" s="18"/>
      <c r="N101" s="21">
        <v>395</v>
      </c>
      <c r="O101" s="18"/>
      <c r="P101" s="22">
        <v>0.670886075949367</v>
      </c>
      <c r="Q101" s="17"/>
      <c r="R101" s="17"/>
      <c r="S101" s="18"/>
    </row>
    <row r="102" spans="1:19" ht="11.5" customHeight="1" x14ac:dyDescent="0.35">
      <c r="A102" s="20" t="s">
        <v>16</v>
      </c>
      <c r="B102" s="17"/>
      <c r="C102" s="17"/>
      <c r="D102" s="18"/>
      <c r="E102" s="21">
        <v>67</v>
      </c>
      <c r="F102" s="17"/>
      <c r="G102" s="18"/>
      <c r="H102" s="21">
        <v>3</v>
      </c>
      <c r="I102" s="18"/>
      <c r="J102" s="21">
        <v>5</v>
      </c>
      <c r="K102" s="18"/>
      <c r="L102" s="21">
        <v>5</v>
      </c>
      <c r="M102" s="18"/>
      <c r="N102" s="21">
        <v>112</v>
      </c>
      <c r="O102" s="18"/>
      <c r="P102" s="22">
        <v>0.71428571428571397</v>
      </c>
      <c r="Q102" s="17"/>
      <c r="R102" s="17"/>
      <c r="S102" s="18"/>
    </row>
    <row r="103" spans="1:19" ht="11.5" customHeight="1" x14ac:dyDescent="0.35">
      <c r="A103" s="20" t="s">
        <v>17</v>
      </c>
      <c r="B103" s="17"/>
      <c r="C103" s="17"/>
      <c r="D103" s="18"/>
      <c r="E103" s="21">
        <v>425</v>
      </c>
      <c r="F103" s="17"/>
      <c r="G103" s="18"/>
      <c r="H103" s="21">
        <v>73</v>
      </c>
      <c r="I103" s="18"/>
      <c r="J103" s="21">
        <v>30</v>
      </c>
      <c r="K103" s="18"/>
      <c r="L103" s="21">
        <v>11</v>
      </c>
      <c r="M103" s="18"/>
      <c r="N103" s="21">
        <v>771</v>
      </c>
      <c r="O103" s="18"/>
      <c r="P103" s="22">
        <v>0.69909208819714697</v>
      </c>
      <c r="Q103" s="17"/>
      <c r="R103" s="17"/>
      <c r="S103" s="18"/>
    </row>
    <row r="104" spans="1:19" ht="11.5" customHeight="1" x14ac:dyDescent="0.35">
      <c r="A104" s="20" t="s">
        <v>18</v>
      </c>
      <c r="B104" s="17"/>
      <c r="C104" s="17"/>
      <c r="D104" s="18"/>
      <c r="E104" s="21">
        <v>185</v>
      </c>
      <c r="F104" s="17"/>
      <c r="G104" s="18"/>
      <c r="H104" s="21">
        <v>46</v>
      </c>
      <c r="I104" s="18"/>
      <c r="J104" s="21">
        <v>7</v>
      </c>
      <c r="K104" s="18"/>
      <c r="L104" s="21">
        <v>5</v>
      </c>
      <c r="M104" s="18"/>
      <c r="N104" s="21">
        <v>399</v>
      </c>
      <c r="O104" s="18"/>
      <c r="P104" s="22">
        <v>0.60902255639097702</v>
      </c>
      <c r="Q104" s="17"/>
      <c r="R104" s="17"/>
      <c r="S104" s="18"/>
    </row>
    <row r="105" spans="1:19" ht="11.5" customHeight="1" x14ac:dyDescent="0.35">
      <c r="A105" s="20" t="s">
        <v>19</v>
      </c>
      <c r="B105" s="17"/>
      <c r="C105" s="17"/>
      <c r="D105" s="18"/>
      <c r="E105" s="21">
        <v>163</v>
      </c>
      <c r="F105" s="17"/>
      <c r="G105" s="18"/>
      <c r="H105" s="21">
        <v>62</v>
      </c>
      <c r="I105" s="18"/>
      <c r="J105" s="21">
        <v>18</v>
      </c>
      <c r="K105" s="18"/>
      <c r="L105" s="21">
        <v>10</v>
      </c>
      <c r="M105" s="18"/>
      <c r="N105" s="21">
        <v>426</v>
      </c>
      <c r="O105" s="18"/>
      <c r="P105" s="22">
        <v>0.59389671361502405</v>
      </c>
      <c r="Q105" s="17"/>
      <c r="R105" s="17"/>
      <c r="S105" s="18"/>
    </row>
    <row r="106" spans="1:19" ht="11.5" customHeight="1" x14ac:dyDescent="0.35">
      <c r="A106" s="20" t="s">
        <v>20</v>
      </c>
      <c r="B106" s="17"/>
      <c r="C106" s="17"/>
      <c r="D106" s="18"/>
      <c r="E106" s="21">
        <v>51</v>
      </c>
      <c r="F106" s="17"/>
      <c r="G106" s="18"/>
      <c r="H106" s="21">
        <v>7</v>
      </c>
      <c r="I106" s="18"/>
      <c r="J106" s="21">
        <v>4</v>
      </c>
      <c r="K106" s="18"/>
      <c r="L106" s="21">
        <v>2</v>
      </c>
      <c r="M106" s="18"/>
      <c r="N106" s="21">
        <v>105</v>
      </c>
      <c r="O106" s="18"/>
      <c r="P106" s="22">
        <v>0.60952380952381002</v>
      </c>
      <c r="Q106" s="17"/>
      <c r="R106" s="17"/>
      <c r="S106" s="18"/>
    </row>
    <row r="107" spans="1:19" ht="11.5" customHeight="1" x14ac:dyDescent="0.35">
      <c r="A107" s="20" t="s">
        <v>21</v>
      </c>
      <c r="B107" s="17"/>
      <c r="C107" s="17"/>
      <c r="D107" s="18"/>
      <c r="E107" s="21">
        <v>561</v>
      </c>
      <c r="F107" s="17"/>
      <c r="G107" s="18"/>
      <c r="H107" s="21">
        <v>124</v>
      </c>
      <c r="I107" s="18"/>
      <c r="J107" s="21">
        <v>47</v>
      </c>
      <c r="K107" s="18"/>
      <c r="L107" s="21">
        <v>24</v>
      </c>
      <c r="M107" s="18"/>
      <c r="N107" s="21">
        <v>1091</v>
      </c>
      <c r="O107" s="18"/>
      <c r="P107" s="22">
        <v>0.69294225481209903</v>
      </c>
      <c r="Q107" s="17"/>
      <c r="R107" s="17"/>
      <c r="S107" s="18"/>
    </row>
    <row r="108" spans="1:19" ht="11.5" customHeight="1" x14ac:dyDescent="0.35">
      <c r="A108" s="20" t="s">
        <v>22</v>
      </c>
      <c r="B108" s="17"/>
      <c r="C108" s="17"/>
      <c r="D108" s="18"/>
      <c r="E108" s="21">
        <v>36</v>
      </c>
      <c r="F108" s="17"/>
      <c r="G108" s="18"/>
      <c r="H108" s="21">
        <v>12</v>
      </c>
      <c r="I108" s="18"/>
      <c r="J108" s="21">
        <v>2</v>
      </c>
      <c r="K108" s="18"/>
      <c r="L108" s="21">
        <v>1</v>
      </c>
      <c r="M108" s="18"/>
      <c r="N108" s="21">
        <v>90</v>
      </c>
      <c r="O108" s="18"/>
      <c r="P108" s="22">
        <v>0.56666666666666698</v>
      </c>
      <c r="Q108" s="17"/>
      <c r="R108" s="17"/>
      <c r="S108" s="18"/>
    </row>
    <row r="109" spans="1:19" ht="11.5" customHeight="1" x14ac:dyDescent="0.35">
      <c r="A109" s="20" t="s">
        <v>23</v>
      </c>
      <c r="B109" s="17"/>
      <c r="C109" s="17"/>
      <c r="D109" s="18"/>
      <c r="E109" s="21">
        <v>535</v>
      </c>
      <c r="F109" s="17"/>
      <c r="G109" s="18"/>
      <c r="H109" s="21">
        <v>203</v>
      </c>
      <c r="I109" s="18"/>
      <c r="J109" s="21">
        <v>39</v>
      </c>
      <c r="K109" s="18"/>
      <c r="L109" s="21">
        <v>35</v>
      </c>
      <c r="M109" s="18"/>
      <c r="N109" s="21">
        <v>1165</v>
      </c>
      <c r="O109" s="18"/>
      <c r="P109" s="22">
        <v>0.69699570815450596</v>
      </c>
      <c r="Q109" s="17"/>
      <c r="R109" s="17"/>
      <c r="S109" s="18"/>
    </row>
    <row r="110" spans="1:19" ht="11.5" customHeight="1" x14ac:dyDescent="0.35">
      <c r="A110" s="20" t="s">
        <v>24</v>
      </c>
      <c r="B110" s="17"/>
      <c r="C110" s="17"/>
      <c r="D110" s="18"/>
      <c r="E110" s="21">
        <v>492</v>
      </c>
      <c r="F110" s="17"/>
      <c r="G110" s="18"/>
      <c r="H110" s="21">
        <v>197</v>
      </c>
      <c r="I110" s="18"/>
      <c r="J110" s="21">
        <v>75</v>
      </c>
      <c r="K110" s="18"/>
      <c r="L110" s="21">
        <v>26</v>
      </c>
      <c r="M110" s="18"/>
      <c r="N110" s="21">
        <v>1120</v>
      </c>
      <c r="O110" s="18"/>
      <c r="P110" s="22">
        <v>0.70535714285714302</v>
      </c>
      <c r="Q110" s="17"/>
      <c r="R110" s="17"/>
      <c r="S110" s="18"/>
    </row>
    <row r="111" spans="1:19" ht="11.5" customHeight="1" x14ac:dyDescent="0.35">
      <c r="A111" s="20" t="s">
        <v>25</v>
      </c>
      <c r="B111" s="17"/>
      <c r="C111" s="17"/>
      <c r="D111" s="18"/>
      <c r="E111" s="21">
        <v>25</v>
      </c>
      <c r="F111" s="17"/>
      <c r="G111" s="18"/>
      <c r="H111" s="21">
        <v>5</v>
      </c>
      <c r="I111" s="18"/>
      <c r="J111" s="21">
        <v>1</v>
      </c>
      <c r="K111" s="18"/>
      <c r="L111" s="21">
        <v>1</v>
      </c>
      <c r="M111" s="18"/>
      <c r="N111" s="21">
        <v>56</v>
      </c>
      <c r="O111" s="18"/>
      <c r="P111" s="22">
        <v>0.57142857142857095</v>
      </c>
      <c r="Q111" s="17"/>
      <c r="R111" s="17"/>
      <c r="S111" s="18"/>
    </row>
    <row r="112" spans="1:19" ht="11.5" customHeight="1" x14ac:dyDescent="0.35">
      <c r="A112" s="20" t="s">
        <v>26</v>
      </c>
      <c r="B112" s="17"/>
      <c r="C112" s="17"/>
      <c r="D112" s="18"/>
      <c r="E112" s="21">
        <v>1096</v>
      </c>
      <c r="F112" s="17"/>
      <c r="G112" s="18"/>
      <c r="H112" s="21">
        <v>340</v>
      </c>
      <c r="I112" s="18"/>
      <c r="J112" s="21">
        <v>176</v>
      </c>
      <c r="K112" s="18"/>
      <c r="L112" s="21">
        <v>77</v>
      </c>
      <c r="M112" s="18"/>
      <c r="N112" s="21">
        <v>2760</v>
      </c>
      <c r="O112" s="18"/>
      <c r="P112" s="22">
        <v>0.61195652173912995</v>
      </c>
      <c r="Q112" s="17"/>
      <c r="R112" s="17"/>
      <c r="S112" s="18"/>
    </row>
    <row r="113" spans="1:19" ht="11.5" customHeight="1" x14ac:dyDescent="0.35">
      <c r="A113" s="20" t="s">
        <v>27</v>
      </c>
      <c r="B113" s="17"/>
      <c r="C113" s="17"/>
      <c r="D113" s="18"/>
      <c r="E113" s="21">
        <v>479</v>
      </c>
      <c r="F113" s="17"/>
      <c r="G113" s="18"/>
      <c r="H113" s="21">
        <v>193</v>
      </c>
      <c r="I113" s="18"/>
      <c r="J113" s="21">
        <v>72</v>
      </c>
      <c r="K113" s="18"/>
      <c r="L113" s="21">
        <v>51</v>
      </c>
      <c r="M113" s="18"/>
      <c r="N113" s="21">
        <v>1445</v>
      </c>
      <c r="O113" s="18"/>
      <c r="P113" s="22">
        <v>0.55017301038062305</v>
      </c>
      <c r="Q113" s="17"/>
      <c r="R113" s="17"/>
      <c r="S113" s="18"/>
    </row>
    <row r="114" spans="1:19" ht="11.5" customHeight="1" x14ac:dyDescent="0.35">
      <c r="A114" s="20" t="s">
        <v>28</v>
      </c>
      <c r="B114" s="17"/>
      <c r="C114" s="17"/>
      <c r="D114" s="18"/>
      <c r="E114" s="21">
        <v>86</v>
      </c>
      <c r="F114" s="17"/>
      <c r="G114" s="18"/>
      <c r="H114" s="21">
        <v>52</v>
      </c>
      <c r="I114" s="18"/>
      <c r="J114" s="21">
        <v>12</v>
      </c>
      <c r="K114" s="18"/>
      <c r="L114" s="21">
        <v>6</v>
      </c>
      <c r="M114" s="18"/>
      <c r="N114" s="21">
        <v>211</v>
      </c>
      <c r="O114" s="18"/>
      <c r="P114" s="22">
        <v>0.73933649289099501</v>
      </c>
      <c r="Q114" s="17"/>
      <c r="R114" s="17"/>
      <c r="S114" s="18"/>
    </row>
    <row r="115" spans="1:19" ht="11.5" customHeight="1" x14ac:dyDescent="0.35">
      <c r="A115" s="20" t="s">
        <v>29</v>
      </c>
      <c r="B115" s="17"/>
      <c r="C115" s="17"/>
      <c r="D115" s="18"/>
      <c r="E115" s="21">
        <v>190</v>
      </c>
      <c r="F115" s="17"/>
      <c r="G115" s="18"/>
      <c r="H115" s="21">
        <v>69</v>
      </c>
      <c r="I115" s="18"/>
      <c r="J115" s="21">
        <v>23</v>
      </c>
      <c r="K115" s="18"/>
      <c r="L115" s="21">
        <v>19</v>
      </c>
      <c r="M115" s="18"/>
      <c r="N115" s="21">
        <v>478</v>
      </c>
      <c r="O115" s="18"/>
      <c r="P115" s="22">
        <v>0.62970711297071102</v>
      </c>
      <c r="Q115" s="17"/>
      <c r="R115" s="17"/>
      <c r="S115" s="18"/>
    </row>
    <row r="116" spans="1:19" ht="11.5" customHeight="1" x14ac:dyDescent="0.35">
      <c r="A116" s="20" t="s">
        <v>30</v>
      </c>
      <c r="B116" s="17"/>
      <c r="C116" s="17"/>
      <c r="D116" s="18"/>
      <c r="E116" s="21">
        <v>25</v>
      </c>
      <c r="F116" s="17"/>
      <c r="G116" s="18"/>
      <c r="H116" s="21">
        <v>4</v>
      </c>
      <c r="I116" s="18"/>
      <c r="J116" s="21">
        <v>5</v>
      </c>
      <c r="K116" s="18"/>
      <c r="L116" s="21">
        <v>0</v>
      </c>
      <c r="M116" s="18"/>
      <c r="N116" s="21">
        <v>40</v>
      </c>
      <c r="O116" s="18"/>
      <c r="P116" s="22">
        <v>0.85</v>
      </c>
      <c r="Q116" s="17"/>
      <c r="R116" s="17"/>
      <c r="S116" s="18"/>
    </row>
    <row r="117" spans="1:19" ht="11.5" customHeight="1" x14ac:dyDescent="0.35">
      <c r="A117" s="20" t="s">
        <v>31</v>
      </c>
      <c r="B117" s="17"/>
      <c r="C117" s="17"/>
      <c r="D117" s="18"/>
      <c r="E117" s="21">
        <v>57</v>
      </c>
      <c r="F117" s="17"/>
      <c r="G117" s="18"/>
      <c r="H117" s="21">
        <v>25</v>
      </c>
      <c r="I117" s="18"/>
      <c r="J117" s="21">
        <v>6</v>
      </c>
      <c r="K117" s="18"/>
      <c r="L117" s="21">
        <v>2</v>
      </c>
      <c r="M117" s="18"/>
      <c r="N117" s="21">
        <v>137</v>
      </c>
      <c r="O117" s="18"/>
      <c r="P117" s="22">
        <v>0.65693430656934304</v>
      </c>
      <c r="Q117" s="17"/>
      <c r="R117" s="17"/>
      <c r="S117" s="18"/>
    </row>
    <row r="118" spans="1:19" ht="11.5" customHeight="1" x14ac:dyDescent="0.35">
      <c r="A118" s="20" t="s">
        <v>32</v>
      </c>
      <c r="B118" s="17"/>
      <c r="C118" s="17"/>
      <c r="D118" s="18"/>
      <c r="E118" s="21">
        <v>308</v>
      </c>
      <c r="F118" s="17"/>
      <c r="G118" s="18"/>
      <c r="H118" s="21">
        <v>52</v>
      </c>
      <c r="I118" s="18"/>
      <c r="J118" s="21">
        <v>29</v>
      </c>
      <c r="K118" s="18"/>
      <c r="L118" s="21">
        <v>12</v>
      </c>
      <c r="M118" s="18"/>
      <c r="N118" s="21">
        <v>615</v>
      </c>
      <c r="O118" s="18"/>
      <c r="P118" s="22">
        <v>0.65203252032520298</v>
      </c>
      <c r="Q118" s="17"/>
      <c r="R118" s="17"/>
      <c r="S118" s="18"/>
    </row>
    <row r="119" spans="1:19" ht="11.5" customHeight="1" x14ac:dyDescent="0.35">
      <c r="A119" s="20" t="s">
        <v>33</v>
      </c>
      <c r="B119" s="17"/>
      <c r="C119" s="17"/>
      <c r="D119" s="18"/>
      <c r="E119" s="21">
        <v>161</v>
      </c>
      <c r="F119" s="17"/>
      <c r="G119" s="18"/>
      <c r="H119" s="21">
        <v>42</v>
      </c>
      <c r="I119" s="18"/>
      <c r="J119" s="21">
        <v>9</v>
      </c>
      <c r="K119" s="18"/>
      <c r="L119" s="21">
        <v>14</v>
      </c>
      <c r="M119" s="18"/>
      <c r="N119" s="21">
        <v>349</v>
      </c>
      <c r="O119" s="18"/>
      <c r="P119" s="22">
        <v>0.64756446991404004</v>
      </c>
      <c r="Q119" s="17"/>
      <c r="R119" s="17"/>
      <c r="S119" s="18"/>
    </row>
    <row r="120" spans="1:19" ht="11.5" customHeight="1" x14ac:dyDescent="0.35">
      <c r="A120" s="20" t="s">
        <v>34</v>
      </c>
      <c r="B120" s="17"/>
      <c r="C120" s="17"/>
      <c r="D120" s="18"/>
      <c r="E120" s="21">
        <v>108</v>
      </c>
      <c r="F120" s="17"/>
      <c r="G120" s="18"/>
      <c r="H120" s="21">
        <v>30</v>
      </c>
      <c r="I120" s="18"/>
      <c r="J120" s="21">
        <v>7</v>
      </c>
      <c r="K120" s="18"/>
      <c r="L120" s="21">
        <v>5</v>
      </c>
      <c r="M120" s="18"/>
      <c r="N120" s="21">
        <v>218</v>
      </c>
      <c r="O120" s="18"/>
      <c r="P120" s="22">
        <v>0.68807339449541305</v>
      </c>
      <c r="Q120" s="17"/>
      <c r="R120" s="17"/>
      <c r="S120" s="18"/>
    </row>
    <row r="121" spans="1:19" ht="11.5" customHeight="1" x14ac:dyDescent="0.35">
      <c r="A121" s="23" t="s">
        <v>35</v>
      </c>
      <c r="B121" s="17"/>
      <c r="C121" s="17"/>
      <c r="D121" s="18"/>
      <c r="E121" s="24">
        <v>8237</v>
      </c>
      <c r="F121" s="17"/>
      <c r="G121" s="18"/>
      <c r="H121" s="24">
        <v>2394</v>
      </c>
      <c r="I121" s="18"/>
      <c r="J121" s="24">
        <v>900</v>
      </c>
      <c r="K121" s="18"/>
      <c r="L121" s="24">
        <v>505</v>
      </c>
      <c r="M121" s="18"/>
      <c r="N121" s="24">
        <v>18845</v>
      </c>
      <c r="O121" s="18"/>
      <c r="P121" s="25">
        <v>0.63868400106128898</v>
      </c>
      <c r="Q121" s="17"/>
      <c r="R121" s="17"/>
      <c r="S121" s="18"/>
    </row>
    <row r="122" spans="1:19" ht="22.75" customHeight="1" x14ac:dyDescent="0.35"/>
    <row r="123" spans="1:19" ht="18" customHeight="1" x14ac:dyDescent="0.35">
      <c r="A123" s="14" t="s">
        <v>40</v>
      </c>
      <c r="B123" s="15"/>
      <c r="C123" s="15"/>
      <c r="D123" s="15"/>
      <c r="E123" s="15"/>
      <c r="F123" s="15"/>
    </row>
    <row r="124" spans="1:19" ht="5" customHeight="1" x14ac:dyDescent="0.35"/>
    <row r="125" spans="1:19" ht="11.5" customHeight="1" x14ac:dyDescent="0.35">
      <c r="A125" s="16" t="s">
        <v>4</v>
      </c>
      <c r="B125" s="17"/>
      <c r="C125" s="17"/>
      <c r="D125" s="18"/>
      <c r="E125" s="19" t="s">
        <v>5</v>
      </c>
      <c r="F125" s="17"/>
      <c r="G125" s="18"/>
      <c r="H125" s="19" t="s">
        <v>6</v>
      </c>
      <c r="I125" s="18"/>
      <c r="J125" s="19" t="s">
        <v>7</v>
      </c>
      <c r="K125" s="18"/>
      <c r="L125" s="19" t="s">
        <v>8</v>
      </c>
      <c r="M125" s="18"/>
      <c r="N125" s="19" t="s">
        <v>9</v>
      </c>
      <c r="O125" s="18"/>
      <c r="P125" s="19" t="s">
        <v>10</v>
      </c>
      <c r="Q125" s="17"/>
      <c r="R125" s="17"/>
      <c r="S125" s="18"/>
    </row>
    <row r="126" spans="1:19" ht="11.5" customHeight="1" x14ac:dyDescent="0.35">
      <c r="A126" s="20" t="s">
        <v>11</v>
      </c>
      <c r="B126" s="17"/>
      <c r="C126" s="17"/>
      <c r="D126" s="18"/>
      <c r="E126" s="21">
        <v>43</v>
      </c>
      <c r="F126" s="17"/>
      <c r="G126" s="18"/>
      <c r="H126" s="21">
        <v>4</v>
      </c>
      <c r="I126" s="18"/>
      <c r="J126" s="21">
        <v>5</v>
      </c>
      <c r="K126" s="18"/>
      <c r="L126" s="21">
        <v>9</v>
      </c>
      <c r="M126" s="18"/>
      <c r="N126" s="21">
        <v>118</v>
      </c>
      <c r="O126" s="18"/>
      <c r="P126" s="22">
        <v>0.51694915254237295</v>
      </c>
      <c r="Q126" s="17"/>
      <c r="R126" s="17"/>
      <c r="S126" s="18"/>
    </row>
    <row r="127" spans="1:19" ht="11.5" customHeight="1" x14ac:dyDescent="0.35">
      <c r="A127" s="20" t="s">
        <v>12</v>
      </c>
      <c r="B127" s="17"/>
      <c r="C127" s="17"/>
      <c r="D127" s="18"/>
      <c r="E127" s="21">
        <v>282</v>
      </c>
      <c r="F127" s="17"/>
      <c r="G127" s="18"/>
      <c r="H127" s="21">
        <v>102</v>
      </c>
      <c r="I127" s="18"/>
      <c r="J127" s="21">
        <v>49</v>
      </c>
      <c r="K127" s="18"/>
      <c r="L127" s="21">
        <v>18</v>
      </c>
      <c r="M127" s="18"/>
      <c r="N127" s="21">
        <v>821</v>
      </c>
      <c r="O127" s="18"/>
      <c r="P127" s="22">
        <v>0.54933008526187599</v>
      </c>
      <c r="Q127" s="17"/>
      <c r="R127" s="17"/>
      <c r="S127" s="18"/>
    </row>
    <row r="128" spans="1:19" ht="11.5" customHeight="1" x14ac:dyDescent="0.35">
      <c r="A128" s="20" t="s">
        <v>13</v>
      </c>
      <c r="B128" s="17"/>
      <c r="C128" s="17"/>
      <c r="D128" s="18"/>
      <c r="E128" s="21">
        <v>427</v>
      </c>
      <c r="F128" s="17"/>
      <c r="G128" s="18"/>
      <c r="H128" s="21">
        <v>158</v>
      </c>
      <c r="I128" s="18"/>
      <c r="J128" s="21">
        <v>51</v>
      </c>
      <c r="K128" s="18"/>
      <c r="L128" s="21">
        <v>27</v>
      </c>
      <c r="M128" s="18"/>
      <c r="N128" s="21">
        <v>1216</v>
      </c>
      <c r="O128" s="18"/>
      <c r="P128" s="22">
        <v>0.54523026315789502</v>
      </c>
      <c r="Q128" s="17"/>
      <c r="R128" s="17"/>
      <c r="S128" s="18"/>
    </row>
    <row r="129" spans="1:19" ht="11.5" customHeight="1" x14ac:dyDescent="0.35">
      <c r="A129" s="20" t="s">
        <v>14</v>
      </c>
      <c r="B129" s="17"/>
      <c r="C129" s="17"/>
      <c r="D129" s="18"/>
      <c r="E129" s="21">
        <v>516</v>
      </c>
      <c r="F129" s="17"/>
      <c r="G129" s="18"/>
      <c r="H129" s="21">
        <v>190</v>
      </c>
      <c r="I129" s="18"/>
      <c r="J129" s="21">
        <v>80</v>
      </c>
      <c r="K129" s="18"/>
      <c r="L129" s="21">
        <v>30</v>
      </c>
      <c r="M129" s="18"/>
      <c r="N129" s="21">
        <v>1404</v>
      </c>
      <c r="O129" s="18"/>
      <c r="P129" s="22">
        <v>0.58119658119658102</v>
      </c>
      <c r="Q129" s="17"/>
      <c r="R129" s="17"/>
      <c r="S129" s="18"/>
    </row>
    <row r="130" spans="1:19" ht="11.5" customHeight="1" x14ac:dyDescent="0.35">
      <c r="A130" s="20" t="s">
        <v>15</v>
      </c>
      <c r="B130" s="17"/>
      <c r="C130" s="17"/>
      <c r="D130" s="18"/>
      <c r="E130" s="21">
        <v>59</v>
      </c>
      <c r="F130" s="17"/>
      <c r="G130" s="18"/>
      <c r="H130" s="21">
        <v>15</v>
      </c>
      <c r="I130" s="18"/>
      <c r="J130" s="21">
        <v>7</v>
      </c>
      <c r="K130" s="18"/>
      <c r="L130" s="21">
        <v>4</v>
      </c>
      <c r="M130" s="18"/>
      <c r="N130" s="21">
        <v>146</v>
      </c>
      <c r="O130" s="18"/>
      <c r="P130" s="22">
        <v>0.58219178082191803</v>
      </c>
      <c r="Q130" s="17"/>
      <c r="R130" s="17"/>
      <c r="S130" s="18"/>
    </row>
    <row r="131" spans="1:19" ht="11.5" customHeight="1" x14ac:dyDescent="0.35">
      <c r="A131" s="20" t="s">
        <v>16</v>
      </c>
      <c r="B131" s="17"/>
      <c r="C131" s="17"/>
      <c r="D131" s="18"/>
      <c r="E131" s="21">
        <v>8</v>
      </c>
      <c r="F131" s="17"/>
      <c r="G131" s="18"/>
      <c r="H131" s="21">
        <v>3</v>
      </c>
      <c r="I131" s="18"/>
      <c r="J131" s="21">
        <v>1</v>
      </c>
      <c r="K131" s="18"/>
      <c r="L131" s="21">
        <v>0</v>
      </c>
      <c r="M131" s="18"/>
      <c r="N131" s="21">
        <v>27</v>
      </c>
      <c r="O131" s="18"/>
      <c r="P131" s="22">
        <v>0.44444444444444398</v>
      </c>
      <c r="Q131" s="17"/>
      <c r="R131" s="17"/>
      <c r="S131" s="18"/>
    </row>
    <row r="132" spans="1:19" ht="11.5" customHeight="1" x14ac:dyDescent="0.35">
      <c r="A132" s="20" t="s">
        <v>17</v>
      </c>
      <c r="B132" s="17"/>
      <c r="C132" s="17"/>
      <c r="D132" s="18"/>
      <c r="E132" s="21">
        <v>100</v>
      </c>
      <c r="F132" s="17"/>
      <c r="G132" s="18"/>
      <c r="H132" s="21">
        <v>31</v>
      </c>
      <c r="I132" s="18"/>
      <c r="J132" s="21">
        <v>5</v>
      </c>
      <c r="K132" s="18"/>
      <c r="L132" s="21">
        <v>2</v>
      </c>
      <c r="M132" s="18"/>
      <c r="N132" s="21">
        <v>250</v>
      </c>
      <c r="O132" s="18"/>
      <c r="P132" s="22">
        <v>0.55200000000000005</v>
      </c>
      <c r="Q132" s="17"/>
      <c r="R132" s="17"/>
      <c r="S132" s="18"/>
    </row>
    <row r="133" spans="1:19" ht="11.5" customHeight="1" x14ac:dyDescent="0.35">
      <c r="A133" s="20" t="s">
        <v>18</v>
      </c>
      <c r="B133" s="17"/>
      <c r="C133" s="17"/>
      <c r="D133" s="18"/>
      <c r="E133" s="21">
        <v>47</v>
      </c>
      <c r="F133" s="17"/>
      <c r="G133" s="18"/>
      <c r="H133" s="21">
        <v>20</v>
      </c>
      <c r="I133" s="18"/>
      <c r="J133" s="21">
        <v>7</v>
      </c>
      <c r="K133" s="18"/>
      <c r="L133" s="21">
        <v>3</v>
      </c>
      <c r="M133" s="18"/>
      <c r="N133" s="21">
        <v>148</v>
      </c>
      <c r="O133" s="18"/>
      <c r="P133" s="22">
        <v>0.52027027027026995</v>
      </c>
      <c r="Q133" s="17"/>
      <c r="R133" s="17"/>
      <c r="S133" s="18"/>
    </row>
    <row r="134" spans="1:19" ht="11.5" customHeight="1" x14ac:dyDescent="0.35">
      <c r="A134" s="20" t="s">
        <v>19</v>
      </c>
      <c r="B134" s="17"/>
      <c r="C134" s="17"/>
      <c r="D134" s="18"/>
      <c r="E134" s="21">
        <v>49</v>
      </c>
      <c r="F134" s="17"/>
      <c r="G134" s="18"/>
      <c r="H134" s="21">
        <v>17</v>
      </c>
      <c r="I134" s="18"/>
      <c r="J134" s="21">
        <v>4</v>
      </c>
      <c r="K134" s="18"/>
      <c r="L134" s="21">
        <v>5</v>
      </c>
      <c r="M134" s="18"/>
      <c r="N134" s="21">
        <v>139</v>
      </c>
      <c r="O134" s="18"/>
      <c r="P134" s="22">
        <v>0.53956834532374098</v>
      </c>
      <c r="Q134" s="17"/>
      <c r="R134" s="17"/>
      <c r="S134" s="18"/>
    </row>
    <row r="135" spans="1:19" ht="11.5" customHeight="1" x14ac:dyDescent="0.35">
      <c r="A135" s="20" t="s">
        <v>20</v>
      </c>
      <c r="B135" s="17"/>
      <c r="C135" s="17"/>
      <c r="D135" s="18"/>
      <c r="E135" s="21">
        <v>11</v>
      </c>
      <c r="F135" s="17"/>
      <c r="G135" s="18"/>
      <c r="H135" s="21">
        <v>3</v>
      </c>
      <c r="I135" s="18"/>
      <c r="J135" s="21">
        <v>0</v>
      </c>
      <c r="K135" s="18"/>
      <c r="L135" s="21">
        <v>0</v>
      </c>
      <c r="M135" s="18"/>
      <c r="N135" s="21">
        <v>27</v>
      </c>
      <c r="O135" s="18"/>
      <c r="P135" s="22">
        <v>0.51851851851851805</v>
      </c>
      <c r="Q135" s="17"/>
      <c r="R135" s="17"/>
      <c r="S135" s="18"/>
    </row>
    <row r="136" spans="1:19" ht="11.5" customHeight="1" x14ac:dyDescent="0.35">
      <c r="A136" s="20" t="s">
        <v>21</v>
      </c>
      <c r="B136" s="17"/>
      <c r="C136" s="17"/>
      <c r="D136" s="18"/>
      <c r="E136" s="21">
        <v>163</v>
      </c>
      <c r="F136" s="17"/>
      <c r="G136" s="18"/>
      <c r="H136" s="21">
        <v>60</v>
      </c>
      <c r="I136" s="18"/>
      <c r="J136" s="21">
        <v>21</v>
      </c>
      <c r="K136" s="18"/>
      <c r="L136" s="21">
        <v>9</v>
      </c>
      <c r="M136" s="18"/>
      <c r="N136" s="21">
        <v>411</v>
      </c>
      <c r="O136" s="18"/>
      <c r="P136" s="22">
        <v>0.61557177615571801</v>
      </c>
      <c r="Q136" s="17"/>
      <c r="R136" s="17"/>
      <c r="S136" s="18"/>
    </row>
    <row r="137" spans="1:19" ht="11.5" customHeight="1" x14ac:dyDescent="0.35">
      <c r="A137" s="20" t="s">
        <v>22</v>
      </c>
      <c r="B137" s="17"/>
      <c r="C137" s="17"/>
      <c r="D137" s="18"/>
      <c r="E137" s="21">
        <v>21</v>
      </c>
      <c r="F137" s="17"/>
      <c r="G137" s="18"/>
      <c r="H137" s="21">
        <v>1</v>
      </c>
      <c r="I137" s="18"/>
      <c r="J137" s="21">
        <v>0</v>
      </c>
      <c r="K137" s="18"/>
      <c r="L137" s="21">
        <v>0</v>
      </c>
      <c r="M137" s="18"/>
      <c r="N137" s="21">
        <v>41</v>
      </c>
      <c r="O137" s="18"/>
      <c r="P137" s="22">
        <v>0.53658536585365901</v>
      </c>
      <c r="Q137" s="17"/>
      <c r="R137" s="17"/>
      <c r="S137" s="18"/>
    </row>
    <row r="138" spans="1:19" ht="11.5" customHeight="1" x14ac:dyDescent="0.35">
      <c r="A138" s="20" t="s">
        <v>23</v>
      </c>
      <c r="B138" s="17"/>
      <c r="C138" s="17"/>
      <c r="D138" s="18"/>
      <c r="E138" s="21">
        <v>122</v>
      </c>
      <c r="F138" s="17"/>
      <c r="G138" s="18"/>
      <c r="H138" s="21">
        <v>55</v>
      </c>
      <c r="I138" s="18"/>
      <c r="J138" s="21">
        <v>18</v>
      </c>
      <c r="K138" s="18"/>
      <c r="L138" s="21">
        <v>7</v>
      </c>
      <c r="M138" s="18"/>
      <c r="N138" s="21">
        <v>341</v>
      </c>
      <c r="O138" s="18"/>
      <c r="P138" s="22">
        <v>0.59237536656891498</v>
      </c>
      <c r="Q138" s="17"/>
      <c r="R138" s="17"/>
      <c r="S138" s="18"/>
    </row>
    <row r="139" spans="1:19" ht="11.5" customHeight="1" x14ac:dyDescent="0.35">
      <c r="A139" s="20" t="s">
        <v>24</v>
      </c>
      <c r="B139" s="17"/>
      <c r="C139" s="17"/>
      <c r="D139" s="18"/>
      <c r="E139" s="21">
        <v>175</v>
      </c>
      <c r="F139" s="17"/>
      <c r="G139" s="18"/>
      <c r="H139" s="21">
        <v>105</v>
      </c>
      <c r="I139" s="18"/>
      <c r="J139" s="21">
        <v>17</v>
      </c>
      <c r="K139" s="18"/>
      <c r="L139" s="21">
        <v>8</v>
      </c>
      <c r="M139" s="18"/>
      <c r="N139" s="21">
        <v>473</v>
      </c>
      <c r="O139" s="18"/>
      <c r="P139" s="22">
        <v>0.64482029598308699</v>
      </c>
      <c r="Q139" s="17"/>
      <c r="R139" s="17"/>
      <c r="S139" s="18"/>
    </row>
    <row r="140" spans="1:19" ht="11.5" customHeight="1" x14ac:dyDescent="0.35">
      <c r="A140" s="20" t="s">
        <v>25</v>
      </c>
      <c r="B140" s="17"/>
      <c r="C140" s="17"/>
      <c r="D140" s="18"/>
      <c r="E140" s="21">
        <v>6</v>
      </c>
      <c r="F140" s="17"/>
      <c r="G140" s="18"/>
      <c r="H140" s="21">
        <v>5</v>
      </c>
      <c r="I140" s="18"/>
      <c r="J140" s="21">
        <v>2</v>
      </c>
      <c r="K140" s="18"/>
      <c r="L140" s="21">
        <v>0</v>
      </c>
      <c r="M140" s="18"/>
      <c r="N140" s="21">
        <v>22</v>
      </c>
      <c r="O140" s="18"/>
      <c r="P140" s="22">
        <v>0.59090909090909105</v>
      </c>
      <c r="Q140" s="17"/>
      <c r="R140" s="17"/>
      <c r="S140" s="18"/>
    </row>
    <row r="141" spans="1:19" ht="11.5" customHeight="1" x14ac:dyDescent="0.35">
      <c r="A141" s="20" t="s">
        <v>26</v>
      </c>
      <c r="B141" s="17"/>
      <c r="C141" s="17"/>
      <c r="D141" s="18"/>
      <c r="E141" s="21">
        <v>531</v>
      </c>
      <c r="F141" s="17"/>
      <c r="G141" s="18"/>
      <c r="H141" s="21">
        <v>223</v>
      </c>
      <c r="I141" s="18"/>
      <c r="J141" s="21">
        <v>143</v>
      </c>
      <c r="K141" s="18"/>
      <c r="L141" s="21">
        <v>44</v>
      </c>
      <c r="M141" s="18"/>
      <c r="N141" s="21">
        <v>1609</v>
      </c>
      <c r="O141" s="18"/>
      <c r="P141" s="22">
        <v>0.58483530142945905</v>
      </c>
      <c r="Q141" s="17"/>
      <c r="R141" s="17"/>
      <c r="S141" s="18"/>
    </row>
    <row r="142" spans="1:19" ht="11.5" customHeight="1" x14ac:dyDescent="0.35">
      <c r="A142" s="20" t="s">
        <v>27</v>
      </c>
      <c r="B142" s="17"/>
      <c r="C142" s="17"/>
      <c r="D142" s="18"/>
      <c r="E142" s="21">
        <v>298</v>
      </c>
      <c r="F142" s="17"/>
      <c r="G142" s="18"/>
      <c r="H142" s="21">
        <v>136</v>
      </c>
      <c r="I142" s="18"/>
      <c r="J142" s="21">
        <v>55</v>
      </c>
      <c r="K142" s="18"/>
      <c r="L142" s="21">
        <v>22</v>
      </c>
      <c r="M142" s="18"/>
      <c r="N142" s="21">
        <v>942</v>
      </c>
      <c r="O142" s="18"/>
      <c r="P142" s="22">
        <v>0.54246284501061603</v>
      </c>
      <c r="Q142" s="17"/>
      <c r="R142" s="17"/>
      <c r="S142" s="18"/>
    </row>
    <row r="143" spans="1:19" ht="11.5" customHeight="1" x14ac:dyDescent="0.35">
      <c r="A143" s="20" t="s">
        <v>28</v>
      </c>
      <c r="B143" s="17"/>
      <c r="C143" s="17"/>
      <c r="D143" s="18"/>
      <c r="E143" s="21">
        <v>32</v>
      </c>
      <c r="F143" s="17"/>
      <c r="G143" s="18"/>
      <c r="H143" s="21">
        <v>14</v>
      </c>
      <c r="I143" s="18"/>
      <c r="J143" s="21">
        <v>4</v>
      </c>
      <c r="K143" s="18"/>
      <c r="L143" s="21">
        <v>1</v>
      </c>
      <c r="M143" s="18"/>
      <c r="N143" s="21">
        <v>79</v>
      </c>
      <c r="O143" s="18"/>
      <c r="P143" s="22">
        <v>0.645569620253165</v>
      </c>
      <c r="Q143" s="17"/>
      <c r="R143" s="17"/>
      <c r="S143" s="18"/>
    </row>
    <row r="144" spans="1:19" ht="11.5" customHeight="1" x14ac:dyDescent="0.35">
      <c r="A144" s="20" t="s">
        <v>29</v>
      </c>
      <c r="B144" s="17"/>
      <c r="C144" s="17"/>
      <c r="D144" s="18"/>
      <c r="E144" s="21">
        <v>54</v>
      </c>
      <c r="F144" s="17"/>
      <c r="G144" s="18"/>
      <c r="H144" s="21">
        <v>12</v>
      </c>
      <c r="I144" s="18"/>
      <c r="J144" s="21">
        <v>7</v>
      </c>
      <c r="K144" s="18"/>
      <c r="L144" s="21">
        <v>4</v>
      </c>
      <c r="M144" s="18"/>
      <c r="N144" s="21">
        <v>123</v>
      </c>
      <c r="O144" s="18"/>
      <c r="P144" s="22">
        <v>0.62601626016260203</v>
      </c>
      <c r="Q144" s="17"/>
      <c r="R144" s="17"/>
      <c r="S144" s="18"/>
    </row>
    <row r="145" spans="1:19" ht="11.5" customHeight="1" x14ac:dyDescent="0.35">
      <c r="A145" s="20" t="s">
        <v>30</v>
      </c>
      <c r="B145" s="17"/>
      <c r="C145" s="17"/>
      <c r="D145" s="18"/>
      <c r="E145" s="21">
        <v>2</v>
      </c>
      <c r="F145" s="17"/>
      <c r="G145" s="18"/>
      <c r="H145" s="21">
        <v>5</v>
      </c>
      <c r="I145" s="18"/>
      <c r="J145" s="21">
        <v>0</v>
      </c>
      <c r="K145" s="18"/>
      <c r="L145" s="21">
        <v>0</v>
      </c>
      <c r="M145" s="18"/>
      <c r="N145" s="21">
        <v>14</v>
      </c>
      <c r="O145" s="18"/>
      <c r="P145" s="22">
        <v>0.5</v>
      </c>
      <c r="Q145" s="17"/>
      <c r="R145" s="17"/>
      <c r="S145" s="18"/>
    </row>
    <row r="146" spans="1:19" ht="11.5" customHeight="1" x14ac:dyDescent="0.35">
      <c r="A146" s="20" t="s">
        <v>31</v>
      </c>
      <c r="B146" s="17"/>
      <c r="C146" s="17"/>
      <c r="D146" s="18"/>
      <c r="E146" s="21">
        <v>14</v>
      </c>
      <c r="F146" s="17"/>
      <c r="G146" s="18"/>
      <c r="H146" s="21">
        <v>10</v>
      </c>
      <c r="I146" s="18"/>
      <c r="J146" s="21">
        <v>3</v>
      </c>
      <c r="K146" s="18"/>
      <c r="L146" s="21">
        <v>3</v>
      </c>
      <c r="M146" s="18"/>
      <c r="N146" s="21">
        <v>42</v>
      </c>
      <c r="O146" s="18"/>
      <c r="P146" s="22">
        <v>0.71428571428571397</v>
      </c>
      <c r="Q146" s="17"/>
      <c r="R146" s="17"/>
      <c r="S146" s="18"/>
    </row>
    <row r="147" spans="1:19" ht="11.5" customHeight="1" x14ac:dyDescent="0.35">
      <c r="A147" s="20" t="s">
        <v>32</v>
      </c>
      <c r="B147" s="17"/>
      <c r="C147" s="17"/>
      <c r="D147" s="18"/>
      <c r="E147" s="21">
        <v>103</v>
      </c>
      <c r="F147" s="17"/>
      <c r="G147" s="18"/>
      <c r="H147" s="21">
        <v>15</v>
      </c>
      <c r="I147" s="18"/>
      <c r="J147" s="21">
        <v>8</v>
      </c>
      <c r="K147" s="18"/>
      <c r="L147" s="21">
        <v>8</v>
      </c>
      <c r="M147" s="18"/>
      <c r="N147" s="21">
        <v>241</v>
      </c>
      <c r="O147" s="18"/>
      <c r="P147" s="22">
        <v>0.55601659751037302</v>
      </c>
      <c r="Q147" s="17"/>
      <c r="R147" s="17"/>
      <c r="S147" s="18"/>
    </row>
    <row r="148" spans="1:19" ht="11.5" customHeight="1" x14ac:dyDescent="0.35">
      <c r="A148" s="20" t="s">
        <v>33</v>
      </c>
      <c r="B148" s="17"/>
      <c r="C148" s="17"/>
      <c r="D148" s="18"/>
      <c r="E148" s="21">
        <v>48</v>
      </c>
      <c r="F148" s="17"/>
      <c r="G148" s="18"/>
      <c r="H148" s="21">
        <v>19</v>
      </c>
      <c r="I148" s="18"/>
      <c r="J148" s="21">
        <v>4</v>
      </c>
      <c r="K148" s="18"/>
      <c r="L148" s="21">
        <v>3</v>
      </c>
      <c r="M148" s="18"/>
      <c r="N148" s="21">
        <v>143</v>
      </c>
      <c r="O148" s="18"/>
      <c r="P148" s="22">
        <v>0.51748251748251795</v>
      </c>
      <c r="Q148" s="17"/>
      <c r="R148" s="17"/>
      <c r="S148" s="18"/>
    </row>
    <row r="149" spans="1:19" ht="11.5" customHeight="1" x14ac:dyDescent="0.35">
      <c r="A149" s="20" t="s">
        <v>34</v>
      </c>
      <c r="B149" s="17"/>
      <c r="C149" s="17"/>
      <c r="D149" s="18"/>
      <c r="E149" s="21">
        <v>25</v>
      </c>
      <c r="F149" s="17"/>
      <c r="G149" s="18"/>
      <c r="H149" s="21">
        <v>11</v>
      </c>
      <c r="I149" s="18"/>
      <c r="J149" s="21">
        <v>1</v>
      </c>
      <c r="K149" s="18"/>
      <c r="L149" s="21">
        <v>1</v>
      </c>
      <c r="M149" s="18"/>
      <c r="N149" s="21">
        <v>80</v>
      </c>
      <c r="O149" s="18"/>
      <c r="P149" s="22">
        <v>0.47499999999999998</v>
      </c>
      <c r="Q149" s="17"/>
      <c r="R149" s="17"/>
      <c r="S149" s="18"/>
    </row>
    <row r="150" spans="1:19" ht="11.5" customHeight="1" x14ac:dyDescent="0.35">
      <c r="A150" s="23" t="s">
        <v>35</v>
      </c>
      <c r="B150" s="17"/>
      <c r="C150" s="17"/>
      <c r="D150" s="18"/>
      <c r="E150" s="24">
        <v>3136</v>
      </c>
      <c r="F150" s="17"/>
      <c r="G150" s="18"/>
      <c r="H150" s="24">
        <v>1214</v>
      </c>
      <c r="I150" s="18"/>
      <c r="J150" s="24">
        <v>492</v>
      </c>
      <c r="K150" s="18"/>
      <c r="L150" s="24">
        <v>208</v>
      </c>
      <c r="M150" s="18"/>
      <c r="N150" s="24">
        <v>8857</v>
      </c>
      <c r="O150" s="18"/>
      <c r="P150" s="25">
        <v>0.57017048662075198</v>
      </c>
      <c r="Q150" s="17"/>
      <c r="R150" s="17"/>
      <c r="S150" s="18"/>
    </row>
    <row r="151" spans="1:19" ht="23.65" customHeight="1" x14ac:dyDescent="0.35"/>
    <row r="152" spans="1:19" ht="18" customHeight="1" x14ac:dyDescent="0.35">
      <c r="A152" s="14" t="s">
        <v>41</v>
      </c>
      <c r="B152" s="15"/>
      <c r="C152" s="15"/>
      <c r="D152" s="15"/>
      <c r="E152" s="15"/>
      <c r="F152" s="15"/>
    </row>
    <row r="153" spans="1:19" ht="3" customHeight="1" x14ac:dyDescent="0.35"/>
    <row r="154" spans="1:19" ht="11.5" customHeight="1" x14ac:dyDescent="0.35">
      <c r="A154" s="16" t="s">
        <v>4</v>
      </c>
      <c r="B154" s="17"/>
      <c r="C154" s="17"/>
      <c r="D154" s="18"/>
      <c r="E154" s="16" t="s">
        <v>5</v>
      </c>
      <c r="F154" s="17"/>
      <c r="G154" s="18"/>
      <c r="H154" s="16" t="s">
        <v>6</v>
      </c>
      <c r="I154" s="18"/>
      <c r="J154" s="16" t="s">
        <v>7</v>
      </c>
      <c r="K154" s="18"/>
      <c r="L154" s="16" t="s">
        <v>8</v>
      </c>
      <c r="M154" s="18"/>
      <c r="N154" s="16" t="s">
        <v>9</v>
      </c>
      <c r="O154" s="18"/>
      <c r="P154" s="19" t="s">
        <v>10</v>
      </c>
      <c r="Q154" s="17"/>
      <c r="R154" s="17"/>
      <c r="S154" s="18"/>
    </row>
    <row r="155" spans="1:19" ht="11.5" customHeight="1" x14ac:dyDescent="0.35">
      <c r="A155" s="20" t="s">
        <v>11</v>
      </c>
      <c r="B155" s="17"/>
      <c r="C155" s="17"/>
      <c r="D155" s="18"/>
      <c r="E155" s="21">
        <v>3033</v>
      </c>
      <c r="F155" s="17"/>
      <c r="G155" s="18"/>
      <c r="H155" s="21">
        <v>419</v>
      </c>
      <c r="I155" s="18"/>
      <c r="J155" s="21">
        <v>148</v>
      </c>
      <c r="K155" s="18"/>
      <c r="L155" s="21">
        <v>231</v>
      </c>
      <c r="M155" s="18"/>
      <c r="N155" s="21">
        <v>6830</v>
      </c>
      <c r="O155" s="18"/>
      <c r="P155" s="22">
        <v>0.56090775988287001</v>
      </c>
      <c r="Q155" s="17"/>
      <c r="R155" s="17"/>
      <c r="S155" s="18"/>
    </row>
    <row r="156" spans="1:19" ht="11.5" customHeight="1" x14ac:dyDescent="0.35">
      <c r="A156" s="20" t="s">
        <v>12</v>
      </c>
      <c r="B156" s="17"/>
      <c r="C156" s="17"/>
      <c r="D156" s="18"/>
      <c r="E156" s="21">
        <v>32422</v>
      </c>
      <c r="F156" s="17"/>
      <c r="G156" s="18"/>
      <c r="H156" s="21">
        <v>11793</v>
      </c>
      <c r="I156" s="18"/>
      <c r="J156" s="21">
        <v>3200</v>
      </c>
      <c r="K156" s="18"/>
      <c r="L156" s="21">
        <v>1548</v>
      </c>
      <c r="M156" s="18"/>
      <c r="N156" s="21">
        <v>79071</v>
      </c>
      <c r="O156" s="18"/>
      <c r="P156" s="22">
        <v>0.61922828850020895</v>
      </c>
      <c r="Q156" s="17"/>
      <c r="R156" s="17"/>
      <c r="S156" s="18"/>
    </row>
    <row r="157" spans="1:19" ht="11.5" customHeight="1" x14ac:dyDescent="0.35">
      <c r="A157" s="20" t="s">
        <v>13</v>
      </c>
      <c r="B157" s="17"/>
      <c r="C157" s="17"/>
      <c r="D157" s="18"/>
      <c r="E157" s="21">
        <v>14936</v>
      </c>
      <c r="F157" s="17"/>
      <c r="G157" s="18"/>
      <c r="H157" s="21">
        <v>4538</v>
      </c>
      <c r="I157" s="18"/>
      <c r="J157" s="21">
        <v>1511</v>
      </c>
      <c r="K157" s="18"/>
      <c r="L157" s="21">
        <v>1490</v>
      </c>
      <c r="M157" s="18"/>
      <c r="N157" s="21">
        <v>45351</v>
      </c>
      <c r="O157" s="18"/>
      <c r="P157" s="22">
        <v>0.49557892879980597</v>
      </c>
      <c r="Q157" s="17"/>
      <c r="R157" s="17"/>
      <c r="S157" s="18"/>
    </row>
    <row r="158" spans="1:19" ht="11.5" customHeight="1" x14ac:dyDescent="0.35">
      <c r="A158" s="20" t="s">
        <v>14</v>
      </c>
      <c r="B158" s="17"/>
      <c r="C158" s="17"/>
      <c r="D158" s="18"/>
      <c r="E158" s="21">
        <v>34138</v>
      </c>
      <c r="F158" s="17"/>
      <c r="G158" s="18"/>
      <c r="H158" s="21">
        <v>13171</v>
      </c>
      <c r="I158" s="18"/>
      <c r="J158" s="21">
        <v>2752</v>
      </c>
      <c r="K158" s="18"/>
      <c r="L158" s="21">
        <v>1782</v>
      </c>
      <c r="M158" s="18"/>
      <c r="N158" s="21">
        <v>87703</v>
      </c>
      <c r="O158" s="18"/>
      <c r="P158" s="22">
        <v>0.59112003010159297</v>
      </c>
      <c r="Q158" s="17"/>
      <c r="R158" s="17"/>
      <c r="S158" s="18"/>
    </row>
    <row r="159" spans="1:19" ht="11.5" customHeight="1" x14ac:dyDescent="0.35">
      <c r="A159" s="20" t="s">
        <v>15</v>
      </c>
      <c r="B159" s="17"/>
      <c r="C159" s="17"/>
      <c r="D159" s="18"/>
      <c r="E159" s="21">
        <v>5762</v>
      </c>
      <c r="F159" s="17"/>
      <c r="G159" s="18"/>
      <c r="H159" s="21">
        <v>1710</v>
      </c>
      <c r="I159" s="18"/>
      <c r="J159" s="21">
        <v>449</v>
      </c>
      <c r="K159" s="18"/>
      <c r="L159" s="21">
        <v>206</v>
      </c>
      <c r="M159" s="18"/>
      <c r="N159" s="21">
        <v>12462</v>
      </c>
      <c r="O159" s="18"/>
      <c r="P159" s="22">
        <v>0.65214251324024997</v>
      </c>
      <c r="Q159" s="17"/>
      <c r="R159" s="17"/>
      <c r="S159" s="18"/>
    </row>
    <row r="160" spans="1:19" ht="11.5" customHeight="1" x14ac:dyDescent="0.35">
      <c r="A160" s="20" t="s">
        <v>16</v>
      </c>
      <c r="B160" s="17"/>
      <c r="C160" s="17"/>
      <c r="D160" s="18"/>
      <c r="E160" s="21">
        <v>1512</v>
      </c>
      <c r="F160" s="17"/>
      <c r="G160" s="18"/>
      <c r="H160" s="21">
        <v>442</v>
      </c>
      <c r="I160" s="18"/>
      <c r="J160" s="21">
        <v>64</v>
      </c>
      <c r="K160" s="18"/>
      <c r="L160" s="21">
        <v>54</v>
      </c>
      <c r="M160" s="18"/>
      <c r="N160" s="21">
        <v>3582</v>
      </c>
      <c r="O160" s="18"/>
      <c r="P160" s="22">
        <v>0.57844779452819695</v>
      </c>
      <c r="Q160" s="17"/>
      <c r="R160" s="17"/>
      <c r="S160" s="18"/>
    </row>
    <row r="161" spans="1:19" ht="11.5" customHeight="1" x14ac:dyDescent="0.35">
      <c r="A161" s="20" t="s">
        <v>17</v>
      </c>
      <c r="B161" s="17"/>
      <c r="C161" s="17"/>
      <c r="D161" s="18"/>
      <c r="E161" s="21">
        <v>11379</v>
      </c>
      <c r="F161" s="17"/>
      <c r="G161" s="18"/>
      <c r="H161" s="21">
        <v>2657</v>
      </c>
      <c r="I161" s="18"/>
      <c r="J161" s="21">
        <v>627</v>
      </c>
      <c r="K161" s="18"/>
      <c r="L161" s="21">
        <v>217</v>
      </c>
      <c r="M161" s="18"/>
      <c r="N161" s="21">
        <v>22462</v>
      </c>
      <c r="O161" s="18"/>
      <c r="P161" s="22">
        <v>0.66245214139435504</v>
      </c>
      <c r="Q161" s="17"/>
      <c r="R161" s="17"/>
      <c r="S161" s="18"/>
    </row>
    <row r="162" spans="1:19" ht="11.5" customHeight="1" x14ac:dyDescent="0.35">
      <c r="A162" s="20" t="s">
        <v>18</v>
      </c>
      <c r="B162" s="17"/>
      <c r="C162" s="17"/>
      <c r="D162" s="18"/>
      <c r="E162" s="21">
        <v>5943</v>
      </c>
      <c r="F162" s="17"/>
      <c r="G162" s="18"/>
      <c r="H162" s="21">
        <v>1535</v>
      </c>
      <c r="I162" s="18"/>
      <c r="J162" s="21">
        <v>322</v>
      </c>
      <c r="K162" s="18"/>
      <c r="L162" s="21">
        <v>169</v>
      </c>
      <c r="M162" s="18"/>
      <c r="N162" s="21">
        <v>13717</v>
      </c>
      <c r="O162" s="18"/>
      <c r="P162" s="22">
        <v>0.58095793540861695</v>
      </c>
      <c r="Q162" s="17"/>
      <c r="R162" s="17"/>
      <c r="S162" s="18"/>
    </row>
    <row r="163" spans="1:19" ht="11.5" customHeight="1" x14ac:dyDescent="0.35">
      <c r="A163" s="20" t="s">
        <v>19</v>
      </c>
      <c r="B163" s="17"/>
      <c r="C163" s="17"/>
      <c r="D163" s="18"/>
      <c r="E163" s="21">
        <v>6660</v>
      </c>
      <c r="F163" s="17"/>
      <c r="G163" s="18"/>
      <c r="H163" s="21">
        <v>2717</v>
      </c>
      <c r="I163" s="18"/>
      <c r="J163" s="21">
        <v>465</v>
      </c>
      <c r="K163" s="18"/>
      <c r="L163" s="21">
        <v>358</v>
      </c>
      <c r="M163" s="18"/>
      <c r="N163" s="21">
        <v>17065</v>
      </c>
      <c r="O163" s="18"/>
      <c r="P163" s="22">
        <v>0.59771462056841496</v>
      </c>
      <c r="Q163" s="17"/>
      <c r="R163" s="17"/>
      <c r="S163" s="18"/>
    </row>
    <row r="164" spans="1:19" ht="11.5" customHeight="1" x14ac:dyDescent="0.35">
      <c r="A164" s="20" t="s">
        <v>20</v>
      </c>
      <c r="B164" s="17"/>
      <c r="C164" s="17"/>
      <c r="D164" s="18"/>
      <c r="E164" s="21">
        <v>1186</v>
      </c>
      <c r="F164" s="17"/>
      <c r="G164" s="18"/>
      <c r="H164" s="21">
        <v>328</v>
      </c>
      <c r="I164" s="18"/>
      <c r="J164" s="21">
        <v>69</v>
      </c>
      <c r="K164" s="18"/>
      <c r="L164" s="21">
        <v>41</v>
      </c>
      <c r="M164" s="18"/>
      <c r="N164" s="21">
        <v>2880</v>
      </c>
      <c r="O164" s="18"/>
      <c r="P164" s="22">
        <v>0.56388888888888899</v>
      </c>
      <c r="Q164" s="17"/>
      <c r="R164" s="17"/>
      <c r="S164" s="18"/>
    </row>
    <row r="165" spans="1:19" ht="11.5" customHeight="1" x14ac:dyDescent="0.35">
      <c r="A165" s="20" t="s">
        <v>21</v>
      </c>
      <c r="B165" s="17"/>
      <c r="C165" s="17"/>
      <c r="D165" s="18"/>
      <c r="E165" s="21">
        <v>17301</v>
      </c>
      <c r="F165" s="17"/>
      <c r="G165" s="18"/>
      <c r="H165" s="21">
        <v>5224</v>
      </c>
      <c r="I165" s="18"/>
      <c r="J165" s="21">
        <v>1269</v>
      </c>
      <c r="K165" s="18"/>
      <c r="L165" s="21">
        <v>556</v>
      </c>
      <c r="M165" s="18"/>
      <c r="N165" s="21">
        <v>36035</v>
      </c>
      <c r="O165" s="18"/>
      <c r="P165" s="22">
        <v>0.67573192729290998</v>
      </c>
      <c r="Q165" s="17"/>
      <c r="R165" s="17"/>
      <c r="S165" s="18"/>
    </row>
    <row r="166" spans="1:19" ht="11.5" customHeight="1" x14ac:dyDescent="0.35">
      <c r="A166" s="20" t="s">
        <v>22</v>
      </c>
      <c r="B166" s="17"/>
      <c r="C166" s="17"/>
      <c r="D166" s="18"/>
      <c r="E166" s="21">
        <v>867</v>
      </c>
      <c r="F166" s="17"/>
      <c r="G166" s="18"/>
      <c r="H166" s="21">
        <v>264</v>
      </c>
      <c r="I166" s="18"/>
      <c r="J166" s="21">
        <v>69</v>
      </c>
      <c r="K166" s="18"/>
      <c r="L166" s="21">
        <v>39</v>
      </c>
      <c r="M166" s="18"/>
      <c r="N166" s="21">
        <v>2369</v>
      </c>
      <c r="O166" s="18"/>
      <c r="P166" s="22">
        <v>0.52300548754748799</v>
      </c>
      <c r="Q166" s="17"/>
      <c r="R166" s="17"/>
      <c r="S166" s="18"/>
    </row>
    <row r="167" spans="1:19" ht="11.5" customHeight="1" x14ac:dyDescent="0.35">
      <c r="A167" s="20" t="s">
        <v>23</v>
      </c>
      <c r="B167" s="17"/>
      <c r="C167" s="17"/>
      <c r="D167" s="18"/>
      <c r="E167" s="21">
        <v>13776</v>
      </c>
      <c r="F167" s="17"/>
      <c r="G167" s="18"/>
      <c r="H167" s="21">
        <v>6151</v>
      </c>
      <c r="I167" s="18"/>
      <c r="J167" s="21">
        <v>868</v>
      </c>
      <c r="K167" s="18"/>
      <c r="L167" s="21">
        <v>471</v>
      </c>
      <c r="M167" s="18"/>
      <c r="N167" s="21">
        <v>32287</v>
      </c>
      <c r="O167" s="18"/>
      <c r="P167" s="22">
        <v>0.65865518629789099</v>
      </c>
      <c r="Q167" s="17"/>
      <c r="R167" s="17"/>
      <c r="S167" s="18"/>
    </row>
    <row r="168" spans="1:19" ht="11.5" customHeight="1" x14ac:dyDescent="0.35">
      <c r="A168" s="20" t="s">
        <v>24</v>
      </c>
      <c r="B168" s="17"/>
      <c r="C168" s="17"/>
      <c r="D168" s="18"/>
      <c r="E168" s="21">
        <v>18414</v>
      </c>
      <c r="F168" s="17"/>
      <c r="G168" s="18"/>
      <c r="H168" s="21">
        <v>10087</v>
      </c>
      <c r="I168" s="18"/>
      <c r="J168" s="21">
        <v>1934</v>
      </c>
      <c r="K168" s="18"/>
      <c r="L168" s="21">
        <v>721</v>
      </c>
      <c r="M168" s="18"/>
      <c r="N168" s="21">
        <v>44060</v>
      </c>
      <c r="O168" s="18"/>
      <c r="P168" s="22">
        <v>0.70712664548343196</v>
      </c>
      <c r="Q168" s="17"/>
      <c r="R168" s="17"/>
      <c r="S168" s="18"/>
    </row>
    <row r="169" spans="1:19" ht="11.5" customHeight="1" x14ac:dyDescent="0.35">
      <c r="A169" s="20" t="s">
        <v>25</v>
      </c>
      <c r="B169" s="17"/>
      <c r="C169" s="17"/>
      <c r="D169" s="18"/>
      <c r="E169" s="21">
        <v>817</v>
      </c>
      <c r="F169" s="17"/>
      <c r="G169" s="18"/>
      <c r="H169" s="21">
        <v>417</v>
      </c>
      <c r="I169" s="18"/>
      <c r="J169" s="21">
        <v>73</v>
      </c>
      <c r="K169" s="18"/>
      <c r="L169" s="21">
        <v>35</v>
      </c>
      <c r="M169" s="18"/>
      <c r="N169" s="21">
        <v>1973</v>
      </c>
      <c r="O169" s="18"/>
      <c r="P169" s="22">
        <v>0.68018246325392795</v>
      </c>
      <c r="Q169" s="17"/>
      <c r="R169" s="17"/>
      <c r="S169" s="18"/>
    </row>
    <row r="170" spans="1:19" ht="11.5" customHeight="1" x14ac:dyDescent="0.35">
      <c r="A170" s="20" t="s">
        <v>26</v>
      </c>
      <c r="B170" s="17"/>
      <c r="C170" s="17"/>
      <c r="D170" s="18"/>
      <c r="E170" s="21">
        <v>53100</v>
      </c>
      <c r="F170" s="17"/>
      <c r="G170" s="18"/>
      <c r="H170" s="21">
        <v>26347</v>
      </c>
      <c r="I170" s="18"/>
      <c r="J170" s="21">
        <v>8405</v>
      </c>
      <c r="K170" s="18"/>
      <c r="L170" s="21">
        <v>2650</v>
      </c>
      <c r="M170" s="18"/>
      <c r="N170" s="21">
        <v>141731</v>
      </c>
      <c r="O170" s="18"/>
      <c r="P170" s="22">
        <v>0.63854767129280099</v>
      </c>
      <c r="Q170" s="17"/>
      <c r="R170" s="17"/>
      <c r="S170" s="18"/>
    </row>
    <row r="171" spans="1:19" ht="11.5" customHeight="1" x14ac:dyDescent="0.35">
      <c r="A171" s="20" t="s">
        <v>27</v>
      </c>
      <c r="B171" s="17"/>
      <c r="C171" s="17"/>
      <c r="D171" s="18"/>
      <c r="E171" s="21">
        <v>20118</v>
      </c>
      <c r="F171" s="17"/>
      <c r="G171" s="18"/>
      <c r="H171" s="21">
        <v>10729</v>
      </c>
      <c r="I171" s="18"/>
      <c r="J171" s="21">
        <v>2267</v>
      </c>
      <c r="K171" s="18"/>
      <c r="L171" s="21">
        <v>1740</v>
      </c>
      <c r="M171" s="18"/>
      <c r="N171" s="21">
        <v>63551</v>
      </c>
      <c r="O171" s="18"/>
      <c r="P171" s="22">
        <v>0.54844140926185303</v>
      </c>
      <c r="Q171" s="17"/>
      <c r="R171" s="17"/>
      <c r="S171" s="18"/>
    </row>
    <row r="172" spans="1:19" ht="11.5" customHeight="1" x14ac:dyDescent="0.35">
      <c r="A172" s="20" t="s">
        <v>28</v>
      </c>
      <c r="B172" s="17"/>
      <c r="C172" s="17"/>
      <c r="D172" s="18"/>
      <c r="E172" s="21">
        <v>2413</v>
      </c>
      <c r="F172" s="17"/>
      <c r="G172" s="18"/>
      <c r="H172" s="21">
        <v>1399</v>
      </c>
      <c r="I172" s="18"/>
      <c r="J172" s="21">
        <v>224</v>
      </c>
      <c r="K172" s="18"/>
      <c r="L172" s="21">
        <v>81</v>
      </c>
      <c r="M172" s="18"/>
      <c r="N172" s="21">
        <v>6236</v>
      </c>
      <c r="O172" s="18"/>
      <c r="P172" s="22">
        <v>0.66019884541372698</v>
      </c>
      <c r="Q172" s="17"/>
      <c r="R172" s="17"/>
      <c r="S172" s="18"/>
    </row>
    <row r="173" spans="1:19" ht="11.5" customHeight="1" x14ac:dyDescent="0.35">
      <c r="A173" s="20" t="s">
        <v>29</v>
      </c>
      <c r="B173" s="17"/>
      <c r="C173" s="17"/>
      <c r="D173" s="18"/>
      <c r="E173" s="21">
        <v>5748</v>
      </c>
      <c r="F173" s="17"/>
      <c r="G173" s="18"/>
      <c r="H173" s="21">
        <v>1921</v>
      </c>
      <c r="I173" s="18"/>
      <c r="J173" s="21">
        <v>539</v>
      </c>
      <c r="K173" s="18"/>
      <c r="L173" s="21">
        <v>263</v>
      </c>
      <c r="M173" s="18"/>
      <c r="N173" s="21">
        <v>13607</v>
      </c>
      <c r="O173" s="18"/>
      <c r="P173" s="22">
        <v>0.62254721834350002</v>
      </c>
      <c r="Q173" s="17"/>
      <c r="R173" s="17"/>
      <c r="S173" s="18"/>
    </row>
    <row r="174" spans="1:19" ht="11.5" customHeight="1" x14ac:dyDescent="0.35">
      <c r="A174" s="20" t="s">
        <v>30</v>
      </c>
      <c r="B174" s="17"/>
      <c r="C174" s="17"/>
      <c r="D174" s="18"/>
      <c r="E174" s="21">
        <v>697</v>
      </c>
      <c r="F174" s="17"/>
      <c r="G174" s="18"/>
      <c r="H174" s="21">
        <v>223</v>
      </c>
      <c r="I174" s="18"/>
      <c r="J174" s="21">
        <v>22</v>
      </c>
      <c r="K174" s="18"/>
      <c r="L174" s="21">
        <v>81</v>
      </c>
      <c r="M174" s="18"/>
      <c r="N174" s="21">
        <v>1695</v>
      </c>
      <c r="O174" s="18"/>
      <c r="P174" s="22">
        <v>0.60353982300885001</v>
      </c>
      <c r="Q174" s="17"/>
      <c r="R174" s="17"/>
      <c r="S174" s="18"/>
    </row>
    <row r="175" spans="1:19" ht="11.5" customHeight="1" x14ac:dyDescent="0.35">
      <c r="A175" s="20" t="s">
        <v>31</v>
      </c>
      <c r="B175" s="17"/>
      <c r="C175" s="17"/>
      <c r="D175" s="18"/>
      <c r="E175" s="21">
        <v>1563</v>
      </c>
      <c r="F175" s="17"/>
      <c r="G175" s="18"/>
      <c r="H175" s="21">
        <v>1196</v>
      </c>
      <c r="I175" s="18"/>
      <c r="J175" s="21">
        <v>231</v>
      </c>
      <c r="K175" s="18"/>
      <c r="L175" s="21">
        <v>35</v>
      </c>
      <c r="M175" s="18"/>
      <c r="N175" s="21">
        <v>4721</v>
      </c>
      <c r="O175" s="18"/>
      <c r="P175" s="22">
        <v>0.64075407752594804</v>
      </c>
      <c r="Q175" s="17"/>
      <c r="R175" s="17"/>
      <c r="S175" s="18"/>
    </row>
    <row r="176" spans="1:19" ht="11.5" customHeight="1" x14ac:dyDescent="0.35">
      <c r="A176" s="20" t="s">
        <v>32</v>
      </c>
      <c r="B176" s="17"/>
      <c r="C176" s="17"/>
      <c r="D176" s="18"/>
      <c r="E176" s="21">
        <v>8169</v>
      </c>
      <c r="F176" s="17"/>
      <c r="G176" s="18"/>
      <c r="H176" s="21">
        <v>1585</v>
      </c>
      <c r="I176" s="18"/>
      <c r="J176" s="21">
        <v>463</v>
      </c>
      <c r="K176" s="18"/>
      <c r="L176" s="21">
        <v>315</v>
      </c>
      <c r="M176" s="18"/>
      <c r="N176" s="21">
        <v>18329</v>
      </c>
      <c r="O176" s="18"/>
      <c r="P176" s="22">
        <v>0.57460854383763404</v>
      </c>
      <c r="Q176" s="17"/>
      <c r="R176" s="17"/>
      <c r="S176" s="18"/>
    </row>
    <row r="177" spans="1:19" ht="11.5" customHeight="1" x14ac:dyDescent="0.35">
      <c r="A177" s="20" t="s">
        <v>33</v>
      </c>
      <c r="B177" s="17"/>
      <c r="C177" s="17"/>
      <c r="D177" s="18"/>
      <c r="E177" s="21">
        <v>4184</v>
      </c>
      <c r="F177" s="17"/>
      <c r="G177" s="18"/>
      <c r="H177" s="21">
        <v>1315</v>
      </c>
      <c r="I177" s="18"/>
      <c r="J177" s="21">
        <v>335</v>
      </c>
      <c r="K177" s="18"/>
      <c r="L177" s="21">
        <v>194</v>
      </c>
      <c r="M177" s="18"/>
      <c r="N177" s="21">
        <v>10387</v>
      </c>
      <c r="O177" s="18"/>
      <c r="P177" s="22">
        <v>0.58034081062867005</v>
      </c>
      <c r="Q177" s="17"/>
      <c r="R177" s="17"/>
      <c r="S177" s="18"/>
    </row>
    <row r="178" spans="1:19" ht="11.5" customHeight="1" x14ac:dyDescent="0.35">
      <c r="A178" s="20" t="s">
        <v>34</v>
      </c>
      <c r="B178" s="17"/>
      <c r="C178" s="17"/>
      <c r="D178" s="18"/>
      <c r="E178" s="21">
        <v>2993</v>
      </c>
      <c r="F178" s="17"/>
      <c r="G178" s="18"/>
      <c r="H178" s="21">
        <v>906</v>
      </c>
      <c r="I178" s="18"/>
      <c r="J178" s="21">
        <v>268</v>
      </c>
      <c r="K178" s="18"/>
      <c r="L178" s="21">
        <v>101</v>
      </c>
      <c r="M178" s="18"/>
      <c r="N178" s="21">
        <v>6721</v>
      </c>
      <c r="O178" s="18"/>
      <c r="P178" s="22">
        <v>0.63502454991816704</v>
      </c>
      <c r="Q178" s="17"/>
      <c r="R178" s="17"/>
      <c r="S178" s="18"/>
    </row>
    <row r="179" spans="1:19" ht="11.5" customHeight="1" x14ac:dyDescent="0.35">
      <c r="A179" s="23" t="s">
        <v>35</v>
      </c>
      <c r="B179" s="17"/>
      <c r="C179" s="17"/>
      <c r="D179" s="18"/>
      <c r="E179" s="24">
        <v>267131</v>
      </c>
      <c r="F179" s="17"/>
      <c r="G179" s="18"/>
      <c r="H179" s="24">
        <v>107074</v>
      </c>
      <c r="I179" s="18"/>
      <c r="J179" s="24">
        <v>26574</v>
      </c>
      <c r="K179" s="18"/>
      <c r="L179" s="24">
        <v>13378</v>
      </c>
      <c r="M179" s="18"/>
      <c r="N179" s="24">
        <v>674825</v>
      </c>
      <c r="O179" s="18"/>
      <c r="P179" s="25">
        <v>0.61372503982514004</v>
      </c>
      <c r="Q179" s="17"/>
      <c r="R179" s="17"/>
      <c r="S179" s="18"/>
    </row>
    <row r="180" spans="1:19" ht="27.75" customHeight="1" x14ac:dyDescent="0.35"/>
    <row r="181" spans="1:19" ht="18" customHeight="1" x14ac:dyDescent="0.35">
      <c r="A181" s="14" t="s">
        <v>42</v>
      </c>
      <c r="B181" s="15"/>
      <c r="C181" s="15"/>
      <c r="D181" s="15"/>
      <c r="E181" s="15"/>
      <c r="F181" s="15"/>
    </row>
    <row r="182" spans="1:19" ht="3" customHeight="1" x14ac:dyDescent="0.35"/>
    <row r="183" spans="1:19" ht="11.5" customHeight="1" x14ac:dyDescent="0.35">
      <c r="A183" s="16" t="s">
        <v>4</v>
      </c>
      <c r="B183" s="17"/>
      <c r="C183" s="17"/>
      <c r="D183" s="18"/>
      <c r="E183" s="16" t="s">
        <v>5</v>
      </c>
      <c r="F183" s="17"/>
      <c r="G183" s="18"/>
      <c r="H183" s="16" t="s">
        <v>6</v>
      </c>
      <c r="I183" s="18"/>
      <c r="J183" s="16" t="s">
        <v>7</v>
      </c>
      <c r="K183" s="18"/>
      <c r="L183" s="16" t="s">
        <v>8</v>
      </c>
      <c r="M183" s="18"/>
      <c r="N183" s="16" t="s">
        <v>9</v>
      </c>
      <c r="O183" s="18"/>
      <c r="P183" s="19" t="s">
        <v>10</v>
      </c>
      <c r="Q183" s="17"/>
      <c r="R183" s="17"/>
      <c r="S183" s="18"/>
    </row>
    <row r="184" spans="1:19" ht="11.5" customHeight="1" x14ac:dyDescent="0.35">
      <c r="A184" s="20" t="s">
        <v>11</v>
      </c>
      <c r="B184" s="17"/>
      <c r="C184" s="17"/>
      <c r="D184" s="18"/>
      <c r="E184" s="21">
        <v>150</v>
      </c>
      <c r="F184" s="17"/>
      <c r="G184" s="18"/>
      <c r="H184" s="21">
        <v>31</v>
      </c>
      <c r="I184" s="18"/>
      <c r="J184" s="21">
        <v>23</v>
      </c>
      <c r="K184" s="18"/>
      <c r="L184" s="21">
        <v>8</v>
      </c>
      <c r="M184" s="18"/>
      <c r="N184" s="21">
        <v>321</v>
      </c>
      <c r="O184" s="18"/>
      <c r="P184" s="22">
        <v>0.66043613707165105</v>
      </c>
      <c r="Q184" s="17"/>
      <c r="R184" s="17"/>
      <c r="S184" s="18"/>
    </row>
    <row r="185" spans="1:19" ht="11.5" customHeight="1" x14ac:dyDescent="0.35">
      <c r="A185" s="20" t="s">
        <v>12</v>
      </c>
      <c r="B185" s="17"/>
      <c r="C185" s="17"/>
      <c r="D185" s="18"/>
      <c r="E185" s="21">
        <v>320</v>
      </c>
      <c r="F185" s="17"/>
      <c r="G185" s="18"/>
      <c r="H185" s="21">
        <v>131</v>
      </c>
      <c r="I185" s="18"/>
      <c r="J185" s="21">
        <v>144</v>
      </c>
      <c r="K185" s="18"/>
      <c r="L185" s="21">
        <v>38</v>
      </c>
      <c r="M185" s="18"/>
      <c r="N185" s="21">
        <v>965</v>
      </c>
      <c r="O185" s="18"/>
      <c r="P185" s="22">
        <v>0.65595854922279795</v>
      </c>
      <c r="Q185" s="17"/>
      <c r="R185" s="17"/>
      <c r="S185" s="18"/>
    </row>
    <row r="186" spans="1:19" ht="11.5" customHeight="1" x14ac:dyDescent="0.35">
      <c r="A186" s="20" t="s">
        <v>13</v>
      </c>
      <c r="B186" s="17"/>
      <c r="C186" s="17"/>
      <c r="D186" s="18"/>
      <c r="E186" s="21">
        <v>432</v>
      </c>
      <c r="F186" s="17"/>
      <c r="G186" s="18"/>
      <c r="H186" s="21">
        <v>162</v>
      </c>
      <c r="I186" s="18"/>
      <c r="J186" s="21">
        <v>60</v>
      </c>
      <c r="K186" s="18"/>
      <c r="L186" s="21">
        <v>126</v>
      </c>
      <c r="M186" s="18"/>
      <c r="N186" s="21">
        <v>1504</v>
      </c>
      <c r="O186" s="18"/>
      <c r="P186" s="22">
        <v>0.51861702127659604</v>
      </c>
      <c r="Q186" s="17"/>
      <c r="R186" s="17"/>
      <c r="S186" s="18"/>
    </row>
    <row r="187" spans="1:19" ht="11.5" customHeight="1" x14ac:dyDescent="0.35">
      <c r="A187" s="20" t="s">
        <v>14</v>
      </c>
      <c r="B187" s="17"/>
      <c r="C187" s="17"/>
      <c r="D187" s="18"/>
      <c r="E187" s="21">
        <v>1628</v>
      </c>
      <c r="F187" s="17"/>
      <c r="G187" s="18"/>
      <c r="H187" s="21">
        <v>919</v>
      </c>
      <c r="I187" s="18"/>
      <c r="J187" s="21">
        <v>459</v>
      </c>
      <c r="K187" s="18"/>
      <c r="L187" s="21">
        <v>93</v>
      </c>
      <c r="M187" s="18"/>
      <c r="N187" s="21">
        <v>4485</v>
      </c>
      <c r="O187" s="18"/>
      <c r="P187" s="22">
        <v>0.690969899665552</v>
      </c>
      <c r="Q187" s="17"/>
      <c r="R187" s="17"/>
      <c r="S187" s="18"/>
    </row>
    <row r="188" spans="1:19" ht="11.5" customHeight="1" x14ac:dyDescent="0.35">
      <c r="A188" s="20" t="s">
        <v>15</v>
      </c>
      <c r="B188" s="17"/>
      <c r="C188" s="17"/>
      <c r="D188" s="18"/>
      <c r="E188" s="21">
        <v>172</v>
      </c>
      <c r="F188" s="17"/>
      <c r="G188" s="18"/>
      <c r="H188" s="21">
        <v>82</v>
      </c>
      <c r="I188" s="18"/>
      <c r="J188" s="21">
        <v>36</v>
      </c>
      <c r="K188" s="18"/>
      <c r="L188" s="21">
        <v>7</v>
      </c>
      <c r="M188" s="18"/>
      <c r="N188" s="21">
        <v>393</v>
      </c>
      <c r="O188" s="18"/>
      <c r="P188" s="22">
        <v>0.75572519083969503</v>
      </c>
      <c r="Q188" s="17"/>
      <c r="R188" s="17"/>
      <c r="S188" s="18"/>
    </row>
    <row r="189" spans="1:19" ht="11.5" customHeight="1" x14ac:dyDescent="0.35">
      <c r="A189" s="20" t="s">
        <v>16</v>
      </c>
      <c r="B189" s="17"/>
      <c r="C189" s="17"/>
      <c r="D189" s="18"/>
      <c r="E189" s="21">
        <v>60</v>
      </c>
      <c r="F189" s="17"/>
      <c r="G189" s="18"/>
      <c r="H189" s="21">
        <v>17</v>
      </c>
      <c r="I189" s="18"/>
      <c r="J189" s="21">
        <v>4</v>
      </c>
      <c r="K189" s="18"/>
      <c r="L189" s="21">
        <v>3</v>
      </c>
      <c r="M189" s="18"/>
      <c r="N189" s="21">
        <v>130</v>
      </c>
      <c r="O189" s="18"/>
      <c r="P189" s="22">
        <v>0.64615384615384597</v>
      </c>
      <c r="Q189" s="17"/>
      <c r="R189" s="17"/>
      <c r="S189" s="18"/>
    </row>
    <row r="190" spans="1:19" ht="11.5" customHeight="1" x14ac:dyDescent="0.35">
      <c r="A190" s="20" t="s">
        <v>17</v>
      </c>
      <c r="B190" s="17"/>
      <c r="C190" s="17"/>
      <c r="D190" s="18"/>
      <c r="E190" s="21">
        <v>359</v>
      </c>
      <c r="F190" s="17"/>
      <c r="G190" s="18"/>
      <c r="H190" s="21">
        <v>105</v>
      </c>
      <c r="I190" s="18"/>
      <c r="J190" s="21">
        <v>110</v>
      </c>
      <c r="K190" s="18"/>
      <c r="L190" s="21">
        <v>13</v>
      </c>
      <c r="M190" s="18"/>
      <c r="N190" s="21">
        <v>835</v>
      </c>
      <c r="O190" s="18"/>
      <c r="P190" s="22">
        <v>0.70299401197604805</v>
      </c>
      <c r="Q190" s="17"/>
      <c r="R190" s="17"/>
      <c r="S190" s="18"/>
    </row>
    <row r="191" spans="1:19" ht="11.5" customHeight="1" x14ac:dyDescent="0.35">
      <c r="A191" s="20" t="s">
        <v>18</v>
      </c>
      <c r="B191" s="17"/>
      <c r="C191" s="17"/>
      <c r="D191" s="18"/>
      <c r="E191" s="21">
        <v>245</v>
      </c>
      <c r="F191" s="17"/>
      <c r="G191" s="18"/>
      <c r="H191" s="21">
        <v>106</v>
      </c>
      <c r="I191" s="18"/>
      <c r="J191" s="21">
        <v>21</v>
      </c>
      <c r="K191" s="18"/>
      <c r="L191" s="21">
        <v>9</v>
      </c>
      <c r="M191" s="18"/>
      <c r="N191" s="21">
        <v>577</v>
      </c>
      <c r="O191" s="18"/>
      <c r="P191" s="22">
        <v>0.66031195840554602</v>
      </c>
      <c r="Q191" s="17"/>
      <c r="R191" s="17"/>
      <c r="S191" s="18"/>
    </row>
    <row r="192" spans="1:19" ht="11.5" customHeight="1" x14ac:dyDescent="0.35">
      <c r="A192" s="20" t="s">
        <v>19</v>
      </c>
      <c r="B192" s="17"/>
      <c r="C192" s="17"/>
      <c r="D192" s="18"/>
      <c r="E192" s="21">
        <v>174</v>
      </c>
      <c r="F192" s="17"/>
      <c r="G192" s="18"/>
      <c r="H192" s="21">
        <v>86</v>
      </c>
      <c r="I192" s="18"/>
      <c r="J192" s="21">
        <v>24</v>
      </c>
      <c r="K192" s="18"/>
      <c r="L192" s="21">
        <v>13</v>
      </c>
      <c r="M192" s="18"/>
      <c r="N192" s="21">
        <v>489</v>
      </c>
      <c r="O192" s="18"/>
      <c r="P192" s="22">
        <v>0.60736196319018398</v>
      </c>
      <c r="Q192" s="17"/>
      <c r="R192" s="17"/>
      <c r="S192" s="18"/>
    </row>
    <row r="193" spans="1:19" ht="11.5" customHeight="1" x14ac:dyDescent="0.35">
      <c r="A193" s="20" t="s">
        <v>20</v>
      </c>
      <c r="B193" s="17"/>
      <c r="C193" s="17"/>
      <c r="D193" s="18"/>
      <c r="E193" s="21">
        <v>55</v>
      </c>
      <c r="F193" s="17"/>
      <c r="G193" s="18"/>
      <c r="H193" s="21">
        <v>17</v>
      </c>
      <c r="I193" s="18"/>
      <c r="J193" s="21">
        <v>6</v>
      </c>
      <c r="K193" s="18"/>
      <c r="L193" s="21">
        <v>1</v>
      </c>
      <c r="M193" s="18"/>
      <c r="N193" s="21">
        <v>111</v>
      </c>
      <c r="O193" s="18"/>
      <c r="P193" s="22">
        <v>0.71171171171171199</v>
      </c>
      <c r="Q193" s="17"/>
      <c r="R193" s="17"/>
      <c r="S193" s="18"/>
    </row>
    <row r="194" spans="1:19" ht="11.5" customHeight="1" x14ac:dyDescent="0.35">
      <c r="A194" s="20" t="s">
        <v>21</v>
      </c>
      <c r="B194" s="17"/>
      <c r="C194" s="17"/>
      <c r="D194" s="18"/>
      <c r="E194" s="21">
        <v>125</v>
      </c>
      <c r="F194" s="17"/>
      <c r="G194" s="18"/>
      <c r="H194" s="21">
        <v>38</v>
      </c>
      <c r="I194" s="18"/>
      <c r="J194" s="21">
        <v>16</v>
      </c>
      <c r="K194" s="18"/>
      <c r="L194" s="21">
        <v>13</v>
      </c>
      <c r="M194" s="18"/>
      <c r="N194" s="21">
        <v>275</v>
      </c>
      <c r="O194" s="18"/>
      <c r="P194" s="22">
        <v>0.69818181818181801</v>
      </c>
      <c r="Q194" s="17"/>
      <c r="R194" s="17"/>
      <c r="S194" s="18"/>
    </row>
    <row r="195" spans="1:19" ht="11.5" customHeight="1" x14ac:dyDescent="0.35">
      <c r="A195" s="20" t="s">
        <v>22</v>
      </c>
      <c r="B195" s="17"/>
      <c r="C195" s="17"/>
      <c r="D195" s="18"/>
      <c r="E195" s="21">
        <v>56</v>
      </c>
      <c r="F195" s="17"/>
      <c r="G195" s="18"/>
      <c r="H195" s="21">
        <v>32</v>
      </c>
      <c r="I195" s="18"/>
      <c r="J195" s="21">
        <v>12</v>
      </c>
      <c r="K195" s="18"/>
      <c r="L195" s="21">
        <v>3</v>
      </c>
      <c r="M195" s="18"/>
      <c r="N195" s="21">
        <v>153</v>
      </c>
      <c r="O195" s="18"/>
      <c r="P195" s="22">
        <v>0.67320261437908502</v>
      </c>
      <c r="Q195" s="17"/>
      <c r="R195" s="17"/>
      <c r="S195" s="18"/>
    </row>
    <row r="196" spans="1:19" ht="11.5" customHeight="1" x14ac:dyDescent="0.35">
      <c r="A196" s="20" t="s">
        <v>23</v>
      </c>
      <c r="B196" s="17"/>
      <c r="C196" s="17"/>
      <c r="D196" s="18"/>
      <c r="E196" s="21">
        <v>429</v>
      </c>
      <c r="F196" s="17"/>
      <c r="G196" s="18"/>
      <c r="H196" s="21">
        <v>238</v>
      </c>
      <c r="I196" s="18"/>
      <c r="J196" s="21">
        <v>141</v>
      </c>
      <c r="K196" s="18"/>
      <c r="L196" s="21">
        <v>14</v>
      </c>
      <c r="M196" s="18"/>
      <c r="N196" s="21">
        <v>1140</v>
      </c>
      <c r="O196" s="18"/>
      <c r="P196" s="22">
        <v>0.72105263157894695</v>
      </c>
      <c r="Q196" s="17"/>
      <c r="R196" s="17"/>
      <c r="S196" s="18"/>
    </row>
    <row r="197" spans="1:19" ht="11.5" customHeight="1" x14ac:dyDescent="0.35">
      <c r="A197" s="20" t="s">
        <v>24</v>
      </c>
      <c r="B197" s="17"/>
      <c r="C197" s="17"/>
      <c r="D197" s="18"/>
      <c r="E197" s="21">
        <v>651</v>
      </c>
      <c r="F197" s="17"/>
      <c r="G197" s="18"/>
      <c r="H197" s="21">
        <v>466</v>
      </c>
      <c r="I197" s="18"/>
      <c r="J197" s="21">
        <v>228</v>
      </c>
      <c r="K197" s="18"/>
      <c r="L197" s="21">
        <v>43</v>
      </c>
      <c r="M197" s="18"/>
      <c r="N197" s="21">
        <v>1891</v>
      </c>
      <c r="O197" s="18"/>
      <c r="P197" s="22">
        <v>0.734003172924379</v>
      </c>
      <c r="Q197" s="17"/>
      <c r="R197" s="17"/>
      <c r="S197" s="18"/>
    </row>
    <row r="198" spans="1:19" ht="11.5" customHeight="1" x14ac:dyDescent="0.35">
      <c r="A198" s="20" t="s">
        <v>25</v>
      </c>
      <c r="B198" s="17"/>
      <c r="C198" s="17"/>
      <c r="D198" s="18"/>
      <c r="E198" s="21">
        <v>40</v>
      </c>
      <c r="F198" s="17"/>
      <c r="G198" s="18"/>
      <c r="H198" s="21">
        <v>34</v>
      </c>
      <c r="I198" s="18"/>
      <c r="J198" s="21">
        <v>8</v>
      </c>
      <c r="K198" s="18"/>
      <c r="L198" s="21">
        <v>2</v>
      </c>
      <c r="M198" s="18"/>
      <c r="N198" s="21">
        <v>116</v>
      </c>
      <c r="O198" s="18"/>
      <c r="P198" s="22">
        <v>0.72413793103448298</v>
      </c>
      <c r="Q198" s="17"/>
      <c r="R198" s="17"/>
      <c r="S198" s="18"/>
    </row>
    <row r="199" spans="1:19" ht="11.5" customHeight="1" x14ac:dyDescent="0.35">
      <c r="A199" s="20" t="s">
        <v>26</v>
      </c>
      <c r="B199" s="17"/>
      <c r="C199" s="17"/>
      <c r="D199" s="18"/>
      <c r="E199" s="21">
        <v>1225</v>
      </c>
      <c r="F199" s="17"/>
      <c r="G199" s="18"/>
      <c r="H199" s="21">
        <v>678</v>
      </c>
      <c r="I199" s="18"/>
      <c r="J199" s="21">
        <v>1456</v>
      </c>
      <c r="K199" s="18"/>
      <c r="L199" s="21">
        <v>118</v>
      </c>
      <c r="M199" s="18"/>
      <c r="N199" s="21">
        <v>4736</v>
      </c>
      <c r="O199" s="18"/>
      <c r="P199" s="22">
        <v>0.73416385135135098</v>
      </c>
      <c r="Q199" s="17"/>
      <c r="R199" s="17"/>
      <c r="S199" s="18"/>
    </row>
    <row r="200" spans="1:19" ht="11.5" customHeight="1" x14ac:dyDescent="0.35">
      <c r="A200" s="20" t="s">
        <v>27</v>
      </c>
      <c r="B200" s="17"/>
      <c r="C200" s="17"/>
      <c r="D200" s="18"/>
      <c r="E200" s="21">
        <v>2503</v>
      </c>
      <c r="F200" s="17"/>
      <c r="G200" s="18"/>
      <c r="H200" s="21">
        <v>1623</v>
      </c>
      <c r="I200" s="18"/>
      <c r="J200" s="21">
        <v>524</v>
      </c>
      <c r="K200" s="18"/>
      <c r="L200" s="21">
        <v>241</v>
      </c>
      <c r="M200" s="18"/>
      <c r="N200" s="21">
        <v>12308</v>
      </c>
      <c r="O200" s="18"/>
      <c r="P200" s="22">
        <v>0.39738381540461498</v>
      </c>
      <c r="Q200" s="17"/>
      <c r="R200" s="17"/>
      <c r="S200" s="18"/>
    </row>
    <row r="201" spans="1:19" ht="11.5" customHeight="1" x14ac:dyDescent="0.35">
      <c r="A201" s="20" t="s">
        <v>28</v>
      </c>
      <c r="B201" s="17"/>
      <c r="C201" s="17"/>
      <c r="D201" s="18"/>
      <c r="E201" s="21">
        <v>60</v>
      </c>
      <c r="F201" s="17"/>
      <c r="G201" s="18"/>
      <c r="H201" s="21">
        <v>52</v>
      </c>
      <c r="I201" s="18"/>
      <c r="J201" s="21">
        <v>7</v>
      </c>
      <c r="K201" s="18"/>
      <c r="L201" s="21">
        <v>3</v>
      </c>
      <c r="M201" s="18"/>
      <c r="N201" s="21">
        <v>177</v>
      </c>
      <c r="O201" s="18"/>
      <c r="P201" s="22">
        <v>0.68926553672316404</v>
      </c>
      <c r="Q201" s="17"/>
      <c r="R201" s="17"/>
      <c r="S201" s="18"/>
    </row>
    <row r="202" spans="1:19" ht="11.5" customHeight="1" x14ac:dyDescent="0.35">
      <c r="A202" s="20" t="s">
        <v>29</v>
      </c>
      <c r="B202" s="17"/>
      <c r="C202" s="17"/>
      <c r="D202" s="18"/>
      <c r="E202" s="21">
        <v>184</v>
      </c>
      <c r="F202" s="17"/>
      <c r="G202" s="18"/>
      <c r="H202" s="21">
        <v>63</v>
      </c>
      <c r="I202" s="18"/>
      <c r="J202" s="21">
        <v>25</v>
      </c>
      <c r="K202" s="18"/>
      <c r="L202" s="21">
        <v>11</v>
      </c>
      <c r="M202" s="18"/>
      <c r="N202" s="21">
        <v>420</v>
      </c>
      <c r="O202" s="18"/>
      <c r="P202" s="22">
        <v>0.67380952380952397</v>
      </c>
      <c r="Q202" s="17"/>
      <c r="R202" s="17"/>
      <c r="S202" s="18"/>
    </row>
    <row r="203" spans="1:19" ht="11.5" customHeight="1" x14ac:dyDescent="0.35">
      <c r="A203" s="20" t="s">
        <v>30</v>
      </c>
      <c r="B203" s="17"/>
      <c r="C203" s="17"/>
      <c r="D203" s="18"/>
      <c r="E203" s="21">
        <v>25</v>
      </c>
      <c r="F203" s="17"/>
      <c r="G203" s="18"/>
      <c r="H203" s="21">
        <v>21</v>
      </c>
      <c r="I203" s="18"/>
      <c r="J203" s="21">
        <v>2</v>
      </c>
      <c r="K203" s="18"/>
      <c r="L203" s="21">
        <v>3</v>
      </c>
      <c r="M203" s="18"/>
      <c r="N203" s="21">
        <v>79</v>
      </c>
      <c r="O203" s="18"/>
      <c r="P203" s="22">
        <v>0.645569620253165</v>
      </c>
      <c r="Q203" s="17"/>
      <c r="R203" s="17"/>
      <c r="S203" s="18"/>
    </row>
    <row r="204" spans="1:19" ht="11.5" customHeight="1" x14ac:dyDescent="0.35">
      <c r="A204" s="20" t="s">
        <v>31</v>
      </c>
      <c r="B204" s="17"/>
      <c r="C204" s="17"/>
      <c r="D204" s="18"/>
      <c r="E204" s="21">
        <v>65</v>
      </c>
      <c r="F204" s="17"/>
      <c r="G204" s="18"/>
      <c r="H204" s="21">
        <v>53</v>
      </c>
      <c r="I204" s="18"/>
      <c r="J204" s="21">
        <v>12</v>
      </c>
      <c r="K204" s="18"/>
      <c r="L204" s="21">
        <v>3</v>
      </c>
      <c r="M204" s="18"/>
      <c r="N204" s="21">
        <v>192</v>
      </c>
      <c r="O204" s="18"/>
      <c r="P204" s="22">
        <v>0.69270833333333304</v>
      </c>
      <c r="Q204" s="17"/>
      <c r="R204" s="17"/>
      <c r="S204" s="18"/>
    </row>
    <row r="205" spans="1:19" ht="11.5" customHeight="1" x14ac:dyDescent="0.35">
      <c r="A205" s="20" t="s">
        <v>32</v>
      </c>
      <c r="B205" s="17"/>
      <c r="C205" s="17"/>
      <c r="D205" s="18"/>
      <c r="E205" s="21">
        <v>147</v>
      </c>
      <c r="F205" s="17"/>
      <c r="G205" s="18"/>
      <c r="H205" s="21">
        <v>52</v>
      </c>
      <c r="I205" s="18"/>
      <c r="J205" s="21">
        <v>59</v>
      </c>
      <c r="K205" s="18"/>
      <c r="L205" s="21">
        <v>6</v>
      </c>
      <c r="M205" s="18"/>
      <c r="N205" s="21">
        <v>407</v>
      </c>
      <c r="O205" s="18"/>
      <c r="P205" s="22">
        <v>0.64864864864864902</v>
      </c>
      <c r="Q205" s="17"/>
      <c r="R205" s="17"/>
      <c r="S205" s="18"/>
    </row>
    <row r="206" spans="1:19" ht="11.5" customHeight="1" x14ac:dyDescent="0.35">
      <c r="A206" s="20" t="s">
        <v>33</v>
      </c>
      <c r="B206" s="17"/>
      <c r="C206" s="17"/>
      <c r="D206" s="18"/>
      <c r="E206" s="21">
        <v>185</v>
      </c>
      <c r="F206" s="17"/>
      <c r="G206" s="18"/>
      <c r="H206" s="21">
        <v>68</v>
      </c>
      <c r="I206" s="18"/>
      <c r="J206" s="21">
        <v>24</v>
      </c>
      <c r="K206" s="18"/>
      <c r="L206" s="21">
        <v>5</v>
      </c>
      <c r="M206" s="18"/>
      <c r="N206" s="21">
        <v>444</v>
      </c>
      <c r="O206" s="18"/>
      <c r="P206" s="22">
        <v>0.63513513513513498</v>
      </c>
      <c r="Q206" s="17"/>
      <c r="R206" s="17"/>
      <c r="S206" s="18"/>
    </row>
    <row r="207" spans="1:19" ht="11.5" customHeight="1" x14ac:dyDescent="0.35">
      <c r="A207" s="20" t="s">
        <v>34</v>
      </c>
      <c r="B207" s="17"/>
      <c r="C207" s="17"/>
      <c r="D207" s="18"/>
      <c r="E207" s="21">
        <v>133</v>
      </c>
      <c r="F207" s="17"/>
      <c r="G207" s="18"/>
      <c r="H207" s="21">
        <v>70</v>
      </c>
      <c r="I207" s="18"/>
      <c r="J207" s="21">
        <v>24</v>
      </c>
      <c r="K207" s="18"/>
      <c r="L207" s="21">
        <v>6</v>
      </c>
      <c r="M207" s="18"/>
      <c r="N207" s="21">
        <v>313</v>
      </c>
      <c r="O207" s="18"/>
      <c r="P207" s="22">
        <v>0.74440894568690097</v>
      </c>
      <c r="Q207" s="17"/>
      <c r="R207" s="17"/>
      <c r="S207" s="18"/>
    </row>
    <row r="208" spans="1:19" ht="11.5" customHeight="1" x14ac:dyDescent="0.35">
      <c r="A208" s="23" t="s">
        <v>35</v>
      </c>
      <c r="B208" s="17"/>
      <c r="C208" s="17"/>
      <c r="D208" s="18"/>
      <c r="E208" s="24">
        <v>9423</v>
      </c>
      <c r="F208" s="17"/>
      <c r="G208" s="18"/>
      <c r="H208" s="24">
        <v>5144</v>
      </c>
      <c r="I208" s="18"/>
      <c r="J208" s="24">
        <v>3425</v>
      </c>
      <c r="K208" s="18"/>
      <c r="L208" s="24">
        <v>782</v>
      </c>
      <c r="M208" s="18"/>
      <c r="N208" s="24">
        <v>32461</v>
      </c>
      <c r="O208" s="18"/>
      <c r="P208" s="25">
        <v>0.57835556513970598</v>
      </c>
      <c r="Q208" s="17"/>
      <c r="R208" s="17"/>
      <c r="S208" s="18"/>
    </row>
    <row r="209" ht="0" hidden="1" customHeight="1" x14ac:dyDescent="0.35"/>
  </sheetData>
  <mergeCells count="1284">
    <mergeCell ref="P207:S207"/>
    <mergeCell ref="A208:D208"/>
    <mergeCell ref="E208:G208"/>
    <mergeCell ref="H208:I208"/>
    <mergeCell ref="J208:K208"/>
    <mergeCell ref="L208:M208"/>
    <mergeCell ref="N208:O208"/>
    <mergeCell ref="P208:S208"/>
    <mergeCell ref="A207:D207"/>
    <mergeCell ref="E207:G207"/>
    <mergeCell ref="H207:I207"/>
    <mergeCell ref="J207:K207"/>
    <mergeCell ref="L207:M207"/>
    <mergeCell ref="N207:O207"/>
    <mergeCell ref="P205:S205"/>
    <mergeCell ref="A206:D206"/>
    <mergeCell ref="E206:G206"/>
    <mergeCell ref="H206:I206"/>
    <mergeCell ref="J206:K206"/>
    <mergeCell ref="L206:M206"/>
    <mergeCell ref="N206:O206"/>
    <mergeCell ref="P206:S206"/>
    <mergeCell ref="A205:D205"/>
    <mergeCell ref="E205:G205"/>
    <mergeCell ref="H205:I205"/>
    <mergeCell ref="J205:K205"/>
    <mergeCell ref="L205:M205"/>
    <mergeCell ref="N205:O205"/>
    <mergeCell ref="P203:S203"/>
    <mergeCell ref="A204:D204"/>
    <mergeCell ref="E204:G204"/>
    <mergeCell ref="H204:I204"/>
    <mergeCell ref="J204:K204"/>
    <mergeCell ref="L204:M204"/>
    <mergeCell ref="N204:O204"/>
    <mergeCell ref="P204:S204"/>
    <mergeCell ref="A203:D203"/>
    <mergeCell ref="E203:G203"/>
    <mergeCell ref="H203:I203"/>
    <mergeCell ref="J203:K203"/>
    <mergeCell ref="L203:M203"/>
    <mergeCell ref="N203:O203"/>
    <mergeCell ref="P201:S201"/>
    <mergeCell ref="A202:D202"/>
    <mergeCell ref="E202:G202"/>
    <mergeCell ref="H202:I202"/>
    <mergeCell ref="J202:K202"/>
    <mergeCell ref="L202:M202"/>
    <mergeCell ref="N202:O202"/>
    <mergeCell ref="P202:S202"/>
    <mergeCell ref="A201:D201"/>
    <mergeCell ref="E201:G201"/>
    <mergeCell ref="H201:I201"/>
    <mergeCell ref="J201:K201"/>
    <mergeCell ref="L201:M201"/>
    <mergeCell ref="N201:O201"/>
    <mergeCell ref="P199:S199"/>
    <mergeCell ref="A200:D200"/>
    <mergeCell ref="E200:G200"/>
    <mergeCell ref="H200:I200"/>
    <mergeCell ref="J200:K200"/>
    <mergeCell ref="L200:M200"/>
    <mergeCell ref="N200:O200"/>
    <mergeCell ref="P200:S200"/>
    <mergeCell ref="A199:D199"/>
    <mergeCell ref="E199:G199"/>
    <mergeCell ref="H199:I199"/>
    <mergeCell ref="J199:K199"/>
    <mergeCell ref="L199:M199"/>
    <mergeCell ref="N199:O199"/>
    <mergeCell ref="P197:S197"/>
    <mergeCell ref="A198:D198"/>
    <mergeCell ref="E198:G198"/>
    <mergeCell ref="H198:I198"/>
    <mergeCell ref="J198:K198"/>
    <mergeCell ref="L198:M198"/>
    <mergeCell ref="N198:O198"/>
    <mergeCell ref="P198:S198"/>
    <mergeCell ref="A197:D197"/>
    <mergeCell ref="E197:G197"/>
    <mergeCell ref="H197:I197"/>
    <mergeCell ref="J197:K197"/>
    <mergeCell ref="L197:M197"/>
    <mergeCell ref="N197:O197"/>
    <mergeCell ref="P195:S195"/>
    <mergeCell ref="A196:D196"/>
    <mergeCell ref="E196:G196"/>
    <mergeCell ref="H196:I196"/>
    <mergeCell ref="J196:K196"/>
    <mergeCell ref="L196:M196"/>
    <mergeCell ref="N196:O196"/>
    <mergeCell ref="P196:S196"/>
    <mergeCell ref="A195:D195"/>
    <mergeCell ref="E195:G195"/>
    <mergeCell ref="H195:I195"/>
    <mergeCell ref="J195:K195"/>
    <mergeCell ref="L195:M195"/>
    <mergeCell ref="N195:O195"/>
    <mergeCell ref="P193:S193"/>
    <mergeCell ref="A194:D194"/>
    <mergeCell ref="E194:G194"/>
    <mergeCell ref="H194:I194"/>
    <mergeCell ref="J194:K194"/>
    <mergeCell ref="L194:M194"/>
    <mergeCell ref="N194:O194"/>
    <mergeCell ref="P194:S194"/>
    <mergeCell ref="A193:D193"/>
    <mergeCell ref="E193:G193"/>
    <mergeCell ref="H193:I193"/>
    <mergeCell ref="J193:K193"/>
    <mergeCell ref="L193:M193"/>
    <mergeCell ref="N193:O193"/>
    <mergeCell ref="P191:S191"/>
    <mergeCell ref="A192:D192"/>
    <mergeCell ref="E192:G192"/>
    <mergeCell ref="H192:I192"/>
    <mergeCell ref="J192:K192"/>
    <mergeCell ref="L192:M192"/>
    <mergeCell ref="N192:O192"/>
    <mergeCell ref="P192:S192"/>
    <mergeCell ref="A191:D191"/>
    <mergeCell ref="E191:G191"/>
    <mergeCell ref="H191:I191"/>
    <mergeCell ref="J191:K191"/>
    <mergeCell ref="L191:M191"/>
    <mergeCell ref="N191:O191"/>
    <mergeCell ref="P189:S189"/>
    <mergeCell ref="A190:D190"/>
    <mergeCell ref="E190:G190"/>
    <mergeCell ref="H190:I190"/>
    <mergeCell ref="J190:K190"/>
    <mergeCell ref="L190:M190"/>
    <mergeCell ref="N190:O190"/>
    <mergeCell ref="P190:S190"/>
    <mergeCell ref="A189:D189"/>
    <mergeCell ref="E189:G189"/>
    <mergeCell ref="H189:I189"/>
    <mergeCell ref="J189:K189"/>
    <mergeCell ref="L189:M189"/>
    <mergeCell ref="N189:O189"/>
    <mergeCell ref="P187:S187"/>
    <mergeCell ref="A188:D188"/>
    <mergeCell ref="E188:G188"/>
    <mergeCell ref="H188:I188"/>
    <mergeCell ref="J188:K188"/>
    <mergeCell ref="L188:M188"/>
    <mergeCell ref="N188:O188"/>
    <mergeCell ref="P188:S188"/>
    <mergeCell ref="A187:D187"/>
    <mergeCell ref="E187:G187"/>
    <mergeCell ref="H187:I187"/>
    <mergeCell ref="J187:K187"/>
    <mergeCell ref="L187:M187"/>
    <mergeCell ref="N187:O187"/>
    <mergeCell ref="P185:S185"/>
    <mergeCell ref="A186:D186"/>
    <mergeCell ref="E186:G186"/>
    <mergeCell ref="H186:I186"/>
    <mergeCell ref="J186:K186"/>
    <mergeCell ref="L186:M186"/>
    <mergeCell ref="N186:O186"/>
    <mergeCell ref="P186:S186"/>
    <mergeCell ref="A185:D185"/>
    <mergeCell ref="E185:G185"/>
    <mergeCell ref="H185:I185"/>
    <mergeCell ref="J185:K185"/>
    <mergeCell ref="L185:M185"/>
    <mergeCell ref="N185:O185"/>
    <mergeCell ref="N183:O183"/>
    <mergeCell ref="P183:S183"/>
    <mergeCell ref="A184:D184"/>
    <mergeCell ref="E184:G184"/>
    <mergeCell ref="H184:I184"/>
    <mergeCell ref="J184:K184"/>
    <mergeCell ref="L184:M184"/>
    <mergeCell ref="N184:O184"/>
    <mergeCell ref="P184:S184"/>
    <mergeCell ref="A181:F181"/>
    <mergeCell ref="A183:D183"/>
    <mergeCell ref="E183:G183"/>
    <mergeCell ref="H183:I183"/>
    <mergeCell ref="J183:K183"/>
    <mergeCell ref="L183:M183"/>
    <mergeCell ref="P178:S178"/>
    <mergeCell ref="A179:D179"/>
    <mergeCell ref="E179:G179"/>
    <mergeCell ref="H179:I179"/>
    <mergeCell ref="J179:K179"/>
    <mergeCell ref="L179:M179"/>
    <mergeCell ref="N179:O179"/>
    <mergeCell ref="P179:S179"/>
    <mergeCell ref="A178:D178"/>
    <mergeCell ref="E178:G178"/>
    <mergeCell ref="H178:I178"/>
    <mergeCell ref="J178:K178"/>
    <mergeCell ref="L178:M178"/>
    <mergeCell ref="N178:O178"/>
    <mergeCell ref="P176:S176"/>
    <mergeCell ref="A177:D177"/>
    <mergeCell ref="E177:G177"/>
    <mergeCell ref="H177:I177"/>
    <mergeCell ref="J177:K177"/>
    <mergeCell ref="L177:M177"/>
    <mergeCell ref="N177:O177"/>
    <mergeCell ref="P177:S177"/>
    <mergeCell ref="A176:D176"/>
    <mergeCell ref="E176:G176"/>
    <mergeCell ref="H176:I176"/>
    <mergeCell ref="J176:K176"/>
    <mergeCell ref="L176:M176"/>
    <mergeCell ref="N176:O176"/>
    <mergeCell ref="P174:S174"/>
    <mergeCell ref="A175:D175"/>
    <mergeCell ref="E175:G175"/>
    <mergeCell ref="H175:I175"/>
    <mergeCell ref="J175:K175"/>
    <mergeCell ref="L175:M175"/>
    <mergeCell ref="N175:O175"/>
    <mergeCell ref="P175:S175"/>
    <mergeCell ref="A174:D174"/>
    <mergeCell ref="E174:G174"/>
    <mergeCell ref="H174:I174"/>
    <mergeCell ref="J174:K174"/>
    <mergeCell ref="L174:M174"/>
    <mergeCell ref="N174:O174"/>
    <mergeCell ref="P172:S172"/>
    <mergeCell ref="A173:D173"/>
    <mergeCell ref="E173:G173"/>
    <mergeCell ref="H173:I173"/>
    <mergeCell ref="J173:K173"/>
    <mergeCell ref="L173:M173"/>
    <mergeCell ref="N173:O173"/>
    <mergeCell ref="P173:S173"/>
    <mergeCell ref="A172:D172"/>
    <mergeCell ref="E172:G172"/>
    <mergeCell ref="H172:I172"/>
    <mergeCell ref="J172:K172"/>
    <mergeCell ref="L172:M172"/>
    <mergeCell ref="N172:O172"/>
    <mergeCell ref="P170:S170"/>
    <mergeCell ref="A171:D171"/>
    <mergeCell ref="E171:G171"/>
    <mergeCell ref="H171:I171"/>
    <mergeCell ref="J171:K171"/>
    <mergeCell ref="L171:M171"/>
    <mergeCell ref="N171:O171"/>
    <mergeCell ref="P171:S171"/>
    <mergeCell ref="A170:D170"/>
    <mergeCell ref="E170:G170"/>
    <mergeCell ref="H170:I170"/>
    <mergeCell ref="J170:K170"/>
    <mergeCell ref="L170:M170"/>
    <mergeCell ref="N170:O170"/>
    <mergeCell ref="P168:S168"/>
    <mergeCell ref="A169:D169"/>
    <mergeCell ref="E169:G169"/>
    <mergeCell ref="H169:I169"/>
    <mergeCell ref="J169:K169"/>
    <mergeCell ref="L169:M169"/>
    <mergeCell ref="N169:O169"/>
    <mergeCell ref="P169:S169"/>
    <mergeCell ref="A168:D168"/>
    <mergeCell ref="E168:G168"/>
    <mergeCell ref="H168:I168"/>
    <mergeCell ref="J168:K168"/>
    <mergeCell ref="L168:M168"/>
    <mergeCell ref="N168:O168"/>
    <mergeCell ref="P166:S166"/>
    <mergeCell ref="A167:D167"/>
    <mergeCell ref="E167:G167"/>
    <mergeCell ref="H167:I167"/>
    <mergeCell ref="J167:K167"/>
    <mergeCell ref="L167:M167"/>
    <mergeCell ref="N167:O167"/>
    <mergeCell ref="P167:S167"/>
    <mergeCell ref="A166:D166"/>
    <mergeCell ref="E166:G166"/>
    <mergeCell ref="H166:I166"/>
    <mergeCell ref="J166:K166"/>
    <mergeCell ref="L166:M166"/>
    <mergeCell ref="N166:O166"/>
    <mergeCell ref="P164:S164"/>
    <mergeCell ref="A165:D165"/>
    <mergeCell ref="E165:G165"/>
    <mergeCell ref="H165:I165"/>
    <mergeCell ref="J165:K165"/>
    <mergeCell ref="L165:M165"/>
    <mergeCell ref="N165:O165"/>
    <mergeCell ref="P165:S165"/>
    <mergeCell ref="A164:D164"/>
    <mergeCell ref="E164:G164"/>
    <mergeCell ref="H164:I164"/>
    <mergeCell ref="J164:K164"/>
    <mergeCell ref="L164:M164"/>
    <mergeCell ref="N164:O164"/>
    <mergeCell ref="P162:S162"/>
    <mergeCell ref="A163:D163"/>
    <mergeCell ref="E163:G163"/>
    <mergeCell ref="H163:I163"/>
    <mergeCell ref="J163:K163"/>
    <mergeCell ref="L163:M163"/>
    <mergeCell ref="N163:O163"/>
    <mergeCell ref="P163:S163"/>
    <mergeCell ref="A162:D162"/>
    <mergeCell ref="E162:G162"/>
    <mergeCell ref="H162:I162"/>
    <mergeCell ref="J162:K162"/>
    <mergeCell ref="L162:M162"/>
    <mergeCell ref="N162:O162"/>
    <mergeCell ref="P160:S160"/>
    <mergeCell ref="A161:D161"/>
    <mergeCell ref="E161:G161"/>
    <mergeCell ref="H161:I161"/>
    <mergeCell ref="J161:K161"/>
    <mergeCell ref="L161:M161"/>
    <mergeCell ref="N161:O161"/>
    <mergeCell ref="P161:S161"/>
    <mergeCell ref="A160:D160"/>
    <mergeCell ref="E160:G160"/>
    <mergeCell ref="H160:I160"/>
    <mergeCell ref="J160:K160"/>
    <mergeCell ref="L160:M160"/>
    <mergeCell ref="N160:O160"/>
    <mergeCell ref="P158:S158"/>
    <mergeCell ref="A159:D159"/>
    <mergeCell ref="E159:G159"/>
    <mergeCell ref="H159:I159"/>
    <mergeCell ref="J159:K159"/>
    <mergeCell ref="L159:M159"/>
    <mergeCell ref="N159:O159"/>
    <mergeCell ref="P159:S159"/>
    <mergeCell ref="A158:D158"/>
    <mergeCell ref="E158:G158"/>
    <mergeCell ref="H158:I158"/>
    <mergeCell ref="J158:K158"/>
    <mergeCell ref="L158:M158"/>
    <mergeCell ref="N158:O158"/>
    <mergeCell ref="P156:S156"/>
    <mergeCell ref="A157:D157"/>
    <mergeCell ref="E157:G157"/>
    <mergeCell ref="H157:I157"/>
    <mergeCell ref="J157:K157"/>
    <mergeCell ref="L157:M157"/>
    <mergeCell ref="N157:O157"/>
    <mergeCell ref="P157:S157"/>
    <mergeCell ref="A156:D156"/>
    <mergeCell ref="E156:G156"/>
    <mergeCell ref="H156:I156"/>
    <mergeCell ref="J156:K156"/>
    <mergeCell ref="L156:M156"/>
    <mergeCell ref="N156:O156"/>
    <mergeCell ref="N154:O154"/>
    <mergeCell ref="P154:S154"/>
    <mergeCell ref="A155:D155"/>
    <mergeCell ref="E155:G155"/>
    <mergeCell ref="H155:I155"/>
    <mergeCell ref="J155:K155"/>
    <mergeCell ref="L155:M155"/>
    <mergeCell ref="N155:O155"/>
    <mergeCell ref="P155:S155"/>
    <mergeCell ref="A152:F152"/>
    <mergeCell ref="A154:D154"/>
    <mergeCell ref="E154:G154"/>
    <mergeCell ref="H154:I154"/>
    <mergeCell ref="J154:K154"/>
    <mergeCell ref="L154:M154"/>
    <mergeCell ref="P149:S149"/>
    <mergeCell ref="A150:D150"/>
    <mergeCell ref="E150:G150"/>
    <mergeCell ref="H150:I150"/>
    <mergeCell ref="J150:K150"/>
    <mergeCell ref="L150:M150"/>
    <mergeCell ref="N150:O150"/>
    <mergeCell ref="P150:S150"/>
    <mergeCell ref="A149:D149"/>
    <mergeCell ref="E149:G149"/>
    <mergeCell ref="H149:I149"/>
    <mergeCell ref="J149:K149"/>
    <mergeCell ref="L149:M149"/>
    <mergeCell ref="N149:O149"/>
    <mergeCell ref="P147:S147"/>
    <mergeCell ref="A148:D148"/>
    <mergeCell ref="E148:G148"/>
    <mergeCell ref="H148:I148"/>
    <mergeCell ref="J148:K148"/>
    <mergeCell ref="L148:M148"/>
    <mergeCell ref="N148:O148"/>
    <mergeCell ref="P148:S148"/>
    <mergeCell ref="A147:D147"/>
    <mergeCell ref="E147:G147"/>
    <mergeCell ref="H147:I147"/>
    <mergeCell ref="J147:K147"/>
    <mergeCell ref="L147:M147"/>
    <mergeCell ref="N147:O147"/>
    <mergeCell ref="P145:S145"/>
    <mergeCell ref="A146:D146"/>
    <mergeCell ref="E146:G146"/>
    <mergeCell ref="H146:I146"/>
    <mergeCell ref="J146:K146"/>
    <mergeCell ref="L146:M146"/>
    <mergeCell ref="N146:O146"/>
    <mergeCell ref="P146:S146"/>
    <mergeCell ref="A145:D145"/>
    <mergeCell ref="E145:G145"/>
    <mergeCell ref="H145:I145"/>
    <mergeCell ref="J145:K145"/>
    <mergeCell ref="L145:M145"/>
    <mergeCell ref="N145:O145"/>
    <mergeCell ref="P143:S143"/>
    <mergeCell ref="A144:D144"/>
    <mergeCell ref="E144:G144"/>
    <mergeCell ref="H144:I144"/>
    <mergeCell ref="J144:K144"/>
    <mergeCell ref="L144:M144"/>
    <mergeCell ref="N144:O144"/>
    <mergeCell ref="P144:S144"/>
    <mergeCell ref="A143:D143"/>
    <mergeCell ref="E143:G143"/>
    <mergeCell ref="H143:I143"/>
    <mergeCell ref="J143:K143"/>
    <mergeCell ref="L143:M143"/>
    <mergeCell ref="N143:O143"/>
    <mergeCell ref="P141:S141"/>
    <mergeCell ref="A142:D142"/>
    <mergeCell ref="E142:G142"/>
    <mergeCell ref="H142:I142"/>
    <mergeCell ref="J142:K142"/>
    <mergeCell ref="L142:M142"/>
    <mergeCell ref="N142:O142"/>
    <mergeCell ref="P142:S142"/>
    <mergeCell ref="A141:D141"/>
    <mergeCell ref="E141:G141"/>
    <mergeCell ref="H141:I141"/>
    <mergeCell ref="J141:K141"/>
    <mergeCell ref="L141:M141"/>
    <mergeCell ref="N141:O141"/>
    <mergeCell ref="P139:S139"/>
    <mergeCell ref="A140:D140"/>
    <mergeCell ref="E140:G140"/>
    <mergeCell ref="H140:I140"/>
    <mergeCell ref="J140:K140"/>
    <mergeCell ref="L140:M140"/>
    <mergeCell ref="N140:O140"/>
    <mergeCell ref="P140:S140"/>
    <mergeCell ref="A139:D139"/>
    <mergeCell ref="E139:G139"/>
    <mergeCell ref="H139:I139"/>
    <mergeCell ref="J139:K139"/>
    <mergeCell ref="L139:M139"/>
    <mergeCell ref="N139:O139"/>
    <mergeCell ref="P137:S137"/>
    <mergeCell ref="A138:D138"/>
    <mergeCell ref="E138:G138"/>
    <mergeCell ref="H138:I138"/>
    <mergeCell ref="J138:K138"/>
    <mergeCell ref="L138:M138"/>
    <mergeCell ref="N138:O138"/>
    <mergeCell ref="P138:S138"/>
    <mergeCell ref="A137:D137"/>
    <mergeCell ref="E137:G137"/>
    <mergeCell ref="H137:I137"/>
    <mergeCell ref="J137:K137"/>
    <mergeCell ref="L137:M137"/>
    <mergeCell ref="N137:O137"/>
    <mergeCell ref="P135:S135"/>
    <mergeCell ref="A136:D136"/>
    <mergeCell ref="E136:G136"/>
    <mergeCell ref="H136:I136"/>
    <mergeCell ref="J136:K136"/>
    <mergeCell ref="L136:M136"/>
    <mergeCell ref="N136:O136"/>
    <mergeCell ref="P136:S136"/>
    <mergeCell ref="A135:D135"/>
    <mergeCell ref="E135:G135"/>
    <mergeCell ref="H135:I135"/>
    <mergeCell ref="J135:K135"/>
    <mergeCell ref="L135:M135"/>
    <mergeCell ref="N135:O135"/>
    <mergeCell ref="P133:S133"/>
    <mergeCell ref="A134:D134"/>
    <mergeCell ref="E134:G134"/>
    <mergeCell ref="H134:I134"/>
    <mergeCell ref="J134:K134"/>
    <mergeCell ref="L134:M134"/>
    <mergeCell ref="N134:O134"/>
    <mergeCell ref="P134:S134"/>
    <mergeCell ref="A133:D133"/>
    <mergeCell ref="E133:G133"/>
    <mergeCell ref="H133:I133"/>
    <mergeCell ref="J133:K133"/>
    <mergeCell ref="L133:M133"/>
    <mergeCell ref="N133:O133"/>
    <mergeCell ref="P131:S131"/>
    <mergeCell ref="A132:D132"/>
    <mergeCell ref="E132:G132"/>
    <mergeCell ref="H132:I132"/>
    <mergeCell ref="J132:K132"/>
    <mergeCell ref="L132:M132"/>
    <mergeCell ref="N132:O132"/>
    <mergeCell ref="P132:S132"/>
    <mergeCell ref="A131:D131"/>
    <mergeCell ref="E131:G131"/>
    <mergeCell ref="H131:I131"/>
    <mergeCell ref="J131:K131"/>
    <mergeCell ref="L131:M131"/>
    <mergeCell ref="N131:O131"/>
    <mergeCell ref="P129:S129"/>
    <mergeCell ref="A130:D130"/>
    <mergeCell ref="E130:G130"/>
    <mergeCell ref="H130:I130"/>
    <mergeCell ref="J130:K130"/>
    <mergeCell ref="L130:M130"/>
    <mergeCell ref="N130:O130"/>
    <mergeCell ref="P130:S130"/>
    <mergeCell ref="A129:D129"/>
    <mergeCell ref="E129:G129"/>
    <mergeCell ref="H129:I129"/>
    <mergeCell ref="J129:K129"/>
    <mergeCell ref="L129:M129"/>
    <mergeCell ref="N129:O129"/>
    <mergeCell ref="P127:S127"/>
    <mergeCell ref="A128:D128"/>
    <mergeCell ref="E128:G128"/>
    <mergeCell ref="H128:I128"/>
    <mergeCell ref="J128:K128"/>
    <mergeCell ref="L128:M128"/>
    <mergeCell ref="N128:O128"/>
    <mergeCell ref="P128:S128"/>
    <mergeCell ref="A127:D127"/>
    <mergeCell ref="E127:G127"/>
    <mergeCell ref="H127:I127"/>
    <mergeCell ref="J127:K127"/>
    <mergeCell ref="L127:M127"/>
    <mergeCell ref="N127:O127"/>
    <mergeCell ref="N125:O125"/>
    <mergeCell ref="P125:S125"/>
    <mergeCell ref="A126:D126"/>
    <mergeCell ref="E126:G126"/>
    <mergeCell ref="H126:I126"/>
    <mergeCell ref="J126:K126"/>
    <mergeCell ref="L126:M126"/>
    <mergeCell ref="N126:O126"/>
    <mergeCell ref="P126:S126"/>
    <mergeCell ref="A123:F123"/>
    <mergeCell ref="A125:D125"/>
    <mergeCell ref="E125:G125"/>
    <mergeCell ref="H125:I125"/>
    <mergeCell ref="J125:K125"/>
    <mergeCell ref="L125:M125"/>
    <mergeCell ref="P120:S120"/>
    <mergeCell ref="A121:D121"/>
    <mergeCell ref="E121:G121"/>
    <mergeCell ref="H121:I121"/>
    <mergeCell ref="J121:K121"/>
    <mergeCell ref="L121:M121"/>
    <mergeCell ref="N121:O121"/>
    <mergeCell ref="P121:S121"/>
    <mergeCell ref="A120:D120"/>
    <mergeCell ref="E120:G120"/>
    <mergeCell ref="H120:I120"/>
    <mergeCell ref="J120:K120"/>
    <mergeCell ref="L120:M120"/>
    <mergeCell ref="N120:O120"/>
    <mergeCell ref="P118:S118"/>
    <mergeCell ref="A119:D119"/>
    <mergeCell ref="E119:G119"/>
    <mergeCell ref="H119:I119"/>
    <mergeCell ref="J119:K119"/>
    <mergeCell ref="L119:M119"/>
    <mergeCell ref="N119:O119"/>
    <mergeCell ref="P119:S119"/>
    <mergeCell ref="A118:D118"/>
    <mergeCell ref="E118:G118"/>
    <mergeCell ref="H118:I118"/>
    <mergeCell ref="J118:K118"/>
    <mergeCell ref="L118:M118"/>
    <mergeCell ref="N118:O118"/>
    <mergeCell ref="P116:S116"/>
    <mergeCell ref="A117:D117"/>
    <mergeCell ref="E117:G117"/>
    <mergeCell ref="H117:I117"/>
    <mergeCell ref="J117:K117"/>
    <mergeCell ref="L117:M117"/>
    <mergeCell ref="N117:O117"/>
    <mergeCell ref="P117:S117"/>
    <mergeCell ref="A116:D116"/>
    <mergeCell ref="E116:G116"/>
    <mergeCell ref="H116:I116"/>
    <mergeCell ref="J116:K116"/>
    <mergeCell ref="L116:M116"/>
    <mergeCell ref="N116:O116"/>
    <mergeCell ref="P114:S114"/>
    <mergeCell ref="A115:D115"/>
    <mergeCell ref="E115:G115"/>
    <mergeCell ref="H115:I115"/>
    <mergeCell ref="J115:K115"/>
    <mergeCell ref="L115:M115"/>
    <mergeCell ref="N115:O115"/>
    <mergeCell ref="P115:S115"/>
    <mergeCell ref="A114:D114"/>
    <mergeCell ref="E114:G114"/>
    <mergeCell ref="H114:I114"/>
    <mergeCell ref="J114:K114"/>
    <mergeCell ref="L114:M114"/>
    <mergeCell ref="N114:O114"/>
    <mergeCell ref="P112:S112"/>
    <mergeCell ref="A113:D113"/>
    <mergeCell ref="E113:G113"/>
    <mergeCell ref="H113:I113"/>
    <mergeCell ref="J113:K113"/>
    <mergeCell ref="L113:M113"/>
    <mergeCell ref="N113:O113"/>
    <mergeCell ref="P113:S113"/>
    <mergeCell ref="A112:D112"/>
    <mergeCell ref="E112:G112"/>
    <mergeCell ref="H112:I112"/>
    <mergeCell ref="J112:K112"/>
    <mergeCell ref="L112:M112"/>
    <mergeCell ref="N112:O112"/>
    <mergeCell ref="P110:S110"/>
    <mergeCell ref="A111:D111"/>
    <mergeCell ref="E111:G111"/>
    <mergeCell ref="H111:I111"/>
    <mergeCell ref="J111:K111"/>
    <mergeCell ref="L111:M111"/>
    <mergeCell ref="N111:O111"/>
    <mergeCell ref="P111:S111"/>
    <mergeCell ref="A110:D110"/>
    <mergeCell ref="E110:G110"/>
    <mergeCell ref="H110:I110"/>
    <mergeCell ref="J110:K110"/>
    <mergeCell ref="L110:M110"/>
    <mergeCell ref="N110:O110"/>
    <mergeCell ref="P108:S108"/>
    <mergeCell ref="A109:D109"/>
    <mergeCell ref="E109:G109"/>
    <mergeCell ref="H109:I109"/>
    <mergeCell ref="J109:K109"/>
    <mergeCell ref="L109:M109"/>
    <mergeCell ref="N109:O109"/>
    <mergeCell ref="P109:S109"/>
    <mergeCell ref="A108:D108"/>
    <mergeCell ref="E108:G108"/>
    <mergeCell ref="H108:I108"/>
    <mergeCell ref="J108:K108"/>
    <mergeCell ref="L108:M108"/>
    <mergeCell ref="N108:O108"/>
    <mergeCell ref="P106:S106"/>
    <mergeCell ref="A107:D107"/>
    <mergeCell ref="E107:G107"/>
    <mergeCell ref="H107:I107"/>
    <mergeCell ref="J107:K107"/>
    <mergeCell ref="L107:M107"/>
    <mergeCell ref="N107:O107"/>
    <mergeCell ref="P107:S107"/>
    <mergeCell ref="A106:D106"/>
    <mergeCell ref="E106:G106"/>
    <mergeCell ref="H106:I106"/>
    <mergeCell ref="J106:K106"/>
    <mergeCell ref="L106:M106"/>
    <mergeCell ref="N106:O106"/>
    <mergeCell ref="P104:S104"/>
    <mergeCell ref="A105:D105"/>
    <mergeCell ref="E105:G105"/>
    <mergeCell ref="H105:I105"/>
    <mergeCell ref="J105:K105"/>
    <mergeCell ref="L105:M105"/>
    <mergeCell ref="N105:O105"/>
    <mergeCell ref="P105:S105"/>
    <mergeCell ref="A104:D104"/>
    <mergeCell ref="E104:G104"/>
    <mergeCell ref="H104:I104"/>
    <mergeCell ref="J104:K104"/>
    <mergeCell ref="L104:M104"/>
    <mergeCell ref="N104:O104"/>
    <mergeCell ref="P102:S102"/>
    <mergeCell ref="A103:D103"/>
    <mergeCell ref="E103:G103"/>
    <mergeCell ref="H103:I103"/>
    <mergeCell ref="J103:K103"/>
    <mergeCell ref="L103:M103"/>
    <mergeCell ref="N103:O103"/>
    <mergeCell ref="P103:S103"/>
    <mergeCell ref="A102:D102"/>
    <mergeCell ref="E102:G102"/>
    <mergeCell ref="H102:I102"/>
    <mergeCell ref="J102:K102"/>
    <mergeCell ref="L102:M102"/>
    <mergeCell ref="N102:O102"/>
    <mergeCell ref="P100:S100"/>
    <mergeCell ref="A101:D101"/>
    <mergeCell ref="E101:G101"/>
    <mergeCell ref="H101:I101"/>
    <mergeCell ref="J101:K101"/>
    <mergeCell ref="L101:M101"/>
    <mergeCell ref="N101:O101"/>
    <mergeCell ref="P101:S101"/>
    <mergeCell ref="A100:D100"/>
    <mergeCell ref="E100:G100"/>
    <mergeCell ref="H100:I100"/>
    <mergeCell ref="J100:K100"/>
    <mergeCell ref="L100:M100"/>
    <mergeCell ref="N100:O100"/>
    <mergeCell ref="P98:S98"/>
    <mergeCell ref="A99:D99"/>
    <mergeCell ref="E99:G99"/>
    <mergeCell ref="H99:I99"/>
    <mergeCell ref="J99:K99"/>
    <mergeCell ref="L99:M99"/>
    <mergeCell ref="N99:O99"/>
    <mergeCell ref="P99:S99"/>
    <mergeCell ref="A98:D98"/>
    <mergeCell ref="E98:G98"/>
    <mergeCell ref="H98:I98"/>
    <mergeCell ref="J98:K98"/>
    <mergeCell ref="L98:M98"/>
    <mergeCell ref="N98:O98"/>
    <mergeCell ref="N96:O96"/>
    <mergeCell ref="P96:S96"/>
    <mergeCell ref="A97:D97"/>
    <mergeCell ref="E97:G97"/>
    <mergeCell ref="H97:I97"/>
    <mergeCell ref="J97:K97"/>
    <mergeCell ref="L97:M97"/>
    <mergeCell ref="N97:O97"/>
    <mergeCell ref="P97:S97"/>
    <mergeCell ref="A94:F94"/>
    <mergeCell ref="A96:D96"/>
    <mergeCell ref="E96:G96"/>
    <mergeCell ref="H96:I96"/>
    <mergeCell ref="J96:K96"/>
    <mergeCell ref="L96:M96"/>
    <mergeCell ref="P91:S91"/>
    <mergeCell ref="A92:D92"/>
    <mergeCell ref="E92:G92"/>
    <mergeCell ref="H92:I92"/>
    <mergeCell ref="J92:K92"/>
    <mergeCell ref="L92:M92"/>
    <mergeCell ref="N92:O92"/>
    <mergeCell ref="P92:S92"/>
    <mergeCell ref="A91:D91"/>
    <mergeCell ref="E91:G91"/>
    <mergeCell ref="H91:I91"/>
    <mergeCell ref="J91:K91"/>
    <mergeCell ref="L91:M91"/>
    <mergeCell ref="N91:O91"/>
    <mergeCell ref="P89:S89"/>
    <mergeCell ref="A90:D90"/>
    <mergeCell ref="E90:G90"/>
    <mergeCell ref="H90:I90"/>
    <mergeCell ref="J90:K90"/>
    <mergeCell ref="L90:M90"/>
    <mergeCell ref="N90:O90"/>
    <mergeCell ref="P90:S90"/>
    <mergeCell ref="A89:D89"/>
    <mergeCell ref="E89:G89"/>
    <mergeCell ref="H89:I89"/>
    <mergeCell ref="J89:K89"/>
    <mergeCell ref="L89:M89"/>
    <mergeCell ref="N89:O89"/>
    <mergeCell ref="P87:S87"/>
    <mergeCell ref="A88:D88"/>
    <mergeCell ref="E88:G88"/>
    <mergeCell ref="H88:I88"/>
    <mergeCell ref="J88:K88"/>
    <mergeCell ref="L88:M88"/>
    <mergeCell ref="N88:O88"/>
    <mergeCell ref="P88:S88"/>
    <mergeCell ref="A87:D87"/>
    <mergeCell ref="E87:G87"/>
    <mergeCell ref="H87:I87"/>
    <mergeCell ref="J87:K87"/>
    <mergeCell ref="L87:M87"/>
    <mergeCell ref="N87:O87"/>
    <mergeCell ref="P85:S85"/>
    <mergeCell ref="A86:D86"/>
    <mergeCell ref="E86:G86"/>
    <mergeCell ref="H86:I86"/>
    <mergeCell ref="J86:K86"/>
    <mergeCell ref="L86:M86"/>
    <mergeCell ref="N86:O86"/>
    <mergeCell ref="P86:S86"/>
    <mergeCell ref="A85:D85"/>
    <mergeCell ref="E85:G85"/>
    <mergeCell ref="H85:I85"/>
    <mergeCell ref="J85:K85"/>
    <mergeCell ref="L85:M85"/>
    <mergeCell ref="N85:O85"/>
    <mergeCell ref="P83:S83"/>
    <mergeCell ref="A84:D84"/>
    <mergeCell ref="E84:G84"/>
    <mergeCell ref="H84:I84"/>
    <mergeCell ref="J84:K84"/>
    <mergeCell ref="L84:M84"/>
    <mergeCell ref="N84:O84"/>
    <mergeCell ref="P84:S84"/>
    <mergeCell ref="A83:D83"/>
    <mergeCell ref="E83:G83"/>
    <mergeCell ref="H83:I83"/>
    <mergeCell ref="J83:K83"/>
    <mergeCell ref="L83:M83"/>
    <mergeCell ref="N83:O83"/>
    <mergeCell ref="P81:S81"/>
    <mergeCell ref="A82:D82"/>
    <mergeCell ref="E82:G82"/>
    <mergeCell ref="H82:I82"/>
    <mergeCell ref="J82:K82"/>
    <mergeCell ref="L82:M82"/>
    <mergeCell ref="N82:O82"/>
    <mergeCell ref="P82:S82"/>
    <mergeCell ref="A81:D81"/>
    <mergeCell ref="E81:G81"/>
    <mergeCell ref="H81:I81"/>
    <mergeCell ref="J81:K81"/>
    <mergeCell ref="L81:M81"/>
    <mergeCell ref="N81:O81"/>
    <mergeCell ref="P79:S79"/>
    <mergeCell ref="A80:D80"/>
    <mergeCell ref="E80:G80"/>
    <mergeCell ref="H80:I80"/>
    <mergeCell ref="J80:K80"/>
    <mergeCell ref="L80:M80"/>
    <mergeCell ref="N80:O80"/>
    <mergeCell ref="P80:S80"/>
    <mergeCell ref="A79:D79"/>
    <mergeCell ref="E79:G79"/>
    <mergeCell ref="H79:I79"/>
    <mergeCell ref="J79:K79"/>
    <mergeCell ref="L79:M79"/>
    <mergeCell ref="N79:O79"/>
    <mergeCell ref="P77:S77"/>
    <mergeCell ref="A78:D78"/>
    <mergeCell ref="E78:G78"/>
    <mergeCell ref="H78:I78"/>
    <mergeCell ref="J78:K78"/>
    <mergeCell ref="L78:M78"/>
    <mergeCell ref="N78:O78"/>
    <mergeCell ref="P78:S78"/>
    <mergeCell ref="A77:D77"/>
    <mergeCell ref="E77:G77"/>
    <mergeCell ref="H77:I77"/>
    <mergeCell ref="J77:K77"/>
    <mergeCell ref="L77:M77"/>
    <mergeCell ref="N77:O77"/>
    <mergeCell ref="P75:S75"/>
    <mergeCell ref="A76:D76"/>
    <mergeCell ref="E76:G76"/>
    <mergeCell ref="H76:I76"/>
    <mergeCell ref="J76:K76"/>
    <mergeCell ref="L76:M76"/>
    <mergeCell ref="N76:O76"/>
    <mergeCell ref="P76:S76"/>
    <mergeCell ref="A75:D75"/>
    <mergeCell ref="E75:G75"/>
    <mergeCell ref="H75:I75"/>
    <mergeCell ref="J75:K75"/>
    <mergeCell ref="L75:M75"/>
    <mergeCell ref="N75:O75"/>
    <mergeCell ref="P73:S73"/>
    <mergeCell ref="A74:D74"/>
    <mergeCell ref="E74:G74"/>
    <mergeCell ref="H74:I74"/>
    <mergeCell ref="J74:K74"/>
    <mergeCell ref="L74:M74"/>
    <mergeCell ref="N74:O74"/>
    <mergeCell ref="P74:S74"/>
    <mergeCell ref="A73:D73"/>
    <mergeCell ref="E73:G73"/>
    <mergeCell ref="H73:I73"/>
    <mergeCell ref="J73:K73"/>
    <mergeCell ref="L73:M73"/>
    <mergeCell ref="N73:O73"/>
    <mergeCell ref="P71:S71"/>
    <mergeCell ref="A72:D72"/>
    <mergeCell ref="E72:G72"/>
    <mergeCell ref="H72:I72"/>
    <mergeCell ref="J72:K72"/>
    <mergeCell ref="L72:M72"/>
    <mergeCell ref="N72:O72"/>
    <mergeCell ref="P72:S72"/>
    <mergeCell ref="A71:D71"/>
    <mergeCell ref="E71:G71"/>
    <mergeCell ref="H71:I71"/>
    <mergeCell ref="J71:K71"/>
    <mergeCell ref="L71:M71"/>
    <mergeCell ref="N71:O71"/>
    <mergeCell ref="P69:S69"/>
    <mergeCell ref="A70:D70"/>
    <mergeCell ref="E70:G70"/>
    <mergeCell ref="H70:I70"/>
    <mergeCell ref="J70:K70"/>
    <mergeCell ref="L70:M70"/>
    <mergeCell ref="N70:O70"/>
    <mergeCell ref="P70:S70"/>
    <mergeCell ref="A69:D69"/>
    <mergeCell ref="E69:G69"/>
    <mergeCell ref="H69:I69"/>
    <mergeCell ref="J69:K69"/>
    <mergeCell ref="L69:M69"/>
    <mergeCell ref="N69:O69"/>
    <mergeCell ref="N67:O67"/>
    <mergeCell ref="P67:S67"/>
    <mergeCell ref="A68:D68"/>
    <mergeCell ref="E68:G68"/>
    <mergeCell ref="H68:I68"/>
    <mergeCell ref="J68:K68"/>
    <mergeCell ref="L68:M68"/>
    <mergeCell ref="N68:O68"/>
    <mergeCell ref="P68:S68"/>
    <mergeCell ref="A65:F65"/>
    <mergeCell ref="A67:D67"/>
    <mergeCell ref="E67:G67"/>
    <mergeCell ref="H67:I67"/>
    <mergeCell ref="J67:K67"/>
    <mergeCell ref="L67:M67"/>
    <mergeCell ref="R62:T62"/>
    <mergeCell ref="B63:E63"/>
    <mergeCell ref="F63:H63"/>
    <mergeCell ref="I63:J63"/>
    <mergeCell ref="K63:L63"/>
    <mergeCell ref="M63:N63"/>
    <mergeCell ref="O63:P63"/>
    <mergeCell ref="R63:T63"/>
    <mergeCell ref="B62:E62"/>
    <mergeCell ref="F62:H62"/>
    <mergeCell ref="I62:J62"/>
    <mergeCell ref="K62:L62"/>
    <mergeCell ref="M62:N62"/>
    <mergeCell ref="O62:P62"/>
    <mergeCell ref="R60:T60"/>
    <mergeCell ref="B61:E61"/>
    <mergeCell ref="F61:H61"/>
    <mergeCell ref="I61:J61"/>
    <mergeCell ref="K61:L61"/>
    <mergeCell ref="M61:N61"/>
    <mergeCell ref="O61:P61"/>
    <mergeCell ref="R61:T61"/>
    <mergeCell ref="B60:E60"/>
    <mergeCell ref="F60:H60"/>
    <mergeCell ref="I60:J60"/>
    <mergeCell ref="K60:L60"/>
    <mergeCell ref="M60:N60"/>
    <mergeCell ref="O60:P60"/>
    <mergeCell ref="R58:T58"/>
    <mergeCell ref="B59:E59"/>
    <mergeCell ref="F59:H59"/>
    <mergeCell ref="I59:J59"/>
    <mergeCell ref="K59:L59"/>
    <mergeCell ref="M59:N59"/>
    <mergeCell ref="O59:P59"/>
    <mergeCell ref="R59:T59"/>
    <mergeCell ref="B58:E58"/>
    <mergeCell ref="F58:H58"/>
    <mergeCell ref="I58:J58"/>
    <mergeCell ref="K58:L58"/>
    <mergeCell ref="M58:N58"/>
    <mergeCell ref="O58:P58"/>
    <mergeCell ref="R56:T56"/>
    <mergeCell ref="B57:E57"/>
    <mergeCell ref="F57:H57"/>
    <mergeCell ref="I57:J57"/>
    <mergeCell ref="K57:L57"/>
    <mergeCell ref="M57:N57"/>
    <mergeCell ref="O57:P57"/>
    <mergeCell ref="R57:T57"/>
    <mergeCell ref="B56:E56"/>
    <mergeCell ref="F56:H56"/>
    <mergeCell ref="I56:J56"/>
    <mergeCell ref="K56:L56"/>
    <mergeCell ref="M56:N56"/>
    <mergeCell ref="O56:P56"/>
    <mergeCell ref="R54:T54"/>
    <mergeCell ref="B55:E55"/>
    <mergeCell ref="F55:H55"/>
    <mergeCell ref="I55:J55"/>
    <mergeCell ref="K55:L55"/>
    <mergeCell ref="M55:N55"/>
    <mergeCell ref="O55:P55"/>
    <mergeCell ref="R55:T55"/>
    <mergeCell ref="B54:E54"/>
    <mergeCell ref="F54:H54"/>
    <mergeCell ref="I54:J54"/>
    <mergeCell ref="K54:L54"/>
    <mergeCell ref="M54:N54"/>
    <mergeCell ref="O54:P54"/>
    <mergeCell ref="R52:T52"/>
    <mergeCell ref="B53:E53"/>
    <mergeCell ref="F53:H53"/>
    <mergeCell ref="I53:J53"/>
    <mergeCell ref="K53:L53"/>
    <mergeCell ref="M53:N53"/>
    <mergeCell ref="O53:P53"/>
    <mergeCell ref="R53:T53"/>
    <mergeCell ref="B52:E52"/>
    <mergeCell ref="F52:H52"/>
    <mergeCell ref="I52:J52"/>
    <mergeCell ref="K52:L52"/>
    <mergeCell ref="M52:N52"/>
    <mergeCell ref="O52:P52"/>
    <mergeCell ref="R50:T50"/>
    <mergeCell ref="B51:E51"/>
    <mergeCell ref="F51:H51"/>
    <mergeCell ref="I51:J51"/>
    <mergeCell ref="K51:L51"/>
    <mergeCell ref="M51:N51"/>
    <mergeCell ref="O51:P51"/>
    <mergeCell ref="R51:T51"/>
    <mergeCell ref="B50:E50"/>
    <mergeCell ref="F50:H50"/>
    <mergeCell ref="I50:J50"/>
    <mergeCell ref="K50:L50"/>
    <mergeCell ref="M50:N50"/>
    <mergeCell ref="O50:P50"/>
    <mergeCell ref="R48:T48"/>
    <mergeCell ref="B49:E49"/>
    <mergeCell ref="F49:H49"/>
    <mergeCell ref="I49:J49"/>
    <mergeCell ref="K49:L49"/>
    <mergeCell ref="M49:N49"/>
    <mergeCell ref="O49:P49"/>
    <mergeCell ref="R49:T49"/>
    <mergeCell ref="B48:E48"/>
    <mergeCell ref="F48:H48"/>
    <mergeCell ref="I48:J48"/>
    <mergeCell ref="K48:L48"/>
    <mergeCell ref="M48:N48"/>
    <mergeCell ref="O48:P48"/>
    <mergeCell ref="R46:T46"/>
    <mergeCell ref="B47:E47"/>
    <mergeCell ref="F47:H47"/>
    <mergeCell ref="I47:J47"/>
    <mergeCell ref="K47:L47"/>
    <mergeCell ref="M47:N47"/>
    <mergeCell ref="O47:P47"/>
    <mergeCell ref="R47:T47"/>
    <mergeCell ref="B46:E46"/>
    <mergeCell ref="F46:H46"/>
    <mergeCell ref="I46:J46"/>
    <mergeCell ref="K46:L46"/>
    <mergeCell ref="M46:N46"/>
    <mergeCell ref="O46:P46"/>
    <mergeCell ref="R44:T44"/>
    <mergeCell ref="B45:E45"/>
    <mergeCell ref="F45:H45"/>
    <mergeCell ref="I45:J45"/>
    <mergeCell ref="K45:L45"/>
    <mergeCell ref="M45:N45"/>
    <mergeCell ref="O45:P45"/>
    <mergeCell ref="R45:T45"/>
    <mergeCell ref="B44:E44"/>
    <mergeCell ref="F44:H44"/>
    <mergeCell ref="I44:J44"/>
    <mergeCell ref="K44:L44"/>
    <mergeCell ref="M44:N44"/>
    <mergeCell ref="O44:P44"/>
    <mergeCell ref="R42:T42"/>
    <mergeCell ref="B43:E43"/>
    <mergeCell ref="F43:H43"/>
    <mergeCell ref="I43:J43"/>
    <mergeCell ref="K43:L43"/>
    <mergeCell ref="M43:N43"/>
    <mergeCell ref="O43:P43"/>
    <mergeCell ref="R43:T43"/>
    <mergeCell ref="B42:E42"/>
    <mergeCell ref="F42:H42"/>
    <mergeCell ref="I42:J42"/>
    <mergeCell ref="K42:L42"/>
    <mergeCell ref="M42:N42"/>
    <mergeCell ref="O42:P42"/>
    <mergeCell ref="R40:T40"/>
    <mergeCell ref="B41:E41"/>
    <mergeCell ref="F41:H41"/>
    <mergeCell ref="I41:J41"/>
    <mergeCell ref="K41:L41"/>
    <mergeCell ref="M41:N41"/>
    <mergeCell ref="O41:P41"/>
    <mergeCell ref="R41:T41"/>
    <mergeCell ref="B40:E40"/>
    <mergeCell ref="F40:H40"/>
    <mergeCell ref="I40:J40"/>
    <mergeCell ref="K40:L40"/>
    <mergeCell ref="M40:N40"/>
    <mergeCell ref="O40:P40"/>
    <mergeCell ref="O38:P38"/>
    <mergeCell ref="R38:T38"/>
    <mergeCell ref="B39:E39"/>
    <mergeCell ref="F39:H39"/>
    <mergeCell ref="I39:J39"/>
    <mergeCell ref="K39:L39"/>
    <mergeCell ref="M39:N39"/>
    <mergeCell ref="O39:P39"/>
    <mergeCell ref="R39:T39"/>
    <mergeCell ref="A36:F36"/>
    <mergeCell ref="B38:E38"/>
    <mergeCell ref="F38:H38"/>
    <mergeCell ref="I38:J38"/>
    <mergeCell ref="K38:L38"/>
    <mergeCell ref="M38:N38"/>
    <mergeCell ref="R33:T33"/>
    <mergeCell ref="B34:E34"/>
    <mergeCell ref="F34:H34"/>
    <mergeCell ref="I34:J34"/>
    <mergeCell ref="K34:L34"/>
    <mergeCell ref="M34:N34"/>
    <mergeCell ref="O34:P34"/>
    <mergeCell ref="R34:T34"/>
    <mergeCell ref="B33:E33"/>
    <mergeCell ref="F33:H33"/>
    <mergeCell ref="I33:J33"/>
    <mergeCell ref="K33:L33"/>
    <mergeCell ref="M33:N33"/>
    <mergeCell ref="O33:P33"/>
    <mergeCell ref="R31:T31"/>
    <mergeCell ref="B32:E32"/>
    <mergeCell ref="F32:H32"/>
    <mergeCell ref="I32:J32"/>
    <mergeCell ref="K32:L32"/>
    <mergeCell ref="M32:N32"/>
    <mergeCell ref="O32:P32"/>
    <mergeCell ref="R32:T32"/>
    <mergeCell ref="B31:E31"/>
    <mergeCell ref="F31:H31"/>
    <mergeCell ref="I31:J31"/>
    <mergeCell ref="K31:L31"/>
    <mergeCell ref="M31:N31"/>
    <mergeCell ref="O31:P31"/>
    <mergeCell ref="R29:T29"/>
    <mergeCell ref="B30:E30"/>
    <mergeCell ref="F30:H30"/>
    <mergeCell ref="I30:J30"/>
    <mergeCell ref="K30:L30"/>
    <mergeCell ref="M30:N30"/>
    <mergeCell ref="O30:P30"/>
    <mergeCell ref="R30:T30"/>
    <mergeCell ref="B29:E29"/>
    <mergeCell ref="F29:H29"/>
    <mergeCell ref="I29:J29"/>
    <mergeCell ref="K29:L29"/>
    <mergeCell ref="M29:N29"/>
    <mergeCell ref="O29:P29"/>
    <mergeCell ref="R27:T27"/>
    <mergeCell ref="B28:E28"/>
    <mergeCell ref="F28:H28"/>
    <mergeCell ref="I28:J28"/>
    <mergeCell ref="K28:L28"/>
    <mergeCell ref="M28:N28"/>
    <mergeCell ref="O28:P28"/>
    <mergeCell ref="R28:T28"/>
    <mergeCell ref="B27:E27"/>
    <mergeCell ref="F27:H27"/>
    <mergeCell ref="I27:J27"/>
    <mergeCell ref="K27:L27"/>
    <mergeCell ref="M27:N27"/>
    <mergeCell ref="O27:P27"/>
    <mergeCell ref="R25:T25"/>
    <mergeCell ref="B26:E26"/>
    <mergeCell ref="F26:H26"/>
    <mergeCell ref="I26:J26"/>
    <mergeCell ref="K26:L26"/>
    <mergeCell ref="M26:N26"/>
    <mergeCell ref="O26:P26"/>
    <mergeCell ref="R26:T26"/>
    <mergeCell ref="B25:E25"/>
    <mergeCell ref="F25:H25"/>
    <mergeCell ref="I25:J25"/>
    <mergeCell ref="K25:L25"/>
    <mergeCell ref="M25:N25"/>
    <mergeCell ref="O25:P25"/>
    <mergeCell ref="R23:T23"/>
    <mergeCell ref="B24:E24"/>
    <mergeCell ref="F24:H24"/>
    <mergeCell ref="I24:J24"/>
    <mergeCell ref="K24:L24"/>
    <mergeCell ref="M24:N24"/>
    <mergeCell ref="O24:P24"/>
    <mergeCell ref="R24:T24"/>
    <mergeCell ref="B23:E23"/>
    <mergeCell ref="F23:H23"/>
    <mergeCell ref="I23:J23"/>
    <mergeCell ref="K23:L23"/>
    <mergeCell ref="M23:N23"/>
    <mergeCell ref="O23:P23"/>
    <mergeCell ref="R21:T21"/>
    <mergeCell ref="B22:E22"/>
    <mergeCell ref="F22:H22"/>
    <mergeCell ref="I22:J22"/>
    <mergeCell ref="K22:L22"/>
    <mergeCell ref="M22:N22"/>
    <mergeCell ref="O22:P22"/>
    <mergeCell ref="R22:T22"/>
    <mergeCell ref="B21:E21"/>
    <mergeCell ref="F21:H21"/>
    <mergeCell ref="I21:J21"/>
    <mergeCell ref="K21:L21"/>
    <mergeCell ref="M21:N21"/>
    <mergeCell ref="O21:P21"/>
    <mergeCell ref="R19:T19"/>
    <mergeCell ref="B20:E20"/>
    <mergeCell ref="F20:H20"/>
    <mergeCell ref="I20:J20"/>
    <mergeCell ref="K20:L20"/>
    <mergeCell ref="M20:N20"/>
    <mergeCell ref="O20:P20"/>
    <mergeCell ref="R20:T20"/>
    <mergeCell ref="B19:E19"/>
    <mergeCell ref="F19:H19"/>
    <mergeCell ref="I19:J19"/>
    <mergeCell ref="K19:L19"/>
    <mergeCell ref="M19:N19"/>
    <mergeCell ref="O19:P19"/>
    <mergeCell ref="R17:T17"/>
    <mergeCell ref="B18:E18"/>
    <mergeCell ref="F18:H18"/>
    <mergeCell ref="I18:J18"/>
    <mergeCell ref="K18:L18"/>
    <mergeCell ref="M18:N18"/>
    <mergeCell ref="O18:P18"/>
    <mergeCell ref="R18:T18"/>
    <mergeCell ref="B17:E17"/>
    <mergeCell ref="F17:H17"/>
    <mergeCell ref="I17:J17"/>
    <mergeCell ref="K17:L17"/>
    <mergeCell ref="M17:N17"/>
    <mergeCell ref="O17:P17"/>
    <mergeCell ref="R15:T15"/>
    <mergeCell ref="B16:E16"/>
    <mergeCell ref="F16:H16"/>
    <mergeCell ref="I16:J16"/>
    <mergeCell ref="K16:L16"/>
    <mergeCell ref="M16:N16"/>
    <mergeCell ref="O16:P16"/>
    <mergeCell ref="R16:T16"/>
    <mergeCell ref="B15:E15"/>
    <mergeCell ref="F15:H15"/>
    <mergeCell ref="I15:J15"/>
    <mergeCell ref="K15:L15"/>
    <mergeCell ref="M15:N15"/>
    <mergeCell ref="O15:P15"/>
    <mergeCell ref="R13:T13"/>
    <mergeCell ref="B14:E14"/>
    <mergeCell ref="F14:H14"/>
    <mergeCell ref="I14:J14"/>
    <mergeCell ref="K14:L14"/>
    <mergeCell ref="M14:N14"/>
    <mergeCell ref="O14:P14"/>
    <mergeCell ref="R14:T14"/>
    <mergeCell ref="B13:E13"/>
    <mergeCell ref="F13:H13"/>
    <mergeCell ref="I13:J13"/>
    <mergeCell ref="K13:L13"/>
    <mergeCell ref="M13:N13"/>
    <mergeCell ref="O13:P13"/>
    <mergeCell ref="R11:T11"/>
    <mergeCell ref="B12:E12"/>
    <mergeCell ref="F12:H12"/>
    <mergeCell ref="I12:J12"/>
    <mergeCell ref="K12:L12"/>
    <mergeCell ref="M12:N12"/>
    <mergeCell ref="O12:P12"/>
    <mergeCell ref="R12:T12"/>
    <mergeCell ref="B11:E11"/>
    <mergeCell ref="F11:H11"/>
    <mergeCell ref="I11:J11"/>
    <mergeCell ref="K11:L11"/>
    <mergeCell ref="M11:N11"/>
    <mergeCell ref="O11:P11"/>
    <mergeCell ref="R9:T9"/>
    <mergeCell ref="B10:E10"/>
    <mergeCell ref="F10:H10"/>
    <mergeCell ref="I10:J10"/>
    <mergeCell ref="K10:L10"/>
    <mergeCell ref="M10:N10"/>
    <mergeCell ref="O10:P10"/>
    <mergeCell ref="R10:T10"/>
    <mergeCell ref="C2:R2"/>
    <mergeCell ref="D3:P3"/>
    <mergeCell ref="D4:P4"/>
    <mergeCell ref="A7:F7"/>
    <mergeCell ref="B9:E9"/>
    <mergeCell ref="F9:H9"/>
    <mergeCell ref="I9:J9"/>
    <mergeCell ref="K9:L9"/>
    <mergeCell ref="M9:N9"/>
    <mergeCell ref="O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29BE-E15E-4F08-9136-C851FACD100F}">
  <dimension ref="A4:H53"/>
  <sheetViews>
    <sheetView topLeftCell="A4" workbookViewId="0">
      <selection activeCell="L24" sqref="L24"/>
    </sheetView>
  </sheetViews>
  <sheetFormatPr defaultRowHeight="14.5" x14ac:dyDescent="0.35"/>
  <cols>
    <col min="1" max="5" width="8.7265625" style="4"/>
    <col min="6" max="6" width="19.08984375" style="4" customWidth="1"/>
    <col min="7" max="7" width="12.453125" style="4" customWidth="1"/>
    <col min="8" max="8" width="16.6328125" style="4" customWidth="1"/>
    <col min="9" max="16384" width="8.7265625" style="4"/>
  </cols>
  <sheetData>
    <row r="4" spans="1:8" ht="18.5" x14ac:dyDescent="0.45">
      <c r="A4" s="40" t="s">
        <v>44</v>
      </c>
      <c r="B4" s="41"/>
    </row>
    <row r="6" spans="1:8" x14ac:dyDescent="0.35">
      <c r="A6" s="28" t="s">
        <v>43</v>
      </c>
      <c r="B6" s="29" t="s">
        <v>5</v>
      </c>
      <c r="C6" s="36" t="s">
        <v>6</v>
      </c>
      <c r="D6" s="36" t="s">
        <v>7</v>
      </c>
      <c r="E6" s="29" t="s">
        <v>8</v>
      </c>
      <c r="F6" s="42" t="s">
        <v>46</v>
      </c>
      <c r="G6" s="42" t="s">
        <v>47</v>
      </c>
      <c r="H6" s="43" t="s">
        <v>45</v>
      </c>
    </row>
    <row r="7" spans="1:8" x14ac:dyDescent="0.35">
      <c r="A7" s="30" t="s">
        <v>11</v>
      </c>
      <c r="B7" s="31">
        <v>7677</v>
      </c>
      <c r="C7" s="37">
        <v>1435</v>
      </c>
      <c r="D7" s="37">
        <v>625</v>
      </c>
      <c r="E7" s="31">
        <v>605</v>
      </c>
      <c r="F7" s="31">
        <v>14477</v>
      </c>
      <c r="G7" s="32">
        <v>0.71437452510879296</v>
      </c>
      <c r="H7" s="27">
        <f>SUM(B7:E7)</f>
        <v>10342</v>
      </c>
    </row>
    <row r="8" spans="1:8" x14ac:dyDescent="0.35">
      <c r="A8" s="30" t="s">
        <v>12</v>
      </c>
      <c r="B8" s="31">
        <v>68027</v>
      </c>
      <c r="C8" s="37">
        <v>38527</v>
      </c>
      <c r="D8" s="37">
        <v>7486</v>
      </c>
      <c r="E8" s="31">
        <v>3241</v>
      </c>
      <c r="F8" s="31">
        <v>158739</v>
      </c>
      <c r="G8" s="32">
        <v>0.73882914721649995</v>
      </c>
      <c r="H8" s="27">
        <f t="shared" ref="H8:H31" si="0">SUM(B8:E8)</f>
        <v>117281</v>
      </c>
    </row>
    <row r="9" spans="1:8" x14ac:dyDescent="0.35">
      <c r="A9" s="30" t="s">
        <v>13</v>
      </c>
      <c r="B9" s="31">
        <v>119203</v>
      </c>
      <c r="C9" s="37">
        <v>59562</v>
      </c>
      <c r="D9" s="37">
        <v>9412</v>
      </c>
      <c r="E9" s="31">
        <v>10910</v>
      </c>
      <c r="F9" s="31">
        <v>308854</v>
      </c>
      <c r="G9" s="32">
        <v>0.64459906622546603</v>
      </c>
      <c r="H9" s="27">
        <f t="shared" si="0"/>
        <v>199087</v>
      </c>
    </row>
    <row r="10" spans="1:8" ht="14.5" customHeight="1" x14ac:dyDescent="0.35">
      <c r="A10" s="30" t="s">
        <v>14</v>
      </c>
      <c r="B10" s="31">
        <v>124002</v>
      </c>
      <c r="C10" s="37">
        <v>83525</v>
      </c>
      <c r="D10" s="37">
        <v>12488</v>
      </c>
      <c r="E10" s="31">
        <v>6705</v>
      </c>
      <c r="F10" s="31">
        <v>307392</v>
      </c>
      <c r="G10" s="32">
        <v>0.73755985842182004</v>
      </c>
      <c r="H10" s="27">
        <f t="shared" si="0"/>
        <v>226720</v>
      </c>
    </row>
    <row r="11" spans="1:8" x14ac:dyDescent="0.35">
      <c r="A11" s="30" t="s">
        <v>15</v>
      </c>
      <c r="B11" s="31">
        <v>11126</v>
      </c>
      <c r="C11" s="37">
        <v>5457</v>
      </c>
      <c r="D11" s="37">
        <v>1045</v>
      </c>
      <c r="E11" s="31">
        <v>318</v>
      </c>
      <c r="F11" s="31">
        <v>23487</v>
      </c>
      <c r="G11" s="32">
        <v>0.764082258270533</v>
      </c>
      <c r="H11" s="27">
        <f t="shared" si="0"/>
        <v>17946</v>
      </c>
    </row>
    <row r="12" spans="1:8" x14ac:dyDescent="0.35">
      <c r="A12" s="30" t="s">
        <v>16</v>
      </c>
      <c r="B12" s="31">
        <v>3135</v>
      </c>
      <c r="C12" s="37">
        <v>1434</v>
      </c>
      <c r="D12" s="37">
        <v>188</v>
      </c>
      <c r="E12" s="31">
        <v>99</v>
      </c>
      <c r="F12" s="31">
        <v>6844</v>
      </c>
      <c r="G12" s="32">
        <v>0.70952659263588502</v>
      </c>
      <c r="H12" s="27">
        <f t="shared" si="0"/>
        <v>4856</v>
      </c>
    </row>
    <row r="13" spans="1:8" x14ac:dyDescent="0.35">
      <c r="A13" s="30" t="s">
        <v>17</v>
      </c>
      <c r="B13" s="31">
        <v>16433</v>
      </c>
      <c r="C13" s="37">
        <v>6374</v>
      </c>
      <c r="D13" s="37">
        <v>1766</v>
      </c>
      <c r="E13" s="31">
        <v>366</v>
      </c>
      <c r="F13" s="31">
        <v>32290</v>
      </c>
      <c r="G13" s="32">
        <v>0.77234437906472597</v>
      </c>
      <c r="H13" s="27">
        <f t="shared" si="0"/>
        <v>24939</v>
      </c>
    </row>
    <row r="14" spans="1:8" x14ac:dyDescent="0.35">
      <c r="A14" s="30" t="s">
        <v>18</v>
      </c>
      <c r="B14" s="31">
        <v>10194</v>
      </c>
      <c r="C14" s="37">
        <v>4058</v>
      </c>
      <c r="D14" s="37">
        <v>791</v>
      </c>
      <c r="E14" s="31">
        <v>252</v>
      </c>
      <c r="F14" s="31">
        <v>22476</v>
      </c>
      <c r="G14" s="32">
        <v>0.68050364833600296</v>
      </c>
      <c r="H14" s="27">
        <f t="shared" si="0"/>
        <v>15295</v>
      </c>
    </row>
    <row r="15" spans="1:8" x14ac:dyDescent="0.35">
      <c r="A15" s="30" t="s">
        <v>19</v>
      </c>
      <c r="B15" s="31">
        <v>27143</v>
      </c>
      <c r="C15" s="37">
        <v>17749</v>
      </c>
      <c r="D15" s="37">
        <v>1947</v>
      </c>
      <c r="E15" s="31">
        <v>1364</v>
      </c>
      <c r="F15" s="31">
        <v>64092</v>
      </c>
      <c r="G15" s="32">
        <v>0.75209074455470304</v>
      </c>
      <c r="H15" s="27">
        <f t="shared" si="0"/>
        <v>48203</v>
      </c>
    </row>
    <row r="16" spans="1:8" x14ac:dyDescent="0.35">
      <c r="A16" s="30" t="s">
        <v>20</v>
      </c>
      <c r="B16" s="31">
        <v>4497</v>
      </c>
      <c r="C16" s="37">
        <v>1922</v>
      </c>
      <c r="D16" s="37">
        <v>495</v>
      </c>
      <c r="E16" s="31">
        <v>143</v>
      </c>
      <c r="F16" s="31">
        <v>10240</v>
      </c>
      <c r="G16" s="32">
        <v>0.68916015625000004</v>
      </c>
      <c r="H16" s="27">
        <f t="shared" si="0"/>
        <v>7057</v>
      </c>
    </row>
    <row r="17" spans="1:8" x14ac:dyDescent="0.35">
      <c r="A17" s="30" t="s">
        <v>21</v>
      </c>
      <c r="B17" s="31">
        <v>29601</v>
      </c>
      <c r="C17" s="37">
        <v>14338</v>
      </c>
      <c r="D17" s="37">
        <v>2956</v>
      </c>
      <c r="E17" s="31">
        <v>1034</v>
      </c>
      <c r="F17" s="31">
        <v>60747</v>
      </c>
      <c r="G17" s="32">
        <v>0.78899369516190099</v>
      </c>
      <c r="H17" s="27">
        <f t="shared" si="0"/>
        <v>47929</v>
      </c>
    </row>
    <row r="18" spans="1:8" x14ac:dyDescent="0.35">
      <c r="A18" s="30" t="s">
        <v>22</v>
      </c>
      <c r="B18" s="31">
        <v>1955</v>
      </c>
      <c r="C18" s="37">
        <v>812</v>
      </c>
      <c r="D18" s="37">
        <v>217</v>
      </c>
      <c r="E18" s="31">
        <v>74</v>
      </c>
      <c r="F18" s="31">
        <v>4425</v>
      </c>
      <c r="G18" s="32">
        <v>0.69107344632768397</v>
      </c>
      <c r="H18" s="27">
        <f t="shared" si="0"/>
        <v>3058</v>
      </c>
    </row>
    <row r="19" spans="1:8" x14ac:dyDescent="0.35">
      <c r="A19" s="30" t="s">
        <v>23</v>
      </c>
      <c r="B19" s="31">
        <v>27091</v>
      </c>
      <c r="C19" s="37">
        <v>18221</v>
      </c>
      <c r="D19" s="37">
        <v>2214</v>
      </c>
      <c r="E19" s="31">
        <v>927</v>
      </c>
      <c r="F19" s="31">
        <v>63984</v>
      </c>
      <c r="G19" s="32">
        <v>0.75726744186046502</v>
      </c>
      <c r="H19" s="27">
        <f t="shared" si="0"/>
        <v>48453</v>
      </c>
    </row>
    <row r="20" spans="1:8" x14ac:dyDescent="0.35">
      <c r="A20" s="30" t="s">
        <v>24</v>
      </c>
      <c r="B20" s="31">
        <v>41602</v>
      </c>
      <c r="C20" s="37">
        <v>35295</v>
      </c>
      <c r="D20" s="37">
        <v>5489</v>
      </c>
      <c r="E20" s="31">
        <v>1774</v>
      </c>
      <c r="F20" s="31">
        <v>102742</v>
      </c>
      <c r="G20" s="32">
        <v>0.81913920305230603</v>
      </c>
      <c r="H20" s="27">
        <f t="shared" si="0"/>
        <v>84160</v>
      </c>
    </row>
    <row r="21" spans="1:8" x14ac:dyDescent="0.35">
      <c r="A21" s="30" t="s">
        <v>25</v>
      </c>
      <c r="B21" s="31">
        <v>2572</v>
      </c>
      <c r="C21" s="37">
        <v>1806</v>
      </c>
      <c r="D21" s="37">
        <v>281</v>
      </c>
      <c r="E21" s="31">
        <v>110</v>
      </c>
      <c r="F21" s="31">
        <v>6085</v>
      </c>
      <c r="G21" s="32">
        <v>0.78373048479868501</v>
      </c>
      <c r="H21" s="27">
        <f t="shared" si="0"/>
        <v>4769</v>
      </c>
    </row>
    <row r="22" spans="1:8" x14ac:dyDescent="0.35">
      <c r="A22" s="30" t="s">
        <v>26</v>
      </c>
      <c r="B22" s="31">
        <v>145951</v>
      </c>
      <c r="C22" s="37">
        <v>111432</v>
      </c>
      <c r="D22" s="37">
        <v>32595</v>
      </c>
      <c r="E22" s="31">
        <v>8064</v>
      </c>
      <c r="F22" s="31">
        <v>384194</v>
      </c>
      <c r="G22" s="32">
        <v>0.77575912169372796</v>
      </c>
      <c r="H22" s="27">
        <f t="shared" si="0"/>
        <v>298042</v>
      </c>
    </row>
    <row r="23" spans="1:8" ht="14.5" customHeight="1" x14ac:dyDescent="0.35">
      <c r="A23" s="30" t="s">
        <v>27</v>
      </c>
      <c r="B23" s="31">
        <v>158626</v>
      </c>
      <c r="C23" s="37">
        <v>138257</v>
      </c>
      <c r="D23" s="37">
        <v>17836</v>
      </c>
      <c r="E23" s="31">
        <v>11258</v>
      </c>
      <c r="F23" s="31">
        <v>454428</v>
      </c>
      <c r="G23" s="32">
        <v>0.71733475930180401</v>
      </c>
      <c r="H23" s="27">
        <f t="shared" si="0"/>
        <v>325977</v>
      </c>
    </row>
    <row r="24" spans="1:8" x14ac:dyDescent="0.35">
      <c r="A24" s="30" t="s">
        <v>28</v>
      </c>
      <c r="B24" s="31">
        <v>3908</v>
      </c>
      <c r="C24" s="37">
        <v>3648</v>
      </c>
      <c r="D24" s="37">
        <v>478</v>
      </c>
      <c r="E24" s="31">
        <v>102</v>
      </c>
      <c r="F24" s="31">
        <v>10803</v>
      </c>
      <c r="G24" s="32">
        <v>0.753124132185504</v>
      </c>
      <c r="H24" s="27">
        <f t="shared" si="0"/>
        <v>8136</v>
      </c>
    </row>
    <row r="25" spans="1:8" x14ac:dyDescent="0.35">
      <c r="A25" s="30" t="s">
        <v>29</v>
      </c>
      <c r="B25" s="31">
        <v>11641</v>
      </c>
      <c r="C25" s="37">
        <v>5120</v>
      </c>
      <c r="D25" s="37">
        <v>1212</v>
      </c>
      <c r="E25" s="31">
        <v>440</v>
      </c>
      <c r="F25" s="31">
        <v>25690</v>
      </c>
      <c r="G25" s="32">
        <v>0.716738030362009</v>
      </c>
      <c r="H25" s="27">
        <f t="shared" si="0"/>
        <v>18413</v>
      </c>
    </row>
    <row r="26" spans="1:8" x14ac:dyDescent="0.35">
      <c r="A26" s="30" t="s">
        <v>30</v>
      </c>
      <c r="B26" s="31">
        <v>2673</v>
      </c>
      <c r="C26" s="37">
        <v>1262</v>
      </c>
      <c r="D26" s="37">
        <v>204</v>
      </c>
      <c r="E26" s="31">
        <v>551</v>
      </c>
      <c r="F26" s="31">
        <v>6049</v>
      </c>
      <c r="G26" s="32">
        <v>0.775334766077038</v>
      </c>
      <c r="H26" s="27">
        <f t="shared" si="0"/>
        <v>4690</v>
      </c>
    </row>
    <row r="27" spans="1:8" x14ac:dyDescent="0.35">
      <c r="A27" s="30" t="s">
        <v>31</v>
      </c>
      <c r="B27" s="31">
        <v>3274</v>
      </c>
      <c r="C27" s="37">
        <v>3848</v>
      </c>
      <c r="D27" s="37">
        <v>561</v>
      </c>
      <c r="E27" s="31">
        <v>86</v>
      </c>
      <c r="F27" s="31">
        <v>10030</v>
      </c>
      <c r="G27" s="32">
        <v>0.77457627118644101</v>
      </c>
      <c r="H27" s="27">
        <f t="shared" si="0"/>
        <v>7769</v>
      </c>
    </row>
    <row r="28" spans="1:8" x14ac:dyDescent="0.35">
      <c r="A28" s="30" t="s">
        <v>32</v>
      </c>
      <c r="B28" s="31">
        <v>15888</v>
      </c>
      <c r="C28" s="37">
        <v>4726</v>
      </c>
      <c r="D28" s="37">
        <v>1280</v>
      </c>
      <c r="E28" s="31">
        <v>530</v>
      </c>
      <c r="F28" s="31">
        <v>32162</v>
      </c>
      <c r="G28" s="32">
        <v>0.69722032211927099</v>
      </c>
      <c r="H28" s="27">
        <f t="shared" si="0"/>
        <v>22424</v>
      </c>
    </row>
    <row r="29" spans="1:8" x14ac:dyDescent="0.35">
      <c r="A29" s="30" t="s">
        <v>33</v>
      </c>
      <c r="B29" s="31">
        <v>11199</v>
      </c>
      <c r="C29" s="37">
        <v>5433</v>
      </c>
      <c r="D29" s="37">
        <v>1171</v>
      </c>
      <c r="E29" s="31">
        <v>560</v>
      </c>
      <c r="F29" s="31">
        <v>26134</v>
      </c>
      <c r="G29" s="32">
        <v>0.70264789163541697</v>
      </c>
      <c r="H29" s="27">
        <f t="shared" si="0"/>
        <v>18363</v>
      </c>
    </row>
    <row r="30" spans="1:8" x14ac:dyDescent="0.35">
      <c r="A30" s="30" t="s">
        <v>34</v>
      </c>
      <c r="B30" s="31">
        <v>6584</v>
      </c>
      <c r="C30" s="37">
        <v>2950</v>
      </c>
      <c r="D30" s="37">
        <v>867</v>
      </c>
      <c r="E30" s="31">
        <v>187</v>
      </c>
      <c r="F30" s="31">
        <v>14431</v>
      </c>
      <c r="G30" s="32">
        <v>0.73369828840690199</v>
      </c>
      <c r="H30" s="27">
        <f t="shared" si="0"/>
        <v>10588</v>
      </c>
    </row>
    <row r="31" spans="1:8" x14ac:dyDescent="0.35">
      <c r="A31" s="33" t="s">
        <v>35</v>
      </c>
      <c r="B31" s="34">
        <v>854002</v>
      </c>
      <c r="C31" s="38">
        <v>567191</v>
      </c>
      <c r="D31" s="38">
        <v>103604</v>
      </c>
      <c r="E31" s="34">
        <v>49700</v>
      </c>
      <c r="F31" s="34">
        <v>2150795</v>
      </c>
      <c r="G31" s="35">
        <v>0.73205349649780704</v>
      </c>
      <c r="H31" s="27">
        <f t="shared" si="0"/>
        <v>1574497</v>
      </c>
    </row>
    <row r="36" ht="14.5" customHeight="1" x14ac:dyDescent="0.35"/>
    <row r="40" ht="14.5" customHeight="1" x14ac:dyDescent="0.35"/>
    <row r="53" ht="14.5" customHeight="1" x14ac:dyDescent="0.35"/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3E82-DFF5-41DD-B6B4-C88BF573AE72}">
  <dimension ref="A3:H31"/>
  <sheetViews>
    <sheetView workbookViewId="0">
      <selection activeCell="L9" sqref="L9"/>
    </sheetView>
  </sheetViews>
  <sheetFormatPr defaultRowHeight="14.5" x14ac:dyDescent="0.35"/>
  <cols>
    <col min="6" max="6" width="16" customWidth="1"/>
    <col min="7" max="7" width="14.08984375" customWidth="1"/>
    <col min="8" max="8" width="15.453125" customWidth="1"/>
  </cols>
  <sheetData>
    <row r="3" spans="1:8" ht="18.5" x14ac:dyDescent="0.45">
      <c r="A3" s="48"/>
      <c r="B3" s="49"/>
    </row>
    <row r="4" spans="1:8" ht="18.5" x14ac:dyDescent="0.45">
      <c r="A4" s="50" t="s">
        <v>51</v>
      </c>
      <c r="B4" s="51"/>
    </row>
    <row r="6" spans="1:8" ht="21" x14ac:dyDescent="0.35">
      <c r="A6" s="28" t="s">
        <v>4</v>
      </c>
      <c r="B6" s="29" t="s">
        <v>5</v>
      </c>
      <c r="C6" s="29" t="s">
        <v>6</v>
      </c>
      <c r="D6" s="29" t="s">
        <v>7</v>
      </c>
      <c r="E6" s="29" t="s">
        <v>8</v>
      </c>
      <c r="F6" s="46" t="s">
        <v>48</v>
      </c>
      <c r="G6" s="46" t="s">
        <v>49</v>
      </c>
      <c r="H6" s="47" t="s">
        <v>50</v>
      </c>
    </row>
    <row r="7" spans="1:8" x14ac:dyDescent="0.35">
      <c r="A7" s="30" t="s">
        <v>11</v>
      </c>
      <c r="B7" s="31">
        <v>13517</v>
      </c>
      <c r="C7" s="31">
        <v>1815</v>
      </c>
      <c r="D7" s="31">
        <v>733</v>
      </c>
      <c r="E7" s="31">
        <v>330</v>
      </c>
      <c r="F7" s="31">
        <v>21060</v>
      </c>
      <c r="G7" s="32">
        <v>0.77849002849002802</v>
      </c>
      <c r="H7" s="45">
        <f>SUM(B7:E7)</f>
        <v>16395</v>
      </c>
    </row>
    <row r="8" spans="1:8" x14ac:dyDescent="0.35">
      <c r="A8" s="30" t="s">
        <v>12</v>
      </c>
      <c r="B8" s="31">
        <v>70646</v>
      </c>
      <c r="C8" s="31">
        <v>25550</v>
      </c>
      <c r="D8" s="31">
        <v>5417</v>
      </c>
      <c r="E8" s="31">
        <v>2052</v>
      </c>
      <c r="F8" s="31">
        <v>135542</v>
      </c>
      <c r="G8" s="32">
        <v>0.76481828510719896</v>
      </c>
      <c r="H8" s="45">
        <f t="shared" ref="H8:H31" si="0">SUM(B8:E8)</f>
        <v>103665</v>
      </c>
    </row>
    <row r="9" spans="1:8" x14ac:dyDescent="0.35">
      <c r="A9" s="30" t="s">
        <v>13</v>
      </c>
      <c r="B9" s="31">
        <v>13598</v>
      </c>
      <c r="C9" s="31">
        <v>3054</v>
      </c>
      <c r="D9" s="31">
        <v>1202</v>
      </c>
      <c r="E9" s="31">
        <v>885</v>
      </c>
      <c r="F9" s="31">
        <v>135542</v>
      </c>
      <c r="G9" s="32">
        <v>0.579490985558339</v>
      </c>
      <c r="H9" s="45">
        <f t="shared" si="0"/>
        <v>18739</v>
      </c>
    </row>
    <row r="10" spans="1:8" ht="14.5" customHeight="1" x14ac:dyDescent="0.35">
      <c r="A10" s="30" t="s">
        <v>14</v>
      </c>
      <c r="B10" s="31">
        <v>73988</v>
      </c>
      <c r="C10" s="31">
        <v>28522</v>
      </c>
      <c r="D10" s="31">
        <v>5575</v>
      </c>
      <c r="E10" s="31">
        <v>2156</v>
      </c>
      <c r="F10" s="31">
        <v>135542</v>
      </c>
      <c r="G10" s="32">
        <v>0.77089991119067403</v>
      </c>
      <c r="H10" s="45">
        <f t="shared" si="0"/>
        <v>110241</v>
      </c>
    </row>
    <row r="11" spans="1:8" x14ac:dyDescent="0.35">
      <c r="A11" s="30" t="s">
        <v>15</v>
      </c>
      <c r="B11" s="31">
        <v>14473</v>
      </c>
      <c r="C11" s="31">
        <v>5147</v>
      </c>
      <c r="D11" s="31">
        <v>1079</v>
      </c>
      <c r="E11" s="31">
        <v>384</v>
      </c>
      <c r="F11" s="31">
        <v>135542</v>
      </c>
      <c r="G11" s="32">
        <v>0.81663245148545505</v>
      </c>
      <c r="H11" s="45">
        <f t="shared" si="0"/>
        <v>21083</v>
      </c>
    </row>
    <row r="12" spans="1:8" x14ac:dyDescent="0.35">
      <c r="A12" s="30" t="s">
        <v>16</v>
      </c>
      <c r="B12" s="31">
        <v>4982</v>
      </c>
      <c r="C12" s="31">
        <v>1796</v>
      </c>
      <c r="D12" s="31">
        <v>224</v>
      </c>
      <c r="E12" s="31">
        <v>114</v>
      </c>
      <c r="F12" s="31">
        <v>135542</v>
      </c>
      <c r="G12" s="32">
        <v>0.80836078609564899</v>
      </c>
      <c r="H12" s="45">
        <f t="shared" si="0"/>
        <v>7116</v>
      </c>
    </row>
    <row r="13" spans="1:8" x14ac:dyDescent="0.35">
      <c r="A13" s="30" t="s">
        <v>17</v>
      </c>
      <c r="B13" s="31">
        <v>38651</v>
      </c>
      <c r="C13" s="31">
        <v>10313</v>
      </c>
      <c r="D13" s="31">
        <v>1961</v>
      </c>
      <c r="E13" s="31">
        <v>505</v>
      </c>
      <c r="F13" s="31">
        <v>135542</v>
      </c>
      <c r="G13" s="32">
        <v>0.82241944511073795</v>
      </c>
      <c r="H13" s="45">
        <f t="shared" si="0"/>
        <v>51430</v>
      </c>
    </row>
    <row r="14" spans="1:8" x14ac:dyDescent="0.35">
      <c r="A14" s="30" t="s">
        <v>18</v>
      </c>
      <c r="B14" s="31">
        <v>15432</v>
      </c>
      <c r="C14" s="31">
        <v>5062</v>
      </c>
      <c r="D14" s="31">
        <v>793</v>
      </c>
      <c r="E14" s="31">
        <v>336</v>
      </c>
      <c r="F14" s="31">
        <v>135542</v>
      </c>
      <c r="G14" s="32">
        <v>0.78403858007904603</v>
      </c>
      <c r="H14" s="45">
        <f t="shared" si="0"/>
        <v>21623</v>
      </c>
    </row>
    <row r="15" spans="1:8" x14ac:dyDescent="0.35">
      <c r="A15" s="30" t="s">
        <v>19</v>
      </c>
      <c r="B15" s="31">
        <v>13285</v>
      </c>
      <c r="C15" s="31">
        <v>5261</v>
      </c>
      <c r="D15" s="31">
        <v>920</v>
      </c>
      <c r="E15" s="31">
        <v>348</v>
      </c>
      <c r="F15" s="31">
        <v>135542</v>
      </c>
      <c r="G15" s="32">
        <v>0.75848868812923498</v>
      </c>
      <c r="H15" s="45">
        <f t="shared" si="0"/>
        <v>19814</v>
      </c>
    </row>
    <row r="16" spans="1:8" x14ac:dyDescent="0.35">
      <c r="A16" s="30" t="s">
        <v>20</v>
      </c>
      <c r="B16" s="31">
        <v>4671</v>
      </c>
      <c r="C16" s="31">
        <v>1424</v>
      </c>
      <c r="D16" s="31">
        <v>315</v>
      </c>
      <c r="E16" s="31">
        <v>69</v>
      </c>
      <c r="F16" s="31">
        <v>135542</v>
      </c>
      <c r="G16" s="32">
        <v>0.82430025445292598</v>
      </c>
      <c r="H16" s="45">
        <f t="shared" si="0"/>
        <v>6479</v>
      </c>
    </row>
    <row r="17" spans="1:8" x14ac:dyDescent="0.35">
      <c r="A17" s="30" t="s">
        <v>21</v>
      </c>
      <c r="B17" s="31">
        <v>39755</v>
      </c>
      <c r="C17" s="31">
        <v>10550</v>
      </c>
      <c r="D17" s="31">
        <v>2234</v>
      </c>
      <c r="E17" s="31">
        <v>793</v>
      </c>
      <c r="F17" s="31">
        <v>135542</v>
      </c>
      <c r="G17" s="32">
        <v>0.80922540019725397</v>
      </c>
      <c r="H17" s="45">
        <f t="shared" si="0"/>
        <v>53332</v>
      </c>
    </row>
    <row r="18" spans="1:8" x14ac:dyDescent="0.35">
      <c r="A18" s="30" t="s">
        <v>22</v>
      </c>
      <c r="B18" s="31">
        <v>6759</v>
      </c>
      <c r="C18" s="31">
        <v>2310</v>
      </c>
      <c r="D18" s="31">
        <v>480</v>
      </c>
      <c r="E18" s="31">
        <v>126</v>
      </c>
      <c r="F18" s="31">
        <v>135542</v>
      </c>
      <c r="G18" s="32">
        <v>0.77611102197978499</v>
      </c>
      <c r="H18" s="45">
        <f t="shared" si="0"/>
        <v>9675</v>
      </c>
    </row>
    <row r="19" spans="1:8" x14ac:dyDescent="0.35">
      <c r="A19" s="30" t="s">
        <v>23</v>
      </c>
      <c r="B19" s="31">
        <v>40054</v>
      </c>
      <c r="C19" s="31">
        <v>19496</v>
      </c>
      <c r="D19" s="31">
        <v>2352</v>
      </c>
      <c r="E19" s="31">
        <v>886</v>
      </c>
      <c r="F19" s="31">
        <v>135542</v>
      </c>
      <c r="G19" s="32">
        <v>0.83254438654414797</v>
      </c>
      <c r="H19" s="45">
        <f t="shared" si="0"/>
        <v>62788</v>
      </c>
    </row>
    <row r="20" spans="1:8" x14ac:dyDescent="0.35">
      <c r="A20" s="30" t="s">
        <v>24</v>
      </c>
      <c r="B20" s="31">
        <v>29939</v>
      </c>
      <c r="C20" s="31">
        <v>12996</v>
      </c>
      <c r="D20" s="31">
        <v>2345</v>
      </c>
      <c r="E20" s="31">
        <v>589</v>
      </c>
      <c r="F20" s="31">
        <v>135542</v>
      </c>
      <c r="G20" s="32">
        <v>0.80529854807844203</v>
      </c>
      <c r="H20" s="45">
        <f t="shared" si="0"/>
        <v>45869</v>
      </c>
    </row>
    <row r="21" spans="1:8" x14ac:dyDescent="0.35">
      <c r="A21" s="30" t="s">
        <v>25</v>
      </c>
      <c r="B21" s="31">
        <v>2535</v>
      </c>
      <c r="C21" s="31">
        <v>1101</v>
      </c>
      <c r="D21" s="31">
        <v>209</v>
      </c>
      <c r="E21" s="31">
        <v>75</v>
      </c>
      <c r="F21" s="31">
        <v>135542</v>
      </c>
      <c r="G21" s="32">
        <v>0.83404255319148901</v>
      </c>
      <c r="H21" s="45">
        <f t="shared" si="0"/>
        <v>3920</v>
      </c>
    </row>
    <row r="22" spans="1:8" x14ac:dyDescent="0.35">
      <c r="A22" s="30" t="s">
        <v>26</v>
      </c>
      <c r="B22" s="31">
        <v>56396</v>
      </c>
      <c r="C22" s="31">
        <v>21972</v>
      </c>
      <c r="D22" s="31">
        <v>8606</v>
      </c>
      <c r="E22" s="31">
        <v>1804</v>
      </c>
      <c r="F22" s="31">
        <v>135542</v>
      </c>
      <c r="G22" s="32">
        <v>0.72981815790339</v>
      </c>
      <c r="H22" s="45">
        <f t="shared" si="0"/>
        <v>88778</v>
      </c>
    </row>
    <row r="23" spans="1:8" ht="14.5" customHeight="1" x14ac:dyDescent="0.35">
      <c r="A23" s="30" t="s">
        <v>27</v>
      </c>
      <c r="B23" s="31">
        <v>16092</v>
      </c>
      <c r="C23" s="31">
        <v>7974</v>
      </c>
      <c r="D23" s="31">
        <v>2280</v>
      </c>
      <c r="E23" s="31">
        <v>888</v>
      </c>
      <c r="F23" s="31">
        <v>135542</v>
      </c>
      <c r="G23" s="32">
        <v>0.631366639619798</v>
      </c>
      <c r="H23" s="45">
        <f t="shared" si="0"/>
        <v>27234</v>
      </c>
    </row>
    <row r="24" spans="1:8" x14ac:dyDescent="0.35">
      <c r="A24" s="30" t="s">
        <v>28</v>
      </c>
      <c r="B24" s="31">
        <v>7840</v>
      </c>
      <c r="C24" s="31">
        <v>5546</v>
      </c>
      <c r="D24" s="31">
        <v>558</v>
      </c>
      <c r="E24" s="31">
        <v>196</v>
      </c>
      <c r="F24" s="31">
        <v>135542</v>
      </c>
      <c r="G24" s="32">
        <v>0.81786106773092704</v>
      </c>
      <c r="H24" s="45">
        <f t="shared" si="0"/>
        <v>14140</v>
      </c>
    </row>
    <row r="25" spans="1:8" x14ac:dyDescent="0.35">
      <c r="A25" s="30" t="s">
        <v>29</v>
      </c>
      <c r="B25" s="31">
        <v>15241</v>
      </c>
      <c r="C25" s="31">
        <v>5829</v>
      </c>
      <c r="D25" s="31">
        <v>1200</v>
      </c>
      <c r="E25" s="31">
        <v>416</v>
      </c>
      <c r="F25" s="31">
        <v>135542</v>
      </c>
      <c r="G25" s="32">
        <v>0.78082191780821897</v>
      </c>
      <c r="H25" s="45">
        <f t="shared" si="0"/>
        <v>22686</v>
      </c>
    </row>
    <row r="26" spans="1:8" x14ac:dyDescent="0.35">
      <c r="A26" s="30" t="s">
        <v>30</v>
      </c>
      <c r="B26" s="31">
        <v>2892</v>
      </c>
      <c r="C26" s="31">
        <v>1006</v>
      </c>
      <c r="D26" s="31">
        <v>188</v>
      </c>
      <c r="E26" s="31">
        <v>61</v>
      </c>
      <c r="F26" s="31">
        <v>135542</v>
      </c>
      <c r="G26" s="32">
        <v>0.81778741865509796</v>
      </c>
      <c r="H26" s="45">
        <f t="shared" si="0"/>
        <v>4147</v>
      </c>
    </row>
    <row r="27" spans="1:8" x14ac:dyDescent="0.35">
      <c r="A27" s="30" t="s">
        <v>31</v>
      </c>
      <c r="B27" s="31">
        <v>4946</v>
      </c>
      <c r="C27" s="31">
        <v>4096</v>
      </c>
      <c r="D27" s="31">
        <v>544</v>
      </c>
      <c r="E27" s="31">
        <v>80</v>
      </c>
      <c r="F27" s="31">
        <v>135542</v>
      </c>
      <c r="G27" s="32">
        <v>0.83148387096774201</v>
      </c>
      <c r="H27" s="45">
        <f t="shared" si="0"/>
        <v>9666</v>
      </c>
    </row>
    <row r="28" spans="1:8" x14ac:dyDescent="0.35">
      <c r="A28" s="30" t="s">
        <v>32</v>
      </c>
      <c r="B28" s="31">
        <v>25562</v>
      </c>
      <c r="C28" s="31">
        <v>5366</v>
      </c>
      <c r="D28" s="31">
        <v>1394</v>
      </c>
      <c r="E28" s="31">
        <v>485</v>
      </c>
      <c r="F28" s="31">
        <v>135542</v>
      </c>
      <c r="G28" s="32">
        <v>0.78275911433479695</v>
      </c>
      <c r="H28" s="45">
        <f t="shared" si="0"/>
        <v>32807</v>
      </c>
    </row>
    <row r="29" spans="1:8" x14ac:dyDescent="0.35">
      <c r="A29" s="30" t="s">
        <v>33</v>
      </c>
      <c r="B29" s="31">
        <v>12518</v>
      </c>
      <c r="C29" s="31">
        <v>4264</v>
      </c>
      <c r="D29" s="31">
        <v>878</v>
      </c>
      <c r="E29" s="31">
        <v>297</v>
      </c>
      <c r="F29" s="31">
        <v>135542</v>
      </c>
      <c r="G29" s="32">
        <v>0.80687485958211602</v>
      </c>
      <c r="H29" s="45">
        <f t="shared" si="0"/>
        <v>17957</v>
      </c>
    </row>
    <row r="30" spans="1:8" x14ac:dyDescent="0.35">
      <c r="A30" s="30" t="s">
        <v>34</v>
      </c>
      <c r="B30" s="31">
        <v>8772</v>
      </c>
      <c r="C30" s="31">
        <v>3376</v>
      </c>
      <c r="D30" s="31">
        <v>864</v>
      </c>
      <c r="E30" s="31">
        <v>212</v>
      </c>
      <c r="F30" s="31">
        <v>135542</v>
      </c>
      <c r="G30" s="32">
        <v>0.81549087321164304</v>
      </c>
      <c r="H30" s="45">
        <f t="shared" si="0"/>
        <v>13224</v>
      </c>
    </row>
    <row r="31" spans="1:8" x14ac:dyDescent="0.35">
      <c r="A31" s="33" t="s">
        <v>35</v>
      </c>
      <c r="B31" s="34">
        <v>532544</v>
      </c>
      <c r="C31" s="34">
        <v>193826</v>
      </c>
      <c r="D31" s="34">
        <v>42351</v>
      </c>
      <c r="E31" s="34">
        <v>14087</v>
      </c>
      <c r="F31" s="31">
        <v>135542</v>
      </c>
      <c r="G31" s="35">
        <v>0.77176633898809699</v>
      </c>
      <c r="H31" s="45">
        <f t="shared" si="0"/>
        <v>782808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6034-6F02-4236-829B-80C50C546948}">
  <dimension ref="A1:Y35"/>
  <sheetViews>
    <sheetView topLeftCell="E1" workbookViewId="0">
      <selection activeCell="M4" sqref="M4"/>
    </sheetView>
  </sheetViews>
  <sheetFormatPr defaultRowHeight="14.5" x14ac:dyDescent="0.35"/>
  <cols>
    <col min="1" max="1" width="14.7265625" style="53" customWidth="1"/>
    <col min="2" max="2" width="17.81640625" style="53" customWidth="1"/>
    <col min="3" max="3" width="19.08984375" style="52" customWidth="1"/>
    <col min="4" max="4" width="17.26953125" style="53" customWidth="1"/>
    <col min="5" max="5" width="16.08984375" style="53" customWidth="1"/>
    <col min="6" max="6" width="16.7265625" style="53" customWidth="1"/>
    <col min="7" max="7" width="14" style="73" bestFit="1" customWidth="1"/>
    <col min="8" max="8" width="13.7265625" style="53" customWidth="1"/>
    <col min="9" max="9" width="13.08984375" style="53" bestFit="1" customWidth="1"/>
    <col min="10" max="10" width="14" style="74" bestFit="1" customWidth="1"/>
    <col min="11" max="11" width="12.6328125" style="53" bestFit="1" customWidth="1"/>
    <col min="12" max="12" width="13.08984375" style="53" bestFit="1" customWidth="1"/>
    <col min="13" max="13" width="11.7265625" style="53" bestFit="1" customWidth="1"/>
    <col min="14" max="14" width="14.08984375" style="53" customWidth="1"/>
    <col min="15" max="15" width="14.36328125" style="53" customWidth="1"/>
    <col min="16" max="16384" width="8.7265625" style="53"/>
  </cols>
  <sheetData>
    <row r="1" spans="1:15" ht="15.5" x14ac:dyDescent="0.35">
      <c r="A1" s="78" t="s">
        <v>55</v>
      </c>
      <c r="B1" s="79"/>
      <c r="C1" s="78"/>
      <c r="D1" s="80"/>
      <c r="E1" s="80"/>
      <c r="G1" s="53"/>
      <c r="J1" s="53">
        <v>7</v>
      </c>
      <c r="K1" s="53">
        <v>8</v>
      </c>
      <c r="L1" s="53">
        <v>9</v>
      </c>
      <c r="M1" s="53">
        <v>10</v>
      </c>
    </row>
    <row r="2" spans="1:15" x14ac:dyDescent="0.35">
      <c r="A2" s="83" t="s">
        <v>71</v>
      </c>
      <c r="B2" s="83"/>
      <c r="C2" s="84"/>
      <c r="D2" s="83"/>
      <c r="E2" s="83"/>
      <c r="G2" s="75" t="s">
        <v>67</v>
      </c>
      <c r="H2" s="75" t="s">
        <v>69</v>
      </c>
      <c r="I2" s="75" t="s">
        <v>68</v>
      </c>
      <c r="J2" s="76" t="s">
        <v>62</v>
      </c>
      <c r="K2" s="76" t="s">
        <v>63</v>
      </c>
      <c r="L2" s="76" t="s">
        <v>64</v>
      </c>
      <c r="M2" s="76" t="s">
        <v>65</v>
      </c>
      <c r="N2" s="44"/>
    </row>
    <row r="3" spans="1:15" x14ac:dyDescent="0.35">
      <c r="A3" s="83" t="s">
        <v>72</v>
      </c>
      <c r="B3" s="81"/>
      <c r="C3" s="82"/>
      <c r="D3" s="81"/>
      <c r="E3" s="83"/>
      <c r="G3" s="58">
        <v>1</v>
      </c>
      <c r="H3" s="58">
        <v>1</v>
      </c>
      <c r="I3" s="58" t="str">
        <f>VLOOKUP(H3,cluster,2,0)</f>
        <v>Allegany</v>
      </c>
      <c r="J3" s="58">
        <f>VLOOKUP($H$3,cluster,J$1,0)</f>
        <v>-0.55178380593440013</v>
      </c>
      <c r="K3" s="58">
        <f>VLOOKUP($H$3,cluster,K$1,0)</f>
        <v>-0.36567959884452533</v>
      </c>
      <c r="L3" s="58">
        <f>VLOOKUP($H$3,cluster,L$1,0)</f>
        <v>-5.9372096617654357E-2</v>
      </c>
      <c r="M3" s="58">
        <f>VLOOKUP($H$3,cluster,M$1,0)</f>
        <v>-0.30201755861785201</v>
      </c>
    </row>
    <row r="4" spans="1:15" x14ac:dyDescent="0.35">
      <c r="B4" s="63"/>
      <c r="C4" s="64"/>
      <c r="D4" s="63"/>
      <c r="G4" s="58">
        <v>2</v>
      </c>
      <c r="H4" s="58">
        <v>12</v>
      </c>
      <c r="I4" s="58" t="str">
        <f>VLOOKUP(H4,cluster,2,0)</f>
        <v>Garrett</v>
      </c>
      <c r="J4" s="58">
        <f>VLOOKUP($H$4,cluster,J$1,0)</f>
        <v>-1.123316076567592</v>
      </c>
      <c r="K4" s="58">
        <f>VLOOKUP($H$4,cluster,K$1,0)</f>
        <v>-0.3887176701406958</v>
      </c>
      <c r="L4" s="58">
        <f>VLOOKUP($H$4,cluster,L$1,0)</f>
        <v>-9.9074485637574247E-2</v>
      </c>
      <c r="M4" s="58">
        <f>VLOOKUP($H$4,cluster,M$1,0)</f>
        <v>-0.34591921984454477</v>
      </c>
    </row>
    <row r="5" spans="1:15" x14ac:dyDescent="0.35">
      <c r="B5" s="63"/>
      <c r="C5" s="64"/>
      <c r="D5" s="63"/>
      <c r="G5" s="58">
        <v>3</v>
      </c>
      <c r="H5" s="58">
        <v>22</v>
      </c>
      <c r="I5" s="58" t="str">
        <f>VLOOKUP(H5,cluster,2,0)</f>
        <v>Washington</v>
      </c>
      <c r="J5" s="58">
        <f>VLOOKUP($H$5,cluster,J$1,0)</f>
        <v>-0.97254460750950911</v>
      </c>
      <c r="K5" s="58">
        <f>VLOOKUP($H$5,cluster,K$1,0)</f>
        <v>-0.32746625763086101</v>
      </c>
      <c r="L5" s="58">
        <f>VLOOKUP($H$5,cluster,L$1,0)</f>
        <v>1.1873150605790399E-2</v>
      </c>
      <c r="M5" s="58">
        <f>VLOOKUP($H$5,cluster,M$1,0)</f>
        <v>-0.19479820384813745</v>
      </c>
    </row>
    <row r="6" spans="1:15" x14ac:dyDescent="0.35">
      <c r="B6" s="63"/>
      <c r="C6" s="64"/>
      <c r="D6" s="63"/>
      <c r="G6" s="53"/>
      <c r="J6" s="53"/>
    </row>
    <row r="7" spans="1:15" x14ac:dyDescent="0.35">
      <c r="B7" s="63" t="s">
        <v>56</v>
      </c>
      <c r="C7" s="66">
        <f>AVERAGE(C11:C35)</f>
        <v>0.73687046907005582</v>
      </c>
      <c r="D7" s="67">
        <f>AVERAGE(D11:D35)</f>
        <v>125959.76</v>
      </c>
      <c r="E7" s="65">
        <f>AVERAGE(E11:E35)</f>
        <v>0.78204766337968945</v>
      </c>
      <c r="F7" s="53">
        <f>AVERAGE(F11:F35)</f>
        <v>62624.639999999999</v>
      </c>
      <c r="G7" s="53"/>
      <c r="J7" s="53"/>
      <c r="N7" s="75" t="s">
        <v>70</v>
      </c>
    </row>
    <row r="8" spans="1:15" x14ac:dyDescent="0.35">
      <c r="B8" s="62" t="s">
        <v>57</v>
      </c>
      <c r="C8" s="68">
        <f>STDEV(C11:C35)</f>
        <v>4.076948928062115E-2</v>
      </c>
      <c r="D8" s="53">
        <f>STDEV(D11:D35)</f>
        <v>316172.30046556896</v>
      </c>
      <c r="E8" s="53">
        <f>STDEV(E11:E35)</f>
        <v>5.9920991380377923E-2</v>
      </c>
      <c r="F8" s="53">
        <f>STDEV(F11:F35)</f>
        <v>153069.37852078711</v>
      </c>
      <c r="G8" s="53"/>
      <c r="J8" s="53"/>
      <c r="N8" s="58">
        <f>SUM(N11:N35)</f>
        <v>104.91499635814245</v>
      </c>
    </row>
    <row r="9" spans="1:15" x14ac:dyDescent="0.35">
      <c r="G9" s="53"/>
      <c r="J9" s="53"/>
    </row>
    <row r="10" spans="1:15" ht="14.5" customHeight="1" x14ac:dyDescent="0.35">
      <c r="A10" s="44" t="s">
        <v>66</v>
      </c>
      <c r="B10" s="54" t="s">
        <v>52</v>
      </c>
      <c r="C10" s="55" t="s">
        <v>53</v>
      </c>
      <c r="D10" s="56" t="s">
        <v>45</v>
      </c>
      <c r="E10" s="57" t="s">
        <v>54</v>
      </c>
      <c r="F10" s="70" t="s">
        <v>50</v>
      </c>
      <c r="G10" s="72" t="s">
        <v>62</v>
      </c>
      <c r="H10" s="39" t="s">
        <v>63</v>
      </c>
      <c r="I10" s="39" t="s">
        <v>64</v>
      </c>
      <c r="J10" s="69" t="s">
        <v>65</v>
      </c>
      <c r="K10" s="39" t="s">
        <v>58</v>
      </c>
      <c r="L10" s="39" t="s">
        <v>59</v>
      </c>
      <c r="M10" s="39" t="s">
        <v>60</v>
      </c>
      <c r="N10" s="39" t="s">
        <v>61</v>
      </c>
      <c r="O10" s="77" t="s">
        <v>67</v>
      </c>
    </row>
    <row r="11" spans="1:15" x14ac:dyDescent="0.35">
      <c r="A11" s="53">
        <v>1</v>
      </c>
      <c r="B11" s="60" t="s">
        <v>11</v>
      </c>
      <c r="C11" s="59">
        <f>VLOOKUP(B11,'Cleaned Up Democrat Data'!A6:H31,7,0)</f>
        <v>0.71437452510879296</v>
      </c>
      <c r="D11" s="58">
        <f>VLOOKUP(B11,'Cleaned Up Democrat Data'!A6:H31,8,0)</f>
        <v>10342</v>
      </c>
      <c r="E11" s="59">
        <f>VLOOKUP(B11,'Cleaned Up Republican Data'!A6:H31,7,0)</f>
        <v>0.77849002849002802</v>
      </c>
      <c r="F11" s="71">
        <f>VLOOKUP(B11,'Cleaned Up Republican Data'!A6:H31,8,0)</f>
        <v>16395</v>
      </c>
      <c r="G11" s="73">
        <f>STANDARDIZE(C11,$C$7,$C$8)</f>
        <v>-0.55178380593440013</v>
      </c>
      <c r="H11" s="53">
        <f>STANDARDIZE(D11,$D$7,$D$8)</f>
        <v>-0.36567959884452533</v>
      </c>
      <c r="I11" s="53">
        <f>STANDARDIZE(E11,$E$7,$E$8)</f>
        <v>-5.9372096617654357E-2</v>
      </c>
      <c r="J11" s="74">
        <f>STANDARDIZE(F11,$F$7,$F$8)</f>
        <v>-0.30201755861785201</v>
      </c>
      <c r="K11" s="53">
        <f>SUMXMY2($J$3:$M$3,G11:J11)</f>
        <v>0</v>
      </c>
      <c r="L11" s="53">
        <f>SUMXMY2($J$4:$M$4,G11:J11)</f>
        <v>0.33068352465653195</v>
      </c>
      <c r="M11" s="53">
        <f>SUMXMY2($J$5:$M$5,G11:J11)</f>
        <v>0.19507178687800383</v>
      </c>
      <c r="N11" s="53">
        <f>MIN(K11:M11)</f>
        <v>0</v>
      </c>
      <c r="O11" s="53">
        <f>MATCH(N11,K11:M11)</f>
        <v>1</v>
      </c>
    </row>
    <row r="12" spans="1:15" x14ac:dyDescent="0.35">
      <c r="A12" s="53">
        <v>2</v>
      </c>
      <c r="B12" s="60" t="s">
        <v>12</v>
      </c>
      <c r="C12" s="59">
        <f>VLOOKUP(B12,'Cleaned Up Democrat Data'!A7:H32,7,0)</f>
        <v>0.73882914721649995</v>
      </c>
      <c r="D12" s="58">
        <f>VLOOKUP(B12,'Cleaned Up Democrat Data'!A7:H32,8,0)</f>
        <v>117281</v>
      </c>
      <c r="E12" s="59">
        <f>VLOOKUP(B12,'Cleaned Up Republican Data'!A7:H32,7,0)</f>
        <v>0.76481828510719896</v>
      </c>
      <c r="F12" s="71">
        <f>VLOOKUP(B12,'Cleaned Up Republican Data'!A7:H32,8,0)</f>
        <v>103665</v>
      </c>
      <c r="G12" s="73">
        <f t="shared" ref="G12:G35" si="0">STANDARDIZE(C12,$C$7,$C$8)</f>
        <v>4.8042744243429587E-2</v>
      </c>
      <c r="H12" s="53">
        <f t="shared" ref="H12:H35" si="1">STANDARDIZE(D12,$D$7,$D$8)</f>
        <v>-2.7449463432503027E-2</v>
      </c>
      <c r="I12" s="53">
        <f t="shared" ref="I12:I35" si="2">STANDARDIZE(E12,$E$7,$E$8)</f>
        <v>-0.28753493351133913</v>
      </c>
      <c r="J12" s="74">
        <f t="shared" ref="J12:J35" si="3">STANDARDIZE(F12,$F$7,$F$8)</f>
        <v>0.26811606865201093</v>
      </c>
      <c r="K12" s="53">
        <f t="shared" ref="K12:K35" si="4">SUMXMY2($J$3:$M$3,G12:J12)</f>
        <v>0.8513021478823366</v>
      </c>
      <c r="L12" s="53">
        <f t="shared" ref="L12:L35" si="5">SUMXMY2($J$4:$M$4,G12:J12)</f>
        <v>1.9151528802017692</v>
      </c>
      <c r="M12" s="53">
        <f t="shared" ref="M12:M35" si="6">SUMXMY2($J$5:$M$5,G12:J12)</f>
        <v>1.4355434438781685</v>
      </c>
      <c r="N12" s="53">
        <f t="shared" ref="N12:N35" si="7">MIN(K12:M12)</f>
        <v>0.8513021478823366</v>
      </c>
      <c r="O12" s="53">
        <f t="shared" ref="O12:O35" si="8">MATCH(N12,K12:M12)</f>
        <v>1</v>
      </c>
    </row>
    <row r="13" spans="1:15" x14ac:dyDescent="0.35">
      <c r="A13" s="53">
        <v>3</v>
      </c>
      <c r="B13" s="60" t="s">
        <v>13</v>
      </c>
      <c r="C13" s="59">
        <f>VLOOKUP(B13,'Cleaned Up Democrat Data'!A8:H33,7,0)</f>
        <v>0.64459906622546603</v>
      </c>
      <c r="D13" s="58">
        <f>VLOOKUP(B13,'Cleaned Up Democrat Data'!A8:H33,8,0)</f>
        <v>199087</v>
      </c>
      <c r="E13" s="59">
        <f>VLOOKUP(B13,'Cleaned Up Republican Data'!A8:H33,7,0)</f>
        <v>0.579490985558339</v>
      </c>
      <c r="F13" s="71">
        <f>VLOOKUP(B13,'Cleaned Up Republican Data'!A8:H33,8,0)</f>
        <v>18739</v>
      </c>
      <c r="G13" s="73">
        <f t="shared" si="0"/>
        <v>-2.2632464735938917</v>
      </c>
      <c r="H13" s="53">
        <f t="shared" si="1"/>
        <v>0.23128920494400973</v>
      </c>
      <c r="I13" s="53">
        <f t="shared" si="2"/>
        <v>-3.3803959706794977</v>
      </c>
      <c r="J13" s="74">
        <f t="shared" si="3"/>
        <v>-0.28670424107092229</v>
      </c>
      <c r="K13" s="53">
        <f t="shared" si="4"/>
        <v>14.314910285271885</v>
      </c>
      <c r="L13" s="53">
        <f t="shared" si="5"/>
        <v>12.454426937125735</v>
      </c>
      <c r="M13" s="53">
        <f t="shared" si="6"/>
        <v>13.494055484974625</v>
      </c>
      <c r="N13" s="53">
        <f t="shared" si="7"/>
        <v>12.454426937125735</v>
      </c>
      <c r="O13" s="53">
        <f t="shared" si="8"/>
        <v>2</v>
      </c>
    </row>
    <row r="14" spans="1:15" x14ac:dyDescent="0.35">
      <c r="A14" s="53">
        <v>4</v>
      </c>
      <c r="B14" s="60" t="s">
        <v>14</v>
      </c>
      <c r="C14" s="59">
        <f>VLOOKUP(B14,'Cleaned Up Democrat Data'!A9:H34,7,0)</f>
        <v>0.73755985842182004</v>
      </c>
      <c r="D14" s="58">
        <f>VLOOKUP(B14,'Cleaned Up Democrat Data'!A9:H34,8,0)</f>
        <v>226720</v>
      </c>
      <c r="E14" s="59">
        <f>VLOOKUP(B14,'Cleaned Up Republican Data'!A9:H34,7,0)</f>
        <v>0.77089991119067403</v>
      </c>
      <c r="F14" s="71">
        <f>VLOOKUP(B14,'Cleaned Up Republican Data'!A9:H34,8,0)</f>
        <v>110241</v>
      </c>
      <c r="G14" s="73">
        <f t="shared" si="0"/>
        <v>1.6909442917449034E-2</v>
      </c>
      <c r="H14" s="53">
        <f t="shared" si="1"/>
        <v>0.3186877530119776</v>
      </c>
      <c r="I14" s="53">
        <f t="shared" si="2"/>
        <v>-0.18604085032988846</v>
      </c>
      <c r="J14" s="74">
        <f t="shared" si="3"/>
        <v>0.31107697999527456</v>
      </c>
      <c r="K14" s="53">
        <f t="shared" si="4"/>
        <v>1.1837005700210068</v>
      </c>
      <c r="L14" s="53">
        <f t="shared" si="5"/>
        <v>2.2397438231825051</v>
      </c>
      <c r="M14" s="53">
        <f t="shared" si="6"/>
        <v>1.6916139767711127</v>
      </c>
      <c r="N14" s="53">
        <f t="shared" si="7"/>
        <v>1.1837005700210068</v>
      </c>
      <c r="O14" s="53">
        <f t="shared" si="8"/>
        <v>1</v>
      </c>
    </row>
    <row r="15" spans="1:15" x14ac:dyDescent="0.35">
      <c r="A15" s="53">
        <v>5</v>
      </c>
      <c r="B15" s="60" t="s">
        <v>15</v>
      </c>
      <c r="C15" s="59">
        <f>VLOOKUP(B15,'Cleaned Up Democrat Data'!A10:H35,7,0)</f>
        <v>0.764082258270533</v>
      </c>
      <c r="D15" s="58">
        <f>VLOOKUP(B15,'Cleaned Up Democrat Data'!A10:H35,8,0)</f>
        <v>17946</v>
      </c>
      <c r="E15" s="59">
        <f>VLOOKUP(B15,'Cleaned Up Republican Data'!A10:H35,7,0)</f>
        <v>0.81663245148545505</v>
      </c>
      <c r="F15" s="71">
        <f>VLOOKUP(B15,'Cleaned Up Republican Data'!A10:H35,8,0)</f>
        <v>21083</v>
      </c>
      <c r="G15" s="73">
        <f t="shared" si="0"/>
        <v>0.66745474816167694</v>
      </c>
      <c r="H15" s="53">
        <f t="shared" si="1"/>
        <v>-0.34162942117620027</v>
      </c>
      <c r="I15" s="53">
        <f t="shared" si="2"/>
        <v>0.57717316267719387</v>
      </c>
      <c r="J15" s="74">
        <f t="shared" si="3"/>
        <v>-0.27139092352399252</v>
      </c>
      <c r="K15" s="53">
        <f t="shared" si="4"/>
        <v>1.8932489207480885</v>
      </c>
      <c r="L15" s="53">
        <f t="shared" si="5"/>
        <v>3.6719427986957873</v>
      </c>
      <c r="M15" s="53">
        <f t="shared" si="6"/>
        <v>3.0152290301587903</v>
      </c>
      <c r="N15" s="53">
        <f t="shared" si="7"/>
        <v>1.8932489207480885</v>
      </c>
      <c r="O15" s="53">
        <f>MATCH(N15,K15:M15)</f>
        <v>1</v>
      </c>
    </row>
    <row r="16" spans="1:15" x14ac:dyDescent="0.35">
      <c r="A16" s="53">
        <v>6</v>
      </c>
      <c r="B16" s="60" t="s">
        <v>16</v>
      </c>
      <c r="C16" s="59">
        <f>VLOOKUP(B16,'Cleaned Up Democrat Data'!A11:H36,7,0)</f>
        <v>0.70952659263588502</v>
      </c>
      <c r="D16" s="58">
        <f>VLOOKUP(B16,'Cleaned Up Democrat Data'!A11:H36,8,0)</f>
        <v>4856</v>
      </c>
      <c r="E16" s="59">
        <f>VLOOKUP(B16,'Cleaned Up Republican Data'!A11:H36,7,0)</f>
        <v>0.80836078609564899</v>
      </c>
      <c r="F16" s="71">
        <f>VLOOKUP(B16,'Cleaned Up Republican Data'!A11:H36,8,0)</f>
        <v>7116</v>
      </c>
      <c r="G16" s="73">
        <f t="shared" si="0"/>
        <v>-0.67069460316168561</v>
      </c>
      <c r="H16" s="53">
        <f t="shared" si="1"/>
        <v>-0.3830308974621518</v>
      </c>
      <c r="I16" s="53">
        <f t="shared" si="2"/>
        <v>0.43913029657543656</v>
      </c>
      <c r="J16" s="74">
        <f t="shared" si="3"/>
        <v>-0.36263712923131664</v>
      </c>
      <c r="K16" s="53">
        <f t="shared" si="4"/>
        <v>0.26662021362154653</v>
      </c>
      <c r="L16" s="53">
        <f t="shared" si="5"/>
        <v>0.49484241366284976</v>
      </c>
      <c r="M16" s="53">
        <f t="shared" si="6"/>
        <v>0.30491942798027005</v>
      </c>
      <c r="N16" s="53">
        <f t="shared" si="7"/>
        <v>0.26662021362154653</v>
      </c>
      <c r="O16" s="53">
        <f t="shared" si="8"/>
        <v>1</v>
      </c>
    </row>
    <row r="17" spans="1:25" x14ac:dyDescent="0.35">
      <c r="A17" s="53">
        <v>7</v>
      </c>
      <c r="B17" s="60" t="s">
        <v>17</v>
      </c>
      <c r="C17" s="59">
        <f>VLOOKUP(B17,'Cleaned Up Democrat Data'!A12:H37,7,0)</f>
        <v>0.77234437906472597</v>
      </c>
      <c r="D17" s="58">
        <f>VLOOKUP(B17,'Cleaned Up Democrat Data'!A12:H37,8,0)</f>
        <v>24939</v>
      </c>
      <c r="E17" s="59">
        <f>VLOOKUP(B17,'Cleaned Up Republican Data'!A12:H37,7,0)</f>
        <v>0.82241944511073795</v>
      </c>
      <c r="F17" s="71">
        <f>VLOOKUP(B17,'Cleaned Up Republican Data'!A12:H37,8,0)</f>
        <v>51430</v>
      </c>
      <c r="G17" s="73">
        <f t="shared" si="0"/>
        <v>0.87010925622587743</v>
      </c>
      <c r="H17" s="53">
        <f t="shared" si="1"/>
        <v>-0.31951173411220796</v>
      </c>
      <c r="I17" s="53">
        <f t="shared" si="2"/>
        <v>0.67375023011166124</v>
      </c>
      <c r="J17" s="74">
        <f t="shared" si="3"/>
        <v>-7.3134418576604771E-2</v>
      </c>
      <c r="K17" s="53">
        <f t="shared" si="4"/>
        <v>2.6137671896976191</v>
      </c>
      <c r="L17" s="53">
        <f t="shared" si="5"/>
        <v>4.6502036080800098</v>
      </c>
      <c r="M17" s="53">
        <f t="shared" si="6"/>
        <v>3.848319881005176</v>
      </c>
      <c r="N17" s="53">
        <f t="shared" si="7"/>
        <v>2.6137671896976191</v>
      </c>
      <c r="O17" s="53">
        <f t="shared" si="8"/>
        <v>1</v>
      </c>
    </row>
    <row r="18" spans="1:25" x14ac:dyDescent="0.35">
      <c r="A18" s="53">
        <v>8</v>
      </c>
      <c r="B18" s="60" t="s">
        <v>18</v>
      </c>
      <c r="C18" s="59">
        <f>VLOOKUP(B18,'Cleaned Up Democrat Data'!A13:H38,7,0)</f>
        <v>0.68050364833600296</v>
      </c>
      <c r="D18" s="58">
        <f>VLOOKUP(B18,'Cleaned Up Democrat Data'!A13:H38,8,0)</f>
        <v>15295</v>
      </c>
      <c r="E18" s="59">
        <f>VLOOKUP(B18,'Cleaned Up Republican Data'!A13:H38,7,0)</f>
        <v>0.78403858007904603</v>
      </c>
      <c r="F18" s="71">
        <f>VLOOKUP(B18,'Cleaned Up Republican Data'!A13:H38,8,0)</f>
        <v>21623</v>
      </c>
      <c r="G18" s="73">
        <f t="shared" si="0"/>
        <v>-1.3825736286778934</v>
      </c>
      <c r="H18" s="53">
        <f t="shared" si="1"/>
        <v>-0.35001408990301902</v>
      </c>
      <c r="I18" s="53">
        <f t="shared" si="2"/>
        <v>3.3225696930116864E-2</v>
      </c>
      <c r="J18" s="74">
        <f t="shared" si="3"/>
        <v>-0.26786311146113329</v>
      </c>
      <c r="K18" s="53">
        <f t="shared" si="4"/>
        <v>0.7001980153750581</v>
      </c>
      <c r="L18" s="53">
        <f t="shared" si="5"/>
        <v>9.2308539812847173E-2</v>
      </c>
      <c r="M18" s="53">
        <f t="shared" si="6"/>
        <v>0.17442661489950476</v>
      </c>
      <c r="N18" s="53">
        <f t="shared" si="7"/>
        <v>9.2308539812847173E-2</v>
      </c>
      <c r="O18" s="53">
        <f t="shared" si="8"/>
        <v>2</v>
      </c>
    </row>
    <row r="19" spans="1:25" x14ac:dyDescent="0.35">
      <c r="A19" s="53">
        <v>9</v>
      </c>
      <c r="B19" s="60" t="s">
        <v>19</v>
      </c>
      <c r="C19" s="59">
        <f>VLOOKUP(B19,'Cleaned Up Democrat Data'!A14:H39,7,0)</f>
        <v>0.75209074455470304</v>
      </c>
      <c r="D19" s="58">
        <f>VLOOKUP(B19,'Cleaned Up Democrat Data'!A14:H39,8,0)</f>
        <v>48203</v>
      </c>
      <c r="E19" s="59">
        <f>VLOOKUP(B19,'Cleaned Up Republican Data'!A14:H39,7,0)</f>
        <v>0.75848868812923498</v>
      </c>
      <c r="F19" s="71">
        <f>VLOOKUP(B19,'Cleaned Up Republican Data'!A14:H39,8,0)</f>
        <v>19814</v>
      </c>
      <c r="G19" s="73">
        <f t="shared" si="0"/>
        <v>0.37332514469053768</v>
      </c>
      <c r="H19" s="53">
        <f t="shared" si="1"/>
        <v>-0.24593160085656421</v>
      </c>
      <c r="I19" s="53">
        <f t="shared" si="2"/>
        <v>-0.39316731428728047</v>
      </c>
      <c r="J19" s="74">
        <f t="shared" si="3"/>
        <v>-0.27968128187171176</v>
      </c>
      <c r="K19" s="53">
        <f t="shared" si="4"/>
        <v>0.98208431014649167</v>
      </c>
      <c r="L19" s="53">
        <f t="shared" si="5"/>
        <v>2.3512008630407171</v>
      </c>
      <c r="M19" s="53">
        <f t="shared" si="6"/>
        <v>1.9892762052778685</v>
      </c>
      <c r="N19" s="53">
        <f t="shared" si="7"/>
        <v>0.98208431014649167</v>
      </c>
      <c r="O19" s="53">
        <f t="shared" si="8"/>
        <v>1</v>
      </c>
      <c r="P19" s="85" t="s">
        <v>73</v>
      </c>
      <c r="Q19" s="85"/>
      <c r="R19" s="85"/>
      <c r="S19" s="85"/>
      <c r="T19" s="85"/>
      <c r="U19" s="85"/>
      <c r="V19" s="85"/>
      <c r="W19" s="85"/>
      <c r="X19" s="85"/>
      <c r="Y19" s="85"/>
    </row>
    <row r="20" spans="1:25" x14ac:dyDescent="0.35">
      <c r="A20" s="53">
        <v>10</v>
      </c>
      <c r="B20" s="60" t="s">
        <v>20</v>
      </c>
      <c r="C20" s="59">
        <f>VLOOKUP(B20,'Cleaned Up Democrat Data'!A15:H40,7,0)</f>
        <v>0.68916015625000004</v>
      </c>
      <c r="D20" s="58">
        <f>VLOOKUP(B20,'Cleaned Up Democrat Data'!A15:H40,8,0)</f>
        <v>7057</v>
      </c>
      <c r="E20" s="59">
        <f>VLOOKUP(B20,'Cleaned Up Republican Data'!A15:H40,7,0)</f>
        <v>0.82430025445292598</v>
      </c>
      <c r="F20" s="71">
        <f>VLOOKUP(B20,'Cleaned Up Republican Data'!A15:H40,8,0)</f>
        <v>6479</v>
      </c>
      <c r="G20" s="73">
        <f t="shared" si="0"/>
        <v>-1.1702455356175823</v>
      </c>
      <c r="H20" s="53">
        <f t="shared" si="1"/>
        <v>-0.37606950332117556</v>
      </c>
      <c r="I20" s="53">
        <f t="shared" si="2"/>
        <v>0.7051383847276067</v>
      </c>
      <c r="J20" s="74">
        <f t="shared" si="3"/>
        <v>-0.36679864086843023</v>
      </c>
      <c r="K20" s="53">
        <f t="shared" si="4"/>
        <v>0.97127572590206623</v>
      </c>
      <c r="L20" s="53">
        <f t="shared" si="5"/>
        <v>0.64955664133391522</v>
      </c>
      <c r="M20" s="53">
        <f t="shared" si="6"/>
        <v>0.55164876764357507</v>
      </c>
      <c r="N20" s="53">
        <f t="shared" si="7"/>
        <v>0.55164876764357507</v>
      </c>
      <c r="O20" s="53" t="e">
        <f t="shared" si="8"/>
        <v>#N/A</v>
      </c>
      <c r="P20" s="85" t="s">
        <v>74</v>
      </c>
      <c r="Q20" s="85"/>
      <c r="R20" s="85"/>
      <c r="S20" s="85"/>
      <c r="T20" s="85"/>
      <c r="U20" s="85"/>
      <c r="V20" s="85"/>
      <c r="W20" s="85"/>
      <c r="X20" s="85"/>
      <c r="Y20" s="85"/>
    </row>
    <row r="21" spans="1:25" x14ac:dyDescent="0.35">
      <c r="A21" s="53">
        <v>11</v>
      </c>
      <c r="B21" s="60" t="s">
        <v>21</v>
      </c>
      <c r="C21" s="59">
        <f>VLOOKUP(B21,'Cleaned Up Democrat Data'!A16:H41,7,0)</f>
        <v>0.78899369516190099</v>
      </c>
      <c r="D21" s="58">
        <f>VLOOKUP(B21,'Cleaned Up Democrat Data'!A16:H41,8,0)</f>
        <v>47929</v>
      </c>
      <c r="E21" s="59">
        <f>VLOOKUP(B21,'Cleaned Up Republican Data'!A16:H41,7,0)</f>
        <v>0.80922540019725397</v>
      </c>
      <c r="F21" s="71">
        <f>VLOOKUP(B21,'Cleaned Up Republican Data'!A16:H41,8,0)</f>
        <v>53332</v>
      </c>
      <c r="G21" s="73">
        <f t="shared" si="0"/>
        <v>1.2784861182114624</v>
      </c>
      <c r="H21" s="53">
        <f t="shared" si="1"/>
        <v>-0.24679821693772164</v>
      </c>
      <c r="I21" s="53">
        <f t="shared" si="2"/>
        <v>0.45355953216862671</v>
      </c>
      <c r="J21" s="74">
        <f t="shared" si="3"/>
        <v>-6.0708680532978329E-2</v>
      </c>
      <c r="K21" s="53">
        <f t="shared" si="4"/>
        <v>3.6853496086488997</v>
      </c>
      <c r="L21" s="53">
        <f t="shared" si="5"/>
        <v>6.1755443234139324</v>
      </c>
      <c r="M21" s="53">
        <f t="shared" si="6"/>
        <v>5.2867135208501113</v>
      </c>
      <c r="N21" s="53">
        <f t="shared" si="7"/>
        <v>3.6853496086488997</v>
      </c>
      <c r="O21" s="53">
        <f t="shared" si="8"/>
        <v>1</v>
      </c>
    </row>
    <row r="22" spans="1:25" x14ac:dyDescent="0.35">
      <c r="A22" s="53">
        <v>12</v>
      </c>
      <c r="B22" s="60" t="s">
        <v>22</v>
      </c>
      <c r="C22" s="59">
        <f>VLOOKUP(B22,'Cleaned Up Democrat Data'!A17:H42,7,0)</f>
        <v>0.69107344632768397</v>
      </c>
      <c r="D22" s="58">
        <f>VLOOKUP(B22,'Cleaned Up Democrat Data'!A17:H42,8,0)</f>
        <v>3058</v>
      </c>
      <c r="E22" s="59">
        <f>VLOOKUP(B22,'Cleaned Up Republican Data'!A17:H42,7,0)</f>
        <v>0.77611102197978499</v>
      </c>
      <c r="F22" s="71">
        <f>VLOOKUP(B22,'Cleaned Up Republican Data'!A17:H42,8,0)</f>
        <v>9675</v>
      </c>
      <c r="G22" s="73">
        <f t="shared" si="0"/>
        <v>-1.123316076567592</v>
      </c>
      <c r="H22" s="53">
        <f t="shared" si="1"/>
        <v>-0.3887176701406958</v>
      </c>
      <c r="I22" s="53">
        <f t="shared" si="2"/>
        <v>-9.9074485637574247E-2</v>
      </c>
      <c r="J22" s="74">
        <f t="shared" si="3"/>
        <v>-0.34591921984454477</v>
      </c>
      <c r="K22" s="53">
        <f t="shared" si="4"/>
        <v>0.33068352465653195</v>
      </c>
      <c r="L22" s="53">
        <f t="shared" si="5"/>
        <v>0</v>
      </c>
      <c r="M22" s="53">
        <f t="shared" si="6"/>
        <v>6.1630710880158757E-2</v>
      </c>
      <c r="N22" s="53">
        <f t="shared" si="7"/>
        <v>0</v>
      </c>
      <c r="O22" s="53">
        <f t="shared" si="8"/>
        <v>2</v>
      </c>
    </row>
    <row r="23" spans="1:25" x14ac:dyDescent="0.35">
      <c r="A23" s="53">
        <v>13</v>
      </c>
      <c r="B23" s="60" t="s">
        <v>23</v>
      </c>
      <c r="C23" s="59">
        <f>VLOOKUP(B23,'Cleaned Up Democrat Data'!A18:H43,7,0)</f>
        <v>0.75726744186046502</v>
      </c>
      <c r="D23" s="58">
        <f>VLOOKUP(B23,'Cleaned Up Democrat Data'!A18:H43,8,0)</f>
        <v>48453</v>
      </c>
      <c r="E23" s="59">
        <f>VLOOKUP(B23,'Cleaned Up Republican Data'!A18:H43,7,0)</f>
        <v>0.83254438654414797</v>
      </c>
      <c r="F23" s="71">
        <f>VLOOKUP(B23,'Cleaned Up Republican Data'!A18:H43,8,0)</f>
        <v>62788</v>
      </c>
      <c r="G23" s="73">
        <f t="shared" si="0"/>
        <v>0.5002999338553018</v>
      </c>
      <c r="H23" s="53">
        <f t="shared" si="1"/>
        <v>-0.24514089275331838</v>
      </c>
      <c r="I23" s="53">
        <f t="shared" si="2"/>
        <v>0.84272175745400757</v>
      </c>
      <c r="J23" s="74">
        <f t="shared" si="3"/>
        <v>1.0672284788679402E-3</v>
      </c>
      <c r="K23" s="53">
        <f t="shared" si="4"/>
        <v>2.027043484919357</v>
      </c>
      <c r="L23" s="53">
        <f t="shared" si="5"/>
        <v>3.6641229991280135</v>
      </c>
      <c r="M23" s="53">
        <f t="shared" si="6"/>
        <v>2.9047211838126086</v>
      </c>
      <c r="N23" s="53">
        <f t="shared" si="7"/>
        <v>2.027043484919357</v>
      </c>
      <c r="O23" s="53">
        <f t="shared" si="8"/>
        <v>1</v>
      </c>
    </row>
    <row r="24" spans="1:25" x14ac:dyDescent="0.35">
      <c r="A24" s="53">
        <v>14</v>
      </c>
      <c r="B24" s="60" t="s">
        <v>24</v>
      </c>
      <c r="C24" s="59">
        <f>VLOOKUP(B24,'Cleaned Up Democrat Data'!A19:H44,7,0)</f>
        <v>0.81913920305230603</v>
      </c>
      <c r="D24" s="58">
        <f>VLOOKUP(B24,'Cleaned Up Democrat Data'!A19:H44,8,0)</f>
        <v>84160</v>
      </c>
      <c r="E24" s="59">
        <f>VLOOKUP(B24,'Cleaned Up Republican Data'!A19:H44,7,0)</f>
        <v>0.80529854807844203</v>
      </c>
      <c r="F24" s="71">
        <f>VLOOKUP(B24,'Cleaned Up Republican Data'!A19:H44,8,0)</f>
        <v>45869</v>
      </c>
      <c r="G24" s="73">
        <f t="shared" si="0"/>
        <v>2.0178995477717399</v>
      </c>
      <c r="H24" s="53">
        <f t="shared" si="1"/>
        <v>-0.13220563578292327</v>
      </c>
      <c r="I24" s="53">
        <f t="shared" si="2"/>
        <v>0.38802570122974389</v>
      </c>
      <c r="J24" s="74">
        <f t="shared" si="3"/>
        <v>-0.10946434983875336</v>
      </c>
      <c r="K24" s="53">
        <f t="shared" si="4"/>
        <v>6.8950241574719522</v>
      </c>
      <c r="L24" s="53">
        <f t="shared" si="5"/>
        <v>10.226211519959534</v>
      </c>
      <c r="M24" s="53">
        <f t="shared" si="6"/>
        <v>9.1296555642812258</v>
      </c>
      <c r="N24" s="53">
        <f t="shared" si="7"/>
        <v>6.8950241574719522</v>
      </c>
      <c r="O24" s="53">
        <f t="shared" si="8"/>
        <v>1</v>
      </c>
    </row>
    <row r="25" spans="1:25" x14ac:dyDescent="0.35">
      <c r="A25" s="53">
        <v>15</v>
      </c>
      <c r="B25" s="60" t="s">
        <v>25</v>
      </c>
      <c r="C25" s="59">
        <f>VLOOKUP(B25,'Cleaned Up Democrat Data'!A20:H45,7,0)</f>
        <v>0.78373048479868501</v>
      </c>
      <c r="D25" s="58">
        <f>VLOOKUP(B25,'Cleaned Up Democrat Data'!A20:H45,8,0)</f>
        <v>4769</v>
      </c>
      <c r="E25" s="59">
        <f>VLOOKUP(B25,'Cleaned Up Republican Data'!A20:H45,7,0)</f>
        <v>0.83404255319148901</v>
      </c>
      <c r="F25" s="71">
        <f>VLOOKUP(B25,'Cleaned Up Republican Data'!A20:H45,8,0)</f>
        <v>3920</v>
      </c>
      <c r="G25" s="73">
        <f t="shared" si="0"/>
        <v>1.1493893241116226</v>
      </c>
      <c r="H25" s="53">
        <f t="shared" si="1"/>
        <v>-0.38330606388208133</v>
      </c>
      <c r="I25" s="53">
        <f t="shared" si="2"/>
        <v>0.86772412495207996</v>
      </c>
      <c r="J25" s="74">
        <f t="shared" si="3"/>
        <v>-0.38351655025520209</v>
      </c>
      <c r="K25" s="53">
        <f t="shared" si="4"/>
        <v>3.7604502003470848</v>
      </c>
      <c r="L25" s="53">
        <f t="shared" si="5"/>
        <v>6.10133223645086</v>
      </c>
      <c r="M25" s="53">
        <f t="shared" si="6"/>
        <v>5.2738171986873983</v>
      </c>
      <c r="N25" s="53">
        <f t="shared" si="7"/>
        <v>3.7604502003470848</v>
      </c>
      <c r="O25" s="53">
        <f t="shared" si="8"/>
        <v>1</v>
      </c>
    </row>
    <row r="26" spans="1:25" x14ac:dyDescent="0.35">
      <c r="A26" s="53">
        <v>16</v>
      </c>
      <c r="B26" s="60" t="s">
        <v>26</v>
      </c>
      <c r="C26" s="59">
        <f>VLOOKUP(B26,'Cleaned Up Democrat Data'!A21:H46,7,0)</f>
        <v>0.77575912169372796</v>
      </c>
      <c r="D26" s="58">
        <f>VLOOKUP(B26,'Cleaned Up Democrat Data'!A21:H46,8,0)</f>
        <v>298042</v>
      </c>
      <c r="E26" s="59">
        <f>VLOOKUP(B26,'Cleaned Up Republican Data'!A21:H46,7,0)</f>
        <v>0.72981815790339</v>
      </c>
      <c r="F26" s="71">
        <f>VLOOKUP(B26,'Cleaned Up Republican Data'!A21:H46,8,0)</f>
        <v>88778</v>
      </c>
      <c r="G26" s="73">
        <f t="shared" si="0"/>
        <v>0.95386656320360075</v>
      </c>
      <c r="H26" s="53">
        <f t="shared" si="1"/>
        <v>0.54426728637077326</v>
      </c>
      <c r="I26" s="53">
        <f t="shared" si="2"/>
        <v>-0.87163954188853476</v>
      </c>
      <c r="J26" s="74">
        <f t="shared" si="3"/>
        <v>0.17085951646722289</v>
      </c>
      <c r="K26" s="53">
        <f t="shared" si="4"/>
        <v>3.9783774987863199</v>
      </c>
      <c r="L26" s="53">
        <f t="shared" si="5"/>
        <v>6.0490656764875661</v>
      </c>
      <c r="M26" s="53">
        <f t="shared" si="6"/>
        <v>5.3852796166107009</v>
      </c>
      <c r="N26" s="53">
        <f t="shared" si="7"/>
        <v>3.9783774987863199</v>
      </c>
      <c r="O26" s="53">
        <f t="shared" si="8"/>
        <v>1</v>
      </c>
    </row>
    <row r="27" spans="1:25" x14ac:dyDescent="0.35">
      <c r="A27" s="53">
        <v>17</v>
      </c>
      <c r="B27" s="60" t="s">
        <v>27</v>
      </c>
      <c r="C27" s="59">
        <f>VLOOKUP(B27,'Cleaned Up Democrat Data'!A22:H47,7,0)</f>
        <v>0.71733475930180401</v>
      </c>
      <c r="D27" s="58">
        <f>VLOOKUP(B27,'Cleaned Up Democrat Data'!A22:H47,8,0)</f>
        <v>325977</v>
      </c>
      <c r="E27" s="59">
        <f>VLOOKUP(B27,'Cleaned Up Republican Data'!A22:H47,7,0)</f>
        <v>0.631366639619798</v>
      </c>
      <c r="F27" s="71">
        <f>VLOOKUP(B27,'Cleaned Up Republican Data'!A22:H47,8,0)</f>
        <v>27234</v>
      </c>
      <c r="G27" s="73">
        <f t="shared" si="0"/>
        <v>-0.47917474839542967</v>
      </c>
      <c r="H27" s="53">
        <f t="shared" si="1"/>
        <v>0.63262100982746206</v>
      </c>
      <c r="I27" s="53">
        <f t="shared" si="2"/>
        <v>-2.5146617285313195</v>
      </c>
      <c r="J27" s="74">
        <f t="shared" si="3"/>
        <v>-0.23120653093390514</v>
      </c>
      <c r="K27" s="53">
        <f t="shared" si="4"/>
        <v>7.0353375587359546</v>
      </c>
      <c r="L27" s="53">
        <f t="shared" si="5"/>
        <v>7.3062714788866119</v>
      </c>
      <c r="M27" s="53">
        <f t="shared" si="6"/>
        <v>7.5498854407953919</v>
      </c>
      <c r="N27" s="53">
        <f t="shared" si="7"/>
        <v>7.0353375587359546</v>
      </c>
      <c r="O27" s="53">
        <f t="shared" si="8"/>
        <v>1</v>
      </c>
    </row>
    <row r="28" spans="1:25" x14ac:dyDescent="0.35">
      <c r="A28" s="53">
        <v>18</v>
      </c>
      <c r="B28" s="60" t="s">
        <v>28</v>
      </c>
      <c r="C28" s="59">
        <f>VLOOKUP(B28,'Cleaned Up Democrat Data'!A23:H48,7,0)</f>
        <v>0.753124132185504</v>
      </c>
      <c r="D28" s="58">
        <f>VLOOKUP(B28,'Cleaned Up Democrat Data'!A23:H48,8,0)</f>
        <v>8136</v>
      </c>
      <c r="E28" s="59">
        <f>VLOOKUP(B28,'Cleaned Up Republican Data'!A23:H48,7,0)</f>
        <v>0.81786106773092704</v>
      </c>
      <c r="F28" s="71">
        <f>VLOOKUP(B28,'Cleaned Up Republican Data'!A23:H48,8,0)</f>
        <v>14140</v>
      </c>
      <c r="G28" s="73">
        <f t="shared" si="0"/>
        <v>0.39867222774296535</v>
      </c>
      <c r="H28" s="53">
        <f t="shared" si="1"/>
        <v>-0.37265680714756655</v>
      </c>
      <c r="I28" s="53">
        <f t="shared" si="2"/>
        <v>0.59767709989800422</v>
      </c>
      <c r="J28" s="74">
        <f t="shared" si="3"/>
        <v>-0.31674944047294012</v>
      </c>
      <c r="K28" s="53">
        <f t="shared" si="4"/>
        <v>1.3353460283742784</v>
      </c>
      <c r="L28" s="53">
        <f t="shared" si="5"/>
        <v>2.80301999775314</v>
      </c>
      <c r="M28" s="53">
        <f t="shared" si="6"/>
        <v>2.2403161661661066</v>
      </c>
      <c r="N28" s="53">
        <f t="shared" si="7"/>
        <v>1.3353460283742784</v>
      </c>
      <c r="O28" s="53">
        <f t="shared" si="8"/>
        <v>1</v>
      </c>
    </row>
    <row r="29" spans="1:25" x14ac:dyDescent="0.35">
      <c r="A29" s="53">
        <v>19</v>
      </c>
      <c r="B29" s="60" t="s">
        <v>29</v>
      </c>
      <c r="C29" s="59">
        <f>VLOOKUP(B29,'Cleaned Up Democrat Data'!A24:H49,7,0)</f>
        <v>0.716738030362009</v>
      </c>
      <c r="D29" s="58">
        <f>VLOOKUP(B29,'Cleaned Up Democrat Data'!A24:H49,8,0)</f>
        <v>18413</v>
      </c>
      <c r="E29" s="59">
        <f>VLOOKUP(B29,'Cleaned Up Republican Data'!A24:H49,7,0)</f>
        <v>0.78082191780821897</v>
      </c>
      <c r="F29" s="71">
        <f>VLOOKUP(B29,'Cleaned Up Republican Data'!A24:H49,8,0)</f>
        <v>22686</v>
      </c>
      <c r="G29" s="73">
        <f t="shared" si="0"/>
        <v>-0.49381140316654187</v>
      </c>
      <c r="H29" s="53">
        <f t="shared" si="1"/>
        <v>-0.34015237843933704</v>
      </c>
      <c r="I29" s="53">
        <f t="shared" si="2"/>
        <v>-2.0456029568827729E-2</v>
      </c>
      <c r="J29" s="74">
        <f t="shared" si="3"/>
        <v>-0.26091854808554188</v>
      </c>
      <c r="K29" s="53">
        <f t="shared" si="4"/>
        <v>7.2160274055775506E-3</v>
      </c>
      <c r="L29" s="53">
        <f t="shared" si="5"/>
        <v>0.41204069722591602</v>
      </c>
      <c r="M29" s="53">
        <f t="shared" si="6"/>
        <v>0.23476349441448824</v>
      </c>
      <c r="N29" s="53">
        <f t="shared" si="7"/>
        <v>7.2160274055775506E-3</v>
      </c>
      <c r="O29" s="53">
        <f t="shared" si="8"/>
        <v>1</v>
      </c>
    </row>
    <row r="30" spans="1:25" x14ac:dyDescent="0.35">
      <c r="A30" s="53">
        <v>20</v>
      </c>
      <c r="B30" s="60" t="s">
        <v>30</v>
      </c>
      <c r="C30" s="59">
        <f>VLOOKUP(B30,'Cleaned Up Democrat Data'!A25:H50,7,0)</f>
        <v>0.775334766077038</v>
      </c>
      <c r="D30" s="58">
        <f>VLOOKUP(B30,'Cleaned Up Democrat Data'!A25:H50,8,0)</f>
        <v>4690</v>
      </c>
      <c r="E30" s="59">
        <f>VLOOKUP(B30,'Cleaned Up Republican Data'!A25:H50,7,0)</f>
        <v>0.81778741865509796</v>
      </c>
      <c r="F30" s="71">
        <f>VLOOKUP(B30,'Cleaned Up Republican Data'!A25:H50,8,0)</f>
        <v>4147</v>
      </c>
      <c r="G30" s="73">
        <f t="shared" si="0"/>
        <v>0.94345790652975636</v>
      </c>
      <c r="H30" s="53">
        <f t="shared" si="1"/>
        <v>-0.38355592764270702</v>
      </c>
      <c r="I30" s="53">
        <f t="shared" si="2"/>
        <v>0.59644799680520744</v>
      </c>
      <c r="J30" s="74">
        <f t="shared" si="3"/>
        <v>-0.38203356259174087</v>
      </c>
      <c r="K30" s="53">
        <f t="shared" si="4"/>
        <v>2.6725698976531649</v>
      </c>
      <c r="L30" s="53">
        <f t="shared" si="5"/>
        <v>4.7566371101291249</v>
      </c>
      <c r="M30" s="53">
        <f t="shared" si="6"/>
        <v>4.050996515259742</v>
      </c>
      <c r="N30" s="53">
        <f t="shared" si="7"/>
        <v>2.6725698976531649</v>
      </c>
      <c r="O30" s="53">
        <f t="shared" si="8"/>
        <v>1</v>
      </c>
    </row>
    <row r="31" spans="1:25" x14ac:dyDescent="0.35">
      <c r="A31" s="53">
        <v>21</v>
      </c>
      <c r="B31" s="60" t="s">
        <v>31</v>
      </c>
      <c r="C31" s="59">
        <f>VLOOKUP(B31,'Cleaned Up Democrat Data'!A26:H51,7,0)</f>
        <v>0.77457627118644101</v>
      </c>
      <c r="D31" s="58">
        <f>VLOOKUP(B31,'Cleaned Up Democrat Data'!A26:H51,8,0)</f>
        <v>7769</v>
      </c>
      <c r="E31" s="59">
        <f>VLOOKUP(B31,'Cleaned Up Republican Data'!A26:H51,7,0)</f>
        <v>0.83148387096774201</v>
      </c>
      <c r="F31" s="71">
        <f>VLOOKUP(B31,'Cleaned Up Republican Data'!A26:H51,8,0)</f>
        <v>9666</v>
      </c>
      <c r="G31" s="73">
        <f t="shared" si="0"/>
        <v>0.92485343284169574</v>
      </c>
      <c r="H31" s="53">
        <f t="shared" si="1"/>
        <v>-0.37381756664313143</v>
      </c>
      <c r="I31" s="53">
        <f t="shared" si="2"/>
        <v>0.8250231921937331</v>
      </c>
      <c r="J31" s="74">
        <f t="shared" si="3"/>
        <v>-0.34597801671225914</v>
      </c>
      <c r="K31" s="53">
        <f t="shared" si="4"/>
        <v>2.964611310207832</v>
      </c>
      <c r="L31" s="53">
        <f t="shared" si="5"/>
        <v>5.049176873988408</v>
      </c>
      <c r="M31" s="53">
        <f t="shared" si="6"/>
        <v>4.2863360933278472</v>
      </c>
      <c r="N31" s="53">
        <f t="shared" si="7"/>
        <v>2.964611310207832</v>
      </c>
      <c r="O31" s="53">
        <f t="shared" si="8"/>
        <v>1</v>
      </c>
    </row>
    <row r="32" spans="1:25" x14ac:dyDescent="0.35">
      <c r="A32" s="53">
        <v>22</v>
      </c>
      <c r="B32" s="60" t="s">
        <v>32</v>
      </c>
      <c r="C32" s="59">
        <f>VLOOKUP(B32,'Cleaned Up Democrat Data'!A27:H52,7,0)</f>
        <v>0.69722032211927099</v>
      </c>
      <c r="D32" s="58">
        <f>VLOOKUP(B32,'Cleaned Up Democrat Data'!A27:H52,8,0)</f>
        <v>22424</v>
      </c>
      <c r="E32" s="59">
        <f>VLOOKUP(B32,'Cleaned Up Republican Data'!A27:H52,7,0)</f>
        <v>0.78275911433479695</v>
      </c>
      <c r="F32" s="71">
        <f>VLOOKUP(B32,'Cleaned Up Republican Data'!A27:H52,8,0)</f>
        <v>32807</v>
      </c>
      <c r="G32" s="73">
        <f t="shared" si="0"/>
        <v>-0.97254460750950911</v>
      </c>
      <c r="H32" s="53">
        <f t="shared" si="1"/>
        <v>-0.32746625763086101</v>
      </c>
      <c r="I32" s="53">
        <f t="shared" si="2"/>
        <v>1.1873150605790399E-2</v>
      </c>
      <c r="J32" s="74">
        <f t="shared" si="3"/>
        <v>-0.19479820384813745</v>
      </c>
      <c r="K32" s="53">
        <f t="shared" si="4"/>
        <v>0.19507178687800383</v>
      </c>
      <c r="L32" s="53">
        <f t="shared" si="5"/>
        <v>6.1630710880158757E-2</v>
      </c>
      <c r="M32" s="53">
        <f t="shared" si="6"/>
        <v>0</v>
      </c>
      <c r="N32" s="53">
        <f t="shared" si="7"/>
        <v>0</v>
      </c>
      <c r="O32" s="53" t="e">
        <f t="shared" si="8"/>
        <v>#N/A</v>
      </c>
    </row>
    <row r="33" spans="1:15" x14ac:dyDescent="0.35">
      <c r="A33" s="53">
        <v>23</v>
      </c>
      <c r="B33" s="60" t="s">
        <v>33</v>
      </c>
      <c r="C33" s="59">
        <f>VLOOKUP(B33,'Cleaned Up Democrat Data'!A28:H53,7,0)</f>
        <v>0.70264789163541697</v>
      </c>
      <c r="D33" s="58">
        <f>VLOOKUP(B33,'Cleaned Up Democrat Data'!A28:H53,8,0)</f>
        <v>18363</v>
      </c>
      <c r="E33" s="59">
        <f>VLOOKUP(B33,'Cleaned Up Republican Data'!A28:H53,7,0)</f>
        <v>0.80687485958211602</v>
      </c>
      <c r="F33" s="71">
        <f>VLOOKUP(B33,'Cleaned Up Republican Data'!A28:H53,8,0)</f>
        <v>17957</v>
      </c>
      <c r="G33" s="73">
        <f t="shared" si="0"/>
        <v>-0.83941638805138974</v>
      </c>
      <c r="H33" s="53">
        <f t="shared" si="1"/>
        <v>-0.34031052005998624</v>
      </c>
      <c r="I33" s="53">
        <f t="shared" si="2"/>
        <v>0.41433220029394624</v>
      </c>
      <c r="J33" s="74">
        <f t="shared" si="3"/>
        <v>-0.29181303557676658</v>
      </c>
      <c r="K33" s="53">
        <f t="shared" si="4"/>
        <v>0.30787598565667279</v>
      </c>
      <c r="L33" s="53">
        <f t="shared" si="5"/>
        <v>0.34945618965373876</v>
      </c>
      <c r="M33" s="53">
        <f t="shared" si="6"/>
        <v>0.18927326214466511</v>
      </c>
      <c r="N33" s="53">
        <f t="shared" si="7"/>
        <v>0.18927326214466511</v>
      </c>
      <c r="O33" s="53" t="e">
        <f t="shared" si="8"/>
        <v>#N/A</v>
      </c>
    </row>
    <row r="34" spans="1:15" x14ac:dyDescent="0.35">
      <c r="A34" s="53">
        <v>24</v>
      </c>
      <c r="B34" s="60" t="s">
        <v>34</v>
      </c>
      <c r="C34" s="59">
        <f>VLOOKUP(B34,'Cleaned Up Democrat Data'!A29:H54,7,0)</f>
        <v>0.73369828840690199</v>
      </c>
      <c r="D34" s="58">
        <f>VLOOKUP(B34,'Cleaned Up Democrat Data'!A29:H54,8,0)</f>
        <v>10588</v>
      </c>
      <c r="E34" s="59">
        <f>VLOOKUP(B34,'Cleaned Up Republican Data'!A29:H54,7,0)</f>
        <v>0.81549087321164304</v>
      </c>
      <c r="F34" s="71">
        <f>VLOOKUP(B34,'Cleaned Up Republican Data'!A29:H54,8,0)</f>
        <v>13224</v>
      </c>
      <c r="G34" s="73">
        <f t="shared" si="0"/>
        <v>-7.7807711578610772E-2</v>
      </c>
      <c r="H34" s="53">
        <f t="shared" si="1"/>
        <v>-0.36490154207093145</v>
      </c>
      <c r="I34" s="53">
        <f t="shared" si="2"/>
        <v>0.55812177104441396</v>
      </c>
      <c r="J34" s="74">
        <f t="shared" si="3"/>
        <v>-0.32273365500919765</v>
      </c>
      <c r="K34" s="53">
        <f t="shared" si="4"/>
        <v>0.60638177664306658</v>
      </c>
      <c r="L34" s="53">
        <f t="shared" si="5"/>
        <v>1.5260994394317198</v>
      </c>
      <c r="M34" s="53">
        <f t="shared" si="6"/>
        <v>1.1167105484560516</v>
      </c>
      <c r="N34" s="53">
        <f t="shared" si="7"/>
        <v>0.60638177664306658</v>
      </c>
      <c r="O34" s="53">
        <f t="shared" si="8"/>
        <v>1</v>
      </c>
    </row>
    <row r="35" spans="1:15" x14ac:dyDescent="0.35">
      <c r="A35" s="53">
        <v>25</v>
      </c>
      <c r="B35" s="61" t="s">
        <v>35</v>
      </c>
      <c r="C35" s="59">
        <f>VLOOKUP(B35,'Cleaned Up Democrat Data'!A30:H55,7,0)</f>
        <v>0.73205349649780704</v>
      </c>
      <c r="D35" s="58">
        <f>VLOOKUP(B35,'Cleaned Up Democrat Data'!A30:H55,8,0)</f>
        <v>1574497</v>
      </c>
      <c r="E35" s="59">
        <f>VLOOKUP(B35,'Cleaned Up Republican Data'!A30:H55,7,0)</f>
        <v>0.77176633898809699</v>
      </c>
      <c r="F35" s="71">
        <f>VLOOKUP(B35,'Cleaned Up Republican Data'!A30:H55,8,0)</f>
        <v>782808</v>
      </c>
      <c r="G35" s="73">
        <f t="shared" si="0"/>
        <v>-0.1181514082527008</v>
      </c>
      <c r="H35" s="53">
        <f t="shared" si="1"/>
        <v>4.5814805340853857</v>
      </c>
      <c r="I35" s="53">
        <f t="shared" si="2"/>
        <v>-0.17158134661569108</v>
      </c>
      <c r="J35" s="74">
        <f t="shared" si="3"/>
        <v>4.7049473053305544</v>
      </c>
      <c r="K35" s="53">
        <f t="shared" si="4"/>
        <v>49.74471850176927</v>
      </c>
      <c r="L35" s="53">
        <f t="shared" si="5"/>
        <v>51.229736099744024</v>
      </c>
      <c r="M35" s="53">
        <f t="shared" si="6"/>
        <v>48.868907950105054</v>
      </c>
      <c r="N35" s="53">
        <f t="shared" si="7"/>
        <v>48.868907950105054</v>
      </c>
      <c r="O35" s="53" t="e">
        <f t="shared" si="8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C573-4721-465A-82C4-199C8510F395}">
  <dimension ref="A1:Y35"/>
  <sheetViews>
    <sheetView topLeftCell="B1" zoomScale="72" zoomScaleNormal="83" workbookViewId="0">
      <selection activeCell="E38" sqref="E38"/>
    </sheetView>
  </sheetViews>
  <sheetFormatPr defaultRowHeight="14.5" x14ac:dyDescent="0.35"/>
  <cols>
    <col min="1" max="1" width="14.7265625" style="53" customWidth="1"/>
    <col min="2" max="2" width="17.81640625" style="53" customWidth="1"/>
    <col min="3" max="3" width="19.08984375" style="52" customWidth="1"/>
    <col min="4" max="4" width="17.26953125" style="53" customWidth="1"/>
    <col min="5" max="5" width="16.08984375" style="53" customWidth="1"/>
    <col min="6" max="6" width="16.7265625" style="53" customWidth="1"/>
    <col min="7" max="7" width="14" style="73" bestFit="1" customWidth="1"/>
    <col min="8" max="8" width="13.7265625" style="53" customWidth="1"/>
    <col min="9" max="9" width="13.08984375" style="53" bestFit="1" customWidth="1"/>
    <col min="10" max="10" width="14" style="74" bestFit="1" customWidth="1"/>
    <col min="11" max="11" width="12.6328125" style="53" bestFit="1" customWidth="1"/>
    <col min="12" max="12" width="13.08984375" style="53" bestFit="1" customWidth="1"/>
    <col min="13" max="13" width="11.7265625" style="53" bestFit="1" customWidth="1"/>
    <col min="14" max="14" width="14.08984375" style="53" customWidth="1"/>
    <col min="15" max="15" width="14.36328125" style="53" customWidth="1"/>
    <col min="16" max="16384" width="8.7265625" style="53"/>
  </cols>
  <sheetData>
    <row r="1" spans="1:15" ht="15.5" x14ac:dyDescent="0.35">
      <c r="A1" s="78" t="s">
        <v>55</v>
      </c>
      <c r="B1" s="79"/>
      <c r="C1" s="78"/>
      <c r="D1" s="80"/>
      <c r="E1" s="80"/>
      <c r="G1" s="53"/>
      <c r="J1" s="53">
        <v>7</v>
      </c>
      <c r="K1" s="53">
        <v>8</v>
      </c>
      <c r="L1" s="53">
        <v>9</v>
      </c>
      <c r="M1" s="53">
        <v>10</v>
      </c>
    </row>
    <row r="2" spans="1:15" x14ac:dyDescent="0.35">
      <c r="A2" s="83" t="s">
        <v>71</v>
      </c>
      <c r="B2" s="83"/>
      <c r="C2" s="84"/>
      <c r="D2" s="83"/>
      <c r="E2" s="83"/>
      <c r="G2" s="75" t="s">
        <v>67</v>
      </c>
      <c r="H2" s="75" t="s">
        <v>69</v>
      </c>
      <c r="I2" s="75" t="s">
        <v>68</v>
      </c>
      <c r="J2" s="76" t="s">
        <v>62</v>
      </c>
      <c r="K2" s="76" t="s">
        <v>63</v>
      </c>
      <c r="L2" s="76" t="s">
        <v>64</v>
      </c>
      <c r="M2" s="76" t="s">
        <v>65</v>
      </c>
      <c r="N2" s="44"/>
    </row>
    <row r="3" spans="1:15" x14ac:dyDescent="0.35">
      <c r="A3" s="83" t="s">
        <v>72</v>
      </c>
      <c r="B3" s="81"/>
      <c r="C3" s="82"/>
      <c r="D3" s="81"/>
      <c r="E3" s="83"/>
      <c r="G3" s="58">
        <v>1</v>
      </c>
      <c r="H3" s="58">
        <v>7</v>
      </c>
      <c r="I3" s="58" t="str">
        <f>VLOOKUP(H3,cluster,2,0)</f>
        <v>Carroll</v>
      </c>
      <c r="J3" s="58">
        <f>VLOOKUP($H$3,cluster,J$1,0)</f>
        <v>0.87010925622587743</v>
      </c>
      <c r="K3" s="58">
        <f>VLOOKUP($H$3,cluster,K$1,0)</f>
        <v>-0.31951173411220796</v>
      </c>
      <c r="L3" s="58">
        <f>VLOOKUP($H$3,cluster,L$1,0)</f>
        <v>0.67375023011166124</v>
      </c>
      <c r="M3" s="58">
        <f>VLOOKUP($H$3,cluster,M$1,0)</f>
        <v>-7.3134418576604771E-2</v>
      </c>
    </row>
    <row r="4" spans="1:15" x14ac:dyDescent="0.35">
      <c r="B4" s="63"/>
      <c r="C4" s="64"/>
      <c r="D4" s="63"/>
      <c r="G4" s="58">
        <v>2</v>
      </c>
      <c r="H4" s="58">
        <v>19</v>
      </c>
      <c r="I4" s="58" t="str">
        <f>VLOOKUP(H4,cluster,2,0)</f>
        <v>Saint Mary's</v>
      </c>
      <c r="J4" s="58">
        <f>VLOOKUP($H$4,cluster,J$1,0)</f>
        <v>-0.49381140316654187</v>
      </c>
      <c r="K4" s="58">
        <f>VLOOKUP($H$4,cluster,K$1,0)</f>
        <v>-0.34015237843933704</v>
      </c>
      <c r="L4" s="58">
        <f>VLOOKUP($H$4,cluster,L$1,0)</f>
        <v>-2.0456029568827729E-2</v>
      </c>
      <c r="M4" s="58">
        <f>VLOOKUP($H$4,cluster,M$1,0)</f>
        <v>-0.26091854808554188</v>
      </c>
    </row>
    <row r="5" spans="1:15" x14ac:dyDescent="0.35">
      <c r="B5" s="63"/>
      <c r="C5" s="64"/>
      <c r="D5" s="63"/>
      <c r="G5" s="58">
        <v>3</v>
      </c>
      <c r="H5" s="58">
        <v>17</v>
      </c>
      <c r="I5" s="58" t="str">
        <f>VLOOKUP(H5,cluster,2,0)</f>
        <v>Prince George's</v>
      </c>
      <c r="J5" s="58">
        <f>VLOOKUP($H$5,cluster,J$1,0)</f>
        <v>-0.47917474839542967</v>
      </c>
      <c r="K5" s="58">
        <f>VLOOKUP($H$5,cluster,K$1,0)</f>
        <v>0.63262100982746206</v>
      </c>
      <c r="L5" s="58">
        <f>VLOOKUP($H$5,cluster,L$1,0)</f>
        <v>-2.5146617285313195</v>
      </c>
      <c r="M5" s="58">
        <f>VLOOKUP($H$5,cluster,M$1,0)</f>
        <v>-0.23120653093390514</v>
      </c>
    </row>
    <row r="6" spans="1:15" x14ac:dyDescent="0.35">
      <c r="B6" s="63"/>
      <c r="C6" s="64"/>
      <c r="D6" s="63"/>
      <c r="G6" s="53"/>
      <c r="J6" s="53"/>
    </row>
    <row r="7" spans="1:15" x14ac:dyDescent="0.35">
      <c r="B7" s="63" t="s">
        <v>56</v>
      </c>
      <c r="C7" s="66">
        <f>AVERAGE(C11:C35)</f>
        <v>0.73687046907005582</v>
      </c>
      <c r="D7" s="67">
        <f>AVERAGE(D11:D35)</f>
        <v>125959.76</v>
      </c>
      <c r="E7" s="65">
        <f>AVERAGE(E11:E35)</f>
        <v>0.78204766337968945</v>
      </c>
      <c r="F7" s="53">
        <f>AVERAGE(F11:F35)</f>
        <v>62624.639999999999</v>
      </c>
      <c r="G7" s="53"/>
      <c r="J7" s="53"/>
      <c r="N7" s="75" t="s">
        <v>70</v>
      </c>
    </row>
    <row r="8" spans="1:15" x14ac:dyDescent="0.35">
      <c r="B8" s="62" t="s">
        <v>57</v>
      </c>
      <c r="C8" s="68">
        <f>STDEV(C11:C35)</f>
        <v>4.076948928062115E-2</v>
      </c>
      <c r="D8" s="53">
        <f>STDEV(D11:D35)</f>
        <v>316172.30046556896</v>
      </c>
      <c r="E8" s="53">
        <f>STDEV(E11:E35)</f>
        <v>5.9920991380377923E-2</v>
      </c>
      <c r="F8" s="53">
        <f>STDEV(F11:F35)</f>
        <v>153069.37852078711</v>
      </c>
      <c r="G8" s="53"/>
      <c r="J8" s="53"/>
      <c r="N8" s="58">
        <f>SUM(N11:N35)</f>
        <v>61.732050926614676</v>
      </c>
    </row>
    <row r="9" spans="1:15" x14ac:dyDescent="0.35">
      <c r="G9" s="53"/>
      <c r="J9" s="53"/>
    </row>
    <row r="10" spans="1:15" ht="14.5" customHeight="1" x14ac:dyDescent="0.35">
      <c r="A10" s="44" t="s">
        <v>66</v>
      </c>
      <c r="B10" s="54" t="s">
        <v>52</v>
      </c>
      <c r="C10" s="55" t="s">
        <v>53</v>
      </c>
      <c r="D10" s="56" t="s">
        <v>45</v>
      </c>
      <c r="E10" s="57" t="s">
        <v>54</v>
      </c>
      <c r="F10" s="70" t="s">
        <v>50</v>
      </c>
      <c r="G10" s="72" t="s">
        <v>62</v>
      </c>
      <c r="H10" s="39" t="s">
        <v>63</v>
      </c>
      <c r="I10" s="39" t="s">
        <v>64</v>
      </c>
      <c r="J10" s="69" t="s">
        <v>65</v>
      </c>
      <c r="K10" s="39" t="s">
        <v>58</v>
      </c>
      <c r="L10" s="39" t="s">
        <v>59</v>
      </c>
      <c r="M10" s="39" t="s">
        <v>60</v>
      </c>
      <c r="N10" s="39" t="s">
        <v>61</v>
      </c>
      <c r="O10" s="77" t="s">
        <v>67</v>
      </c>
    </row>
    <row r="11" spans="1:15" x14ac:dyDescent="0.35">
      <c r="A11" s="53">
        <v>1</v>
      </c>
      <c r="B11" s="60" t="s">
        <v>11</v>
      </c>
      <c r="C11" s="59">
        <f>VLOOKUP(B11,'Cleaned Up Democrat Data'!A6:H31,7,0)</f>
        <v>0.71437452510879296</v>
      </c>
      <c r="D11" s="58">
        <f>VLOOKUP(B11,'Cleaned Up Democrat Data'!A6:H31,8,0)</f>
        <v>10342</v>
      </c>
      <c r="E11" s="59">
        <f>VLOOKUP(B11,'Cleaned Up Republican Data'!A6:H31,7,0)</f>
        <v>0.77849002849002802</v>
      </c>
      <c r="F11" s="71">
        <f>VLOOKUP(B11,'Cleaned Up Republican Data'!A6:H31,8,0)</f>
        <v>16395</v>
      </c>
      <c r="G11" s="73">
        <f>STANDARDIZE(C11,$C$7,$C$8)</f>
        <v>-0.55178380593440013</v>
      </c>
      <c r="H11" s="53">
        <f>STANDARDIZE(D11,$D$7,$D$8)</f>
        <v>-0.36567959884452533</v>
      </c>
      <c r="I11" s="53">
        <f>STANDARDIZE(E11,$E$7,$E$8)</f>
        <v>-5.9372096617654357E-2</v>
      </c>
      <c r="J11" s="74">
        <f>STANDARDIZE(F11,$F$7,$F$8)</f>
        <v>-0.30201755861785201</v>
      </c>
      <c r="K11" s="53">
        <f>SUMXMY2($J$3:$M$3,G11:J11)</f>
        <v>2.6137671896976191</v>
      </c>
      <c r="L11" s="53">
        <f>SUMXMY2($J$4:$M$4,G11:J11)</f>
        <v>7.2160274055775506E-3</v>
      </c>
      <c r="M11" s="53">
        <f>SUMXMY2($J$5:$M$5,G11:J11)</f>
        <v>7.0353375587359546</v>
      </c>
      <c r="N11" s="53">
        <f>MIN(K11:M11)</f>
        <v>7.2160274055775506E-3</v>
      </c>
      <c r="O11" s="53">
        <f>MATCH(N11,K11:M11)</f>
        <v>2</v>
      </c>
    </row>
    <row r="12" spans="1:15" x14ac:dyDescent="0.35">
      <c r="A12" s="53">
        <v>2</v>
      </c>
      <c r="B12" s="60" t="s">
        <v>12</v>
      </c>
      <c r="C12" s="59">
        <f>VLOOKUP(B12,'Cleaned Up Democrat Data'!A7:H32,7,0)</f>
        <v>0.73882914721649995</v>
      </c>
      <c r="D12" s="58">
        <f>VLOOKUP(B12,'Cleaned Up Democrat Data'!A7:H32,8,0)</f>
        <v>117281</v>
      </c>
      <c r="E12" s="59">
        <f>VLOOKUP(B12,'Cleaned Up Republican Data'!A7:H32,7,0)</f>
        <v>0.76481828510719896</v>
      </c>
      <c r="F12" s="71">
        <f>VLOOKUP(B12,'Cleaned Up Republican Data'!A7:H32,8,0)</f>
        <v>103665</v>
      </c>
      <c r="G12" s="73">
        <f t="shared" ref="G12:G35" si="0">STANDARDIZE(C12,$C$7,$C$8)</f>
        <v>4.8042744243429587E-2</v>
      </c>
      <c r="H12" s="53">
        <f t="shared" ref="H12:H35" si="1">STANDARDIZE(D12,$D$7,$D$8)</f>
        <v>-2.7449463432503027E-2</v>
      </c>
      <c r="I12" s="53">
        <f t="shared" ref="I12:I35" si="2">STANDARDIZE(E12,$E$7,$E$8)</f>
        <v>-0.28753493351133913</v>
      </c>
      <c r="J12" s="74">
        <f t="shared" ref="J12:J35" si="3">STANDARDIZE(F12,$F$7,$F$8)</f>
        <v>0.26811606865201093</v>
      </c>
      <c r="K12" s="53">
        <f t="shared" ref="K12:K35" si="4">SUMXMY2($J$3:$M$3,G12:J12)</f>
        <v>1.8016147809130396</v>
      </c>
      <c r="L12" s="53">
        <f t="shared" ref="L12:L35" si="5">SUMXMY2($J$4:$M$4,G12:J12)</f>
        <v>0.74259779675694104</v>
      </c>
      <c r="M12" s="53">
        <f t="shared" ref="M12:M35" si="6">SUMXMY2($J$5:$M$5,G12:J12)</f>
        <v>5.9230681337672459</v>
      </c>
      <c r="N12" s="53">
        <f t="shared" ref="N12:N35" si="7">MIN(K12:M12)</f>
        <v>0.74259779675694104</v>
      </c>
      <c r="O12" s="53">
        <f t="shared" ref="O12:O35" si="8">MATCH(N12,K12:M12)</f>
        <v>2</v>
      </c>
    </row>
    <row r="13" spans="1:15" x14ac:dyDescent="0.35">
      <c r="A13" s="53">
        <v>3</v>
      </c>
      <c r="B13" s="60" t="s">
        <v>13</v>
      </c>
      <c r="C13" s="59">
        <f>VLOOKUP(B13,'Cleaned Up Democrat Data'!A8:H33,7,0)</f>
        <v>0.64459906622546603</v>
      </c>
      <c r="D13" s="58">
        <f>VLOOKUP(B13,'Cleaned Up Democrat Data'!A8:H33,8,0)</f>
        <v>199087</v>
      </c>
      <c r="E13" s="59">
        <f>VLOOKUP(B13,'Cleaned Up Republican Data'!A8:H33,7,0)</f>
        <v>0.579490985558339</v>
      </c>
      <c r="F13" s="71">
        <f>VLOOKUP(B13,'Cleaned Up Republican Data'!A8:H33,8,0)</f>
        <v>18739</v>
      </c>
      <c r="G13" s="73">
        <f t="shared" si="0"/>
        <v>-2.2632464735938917</v>
      </c>
      <c r="H13" s="53">
        <f t="shared" si="1"/>
        <v>0.23128920494400973</v>
      </c>
      <c r="I13" s="53">
        <f t="shared" si="2"/>
        <v>-3.3803959706794977</v>
      </c>
      <c r="J13" s="74">
        <f t="shared" si="3"/>
        <v>-0.28670424107092229</v>
      </c>
      <c r="K13" s="53">
        <f t="shared" si="4"/>
        <v>26.60301329052923</v>
      </c>
      <c r="L13" s="53">
        <f t="shared" si="5"/>
        <v>14.747307261511414</v>
      </c>
      <c r="M13" s="53">
        <f t="shared" si="6"/>
        <v>4.0965549121219595</v>
      </c>
      <c r="N13" s="53">
        <f t="shared" si="7"/>
        <v>4.0965549121219595</v>
      </c>
      <c r="O13" s="53" t="e">
        <f t="shared" si="8"/>
        <v>#N/A</v>
      </c>
    </row>
    <row r="14" spans="1:15" x14ac:dyDescent="0.35">
      <c r="A14" s="53">
        <v>4</v>
      </c>
      <c r="B14" s="60" t="s">
        <v>14</v>
      </c>
      <c r="C14" s="59">
        <f>VLOOKUP(B14,'Cleaned Up Democrat Data'!A9:H34,7,0)</f>
        <v>0.73755985842182004</v>
      </c>
      <c r="D14" s="58">
        <f>VLOOKUP(B14,'Cleaned Up Democrat Data'!A9:H34,8,0)</f>
        <v>226720</v>
      </c>
      <c r="E14" s="59">
        <f>VLOOKUP(B14,'Cleaned Up Republican Data'!A9:H34,7,0)</f>
        <v>0.77089991119067403</v>
      </c>
      <c r="F14" s="71">
        <f>VLOOKUP(B14,'Cleaned Up Republican Data'!A9:H34,8,0)</f>
        <v>110241</v>
      </c>
      <c r="G14" s="73">
        <f t="shared" si="0"/>
        <v>1.6909442917449034E-2</v>
      </c>
      <c r="H14" s="53">
        <f t="shared" si="1"/>
        <v>0.3186877530119776</v>
      </c>
      <c r="I14" s="53">
        <f t="shared" si="2"/>
        <v>-0.18604085032988846</v>
      </c>
      <c r="J14" s="74">
        <f t="shared" si="3"/>
        <v>0.31107697999527456</v>
      </c>
      <c r="K14" s="53">
        <f t="shared" si="4"/>
        <v>2.0221076075945175</v>
      </c>
      <c r="L14" s="53">
        <f t="shared" si="5"/>
        <v>1.0495033184464577</v>
      </c>
      <c r="M14" s="53">
        <f t="shared" si="6"/>
        <v>6.0612002152266111</v>
      </c>
      <c r="N14" s="53">
        <f t="shared" si="7"/>
        <v>1.0495033184464577</v>
      </c>
      <c r="O14" s="53">
        <f t="shared" si="8"/>
        <v>2</v>
      </c>
    </row>
    <row r="15" spans="1:15" x14ac:dyDescent="0.35">
      <c r="A15" s="53">
        <v>5</v>
      </c>
      <c r="B15" s="60" t="s">
        <v>15</v>
      </c>
      <c r="C15" s="59">
        <f>VLOOKUP(B15,'Cleaned Up Democrat Data'!A10:H35,7,0)</f>
        <v>0.764082258270533</v>
      </c>
      <c r="D15" s="58">
        <f>VLOOKUP(B15,'Cleaned Up Democrat Data'!A10:H35,8,0)</f>
        <v>17946</v>
      </c>
      <c r="E15" s="59">
        <f>VLOOKUP(B15,'Cleaned Up Republican Data'!A10:H35,7,0)</f>
        <v>0.81663245148545505</v>
      </c>
      <c r="F15" s="71">
        <f>VLOOKUP(B15,'Cleaned Up Republican Data'!A10:H35,8,0)</f>
        <v>21083</v>
      </c>
      <c r="G15" s="73">
        <f t="shared" si="0"/>
        <v>0.66745474816167694</v>
      </c>
      <c r="H15" s="53">
        <f t="shared" si="1"/>
        <v>-0.34162942117620027</v>
      </c>
      <c r="I15" s="53">
        <f t="shared" si="2"/>
        <v>0.57717316267719387</v>
      </c>
      <c r="J15" s="74">
        <f t="shared" si="3"/>
        <v>-0.27139092352399252</v>
      </c>
      <c r="K15" s="53">
        <f t="shared" si="4"/>
        <v>9.0190813427999034E-2</v>
      </c>
      <c r="L15" s="53">
        <f t="shared" si="5"/>
        <v>1.7058115779478562</v>
      </c>
      <c r="M15" s="53">
        <f t="shared" si="6"/>
        <v>11.824980884587822</v>
      </c>
      <c r="N15" s="53">
        <f t="shared" si="7"/>
        <v>9.0190813427999034E-2</v>
      </c>
      <c r="O15" s="53">
        <f>MATCH(N15,K15:M15)</f>
        <v>1</v>
      </c>
    </row>
    <row r="16" spans="1:15" x14ac:dyDescent="0.35">
      <c r="A16" s="53">
        <v>6</v>
      </c>
      <c r="B16" s="60" t="s">
        <v>16</v>
      </c>
      <c r="C16" s="59">
        <f>VLOOKUP(B16,'Cleaned Up Democrat Data'!A11:H36,7,0)</f>
        <v>0.70952659263588502</v>
      </c>
      <c r="D16" s="58">
        <f>VLOOKUP(B16,'Cleaned Up Democrat Data'!A11:H36,8,0)</f>
        <v>4856</v>
      </c>
      <c r="E16" s="59">
        <f>VLOOKUP(B16,'Cleaned Up Republican Data'!A11:H36,7,0)</f>
        <v>0.80836078609564899</v>
      </c>
      <c r="F16" s="71">
        <f>VLOOKUP(B16,'Cleaned Up Republican Data'!A11:H36,8,0)</f>
        <v>7116</v>
      </c>
      <c r="G16" s="73">
        <f t="shared" si="0"/>
        <v>-0.67069460316168561</v>
      </c>
      <c r="H16" s="53">
        <f t="shared" si="1"/>
        <v>-0.3830308974621518</v>
      </c>
      <c r="I16" s="53">
        <f t="shared" si="2"/>
        <v>0.43913029657543656</v>
      </c>
      <c r="J16" s="74">
        <f t="shared" si="3"/>
        <v>-0.36263712923131664</v>
      </c>
      <c r="K16" s="53">
        <f t="shared" si="4"/>
        <v>2.5169695499052547</v>
      </c>
      <c r="L16" s="53">
        <f t="shared" si="5"/>
        <v>0.25469249476320355</v>
      </c>
      <c r="M16" s="53">
        <f t="shared" si="6"/>
        <v>9.8103899813038051</v>
      </c>
      <c r="N16" s="53">
        <f t="shared" si="7"/>
        <v>0.25469249476320355</v>
      </c>
      <c r="O16" s="53">
        <f t="shared" si="8"/>
        <v>2</v>
      </c>
    </row>
    <row r="17" spans="1:25" x14ac:dyDescent="0.35">
      <c r="A17" s="53">
        <v>7</v>
      </c>
      <c r="B17" s="60" t="s">
        <v>17</v>
      </c>
      <c r="C17" s="59">
        <f>VLOOKUP(B17,'Cleaned Up Democrat Data'!A12:H37,7,0)</f>
        <v>0.77234437906472597</v>
      </c>
      <c r="D17" s="58">
        <f>VLOOKUP(B17,'Cleaned Up Democrat Data'!A12:H37,8,0)</f>
        <v>24939</v>
      </c>
      <c r="E17" s="59">
        <f>VLOOKUP(B17,'Cleaned Up Republican Data'!A12:H37,7,0)</f>
        <v>0.82241944511073795</v>
      </c>
      <c r="F17" s="71">
        <f>VLOOKUP(B17,'Cleaned Up Republican Data'!A12:H37,8,0)</f>
        <v>51430</v>
      </c>
      <c r="G17" s="73">
        <f t="shared" si="0"/>
        <v>0.87010925622587743</v>
      </c>
      <c r="H17" s="53">
        <f t="shared" si="1"/>
        <v>-0.31951173411220796</v>
      </c>
      <c r="I17" s="53">
        <f t="shared" si="2"/>
        <v>0.67375023011166124</v>
      </c>
      <c r="J17" s="74">
        <f t="shared" si="3"/>
        <v>-7.3134418576604771E-2</v>
      </c>
      <c r="K17" s="53">
        <f t="shared" si="4"/>
        <v>0</v>
      </c>
      <c r="L17" s="53">
        <f t="shared" si="5"/>
        <v>2.3778908115906949</v>
      </c>
      <c r="M17" s="53">
        <f t="shared" si="6"/>
        <v>12.918081697931663</v>
      </c>
      <c r="N17" s="53">
        <f t="shared" si="7"/>
        <v>0</v>
      </c>
      <c r="O17" s="53">
        <f t="shared" si="8"/>
        <v>1</v>
      </c>
    </row>
    <row r="18" spans="1:25" x14ac:dyDescent="0.35">
      <c r="A18" s="53">
        <v>8</v>
      </c>
      <c r="B18" s="60" t="s">
        <v>18</v>
      </c>
      <c r="C18" s="59">
        <f>VLOOKUP(B18,'Cleaned Up Democrat Data'!A13:H38,7,0)</f>
        <v>0.68050364833600296</v>
      </c>
      <c r="D18" s="58">
        <f>VLOOKUP(B18,'Cleaned Up Democrat Data'!A13:H38,8,0)</f>
        <v>15295</v>
      </c>
      <c r="E18" s="59">
        <f>VLOOKUP(B18,'Cleaned Up Republican Data'!A13:H38,7,0)</f>
        <v>0.78403858007904603</v>
      </c>
      <c r="F18" s="71">
        <f>VLOOKUP(B18,'Cleaned Up Republican Data'!A13:H38,8,0)</f>
        <v>21623</v>
      </c>
      <c r="G18" s="73">
        <f t="shared" si="0"/>
        <v>-1.3825736286778934</v>
      </c>
      <c r="H18" s="53">
        <f t="shared" si="1"/>
        <v>-0.35001408990301902</v>
      </c>
      <c r="I18" s="53">
        <f t="shared" si="2"/>
        <v>3.3225696930116864E-2</v>
      </c>
      <c r="J18" s="74">
        <f t="shared" si="3"/>
        <v>-0.26786311146113329</v>
      </c>
      <c r="K18" s="53">
        <f t="shared" si="4"/>
        <v>5.5237015150871169</v>
      </c>
      <c r="L18" s="53">
        <f t="shared" si="5"/>
        <v>0.79292550156926822</v>
      </c>
      <c r="M18" s="53">
        <f t="shared" si="6"/>
        <v>8.2747753138383988</v>
      </c>
      <c r="N18" s="53">
        <f t="shared" si="7"/>
        <v>0.79292550156926822</v>
      </c>
      <c r="O18" s="53">
        <f t="shared" si="8"/>
        <v>2</v>
      </c>
    </row>
    <row r="19" spans="1:25" x14ac:dyDescent="0.35">
      <c r="A19" s="53">
        <v>9</v>
      </c>
      <c r="B19" s="60" t="s">
        <v>19</v>
      </c>
      <c r="C19" s="59">
        <f>VLOOKUP(B19,'Cleaned Up Democrat Data'!A14:H39,7,0)</f>
        <v>0.75209074455470304</v>
      </c>
      <c r="D19" s="58">
        <f>VLOOKUP(B19,'Cleaned Up Democrat Data'!A14:H39,8,0)</f>
        <v>48203</v>
      </c>
      <c r="E19" s="59">
        <f>VLOOKUP(B19,'Cleaned Up Republican Data'!A14:H39,7,0)</f>
        <v>0.75848868812923498</v>
      </c>
      <c r="F19" s="71">
        <f>VLOOKUP(B19,'Cleaned Up Republican Data'!A14:H39,8,0)</f>
        <v>19814</v>
      </c>
      <c r="G19" s="73">
        <f t="shared" si="0"/>
        <v>0.37332514469053768</v>
      </c>
      <c r="H19" s="53">
        <f t="shared" si="1"/>
        <v>-0.24593160085656421</v>
      </c>
      <c r="I19" s="53">
        <f t="shared" si="2"/>
        <v>-0.39316731428728047</v>
      </c>
      <c r="J19" s="74">
        <f t="shared" si="3"/>
        <v>-0.27968128187171176</v>
      </c>
      <c r="K19" s="53">
        <f t="shared" si="4"/>
        <v>1.4331831427671902</v>
      </c>
      <c r="L19" s="53">
        <f t="shared" si="5"/>
        <v>0.90006908949340592</v>
      </c>
      <c r="M19" s="53">
        <f t="shared" si="6"/>
        <v>6.0016991085984452</v>
      </c>
      <c r="N19" s="53">
        <f t="shared" si="7"/>
        <v>0.90006908949340592</v>
      </c>
      <c r="O19" s="53">
        <f t="shared" si="8"/>
        <v>2</v>
      </c>
    </row>
    <row r="20" spans="1:25" x14ac:dyDescent="0.35">
      <c r="A20" s="53">
        <v>10</v>
      </c>
      <c r="B20" s="60" t="s">
        <v>20</v>
      </c>
      <c r="C20" s="59">
        <f>VLOOKUP(B20,'Cleaned Up Democrat Data'!A15:H40,7,0)</f>
        <v>0.68916015625000004</v>
      </c>
      <c r="D20" s="58">
        <f>VLOOKUP(B20,'Cleaned Up Democrat Data'!A15:H40,8,0)</f>
        <v>7057</v>
      </c>
      <c r="E20" s="59">
        <f>VLOOKUP(B20,'Cleaned Up Republican Data'!A15:H40,7,0)</f>
        <v>0.82430025445292598</v>
      </c>
      <c r="F20" s="71">
        <f>VLOOKUP(B20,'Cleaned Up Republican Data'!A15:H40,8,0)</f>
        <v>6479</v>
      </c>
      <c r="G20" s="73">
        <f t="shared" si="0"/>
        <v>-1.1702455356175823</v>
      </c>
      <c r="H20" s="53">
        <f t="shared" si="1"/>
        <v>-0.37606950332117556</v>
      </c>
      <c r="I20" s="53">
        <f t="shared" si="2"/>
        <v>0.7051383847276067</v>
      </c>
      <c r="J20" s="74">
        <f t="shared" si="3"/>
        <v>-0.36679864086843023</v>
      </c>
      <c r="K20" s="53">
        <f t="shared" si="4"/>
        <v>4.2534703495609216</v>
      </c>
      <c r="L20" s="53">
        <f t="shared" si="5"/>
        <v>0.99655102351046798</v>
      </c>
      <c r="M20" s="53">
        <f t="shared" si="6"/>
        <v>11.880533373886596</v>
      </c>
      <c r="N20" s="53">
        <f t="shared" si="7"/>
        <v>0.99655102351046798</v>
      </c>
      <c r="O20" s="53">
        <f t="shared" si="8"/>
        <v>2</v>
      </c>
      <c r="P20" s="85" t="s">
        <v>73</v>
      </c>
      <c r="Q20" s="85"/>
      <c r="R20" s="85"/>
      <c r="S20" s="85"/>
      <c r="T20" s="85"/>
      <c r="U20" s="85"/>
      <c r="V20" s="85"/>
      <c r="W20" s="85"/>
      <c r="X20" s="85"/>
      <c r="Y20" s="85"/>
    </row>
    <row r="21" spans="1:25" x14ac:dyDescent="0.35">
      <c r="A21" s="53">
        <v>11</v>
      </c>
      <c r="B21" s="60" t="s">
        <v>21</v>
      </c>
      <c r="C21" s="59">
        <f>VLOOKUP(B21,'Cleaned Up Democrat Data'!A16:H41,7,0)</f>
        <v>0.78899369516190099</v>
      </c>
      <c r="D21" s="58">
        <f>VLOOKUP(B21,'Cleaned Up Democrat Data'!A16:H41,8,0)</f>
        <v>47929</v>
      </c>
      <c r="E21" s="59">
        <f>VLOOKUP(B21,'Cleaned Up Republican Data'!A16:H41,7,0)</f>
        <v>0.80922540019725397</v>
      </c>
      <c r="F21" s="71">
        <f>VLOOKUP(B21,'Cleaned Up Republican Data'!A16:H41,8,0)</f>
        <v>53332</v>
      </c>
      <c r="G21" s="73">
        <f t="shared" si="0"/>
        <v>1.2784861182114624</v>
      </c>
      <c r="H21" s="53">
        <f t="shared" si="1"/>
        <v>-0.24679821693772164</v>
      </c>
      <c r="I21" s="53">
        <f t="shared" si="2"/>
        <v>0.45355953216862671</v>
      </c>
      <c r="J21" s="74">
        <f t="shared" si="3"/>
        <v>-6.0708680532978329E-2</v>
      </c>
      <c r="K21" s="53">
        <f t="shared" si="4"/>
        <v>0.22069725941164736</v>
      </c>
      <c r="L21" s="53">
        <f t="shared" si="5"/>
        <v>3.4145282475869769</v>
      </c>
      <c r="M21" s="53">
        <f t="shared" si="6"/>
        <v>12.70215686786808</v>
      </c>
      <c r="N21" s="53">
        <f t="shared" si="7"/>
        <v>0.22069725941164736</v>
      </c>
      <c r="O21" s="53">
        <f t="shared" si="8"/>
        <v>1</v>
      </c>
      <c r="P21" s="85" t="s">
        <v>74</v>
      </c>
      <c r="Q21" s="85"/>
      <c r="R21" s="85"/>
      <c r="S21" s="85"/>
      <c r="T21" s="85"/>
      <c r="U21" s="85"/>
      <c r="V21" s="85"/>
      <c r="W21" s="85"/>
      <c r="X21" s="85"/>
      <c r="Y21" s="85"/>
    </row>
    <row r="22" spans="1:25" x14ac:dyDescent="0.35">
      <c r="A22" s="53">
        <v>12</v>
      </c>
      <c r="B22" s="60" t="s">
        <v>22</v>
      </c>
      <c r="C22" s="59">
        <f>VLOOKUP(B22,'Cleaned Up Democrat Data'!A17:H42,7,0)</f>
        <v>0.69107344632768397</v>
      </c>
      <c r="D22" s="58">
        <f>VLOOKUP(B22,'Cleaned Up Democrat Data'!A17:H42,8,0)</f>
        <v>3058</v>
      </c>
      <c r="E22" s="59">
        <f>VLOOKUP(B22,'Cleaned Up Republican Data'!A17:H42,7,0)</f>
        <v>0.77611102197978499</v>
      </c>
      <c r="F22" s="71">
        <f>VLOOKUP(B22,'Cleaned Up Republican Data'!A17:H42,8,0)</f>
        <v>9675</v>
      </c>
      <c r="G22" s="73">
        <f t="shared" si="0"/>
        <v>-1.123316076567592</v>
      </c>
      <c r="H22" s="53">
        <f t="shared" si="1"/>
        <v>-0.3887176701406958</v>
      </c>
      <c r="I22" s="53">
        <f t="shared" si="2"/>
        <v>-9.9074485637574247E-2</v>
      </c>
      <c r="J22" s="74">
        <f t="shared" si="3"/>
        <v>-0.34591921984454477</v>
      </c>
      <c r="K22" s="53">
        <f t="shared" si="4"/>
        <v>4.6502036080800098</v>
      </c>
      <c r="L22" s="53">
        <f t="shared" si="5"/>
        <v>0.41204069722591602</v>
      </c>
      <c r="M22" s="53">
        <f t="shared" si="6"/>
        <v>7.3062714788866119</v>
      </c>
      <c r="N22" s="53">
        <f t="shared" si="7"/>
        <v>0.41204069722591602</v>
      </c>
      <c r="O22" s="53">
        <f t="shared" si="8"/>
        <v>2</v>
      </c>
    </row>
    <row r="23" spans="1:25" x14ac:dyDescent="0.35">
      <c r="A23" s="53">
        <v>13</v>
      </c>
      <c r="B23" s="60" t="s">
        <v>23</v>
      </c>
      <c r="C23" s="59">
        <f>VLOOKUP(B23,'Cleaned Up Democrat Data'!A18:H43,7,0)</f>
        <v>0.75726744186046502</v>
      </c>
      <c r="D23" s="58">
        <f>VLOOKUP(B23,'Cleaned Up Democrat Data'!A18:H43,8,0)</f>
        <v>48453</v>
      </c>
      <c r="E23" s="59">
        <f>VLOOKUP(B23,'Cleaned Up Republican Data'!A18:H43,7,0)</f>
        <v>0.83254438654414797</v>
      </c>
      <c r="F23" s="71">
        <f>VLOOKUP(B23,'Cleaned Up Republican Data'!A18:H43,8,0)</f>
        <v>62788</v>
      </c>
      <c r="G23" s="73">
        <f t="shared" si="0"/>
        <v>0.5002999338553018</v>
      </c>
      <c r="H23" s="53">
        <f t="shared" si="1"/>
        <v>-0.24514089275331838</v>
      </c>
      <c r="I23" s="53">
        <f t="shared" si="2"/>
        <v>0.84272175745400757</v>
      </c>
      <c r="J23" s="74">
        <f t="shared" si="3"/>
        <v>1.0672284788679402E-3</v>
      </c>
      <c r="K23" s="53">
        <f t="shared" si="4"/>
        <v>0.17634721843476367</v>
      </c>
      <c r="L23" s="53">
        <f t="shared" si="5"/>
        <v>1.8109969719393184</v>
      </c>
      <c r="M23" s="53">
        <f t="shared" si="6"/>
        <v>13.055811582071131</v>
      </c>
      <c r="N23" s="53">
        <f t="shared" si="7"/>
        <v>0.17634721843476367</v>
      </c>
      <c r="O23" s="53">
        <f t="shared" si="8"/>
        <v>1</v>
      </c>
    </row>
    <row r="24" spans="1:25" x14ac:dyDescent="0.35">
      <c r="A24" s="53">
        <v>14</v>
      </c>
      <c r="B24" s="60" t="s">
        <v>24</v>
      </c>
      <c r="C24" s="59">
        <f>VLOOKUP(B24,'Cleaned Up Democrat Data'!A19:H44,7,0)</f>
        <v>0.81913920305230603</v>
      </c>
      <c r="D24" s="58">
        <f>VLOOKUP(B24,'Cleaned Up Democrat Data'!A19:H44,8,0)</f>
        <v>84160</v>
      </c>
      <c r="E24" s="59">
        <f>VLOOKUP(B24,'Cleaned Up Republican Data'!A19:H44,7,0)</f>
        <v>0.80529854807844203</v>
      </c>
      <c r="F24" s="71">
        <f>VLOOKUP(B24,'Cleaned Up Republican Data'!A19:H44,8,0)</f>
        <v>45869</v>
      </c>
      <c r="G24" s="73">
        <f t="shared" si="0"/>
        <v>2.0178995477717399</v>
      </c>
      <c r="H24" s="53">
        <f t="shared" si="1"/>
        <v>-0.13220563578292327</v>
      </c>
      <c r="I24" s="53">
        <f t="shared" si="2"/>
        <v>0.38802570122974389</v>
      </c>
      <c r="J24" s="74">
        <f t="shared" si="3"/>
        <v>-0.10946434983875336</v>
      </c>
      <c r="K24" s="53">
        <f t="shared" si="4"/>
        <v>1.4354644981485816</v>
      </c>
      <c r="L24" s="53">
        <f t="shared" si="5"/>
        <v>6.5417294474074748</v>
      </c>
      <c r="M24" s="53">
        <f t="shared" si="6"/>
        <v>15.260755311965092</v>
      </c>
      <c r="N24" s="53">
        <f t="shared" si="7"/>
        <v>1.4354644981485816</v>
      </c>
      <c r="O24" s="53">
        <f t="shared" si="8"/>
        <v>1</v>
      </c>
    </row>
    <row r="25" spans="1:25" x14ac:dyDescent="0.35">
      <c r="A25" s="53">
        <v>15</v>
      </c>
      <c r="B25" s="60" t="s">
        <v>25</v>
      </c>
      <c r="C25" s="59">
        <f>VLOOKUP(B25,'Cleaned Up Democrat Data'!A20:H45,7,0)</f>
        <v>0.78373048479868501</v>
      </c>
      <c r="D25" s="58">
        <f>VLOOKUP(B25,'Cleaned Up Democrat Data'!A20:H45,8,0)</f>
        <v>4769</v>
      </c>
      <c r="E25" s="59">
        <f>VLOOKUP(B25,'Cleaned Up Republican Data'!A20:H45,7,0)</f>
        <v>0.83404255319148901</v>
      </c>
      <c r="F25" s="71">
        <f>VLOOKUP(B25,'Cleaned Up Republican Data'!A20:H45,8,0)</f>
        <v>3920</v>
      </c>
      <c r="G25" s="73">
        <f t="shared" si="0"/>
        <v>1.1493893241116226</v>
      </c>
      <c r="H25" s="53">
        <f t="shared" si="1"/>
        <v>-0.38330606388208133</v>
      </c>
      <c r="I25" s="53">
        <f t="shared" si="2"/>
        <v>0.86772412495207996</v>
      </c>
      <c r="J25" s="74">
        <f t="shared" si="3"/>
        <v>-0.38351655025520209</v>
      </c>
      <c r="K25" s="53">
        <f t="shared" si="4"/>
        <v>0.21603001237396574</v>
      </c>
      <c r="L25" s="53">
        <f t="shared" si="5"/>
        <v>3.5058651277155564</v>
      </c>
      <c r="M25" s="53">
        <f t="shared" si="6"/>
        <v>15.148061161187073</v>
      </c>
      <c r="N25" s="53">
        <f t="shared" si="7"/>
        <v>0.21603001237396574</v>
      </c>
      <c r="O25" s="53">
        <f t="shared" si="8"/>
        <v>1</v>
      </c>
    </row>
    <row r="26" spans="1:25" x14ac:dyDescent="0.35">
      <c r="A26" s="53">
        <v>16</v>
      </c>
      <c r="B26" s="60" t="s">
        <v>26</v>
      </c>
      <c r="C26" s="59">
        <f>VLOOKUP(B26,'Cleaned Up Democrat Data'!A21:H46,7,0)</f>
        <v>0.77575912169372796</v>
      </c>
      <c r="D26" s="58">
        <f>VLOOKUP(B26,'Cleaned Up Democrat Data'!A21:H46,8,0)</f>
        <v>298042</v>
      </c>
      <c r="E26" s="59">
        <f>VLOOKUP(B26,'Cleaned Up Republican Data'!A21:H46,7,0)</f>
        <v>0.72981815790339</v>
      </c>
      <c r="F26" s="71">
        <f>VLOOKUP(B26,'Cleaned Up Republican Data'!A21:H46,8,0)</f>
        <v>88778</v>
      </c>
      <c r="G26" s="73">
        <f t="shared" si="0"/>
        <v>0.95386656320360075</v>
      </c>
      <c r="H26" s="53">
        <f t="shared" si="1"/>
        <v>0.54426728637077326</v>
      </c>
      <c r="I26" s="53">
        <f t="shared" si="2"/>
        <v>-0.87163954188853476</v>
      </c>
      <c r="J26" s="74">
        <f t="shared" si="3"/>
        <v>0.17085951646722289</v>
      </c>
      <c r="K26" s="53">
        <f t="shared" si="4"/>
        <v>3.2008920704396879</v>
      </c>
      <c r="L26" s="53">
        <f t="shared" si="5"/>
        <v>3.7889153064902641</v>
      </c>
      <c r="M26" s="53">
        <f t="shared" si="6"/>
        <v>4.9225927934713347</v>
      </c>
      <c r="N26" s="53">
        <f t="shared" si="7"/>
        <v>3.2008920704396879</v>
      </c>
      <c r="O26" s="53">
        <f t="shared" si="8"/>
        <v>1</v>
      </c>
    </row>
    <row r="27" spans="1:25" x14ac:dyDescent="0.35">
      <c r="A27" s="53">
        <v>17</v>
      </c>
      <c r="B27" s="60" t="s">
        <v>27</v>
      </c>
      <c r="C27" s="59">
        <f>VLOOKUP(B27,'Cleaned Up Democrat Data'!A22:H47,7,0)</f>
        <v>0.71733475930180401</v>
      </c>
      <c r="D27" s="58">
        <f>VLOOKUP(B27,'Cleaned Up Democrat Data'!A22:H47,8,0)</f>
        <v>325977</v>
      </c>
      <c r="E27" s="59">
        <f>VLOOKUP(B27,'Cleaned Up Republican Data'!A22:H47,7,0)</f>
        <v>0.631366639619798</v>
      </c>
      <c r="F27" s="71">
        <f>VLOOKUP(B27,'Cleaned Up Republican Data'!A22:H47,8,0)</f>
        <v>27234</v>
      </c>
      <c r="G27" s="73">
        <f t="shared" si="0"/>
        <v>-0.47917474839542967</v>
      </c>
      <c r="H27" s="53">
        <f t="shared" si="1"/>
        <v>0.63262100982746206</v>
      </c>
      <c r="I27" s="53">
        <f t="shared" si="2"/>
        <v>-2.5146617285313195</v>
      </c>
      <c r="J27" s="74">
        <f t="shared" si="3"/>
        <v>-0.23120653093390514</v>
      </c>
      <c r="K27" s="53">
        <f t="shared" si="4"/>
        <v>12.918081697931663</v>
      </c>
      <c r="L27" s="53">
        <f t="shared" si="5"/>
        <v>7.1684471692831488</v>
      </c>
      <c r="M27" s="53">
        <f t="shared" si="6"/>
        <v>0</v>
      </c>
      <c r="N27" s="53">
        <f t="shared" si="7"/>
        <v>0</v>
      </c>
      <c r="O27" s="53" t="e">
        <f t="shared" si="8"/>
        <v>#N/A</v>
      </c>
    </row>
    <row r="28" spans="1:25" x14ac:dyDescent="0.35">
      <c r="A28" s="53">
        <v>18</v>
      </c>
      <c r="B28" s="60" t="s">
        <v>28</v>
      </c>
      <c r="C28" s="59">
        <f>VLOOKUP(B28,'Cleaned Up Democrat Data'!A23:H48,7,0)</f>
        <v>0.753124132185504</v>
      </c>
      <c r="D28" s="58">
        <f>VLOOKUP(B28,'Cleaned Up Democrat Data'!A23:H48,8,0)</f>
        <v>8136</v>
      </c>
      <c r="E28" s="59">
        <f>VLOOKUP(B28,'Cleaned Up Republican Data'!A23:H48,7,0)</f>
        <v>0.81786106773092704</v>
      </c>
      <c r="F28" s="71">
        <f>VLOOKUP(B28,'Cleaned Up Republican Data'!A23:H48,8,0)</f>
        <v>14140</v>
      </c>
      <c r="G28" s="73">
        <f t="shared" si="0"/>
        <v>0.39867222774296535</v>
      </c>
      <c r="H28" s="53">
        <f t="shared" si="1"/>
        <v>-0.37265680714756655</v>
      </c>
      <c r="I28" s="53">
        <f t="shared" si="2"/>
        <v>0.59767709989800422</v>
      </c>
      <c r="J28" s="74">
        <f t="shared" si="3"/>
        <v>-0.31674944047294012</v>
      </c>
      <c r="K28" s="53">
        <f t="shared" si="4"/>
        <v>0.29021267064678757</v>
      </c>
      <c r="L28" s="53">
        <f t="shared" si="5"/>
        <v>1.1827892236162985</v>
      </c>
      <c r="M28" s="53">
        <f t="shared" si="6"/>
        <v>11.475169375138622</v>
      </c>
      <c r="N28" s="53">
        <f t="shared" si="7"/>
        <v>0.29021267064678757</v>
      </c>
      <c r="O28" s="53">
        <f t="shared" si="8"/>
        <v>1</v>
      </c>
    </row>
    <row r="29" spans="1:25" x14ac:dyDescent="0.35">
      <c r="A29" s="53">
        <v>19</v>
      </c>
      <c r="B29" s="60" t="s">
        <v>29</v>
      </c>
      <c r="C29" s="59">
        <f>VLOOKUP(B29,'Cleaned Up Democrat Data'!A24:H49,7,0)</f>
        <v>0.716738030362009</v>
      </c>
      <c r="D29" s="58">
        <f>VLOOKUP(B29,'Cleaned Up Democrat Data'!A24:H49,8,0)</f>
        <v>18413</v>
      </c>
      <c r="E29" s="59">
        <f>VLOOKUP(B29,'Cleaned Up Republican Data'!A24:H49,7,0)</f>
        <v>0.78082191780821897</v>
      </c>
      <c r="F29" s="71">
        <f>VLOOKUP(B29,'Cleaned Up Republican Data'!A24:H49,8,0)</f>
        <v>22686</v>
      </c>
      <c r="G29" s="73">
        <f t="shared" si="0"/>
        <v>-0.49381140316654187</v>
      </c>
      <c r="H29" s="53">
        <f t="shared" si="1"/>
        <v>-0.34015237843933704</v>
      </c>
      <c r="I29" s="53">
        <f t="shared" si="2"/>
        <v>-2.0456029568827729E-2</v>
      </c>
      <c r="J29" s="74">
        <f t="shared" si="3"/>
        <v>-0.26091854808554188</v>
      </c>
      <c r="K29" s="53">
        <f t="shared" si="4"/>
        <v>2.3778908115906949</v>
      </c>
      <c r="L29" s="53">
        <f t="shared" si="5"/>
        <v>0</v>
      </c>
      <c r="M29" s="53">
        <f t="shared" si="6"/>
        <v>7.1684471692831488</v>
      </c>
      <c r="N29" s="53">
        <f t="shared" si="7"/>
        <v>0</v>
      </c>
      <c r="O29" s="53">
        <f t="shared" si="8"/>
        <v>2</v>
      </c>
    </row>
    <row r="30" spans="1:25" x14ac:dyDescent="0.35">
      <c r="A30" s="53">
        <v>20</v>
      </c>
      <c r="B30" s="60" t="s">
        <v>30</v>
      </c>
      <c r="C30" s="59">
        <f>VLOOKUP(B30,'Cleaned Up Democrat Data'!A25:H50,7,0)</f>
        <v>0.775334766077038</v>
      </c>
      <c r="D30" s="58">
        <f>VLOOKUP(B30,'Cleaned Up Democrat Data'!A25:H50,8,0)</f>
        <v>4690</v>
      </c>
      <c r="E30" s="59">
        <f>VLOOKUP(B30,'Cleaned Up Republican Data'!A25:H50,7,0)</f>
        <v>0.81778741865509796</v>
      </c>
      <c r="F30" s="71">
        <f>VLOOKUP(B30,'Cleaned Up Republican Data'!A25:H50,8,0)</f>
        <v>4147</v>
      </c>
      <c r="G30" s="73">
        <f t="shared" si="0"/>
        <v>0.94345790652975636</v>
      </c>
      <c r="H30" s="53">
        <f t="shared" si="1"/>
        <v>-0.38355592764270702</v>
      </c>
      <c r="I30" s="53">
        <f t="shared" si="2"/>
        <v>0.59644799680520744</v>
      </c>
      <c r="J30" s="74">
        <f t="shared" si="3"/>
        <v>-0.38203356259174087</v>
      </c>
      <c r="K30" s="53">
        <f t="shared" si="4"/>
        <v>0.11087599967382193</v>
      </c>
      <c r="L30" s="53">
        <f t="shared" si="5"/>
        <v>2.4628663611736563</v>
      </c>
      <c r="M30" s="53">
        <f t="shared" si="6"/>
        <v>12.758251755667967</v>
      </c>
      <c r="N30" s="53">
        <f t="shared" si="7"/>
        <v>0.11087599967382193</v>
      </c>
      <c r="O30" s="53">
        <f t="shared" si="8"/>
        <v>1</v>
      </c>
    </row>
    <row r="31" spans="1:25" x14ac:dyDescent="0.35">
      <c r="A31" s="53">
        <v>21</v>
      </c>
      <c r="B31" s="60" t="s">
        <v>31</v>
      </c>
      <c r="C31" s="59">
        <f>VLOOKUP(B31,'Cleaned Up Democrat Data'!A26:H51,7,0)</f>
        <v>0.77457627118644101</v>
      </c>
      <c r="D31" s="58">
        <f>VLOOKUP(B31,'Cleaned Up Democrat Data'!A26:H51,8,0)</f>
        <v>7769</v>
      </c>
      <c r="E31" s="59">
        <f>VLOOKUP(B31,'Cleaned Up Republican Data'!A26:H51,7,0)</f>
        <v>0.83148387096774201</v>
      </c>
      <c r="F31" s="71">
        <f>VLOOKUP(B31,'Cleaned Up Republican Data'!A26:H51,8,0)</f>
        <v>9666</v>
      </c>
      <c r="G31" s="73">
        <f t="shared" si="0"/>
        <v>0.92485343284169574</v>
      </c>
      <c r="H31" s="53">
        <f t="shared" si="1"/>
        <v>-0.37381756664313143</v>
      </c>
      <c r="I31" s="53">
        <f t="shared" si="2"/>
        <v>0.8250231921937331</v>
      </c>
      <c r="J31" s="74">
        <f t="shared" si="3"/>
        <v>-0.34597801671225914</v>
      </c>
      <c r="K31" s="53">
        <f t="shared" si="4"/>
        <v>0.10327318642091504</v>
      </c>
      <c r="L31" s="53">
        <f t="shared" si="5"/>
        <v>2.7358134894583617</v>
      </c>
      <c r="M31" s="53">
        <f t="shared" si="6"/>
        <v>14.150881605582256</v>
      </c>
      <c r="N31" s="53">
        <f t="shared" si="7"/>
        <v>0.10327318642091504</v>
      </c>
      <c r="O31" s="53">
        <f t="shared" si="8"/>
        <v>1</v>
      </c>
    </row>
    <row r="32" spans="1:25" x14ac:dyDescent="0.35">
      <c r="A32" s="53">
        <v>22</v>
      </c>
      <c r="B32" s="60" t="s">
        <v>32</v>
      </c>
      <c r="C32" s="59">
        <f>VLOOKUP(B32,'Cleaned Up Democrat Data'!A27:H52,7,0)</f>
        <v>0.69722032211927099</v>
      </c>
      <c r="D32" s="58">
        <f>VLOOKUP(B32,'Cleaned Up Democrat Data'!A27:H52,8,0)</f>
        <v>22424</v>
      </c>
      <c r="E32" s="59">
        <f>VLOOKUP(B32,'Cleaned Up Republican Data'!A27:H52,7,0)</f>
        <v>0.78275911433479695</v>
      </c>
      <c r="F32" s="71">
        <f>VLOOKUP(B32,'Cleaned Up Republican Data'!A27:H52,8,0)</f>
        <v>32807</v>
      </c>
      <c r="G32" s="73">
        <f t="shared" si="0"/>
        <v>-0.97254460750950911</v>
      </c>
      <c r="H32" s="53">
        <f t="shared" si="1"/>
        <v>-0.32746625763086101</v>
      </c>
      <c r="I32" s="53">
        <f t="shared" si="2"/>
        <v>1.1873150605790399E-2</v>
      </c>
      <c r="J32" s="74">
        <f t="shared" si="3"/>
        <v>-0.19479820384813745</v>
      </c>
      <c r="K32" s="53">
        <f t="shared" si="4"/>
        <v>3.848319881005176</v>
      </c>
      <c r="L32" s="53">
        <f t="shared" si="5"/>
        <v>0.23476349441448824</v>
      </c>
      <c r="M32" s="53">
        <f t="shared" si="6"/>
        <v>7.5498854407953919</v>
      </c>
      <c r="N32" s="53">
        <f t="shared" si="7"/>
        <v>0.23476349441448824</v>
      </c>
      <c r="O32" s="53">
        <f t="shared" si="8"/>
        <v>2</v>
      </c>
    </row>
    <row r="33" spans="1:15" x14ac:dyDescent="0.35">
      <c r="A33" s="53">
        <v>23</v>
      </c>
      <c r="B33" s="60" t="s">
        <v>33</v>
      </c>
      <c r="C33" s="59">
        <f>VLOOKUP(B33,'Cleaned Up Democrat Data'!A28:H53,7,0)</f>
        <v>0.70264789163541697</v>
      </c>
      <c r="D33" s="58">
        <f>VLOOKUP(B33,'Cleaned Up Democrat Data'!A28:H53,8,0)</f>
        <v>18363</v>
      </c>
      <c r="E33" s="59">
        <f>VLOOKUP(B33,'Cleaned Up Republican Data'!A28:H53,7,0)</f>
        <v>0.80687485958211602</v>
      </c>
      <c r="F33" s="71">
        <f>VLOOKUP(B33,'Cleaned Up Republican Data'!A28:H53,8,0)</f>
        <v>17957</v>
      </c>
      <c r="G33" s="73">
        <f t="shared" si="0"/>
        <v>-0.83941638805138974</v>
      </c>
      <c r="H33" s="53">
        <f t="shared" si="1"/>
        <v>-0.34031052005998624</v>
      </c>
      <c r="I33" s="53">
        <f t="shared" si="2"/>
        <v>0.41433220029394624</v>
      </c>
      <c r="J33" s="74">
        <f t="shared" si="3"/>
        <v>-0.29181303557676658</v>
      </c>
      <c r="K33" s="53">
        <f t="shared" si="4"/>
        <v>3.0380285696661153</v>
      </c>
      <c r="L33" s="53">
        <f t="shared" si="5"/>
        <v>0.30943810477057793</v>
      </c>
      <c r="M33" s="53">
        <f t="shared" si="6"/>
        <v>9.6590483842914363</v>
      </c>
      <c r="N33" s="53">
        <f t="shared" si="7"/>
        <v>0.30943810477057793</v>
      </c>
      <c r="O33" s="53">
        <f t="shared" si="8"/>
        <v>2</v>
      </c>
    </row>
    <row r="34" spans="1:15" x14ac:dyDescent="0.35">
      <c r="A34" s="53">
        <v>24</v>
      </c>
      <c r="B34" s="60" t="s">
        <v>34</v>
      </c>
      <c r="C34" s="59">
        <f>VLOOKUP(B34,'Cleaned Up Democrat Data'!A29:H54,7,0)</f>
        <v>0.73369828840690199</v>
      </c>
      <c r="D34" s="58">
        <f>VLOOKUP(B34,'Cleaned Up Democrat Data'!A29:H54,8,0)</f>
        <v>10588</v>
      </c>
      <c r="E34" s="59">
        <f>VLOOKUP(B34,'Cleaned Up Republican Data'!A29:H54,7,0)</f>
        <v>0.81549087321164304</v>
      </c>
      <c r="F34" s="71">
        <f>VLOOKUP(B34,'Cleaned Up Republican Data'!A29:H54,8,0)</f>
        <v>13224</v>
      </c>
      <c r="G34" s="73">
        <f t="shared" si="0"/>
        <v>-7.7807711578610772E-2</v>
      </c>
      <c r="H34" s="53">
        <f t="shared" si="1"/>
        <v>-0.36490154207093145</v>
      </c>
      <c r="I34" s="53">
        <f t="shared" si="2"/>
        <v>0.55812177104441396</v>
      </c>
      <c r="J34" s="74">
        <f t="shared" si="3"/>
        <v>-0.32273365500919765</v>
      </c>
      <c r="K34" s="53">
        <f t="shared" si="4"/>
        <v>0.97627653189218444</v>
      </c>
      <c r="L34" s="53">
        <f t="shared" si="5"/>
        <v>0.512244971321689</v>
      </c>
      <c r="M34" s="53">
        <f t="shared" si="6"/>
        <v>10.606522389495384</v>
      </c>
      <c r="N34" s="53">
        <f t="shared" si="7"/>
        <v>0.512244971321689</v>
      </c>
      <c r="O34" s="53">
        <f t="shared" si="8"/>
        <v>2</v>
      </c>
    </row>
    <row r="35" spans="1:15" x14ac:dyDescent="0.35">
      <c r="A35" s="53">
        <v>25</v>
      </c>
      <c r="B35" s="61" t="s">
        <v>35</v>
      </c>
      <c r="C35" s="59">
        <f>VLOOKUP(B35,'Cleaned Up Democrat Data'!A30:H55,7,0)</f>
        <v>0.73205349649780704</v>
      </c>
      <c r="D35" s="58">
        <f>VLOOKUP(B35,'Cleaned Up Democrat Data'!A30:H55,8,0)</f>
        <v>1574497</v>
      </c>
      <c r="E35" s="59">
        <f>VLOOKUP(B35,'Cleaned Up Republican Data'!A30:H55,7,0)</f>
        <v>0.77176633898809699</v>
      </c>
      <c r="F35" s="71">
        <f>VLOOKUP(B35,'Cleaned Up Republican Data'!A30:H55,8,0)</f>
        <v>782808</v>
      </c>
      <c r="G35" s="73">
        <f t="shared" si="0"/>
        <v>-0.1181514082527008</v>
      </c>
      <c r="H35" s="53">
        <f t="shared" si="1"/>
        <v>4.5814805340853857</v>
      </c>
      <c r="I35" s="53">
        <f t="shared" si="2"/>
        <v>-0.17158134661569108</v>
      </c>
      <c r="J35" s="74">
        <f t="shared" si="3"/>
        <v>4.7049473053305544</v>
      </c>
      <c r="K35" s="53">
        <f t="shared" si="4"/>
        <v>48.5410347888362</v>
      </c>
      <c r="L35" s="53">
        <f t="shared" si="5"/>
        <v>49.046253493001743</v>
      </c>
      <c r="M35" s="53">
        <f t="shared" si="6"/>
        <v>45.579469765836556</v>
      </c>
      <c r="N35" s="53">
        <f t="shared" si="7"/>
        <v>45.579469765836556</v>
      </c>
      <c r="O35" s="53" t="e">
        <f t="shared" si="8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2BAC-A5F3-4D20-A2BE-D131C4073EAD}">
  <dimension ref="A1:F26"/>
  <sheetViews>
    <sheetView tabSelected="1" zoomScale="110" zoomScaleNormal="104" workbookViewId="0">
      <selection activeCell="F9" sqref="F9"/>
    </sheetView>
  </sheetViews>
  <sheetFormatPr defaultRowHeight="14.5" x14ac:dyDescent="0.35"/>
  <cols>
    <col min="2" max="2" width="18.6328125" customWidth="1"/>
    <col min="3" max="3" width="20.6328125" customWidth="1"/>
    <col min="4" max="4" width="17.08984375" customWidth="1"/>
    <col min="5" max="5" width="20.26953125" customWidth="1"/>
  </cols>
  <sheetData>
    <row r="1" spans="1:6" x14ac:dyDescent="0.35">
      <c r="A1" s="90" t="s">
        <v>105</v>
      </c>
      <c r="B1" s="91"/>
    </row>
    <row r="7" spans="1:6" x14ac:dyDescent="0.35">
      <c r="A7" s="92" t="s">
        <v>79</v>
      </c>
      <c r="B7" s="92" t="s">
        <v>75</v>
      </c>
      <c r="C7" s="92" t="s">
        <v>76</v>
      </c>
      <c r="D7" s="92" t="s">
        <v>77</v>
      </c>
      <c r="E7" s="92" t="s">
        <v>78</v>
      </c>
      <c r="F7" s="92" t="s">
        <v>83</v>
      </c>
    </row>
    <row r="8" spans="1:6" x14ac:dyDescent="0.35">
      <c r="A8">
        <v>1</v>
      </c>
      <c r="B8" t="s">
        <v>81</v>
      </c>
      <c r="C8" t="s">
        <v>80</v>
      </c>
      <c r="D8" t="s">
        <v>81</v>
      </c>
      <c r="E8" t="s">
        <v>80</v>
      </c>
      <c r="F8" t="s">
        <v>84</v>
      </c>
    </row>
    <row r="9" spans="1:6" x14ac:dyDescent="0.35">
      <c r="A9">
        <v>2</v>
      </c>
      <c r="B9" t="s">
        <v>80</v>
      </c>
      <c r="C9" t="s">
        <v>80</v>
      </c>
      <c r="D9" t="s">
        <v>80</v>
      </c>
      <c r="E9" t="s">
        <v>80</v>
      </c>
      <c r="F9" t="s">
        <v>85</v>
      </c>
    </row>
    <row r="10" spans="1:6" x14ac:dyDescent="0.35">
      <c r="A10">
        <v>3</v>
      </c>
      <c r="B10" t="s">
        <v>80</v>
      </c>
      <c r="C10" t="s">
        <v>81</v>
      </c>
      <c r="D10" t="s">
        <v>82</v>
      </c>
      <c r="E10" t="s">
        <v>80</v>
      </c>
      <c r="F10" t="s">
        <v>86</v>
      </c>
    </row>
    <row r="12" spans="1:6" x14ac:dyDescent="0.35">
      <c r="A12" s="90" t="s">
        <v>87</v>
      </c>
      <c r="B12" s="90"/>
      <c r="C12" s="90"/>
    </row>
    <row r="13" spans="1:6" x14ac:dyDescent="0.35">
      <c r="A13" t="s">
        <v>88</v>
      </c>
      <c r="B13" t="s">
        <v>89</v>
      </c>
      <c r="C13" t="s">
        <v>92</v>
      </c>
    </row>
    <row r="14" spans="1:6" x14ac:dyDescent="0.35">
      <c r="A14" t="s">
        <v>90</v>
      </c>
      <c r="B14" t="s">
        <v>91</v>
      </c>
      <c r="C14" t="s">
        <v>93</v>
      </c>
    </row>
    <row r="15" spans="1:6" x14ac:dyDescent="0.35">
      <c r="A15" t="s">
        <v>94</v>
      </c>
      <c r="B15" t="s">
        <v>96</v>
      </c>
      <c r="C15" t="s">
        <v>95</v>
      </c>
    </row>
    <row r="16" spans="1:6" x14ac:dyDescent="0.35">
      <c r="A16" t="e">
        <v>#N/A</v>
      </c>
      <c r="B16" t="s">
        <v>96</v>
      </c>
      <c r="C16" t="s">
        <v>97</v>
      </c>
    </row>
    <row r="20" spans="5:6" x14ac:dyDescent="0.35">
      <c r="E20" s="86" t="s">
        <v>98</v>
      </c>
      <c r="F20" t="s">
        <v>102</v>
      </c>
    </row>
    <row r="22" spans="5:6" x14ac:dyDescent="0.35">
      <c r="E22" s="87" t="s">
        <v>99</v>
      </c>
      <c r="F22" t="s">
        <v>103</v>
      </c>
    </row>
    <row r="24" spans="5:6" x14ac:dyDescent="0.35">
      <c r="E24" s="88" t="s">
        <v>100</v>
      </c>
      <c r="F24" t="s">
        <v>106</v>
      </c>
    </row>
    <row r="26" spans="5:6" x14ac:dyDescent="0.35">
      <c r="E26" s="89" t="s">
        <v>101</v>
      </c>
      <c r="F26" t="s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Original Data</vt:lpstr>
      <vt:lpstr>Cleaned Up Democrat Data</vt:lpstr>
      <vt:lpstr>Cleaned Up Republican Data</vt:lpstr>
      <vt:lpstr>Consolidated Data BEFORE SOLVER</vt:lpstr>
      <vt:lpstr>Consolidated Data AFTER SOLVER</vt:lpstr>
      <vt:lpstr>Analysis &amp; Interpretation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Annadanam</dc:creator>
  <cp:lastModifiedBy>Akhila Annadanam</cp:lastModifiedBy>
  <dcterms:created xsi:type="dcterms:W3CDTF">2015-06-05T18:17:20Z</dcterms:created>
  <dcterms:modified xsi:type="dcterms:W3CDTF">2020-10-20T20:03:54Z</dcterms:modified>
</cp:coreProperties>
</file>