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elselassie/Documents/"/>
    </mc:Choice>
  </mc:AlternateContent>
  <xr:revisionPtr revIDLastSave="0" documentId="8_{D56C2761-A716-4D4A-9862-22700A8D0390}" xr6:coauthVersionLast="45" xr6:coauthVersionMax="45" xr10:uidLastSave="{00000000-0000-0000-0000-000000000000}"/>
  <bookViews>
    <workbookView xWindow="2880" yWindow="460" windowWidth="27640" windowHeight="16160" activeTab="6" xr2:uid="{00AFF595-9CA8-9246-AD32-56A64CB84F15}"/>
  </bookViews>
  <sheets>
    <sheet name="Organized Data" sheetId="6" r:id="rId1"/>
    <sheet name="Democrat Cluster" sheetId="2" r:id="rId2"/>
    <sheet name="Republican Cluster" sheetId="3" r:id="rId3"/>
    <sheet name="Democrat Pivot Table" sheetId="4" r:id="rId4"/>
    <sheet name="Republican Pivot Table" sheetId="5" r:id="rId5"/>
    <sheet name="Democratic Regression" sheetId="7" r:id="rId6"/>
    <sheet name="Republican Regression" sheetId="8" r:id="rId7"/>
  </sheets>
  <externalReferences>
    <externalReference r:id="rId8"/>
  </externalReferences>
  <definedNames>
    <definedName name="cluster_dem">'[1]Democrat Cluster Before'!$A$13:$R$80</definedName>
    <definedName name="cluster_rep">'[1]Republican Cluster Before'!$A$13:$R$80</definedName>
  </definedNames>
  <calcPr calcId="181029"/>
  <pivotCaches>
    <pivotCache cacheId="8" r:id="rId9"/>
    <pivotCache cacheId="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9" i="3" l="1"/>
  <c r="Q78" i="3"/>
  <c r="Q70" i="3"/>
  <c r="P69" i="3"/>
  <c r="O69" i="3"/>
  <c r="Q67" i="3"/>
  <c r="R66" i="3"/>
  <c r="Q66" i="3"/>
  <c r="P66" i="3"/>
  <c r="Q59" i="3"/>
  <c r="P59" i="3"/>
  <c r="Q58" i="3"/>
  <c r="R47" i="3"/>
  <c r="Q47" i="3"/>
  <c r="R44" i="3"/>
  <c r="N41" i="3"/>
  <c r="Q39" i="3"/>
  <c r="Q38" i="3"/>
  <c r="P38" i="3"/>
  <c r="R35" i="3"/>
  <c r="Q34" i="3"/>
  <c r="Q32" i="3"/>
  <c r="Q30" i="3"/>
  <c r="Q29" i="3"/>
  <c r="P29" i="3"/>
  <c r="Q28" i="3"/>
  <c r="R26" i="3"/>
  <c r="Q26" i="3"/>
  <c r="Q25" i="3"/>
  <c r="P24" i="3"/>
  <c r="Q22" i="3"/>
  <c r="R21" i="3"/>
  <c r="P21" i="3"/>
  <c r="R18" i="3"/>
  <c r="P18" i="3"/>
  <c r="Q16" i="3"/>
  <c r="R15" i="3"/>
  <c r="Q14" i="3"/>
  <c r="P14" i="3"/>
  <c r="O14" i="3"/>
  <c r="K12" i="3"/>
  <c r="J12" i="3"/>
  <c r="I12" i="3"/>
  <c r="P57" i="3" s="1"/>
  <c r="H12" i="3"/>
  <c r="O78" i="3" s="1"/>
  <c r="G12" i="3"/>
  <c r="N62" i="3" s="1"/>
  <c r="F12" i="3"/>
  <c r="E12" i="3"/>
  <c r="K11" i="3"/>
  <c r="R75" i="3" s="1"/>
  <c r="J11" i="3"/>
  <c r="Q55" i="3" s="1"/>
  <c r="I11" i="3"/>
  <c r="H11" i="3"/>
  <c r="O25" i="3" s="1"/>
  <c r="G11" i="3"/>
  <c r="N60" i="3" s="1"/>
  <c r="F11" i="3"/>
  <c r="M30" i="3" s="1"/>
  <c r="E11" i="3"/>
  <c r="L72" i="3" s="1"/>
  <c r="K7" i="3"/>
  <c r="J7" i="3"/>
  <c r="I7" i="3"/>
  <c r="H7" i="3"/>
  <c r="G7" i="3"/>
  <c r="F7" i="3"/>
  <c r="E7" i="3"/>
  <c r="D7" i="3"/>
  <c r="K6" i="3"/>
  <c r="J6" i="3"/>
  <c r="I6" i="3"/>
  <c r="H6" i="3"/>
  <c r="G6" i="3"/>
  <c r="F6" i="3"/>
  <c r="E6" i="3"/>
  <c r="D6" i="3"/>
  <c r="K5" i="3"/>
  <c r="J5" i="3"/>
  <c r="I5" i="3"/>
  <c r="H5" i="3"/>
  <c r="G5" i="3"/>
  <c r="F5" i="3"/>
  <c r="E5" i="3"/>
  <c r="D5" i="3"/>
  <c r="K4" i="3"/>
  <c r="J4" i="3"/>
  <c r="I4" i="3"/>
  <c r="H4" i="3"/>
  <c r="G4" i="3"/>
  <c r="F4" i="3"/>
  <c r="E4" i="3"/>
  <c r="D4" i="3"/>
  <c r="K3" i="3"/>
  <c r="J3" i="3"/>
  <c r="I3" i="3"/>
  <c r="H3" i="3"/>
  <c r="G3" i="3"/>
  <c r="F3" i="3"/>
  <c r="E3" i="3"/>
  <c r="D3" i="3"/>
  <c r="R76" i="2"/>
  <c r="P66" i="2"/>
  <c r="Q63" i="2"/>
  <c r="R60" i="2"/>
  <c r="N57" i="2"/>
  <c r="O54" i="2"/>
  <c r="P51" i="2"/>
  <c r="M45" i="2"/>
  <c r="R43" i="2"/>
  <c r="N42" i="2"/>
  <c r="R35" i="2"/>
  <c r="Q35" i="2"/>
  <c r="N33" i="2"/>
  <c r="M33" i="2"/>
  <c r="R32" i="2"/>
  <c r="Q32" i="2"/>
  <c r="O31" i="2"/>
  <c r="R30" i="2"/>
  <c r="N30" i="2"/>
  <c r="M30" i="2"/>
  <c r="R28" i="2"/>
  <c r="Q28" i="2"/>
  <c r="N28" i="2"/>
  <c r="O27" i="2"/>
  <c r="R26" i="2"/>
  <c r="N26" i="2"/>
  <c r="M26" i="2"/>
  <c r="R24" i="2"/>
  <c r="Q24" i="2"/>
  <c r="N24" i="2"/>
  <c r="O23" i="2"/>
  <c r="R22" i="2"/>
  <c r="N22" i="2"/>
  <c r="M22" i="2"/>
  <c r="R20" i="2"/>
  <c r="Q20" i="2"/>
  <c r="N20" i="2"/>
  <c r="O19" i="2"/>
  <c r="R18" i="2"/>
  <c r="N18" i="2"/>
  <c r="M18" i="2"/>
  <c r="R16" i="2"/>
  <c r="Q16" i="2"/>
  <c r="N16" i="2"/>
  <c r="O15" i="2"/>
  <c r="R14" i="2"/>
  <c r="N14" i="2"/>
  <c r="M14" i="2"/>
  <c r="K12" i="2"/>
  <c r="J12" i="2"/>
  <c r="I12" i="2"/>
  <c r="H12" i="2"/>
  <c r="G12" i="2"/>
  <c r="F12" i="2"/>
  <c r="E12" i="2"/>
  <c r="L65" i="2" s="1"/>
  <c r="K11" i="2"/>
  <c r="R67" i="2" s="1"/>
  <c r="J11" i="2"/>
  <c r="Q67" i="2" s="1"/>
  <c r="I11" i="2"/>
  <c r="P67" i="2" s="1"/>
  <c r="H11" i="2"/>
  <c r="O50" i="2" s="1"/>
  <c r="G11" i="2"/>
  <c r="N65" i="2" s="1"/>
  <c r="F11" i="2"/>
  <c r="M65" i="2" s="1"/>
  <c r="E11" i="2"/>
  <c r="K7" i="2"/>
  <c r="J7" i="2"/>
  <c r="I7" i="2"/>
  <c r="H7" i="2"/>
  <c r="G7" i="2"/>
  <c r="F7" i="2"/>
  <c r="E7" i="2"/>
  <c r="D7" i="2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E3" i="2"/>
  <c r="D3" i="2"/>
  <c r="V39" i="3" l="1"/>
  <c r="V69" i="3"/>
  <c r="V34" i="3"/>
  <c r="N28" i="3"/>
  <c r="L31" i="3"/>
  <c r="M31" i="3"/>
  <c r="U31" i="3" s="1"/>
  <c r="L33" i="3"/>
  <c r="N56" i="3"/>
  <c r="L16" i="3"/>
  <c r="U16" i="3" s="1"/>
  <c r="N17" i="3"/>
  <c r="N23" i="3"/>
  <c r="P28" i="3"/>
  <c r="R42" i="3"/>
  <c r="P45" i="3"/>
  <c r="L49" i="3"/>
  <c r="L53" i="3"/>
  <c r="S53" i="3" s="1"/>
  <c r="R56" i="3"/>
  <c r="P78" i="3"/>
  <c r="N16" i="3"/>
  <c r="R17" i="3"/>
  <c r="L19" i="3"/>
  <c r="L22" i="3"/>
  <c r="L27" i="3"/>
  <c r="L30" i="3"/>
  <c r="M37" i="3"/>
  <c r="M49" i="3"/>
  <c r="M53" i="3"/>
  <c r="L26" i="3"/>
  <c r="T73" i="3"/>
  <c r="T61" i="3"/>
  <c r="T19" i="3"/>
  <c r="W59" i="3"/>
  <c r="W55" i="3"/>
  <c r="W76" i="3"/>
  <c r="W40" i="3"/>
  <c r="W58" i="3"/>
  <c r="W57" i="3"/>
  <c r="W14" i="3"/>
  <c r="W77" i="3"/>
  <c r="W46" i="3"/>
  <c r="L59" i="3"/>
  <c r="N79" i="3"/>
  <c r="N75" i="3"/>
  <c r="N71" i="3"/>
  <c r="N67" i="3"/>
  <c r="V67" i="3" s="1"/>
  <c r="N63" i="3"/>
  <c r="N59" i="3"/>
  <c r="N55" i="3"/>
  <c r="N51" i="3"/>
  <c r="N47" i="3"/>
  <c r="N43" i="3"/>
  <c r="N39" i="3"/>
  <c r="N35" i="3"/>
  <c r="V35" i="3" s="1"/>
  <c r="N78" i="3"/>
  <c r="S78" i="3" s="1"/>
  <c r="N77" i="3"/>
  <c r="N76" i="3"/>
  <c r="N46" i="3"/>
  <c r="N45" i="3"/>
  <c r="N44" i="3"/>
  <c r="N29" i="3"/>
  <c r="N25" i="3"/>
  <c r="U25" i="3" s="1"/>
  <c r="N66" i="3"/>
  <c r="N65" i="3"/>
  <c r="N64" i="3"/>
  <c r="N34" i="3"/>
  <c r="N54" i="3"/>
  <c r="N53" i="3"/>
  <c r="N52" i="3"/>
  <c r="W52" i="3" s="1"/>
  <c r="N33" i="3"/>
  <c r="S33" i="3" s="1"/>
  <c r="N30" i="3"/>
  <c r="V30" i="3" s="1"/>
  <c r="N26" i="3"/>
  <c r="N22" i="3"/>
  <c r="N18" i="3"/>
  <c r="N73" i="3"/>
  <c r="N57" i="3"/>
  <c r="N48" i="3"/>
  <c r="N80" i="3"/>
  <c r="N70" i="3"/>
  <c r="N61" i="3"/>
  <c r="N42" i="3"/>
  <c r="N15" i="3"/>
  <c r="N68" i="3"/>
  <c r="N49" i="3"/>
  <c r="N31" i="3"/>
  <c r="S31" i="3" s="1"/>
  <c r="N74" i="3"/>
  <c r="N36" i="3"/>
  <c r="N24" i="3"/>
  <c r="N21" i="3"/>
  <c r="N58" i="3"/>
  <c r="N40" i="3"/>
  <c r="T40" i="3" s="1"/>
  <c r="N32" i="3"/>
  <c r="M20" i="3"/>
  <c r="O28" i="3"/>
  <c r="O79" i="3"/>
  <c r="O75" i="3"/>
  <c r="O71" i="3"/>
  <c r="O67" i="3"/>
  <c r="O63" i="3"/>
  <c r="O59" i="3"/>
  <c r="O55" i="3"/>
  <c r="T55" i="3" s="1"/>
  <c r="O51" i="3"/>
  <c r="O47" i="3"/>
  <c r="U47" i="3" s="1"/>
  <c r="O43" i="3"/>
  <c r="O39" i="3"/>
  <c r="O35" i="3"/>
  <c r="O80" i="3"/>
  <c r="O76" i="3"/>
  <c r="O72" i="3"/>
  <c r="O68" i="3"/>
  <c r="O64" i="3"/>
  <c r="T64" i="3" s="1"/>
  <c r="O60" i="3"/>
  <c r="O56" i="3"/>
  <c r="O52" i="3"/>
  <c r="O48" i="3"/>
  <c r="O44" i="3"/>
  <c r="O40" i="3"/>
  <c r="O36" i="3"/>
  <c r="O66" i="3"/>
  <c r="O65" i="3"/>
  <c r="O34" i="3"/>
  <c r="O54" i="3"/>
  <c r="O53" i="3"/>
  <c r="O33" i="3"/>
  <c r="O30" i="3"/>
  <c r="O26" i="3"/>
  <c r="O22" i="3"/>
  <c r="U22" i="3" s="1"/>
  <c r="O18" i="3"/>
  <c r="O74" i="3"/>
  <c r="O73" i="3"/>
  <c r="O42" i="3"/>
  <c r="O41" i="3"/>
  <c r="O57" i="3"/>
  <c r="O38" i="3"/>
  <c r="O70" i="3"/>
  <c r="O61" i="3"/>
  <c r="O45" i="3"/>
  <c r="O24" i="3"/>
  <c r="O21" i="3"/>
  <c r="O77" i="3"/>
  <c r="S77" i="3" s="1"/>
  <c r="O58" i="3"/>
  <c r="S58" i="3" s="1"/>
  <c r="O49" i="3"/>
  <c r="U49" i="3" s="1"/>
  <c r="O32" i="3"/>
  <c r="U32" i="3" s="1"/>
  <c r="O31" i="3"/>
  <c r="O62" i="3"/>
  <c r="O23" i="3"/>
  <c r="O20" i="3"/>
  <c r="O17" i="3"/>
  <c r="P65" i="3"/>
  <c r="P46" i="3"/>
  <c r="P37" i="3"/>
  <c r="N20" i="3"/>
  <c r="O16" i="3"/>
  <c r="N19" i="3"/>
  <c r="P22" i="3"/>
  <c r="N27" i="3"/>
  <c r="P34" i="3"/>
  <c r="N37" i="3"/>
  <c r="L40" i="3"/>
  <c r="V40" i="3" s="1"/>
  <c r="N50" i="3"/>
  <c r="R60" i="3"/>
  <c r="L78" i="3"/>
  <c r="L74" i="3"/>
  <c r="L70" i="3"/>
  <c r="L66" i="3"/>
  <c r="T66" i="3" s="1"/>
  <c r="L62" i="3"/>
  <c r="L58" i="3"/>
  <c r="T58" i="3" s="1"/>
  <c r="L54" i="3"/>
  <c r="L50" i="3"/>
  <c r="L46" i="3"/>
  <c r="L42" i="3"/>
  <c r="L38" i="3"/>
  <c r="L34" i="3"/>
  <c r="L69" i="3"/>
  <c r="L68" i="3"/>
  <c r="L67" i="3"/>
  <c r="L37" i="3"/>
  <c r="L36" i="3"/>
  <c r="L35" i="3"/>
  <c r="L32" i="3"/>
  <c r="L28" i="3"/>
  <c r="T28" i="3" s="1"/>
  <c r="L57" i="3"/>
  <c r="L56" i="3"/>
  <c r="L55" i="3"/>
  <c r="L77" i="3"/>
  <c r="L76" i="3"/>
  <c r="L75" i="3"/>
  <c r="S75" i="3" s="1"/>
  <c r="L45" i="3"/>
  <c r="L44" i="3"/>
  <c r="L43" i="3"/>
  <c r="T43" i="3" s="1"/>
  <c r="L29" i="3"/>
  <c r="L25" i="3"/>
  <c r="L21" i="3"/>
  <c r="L17" i="3"/>
  <c r="L47" i="3"/>
  <c r="L79" i="3"/>
  <c r="L60" i="3"/>
  <c r="S60" i="3" s="1"/>
  <c r="L51" i="3"/>
  <c r="L73" i="3"/>
  <c r="L64" i="3"/>
  <c r="L15" i="3"/>
  <c r="L48" i="3"/>
  <c r="V48" i="3" s="1"/>
  <c r="L39" i="3"/>
  <c r="S39" i="3" s="1"/>
  <c r="L18" i="3"/>
  <c r="L80" i="3"/>
  <c r="L71" i="3"/>
  <c r="T71" i="3" s="1"/>
  <c r="L61" i="3"/>
  <c r="L52" i="3"/>
  <c r="S65" i="3"/>
  <c r="S50" i="3"/>
  <c r="S46" i="3"/>
  <c r="S71" i="3"/>
  <c r="S40" i="3"/>
  <c r="S14" i="3"/>
  <c r="U58" i="3"/>
  <c r="U54" i="3"/>
  <c r="U75" i="3"/>
  <c r="U43" i="3"/>
  <c r="U39" i="3"/>
  <c r="U77" i="3"/>
  <c r="U14" i="3"/>
  <c r="M78" i="3"/>
  <c r="M74" i="3"/>
  <c r="M70" i="3"/>
  <c r="M66" i="3"/>
  <c r="M62" i="3"/>
  <c r="M58" i="3"/>
  <c r="M54" i="3"/>
  <c r="M50" i="3"/>
  <c r="M46" i="3"/>
  <c r="M42" i="3"/>
  <c r="M38" i="3"/>
  <c r="M34" i="3"/>
  <c r="M79" i="3"/>
  <c r="M75" i="3"/>
  <c r="M71" i="3"/>
  <c r="M67" i="3"/>
  <c r="M63" i="3"/>
  <c r="M59" i="3"/>
  <c r="U59" i="3" s="1"/>
  <c r="M55" i="3"/>
  <c r="M51" i="3"/>
  <c r="M47" i="3"/>
  <c r="M43" i="3"/>
  <c r="S43" i="3" s="1"/>
  <c r="M39" i="3"/>
  <c r="M35" i="3"/>
  <c r="M57" i="3"/>
  <c r="M56" i="3"/>
  <c r="M77" i="3"/>
  <c r="M76" i="3"/>
  <c r="M45" i="3"/>
  <c r="M44" i="3"/>
  <c r="M29" i="3"/>
  <c r="M25" i="3"/>
  <c r="M21" i="3"/>
  <c r="M17" i="3"/>
  <c r="M65" i="3"/>
  <c r="M64" i="3"/>
  <c r="M69" i="3"/>
  <c r="U69" i="3" s="1"/>
  <c r="M60" i="3"/>
  <c r="M41" i="3"/>
  <c r="M28" i="3"/>
  <c r="M27" i="3"/>
  <c r="M26" i="3"/>
  <c r="M22" i="3"/>
  <c r="M19" i="3"/>
  <c r="M16" i="3"/>
  <c r="M14" i="3"/>
  <c r="M73" i="3"/>
  <c r="S73" i="3" s="1"/>
  <c r="M48" i="3"/>
  <c r="W48" i="3" s="1"/>
  <c r="M18" i="3"/>
  <c r="M36" i="3"/>
  <c r="M33" i="3"/>
  <c r="M80" i="3"/>
  <c r="M61" i="3"/>
  <c r="U61" i="3" s="1"/>
  <c r="M52" i="3"/>
  <c r="S52" i="3" s="1"/>
  <c r="M15" i="3"/>
  <c r="M24" i="3"/>
  <c r="L20" i="3"/>
  <c r="L23" i="3"/>
  <c r="M23" i="3"/>
  <c r="L63" i="3"/>
  <c r="R77" i="3"/>
  <c r="R73" i="3"/>
  <c r="R69" i="3"/>
  <c r="R65" i="3"/>
  <c r="R61" i="3"/>
  <c r="S61" i="3" s="1"/>
  <c r="R57" i="3"/>
  <c r="R53" i="3"/>
  <c r="R49" i="3"/>
  <c r="R45" i="3"/>
  <c r="R41" i="3"/>
  <c r="R37" i="3"/>
  <c r="R64" i="3"/>
  <c r="R63" i="3"/>
  <c r="R62" i="3"/>
  <c r="R31" i="3"/>
  <c r="R27" i="3"/>
  <c r="R52" i="3"/>
  <c r="R51" i="3"/>
  <c r="R50" i="3"/>
  <c r="R72" i="3"/>
  <c r="R71" i="3"/>
  <c r="R70" i="3"/>
  <c r="R40" i="3"/>
  <c r="R39" i="3"/>
  <c r="R38" i="3"/>
  <c r="R32" i="3"/>
  <c r="R28" i="3"/>
  <c r="R24" i="3"/>
  <c r="R20" i="3"/>
  <c r="R16" i="3"/>
  <c r="R76" i="3"/>
  <c r="R67" i="3"/>
  <c r="R58" i="3"/>
  <c r="R48" i="3"/>
  <c r="R80" i="3"/>
  <c r="R74" i="3"/>
  <c r="R55" i="3"/>
  <c r="R46" i="3"/>
  <c r="R36" i="3"/>
  <c r="R43" i="3"/>
  <c r="R78" i="3"/>
  <c r="R68" i="3"/>
  <c r="R59" i="3"/>
  <c r="R33" i="3"/>
  <c r="R30" i="3"/>
  <c r="R29" i="3"/>
  <c r="U29" i="3" s="1"/>
  <c r="R23" i="3"/>
  <c r="R14" i="3"/>
  <c r="R34" i="3"/>
  <c r="L14" i="3"/>
  <c r="V14" i="3" s="1"/>
  <c r="P16" i="3"/>
  <c r="O19" i="3"/>
  <c r="R25" i="3"/>
  <c r="O27" i="3"/>
  <c r="M32" i="3"/>
  <c r="O37" i="3"/>
  <c r="M40" i="3"/>
  <c r="U40" i="3" s="1"/>
  <c r="O46" i="3"/>
  <c r="O50" i="3"/>
  <c r="R54" i="3"/>
  <c r="M68" i="3"/>
  <c r="M72" i="3"/>
  <c r="R79" i="3"/>
  <c r="N14" i="3"/>
  <c r="O15" i="3"/>
  <c r="R19" i="3"/>
  <c r="R22" i="3"/>
  <c r="L24" i="3"/>
  <c r="O29" i="3"/>
  <c r="P35" i="3"/>
  <c r="N38" i="3"/>
  <c r="L41" i="3"/>
  <c r="P47" i="3"/>
  <c r="P50" i="3"/>
  <c r="L65" i="3"/>
  <c r="V65" i="3" s="1"/>
  <c r="N69" i="3"/>
  <c r="N72" i="3"/>
  <c r="P80" i="3"/>
  <c r="P76" i="3"/>
  <c r="P72" i="3"/>
  <c r="P68" i="3"/>
  <c r="P64" i="3"/>
  <c r="P60" i="3"/>
  <c r="P56" i="3"/>
  <c r="P52" i="3"/>
  <c r="T52" i="3" s="1"/>
  <c r="P48" i="3"/>
  <c r="P44" i="3"/>
  <c r="P40" i="3"/>
  <c r="P36" i="3"/>
  <c r="P55" i="3"/>
  <c r="P54" i="3"/>
  <c r="S54" i="3" s="1"/>
  <c r="P53" i="3"/>
  <c r="W53" i="3" s="1"/>
  <c r="P33" i="3"/>
  <c r="P30" i="3"/>
  <c r="P26" i="3"/>
  <c r="P75" i="3"/>
  <c r="P74" i="3"/>
  <c r="P73" i="3"/>
  <c r="P43" i="3"/>
  <c r="V43" i="3" s="1"/>
  <c r="P42" i="3"/>
  <c r="P41" i="3"/>
  <c r="P63" i="3"/>
  <c r="P62" i="3"/>
  <c r="P61" i="3"/>
  <c r="P31" i="3"/>
  <c r="P27" i="3"/>
  <c r="P23" i="3"/>
  <c r="P19" i="3"/>
  <c r="P17" i="3"/>
  <c r="P20" i="3"/>
  <c r="Q46" i="3"/>
  <c r="P71" i="3"/>
  <c r="Q80" i="3"/>
  <c r="Q76" i="3"/>
  <c r="Q72" i="3"/>
  <c r="Q68" i="3"/>
  <c r="Q64" i="3"/>
  <c r="Q60" i="3"/>
  <c r="Q56" i="3"/>
  <c r="Q52" i="3"/>
  <c r="Q48" i="3"/>
  <c r="Q44" i="3"/>
  <c r="Q40" i="3"/>
  <c r="Q36" i="3"/>
  <c r="Q77" i="3"/>
  <c r="Q73" i="3"/>
  <c r="Q69" i="3"/>
  <c r="Q65" i="3"/>
  <c r="Q61" i="3"/>
  <c r="V61" i="3" s="1"/>
  <c r="Q57" i="3"/>
  <c r="Q53" i="3"/>
  <c r="Q49" i="3"/>
  <c r="Q45" i="3"/>
  <c r="Q41" i="3"/>
  <c r="Q37" i="3"/>
  <c r="Q33" i="3"/>
  <c r="Q75" i="3"/>
  <c r="Q74" i="3"/>
  <c r="Q43" i="3"/>
  <c r="Q42" i="3"/>
  <c r="Q63" i="3"/>
  <c r="Q62" i="3"/>
  <c r="Q31" i="3"/>
  <c r="Q27" i="3"/>
  <c r="Q23" i="3"/>
  <c r="Q19" i="3"/>
  <c r="Q15" i="3"/>
  <c r="Q51" i="3"/>
  <c r="Q50" i="3"/>
  <c r="Q17" i="3"/>
  <c r="Q20" i="3"/>
  <c r="P32" i="3"/>
  <c r="P39" i="3"/>
  <c r="P49" i="3"/>
  <c r="P58" i="3"/>
  <c r="P67" i="3"/>
  <c r="Q71" i="3"/>
  <c r="V71" i="3" s="1"/>
  <c r="P77" i="3"/>
  <c r="P15" i="3"/>
  <c r="Q18" i="3"/>
  <c r="Q21" i="3"/>
  <c r="Q24" i="3"/>
  <c r="P25" i="3"/>
  <c r="Q35" i="3"/>
  <c r="P51" i="3"/>
  <c r="Q54" i="3"/>
  <c r="P70" i="3"/>
  <c r="P79" i="3"/>
  <c r="S60" i="2"/>
  <c r="L48" i="2"/>
  <c r="L78" i="2"/>
  <c r="L74" i="2"/>
  <c r="L70" i="2"/>
  <c r="T70" i="2" s="1"/>
  <c r="L66" i="2"/>
  <c r="S66" i="2" s="1"/>
  <c r="L62" i="2"/>
  <c r="L58" i="2"/>
  <c r="W58" i="2" s="1"/>
  <c r="L54" i="2"/>
  <c r="L50" i="2"/>
  <c r="L46" i="2"/>
  <c r="W46" i="2" s="1"/>
  <c r="L42" i="2"/>
  <c r="L38" i="2"/>
  <c r="T38" i="2" s="1"/>
  <c r="L34" i="2"/>
  <c r="V34" i="2" s="1"/>
  <c r="L79" i="2"/>
  <c r="L75" i="2"/>
  <c r="U75" i="2" s="1"/>
  <c r="L71" i="2"/>
  <c r="L67" i="2"/>
  <c r="L63" i="2"/>
  <c r="L59" i="2"/>
  <c r="L55" i="2"/>
  <c r="T55" i="2" s="1"/>
  <c r="L51" i="2"/>
  <c r="V51" i="2" s="1"/>
  <c r="L47" i="2"/>
  <c r="L43" i="2"/>
  <c r="U43" i="2" s="1"/>
  <c r="L39" i="2"/>
  <c r="L80" i="2"/>
  <c r="L76" i="2"/>
  <c r="L72" i="2"/>
  <c r="P15" i="2"/>
  <c r="V15" i="2" s="1"/>
  <c r="L17" i="2"/>
  <c r="P19" i="2"/>
  <c r="L21" i="2"/>
  <c r="T21" i="2" s="1"/>
  <c r="P23" i="2"/>
  <c r="L25" i="2"/>
  <c r="P27" i="2"/>
  <c r="L29" i="2"/>
  <c r="T29" i="2" s="1"/>
  <c r="P31" i="2"/>
  <c r="U31" i="2" s="1"/>
  <c r="P39" i="2"/>
  <c r="O42" i="2"/>
  <c r="N45" i="2"/>
  <c r="R48" i="2"/>
  <c r="Q51" i="2"/>
  <c r="L53" i="2"/>
  <c r="S53" i="2" s="1"/>
  <c r="P54" i="2"/>
  <c r="N62" i="2"/>
  <c r="R63" i="2"/>
  <c r="L68" i="2"/>
  <c r="T68" i="2" s="1"/>
  <c r="R72" i="2"/>
  <c r="L77" i="2"/>
  <c r="S57" i="2"/>
  <c r="T50" i="2"/>
  <c r="U66" i="2"/>
  <c r="U79" i="2"/>
  <c r="U47" i="2"/>
  <c r="U60" i="2"/>
  <c r="V59" i="2"/>
  <c r="V76" i="2"/>
  <c r="V44" i="2"/>
  <c r="W71" i="2"/>
  <c r="W65" i="2"/>
  <c r="W33" i="2"/>
  <c r="M78" i="2"/>
  <c r="T78" i="2" s="1"/>
  <c r="M74" i="2"/>
  <c r="U74" i="2" s="1"/>
  <c r="M70" i="2"/>
  <c r="M66" i="2"/>
  <c r="M62" i="2"/>
  <c r="U62" i="2" s="1"/>
  <c r="M58" i="2"/>
  <c r="M54" i="2"/>
  <c r="U54" i="2" s="1"/>
  <c r="M50" i="2"/>
  <c r="U50" i="2" s="1"/>
  <c r="M46" i="2"/>
  <c r="T46" i="2" s="1"/>
  <c r="M42" i="2"/>
  <c r="U42" i="2" s="1"/>
  <c r="M38" i="2"/>
  <c r="M79" i="2"/>
  <c r="S79" i="2" s="1"/>
  <c r="M75" i="2"/>
  <c r="S75" i="2" s="1"/>
  <c r="M71" i="2"/>
  <c r="S71" i="2" s="1"/>
  <c r="M67" i="2"/>
  <c r="W67" i="2" s="1"/>
  <c r="M63" i="2"/>
  <c r="T63" i="2" s="1"/>
  <c r="M59" i="2"/>
  <c r="U59" i="2" s="1"/>
  <c r="M55" i="2"/>
  <c r="V55" i="2" s="1"/>
  <c r="M51" i="2"/>
  <c r="M47" i="2"/>
  <c r="S47" i="2" s="1"/>
  <c r="M43" i="2"/>
  <c r="S43" i="2" s="1"/>
  <c r="M39" i="2"/>
  <c r="S39" i="2" s="1"/>
  <c r="M80" i="2"/>
  <c r="T80" i="2" s="1"/>
  <c r="M76" i="2"/>
  <c r="W76" i="2" s="1"/>
  <c r="M72" i="2"/>
  <c r="V72" i="2" s="1"/>
  <c r="M68" i="2"/>
  <c r="W68" i="2" s="1"/>
  <c r="M64" i="2"/>
  <c r="M60" i="2"/>
  <c r="M56" i="2"/>
  <c r="T56" i="2" s="1"/>
  <c r="M52" i="2"/>
  <c r="M48" i="2"/>
  <c r="W48" i="2" s="1"/>
  <c r="M44" i="2"/>
  <c r="M40" i="2"/>
  <c r="M36" i="2"/>
  <c r="M77" i="2"/>
  <c r="S77" i="2" s="1"/>
  <c r="M73" i="2"/>
  <c r="M69" i="2"/>
  <c r="T69" i="2" s="1"/>
  <c r="O14" i="2"/>
  <c r="Q15" i="2"/>
  <c r="M17" i="2"/>
  <c r="T17" i="2" s="1"/>
  <c r="O18" i="2"/>
  <c r="Q19" i="2"/>
  <c r="M21" i="2"/>
  <c r="U21" i="2" s="1"/>
  <c r="O22" i="2"/>
  <c r="Q23" i="2"/>
  <c r="S24" i="2"/>
  <c r="M25" i="2"/>
  <c r="T25" i="2" s="1"/>
  <c r="O26" i="2"/>
  <c r="Q27" i="2"/>
  <c r="M29" i="2"/>
  <c r="S29" i="2" s="1"/>
  <c r="U29" i="2"/>
  <c r="O30" i="2"/>
  <c r="Q31" i="2"/>
  <c r="P33" i="2"/>
  <c r="M34" i="2"/>
  <c r="U35" i="2"/>
  <c r="Q39" i="2"/>
  <c r="L41" i="2"/>
  <c r="S41" i="2" s="1"/>
  <c r="P42" i="2"/>
  <c r="N50" i="2"/>
  <c r="V50" i="2" s="1"/>
  <c r="R51" i="2"/>
  <c r="S51" i="2" s="1"/>
  <c r="M53" i="2"/>
  <c r="W53" i="2" s="1"/>
  <c r="L56" i="2"/>
  <c r="U56" i="2" s="1"/>
  <c r="P59" i="2"/>
  <c r="O62" i="2"/>
  <c r="W66" i="2"/>
  <c r="R68" i="2"/>
  <c r="L73" i="2"/>
  <c r="U73" i="2" s="1"/>
  <c r="N79" i="2"/>
  <c r="N75" i="2"/>
  <c r="N71" i="2"/>
  <c r="U71" i="2" s="1"/>
  <c r="N67" i="2"/>
  <c r="T67" i="2" s="1"/>
  <c r="N63" i="2"/>
  <c r="N59" i="2"/>
  <c r="T59" i="2" s="1"/>
  <c r="N55" i="2"/>
  <c r="N51" i="2"/>
  <c r="N47" i="2"/>
  <c r="N43" i="2"/>
  <c r="N39" i="2"/>
  <c r="U39" i="2" s="1"/>
  <c r="N35" i="2"/>
  <c r="T35" i="2" s="1"/>
  <c r="N80" i="2"/>
  <c r="N76" i="2"/>
  <c r="T76" i="2" s="1"/>
  <c r="N72" i="2"/>
  <c r="S72" i="2" s="1"/>
  <c r="N68" i="2"/>
  <c r="N64" i="2"/>
  <c r="N60" i="2"/>
  <c r="N56" i="2"/>
  <c r="N52" i="2"/>
  <c r="S52" i="2" s="1"/>
  <c r="N48" i="2"/>
  <c r="N44" i="2"/>
  <c r="N40" i="2"/>
  <c r="N36" i="2"/>
  <c r="N77" i="2"/>
  <c r="W77" i="2" s="1"/>
  <c r="N73" i="2"/>
  <c r="N69" i="2"/>
  <c r="P14" i="2"/>
  <c r="R15" i="2"/>
  <c r="L16" i="2"/>
  <c r="W16" i="2" s="1"/>
  <c r="N17" i="2"/>
  <c r="P18" i="2"/>
  <c r="R19" i="2"/>
  <c r="L20" i="2"/>
  <c r="T20" i="2" s="1"/>
  <c r="N21" i="2"/>
  <c r="V21" i="2" s="1"/>
  <c r="P22" i="2"/>
  <c r="R23" i="2"/>
  <c r="L24" i="2"/>
  <c r="N25" i="2"/>
  <c r="V25" i="2" s="1"/>
  <c r="P26" i="2"/>
  <c r="T26" i="2" s="1"/>
  <c r="R27" i="2"/>
  <c r="L28" i="2"/>
  <c r="S28" i="2" s="1"/>
  <c r="N29" i="2"/>
  <c r="V29" i="2"/>
  <c r="P30" i="2"/>
  <c r="R31" i="2"/>
  <c r="L32" i="2"/>
  <c r="T32" i="2" s="1"/>
  <c r="Q33" i="2"/>
  <c r="N34" i="2"/>
  <c r="L37" i="2"/>
  <c r="V37" i="2" s="1"/>
  <c r="N38" i="2"/>
  <c r="V38" i="2" s="1"/>
  <c r="R39" i="2"/>
  <c r="W39" i="2" s="1"/>
  <c r="M41" i="2"/>
  <c r="L44" i="2"/>
  <c r="W44" i="2" s="1"/>
  <c r="P47" i="2"/>
  <c r="N53" i="2"/>
  <c r="U53" i="2" s="1"/>
  <c r="W54" i="2"/>
  <c r="R56" i="2"/>
  <c r="Q59" i="2"/>
  <c r="L61" i="2"/>
  <c r="W61" i="2" s="1"/>
  <c r="P62" i="2"/>
  <c r="L69" i="2"/>
  <c r="U69" i="2" s="1"/>
  <c r="T73" i="2"/>
  <c r="N78" i="2"/>
  <c r="W78" i="2" s="1"/>
  <c r="O79" i="2"/>
  <c r="O75" i="2"/>
  <c r="O71" i="2"/>
  <c r="O67" i="2"/>
  <c r="O63" i="2"/>
  <c r="O59" i="2"/>
  <c r="O55" i="2"/>
  <c r="O51" i="2"/>
  <c r="O47" i="2"/>
  <c r="O43" i="2"/>
  <c r="O39" i="2"/>
  <c r="O80" i="2"/>
  <c r="O76" i="2"/>
  <c r="O72" i="2"/>
  <c r="O68" i="2"/>
  <c r="V68" i="2" s="1"/>
  <c r="O64" i="2"/>
  <c r="O60" i="2"/>
  <c r="O56" i="2"/>
  <c r="O52" i="2"/>
  <c r="O48" i="2"/>
  <c r="O44" i="2"/>
  <c r="O40" i="2"/>
  <c r="O77" i="2"/>
  <c r="T77" i="2" s="1"/>
  <c r="O73" i="2"/>
  <c r="O69" i="2"/>
  <c r="O65" i="2"/>
  <c r="S65" i="2" s="1"/>
  <c r="O61" i="2"/>
  <c r="O57" i="2"/>
  <c r="O53" i="2"/>
  <c r="O49" i="2"/>
  <c r="O45" i="2"/>
  <c r="O41" i="2"/>
  <c r="O37" i="2"/>
  <c r="T37" i="2" s="1"/>
  <c r="O33" i="2"/>
  <c r="O78" i="2"/>
  <c r="O74" i="2"/>
  <c r="O70" i="2"/>
  <c r="Q14" i="2"/>
  <c r="S15" i="2"/>
  <c r="M16" i="2"/>
  <c r="O17" i="2"/>
  <c r="W17" i="2" s="1"/>
  <c r="Q18" i="2"/>
  <c r="M20" i="2"/>
  <c r="U20" i="2"/>
  <c r="O21" i="2"/>
  <c r="Q22" i="2"/>
  <c r="M24" i="2"/>
  <c r="O25" i="2"/>
  <c r="W25" i="2"/>
  <c r="Q26" i="2"/>
  <c r="M28" i="2"/>
  <c r="U28" i="2" s="1"/>
  <c r="O29" i="2"/>
  <c r="Q30" i="2"/>
  <c r="S31" i="2"/>
  <c r="M32" i="2"/>
  <c r="O34" i="2"/>
  <c r="L35" i="2"/>
  <c r="W35" i="2" s="1"/>
  <c r="M37" i="2"/>
  <c r="O38" i="2"/>
  <c r="W38" i="2" s="1"/>
  <c r="N41" i="2"/>
  <c r="T41" i="2" s="1"/>
  <c r="R44" i="2"/>
  <c r="S44" i="2" s="1"/>
  <c r="Q47" i="2"/>
  <c r="L49" i="2"/>
  <c r="V49" i="2" s="1"/>
  <c r="P50" i="2"/>
  <c r="S56" i="2"/>
  <c r="N58" i="2"/>
  <c r="U58" i="2" s="1"/>
  <c r="R59" i="2"/>
  <c r="M61" i="2"/>
  <c r="L64" i="2"/>
  <c r="V64" i="2" s="1"/>
  <c r="N74" i="2"/>
  <c r="T74" i="2" s="1"/>
  <c r="P80" i="2"/>
  <c r="P76" i="2"/>
  <c r="P72" i="2"/>
  <c r="P68" i="2"/>
  <c r="P64" i="2"/>
  <c r="P60" i="2"/>
  <c r="P56" i="2"/>
  <c r="P52" i="2"/>
  <c r="P48" i="2"/>
  <c r="P44" i="2"/>
  <c r="P40" i="2"/>
  <c r="P36" i="2"/>
  <c r="P77" i="2"/>
  <c r="P73" i="2"/>
  <c r="P69" i="2"/>
  <c r="P65" i="2"/>
  <c r="P61" i="2"/>
  <c r="T61" i="2" s="1"/>
  <c r="P57" i="2"/>
  <c r="P53" i="2"/>
  <c r="P49" i="2"/>
  <c r="P45" i="2"/>
  <c r="P41" i="2"/>
  <c r="P37" i="2"/>
  <c r="P78" i="2"/>
  <c r="V78" i="2" s="1"/>
  <c r="P74" i="2"/>
  <c r="P70" i="2"/>
  <c r="L15" i="2"/>
  <c r="W15" i="2" s="1"/>
  <c r="P17" i="2"/>
  <c r="L19" i="2"/>
  <c r="W19" i="2" s="1"/>
  <c r="P21" i="2"/>
  <c r="L23" i="2"/>
  <c r="W23" i="2" s="1"/>
  <c r="P25" i="2"/>
  <c r="L27" i="2"/>
  <c r="V27" i="2" s="1"/>
  <c r="P29" i="2"/>
  <c r="L31" i="2"/>
  <c r="T31" i="2" s="1"/>
  <c r="N32" i="2"/>
  <c r="T33" i="2"/>
  <c r="P34" i="2"/>
  <c r="M35" i="2"/>
  <c r="L36" i="2"/>
  <c r="W36" i="2" s="1"/>
  <c r="N37" i="2"/>
  <c r="P38" i="2"/>
  <c r="N46" i="2"/>
  <c r="V46" i="2" s="1"/>
  <c r="R47" i="2"/>
  <c r="M49" i="2"/>
  <c r="T49" i="2" s="1"/>
  <c r="L52" i="2"/>
  <c r="W52" i="2" s="1"/>
  <c r="P55" i="2"/>
  <c r="O58" i="2"/>
  <c r="N61" i="2"/>
  <c r="R64" i="2"/>
  <c r="N70" i="2"/>
  <c r="W70" i="2" s="1"/>
  <c r="P79" i="2"/>
  <c r="Q80" i="2"/>
  <c r="Q76" i="2"/>
  <c r="Q72" i="2"/>
  <c r="Q68" i="2"/>
  <c r="Q64" i="2"/>
  <c r="Q60" i="2"/>
  <c r="Q56" i="2"/>
  <c r="Q52" i="2"/>
  <c r="Q48" i="2"/>
  <c r="Q44" i="2"/>
  <c r="Q40" i="2"/>
  <c r="Q36" i="2"/>
  <c r="Q77" i="2"/>
  <c r="Q73" i="2"/>
  <c r="Q69" i="2"/>
  <c r="Q65" i="2"/>
  <c r="V65" i="2" s="1"/>
  <c r="Q61" i="2"/>
  <c r="U61" i="2" s="1"/>
  <c r="Q57" i="2"/>
  <c r="Q53" i="2"/>
  <c r="T53" i="2" s="1"/>
  <c r="Q49" i="2"/>
  <c r="Q45" i="2"/>
  <c r="Q41" i="2"/>
  <c r="Q78" i="2"/>
  <c r="Q74" i="2"/>
  <c r="Q70" i="2"/>
  <c r="S70" i="2" s="1"/>
  <c r="Q66" i="2"/>
  <c r="Q62" i="2"/>
  <c r="Q58" i="2"/>
  <c r="Q54" i="2"/>
  <c r="Q50" i="2"/>
  <c r="Q46" i="2"/>
  <c r="Q42" i="2"/>
  <c r="W42" i="2" s="1"/>
  <c r="Q38" i="2"/>
  <c r="S38" i="2" s="1"/>
  <c r="Q34" i="2"/>
  <c r="Q79" i="2"/>
  <c r="Q75" i="2"/>
  <c r="Q71" i="2"/>
  <c r="M15" i="2"/>
  <c r="O16" i="2"/>
  <c r="U16" i="2" s="1"/>
  <c r="Q17" i="2"/>
  <c r="M19" i="2"/>
  <c r="O20" i="2"/>
  <c r="Q21" i="2"/>
  <c r="W21" i="2" s="1"/>
  <c r="M23" i="2"/>
  <c r="V23" i="2" s="1"/>
  <c r="O24" i="2"/>
  <c r="U24" i="2" s="1"/>
  <c r="Q25" i="2"/>
  <c r="S26" i="2"/>
  <c r="M27" i="2"/>
  <c r="O28" i="2"/>
  <c r="V28" i="2" s="1"/>
  <c r="Q29" i="2"/>
  <c r="M31" i="2"/>
  <c r="O32" i="2"/>
  <c r="V32" i="2" s="1"/>
  <c r="R34" i="2"/>
  <c r="O35" i="2"/>
  <c r="O36" i="2"/>
  <c r="Q37" i="2"/>
  <c r="L40" i="2"/>
  <c r="V40" i="2" s="1"/>
  <c r="U41" i="2"/>
  <c r="P43" i="2"/>
  <c r="T44" i="2"/>
  <c r="O46" i="2"/>
  <c r="N49" i="2"/>
  <c r="R52" i="2"/>
  <c r="Q55" i="2"/>
  <c r="L57" i="2"/>
  <c r="W57" i="2" s="1"/>
  <c r="P58" i="2"/>
  <c r="S64" i="2"/>
  <c r="N66" i="2"/>
  <c r="P75" i="2"/>
  <c r="R77" i="2"/>
  <c r="R73" i="2"/>
  <c r="R69" i="2"/>
  <c r="R65" i="2"/>
  <c r="R61" i="2"/>
  <c r="R57" i="2"/>
  <c r="R53" i="2"/>
  <c r="R49" i="2"/>
  <c r="R45" i="2"/>
  <c r="R41" i="2"/>
  <c r="R37" i="2"/>
  <c r="R33" i="2"/>
  <c r="R78" i="2"/>
  <c r="R74" i="2"/>
  <c r="R70" i="2"/>
  <c r="R66" i="2"/>
  <c r="R62" i="2"/>
  <c r="R58" i="2"/>
  <c r="R54" i="2"/>
  <c r="R50" i="2"/>
  <c r="W50" i="2" s="1"/>
  <c r="R46" i="2"/>
  <c r="R42" i="2"/>
  <c r="R38" i="2"/>
  <c r="R79" i="2"/>
  <c r="R75" i="2"/>
  <c r="R71" i="2"/>
  <c r="L14" i="2"/>
  <c r="W14" i="2" s="1"/>
  <c r="N15" i="2"/>
  <c r="P16" i="2"/>
  <c r="R17" i="2"/>
  <c r="L18" i="2"/>
  <c r="T18" i="2" s="1"/>
  <c r="N19" i="2"/>
  <c r="P20" i="2"/>
  <c r="R21" i="2"/>
  <c r="L22" i="2"/>
  <c r="U22" i="2" s="1"/>
  <c r="T22" i="2"/>
  <c r="N23" i="2"/>
  <c r="P24" i="2"/>
  <c r="W24" i="2" s="1"/>
  <c r="R25" i="2"/>
  <c r="L26" i="2"/>
  <c r="V26" i="2" s="1"/>
  <c r="N27" i="2"/>
  <c r="P28" i="2"/>
  <c r="R29" i="2"/>
  <c r="L30" i="2"/>
  <c r="W30" i="2" s="1"/>
  <c r="N31" i="2"/>
  <c r="P32" i="2"/>
  <c r="L33" i="2"/>
  <c r="U33" i="2" s="1"/>
  <c r="V33" i="2"/>
  <c r="P35" i="2"/>
  <c r="R36" i="2"/>
  <c r="R40" i="2"/>
  <c r="Q43" i="2"/>
  <c r="L45" i="2"/>
  <c r="S45" i="2" s="1"/>
  <c r="P46" i="2"/>
  <c r="N54" i="2"/>
  <c r="V54" i="2" s="1"/>
  <c r="R55" i="2"/>
  <c r="M57" i="2"/>
  <c r="V57" i="2" s="1"/>
  <c r="V58" i="2"/>
  <c r="L60" i="2"/>
  <c r="V60" i="2" s="1"/>
  <c r="P63" i="2"/>
  <c r="W63" i="2" s="1"/>
  <c r="T64" i="2"/>
  <c r="O66" i="2"/>
  <c r="P71" i="2"/>
  <c r="R80" i="2"/>
  <c r="T47" i="3" l="1"/>
  <c r="V78" i="3"/>
  <c r="X50" i="3"/>
  <c r="Y50" i="3" s="1"/>
  <c r="U44" i="3"/>
  <c r="T44" i="3"/>
  <c r="S44" i="3"/>
  <c r="V44" i="3"/>
  <c r="V33" i="3"/>
  <c r="X77" i="3"/>
  <c r="Y77" i="3" s="1"/>
  <c r="T49" i="3"/>
  <c r="W30" i="3"/>
  <c r="S30" i="3"/>
  <c r="U30" i="3"/>
  <c r="U72" i="3"/>
  <c r="T72" i="3"/>
  <c r="S72" i="3"/>
  <c r="V72" i="3"/>
  <c r="U36" i="3"/>
  <c r="V56" i="3"/>
  <c r="W56" i="3"/>
  <c r="T56" i="3"/>
  <c r="U42" i="3"/>
  <c r="T22" i="3"/>
  <c r="V49" i="3"/>
  <c r="W69" i="3"/>
  <c r="S69" i="3"/>
  <c r="X69" i="3" s="1"/>
  <c r="Y69" i="3" s="1"/>
  <c r="V80" i="3"/>
  <c r="S80" i="3"/>
  <c r="U80" i="3"/>
  <c r="T80" i="3"/>
  <c r="W80" i="3"/>
  <c r="S34" i="3"/>
  <c r="X34" i="3" s="1"/>
  <c r="Y34" i="3" s="1"/>
  <c r="U34" i="3"/>
  <c r="S79" i="3"/>
  <c r="V79" i="3"/>
  <c r="U79" i="3"/>
  <c r="W79" i="3"/>
  <c r="T79" i="3"/>
  <c r="V32" i="3"/>
  <c r="T32" i="3"/>
  <c r="W32" i="3"/>
  <c r="S32" i="3"/>
  <c r="T70" i="3"/>
  <c r="S70" i="3"/>
  <c r="U70" i="3"/>
  <c r="W70" i="3"/>
  <c r="V70" i="3"/>
  <c r="V62" i="3"/>
  <c r="S62" i="3"/>
  <c r="W62" i="3"/>
  <c r="U62" i="3"/>
  <c r="W23" i="3"/>
  <c r="V23" i="3"/>
  <c r="T23" i="3"/>
  <c r="U23" i="3"/>
  <c r="W26" i="3"/>
  <c r="U26" i="3"/>
  <c r="S29" i="3"/>
  <c r="W20" i="3"/>
  <c r="V20" i="3"/>
  <c r="T20" i="3"/>
  <c r="U20" i="3"/>
  <c r="S20" i="3"/>
  <c r="S57" i="3"/>
  <c r="V57" i="3"/>
  <c r="W78" i="3"/>
  <c r="S59" i="3"/>
  <c r="X59" i="3" s="1"/>
  <c r="Y59" i="3" s="1"/>
  <c r="U46" i="3"/>
  <c r="X46" i="3" s="1"/>
  <c r="Y46" i="3" s="1"/>
  <c r="U78" i="3"/>
  <c r="V59" i="3"/>
  <c r="T62" i="3"/>
  <c r="V25" i="3"/>
  <c r="U67" i="3"/>
  <c r="T21" i="3"/>
  <c r="V37" i="3"/>
  <c r="W34" i="3"/>
  <c r="W44" i="3"/>
  <c r="T36" i="3"/>
  <c r="V51" i="3"/>
  <c r="S51" i="3"/>
  <c r="U51" i="3"/>
  <c r="V60" i="3"/>
  <c r="T60" i="3"/>
  <c r="X60" i="3" s="1"/>
  <c r="Y60" i="3" s="1"/>
  <c r="W60" i="3"/>
  <c r="U60" i="3"/>
  <c r="U28" i="3"/>
  <c r="W28" i="3"/>
  <c r="V28" i="3"/>
  <c r="S28" i="3"/>
  <c r="X28" i="3" s="1"/>
  <c r="Y28" i="3" s="1"/>
  <c r="V66" i="3"/>
  <c r="W66" i="3"/>
  <c r="S66" i="3"/>
  <c r="U66" i="3"/>
  <c r="U37" i="3"/>
  <c r="S37" i="3"/>
  <c r="T37" i="3"/>
  <c r="W37" i="3"/>
  <c r="X14" i="3"/>
  <c r="U18" i="3"/>
  <c r="T18" i="3"/>
  <c r="S18" i="3"/>
  <c r="W18" i="3"/>
  <c r="V18" i="3"/>
  <c r="V45" i="3"/>
  <c r="U45" i="3"/>
  <c r="W45" i="3"/>
  <c r="S45" i="3"/>
  <c r="T45" i="3"/>
  <c r="U38" i="3"/>
  <c r="V38" i="3"/>
  <c r="S38" i="3"/>
  <c r="W38" i="3"/>
  <c r="T38" i="3"/>
  <c r="T30" i="3"/>
  <c r="S23" i="3"/>
  <c r="W47" i="3"/>
  <c r="T34" i="3"/>
  <c r="U68" i="3"/>
  <c r="S68" i="3"/>
  <c r="W63" i="3"/>
  <c r="W19" i="3"/>
  <c r="X73" i="3"/>
  <c r="Y73" i="3" s="1"/>
  <c r="S41" i="3"/>
  <c r="V29" i="3"/>
  <c r="W71" i="3"/>
  <c r="U56" i="3"/>
  <c r="U71" i="3"/>
  <c r="X71" i="3" s="1"/>
  <c r="Y71" i="3" s="1"/>
  <c r="X40" i="3"/>
  <c r="Y40" i="3" s="1"/>
  <c r="S67" i="3"/>
  <c r="W72" i="3"/>
  <c r="T29" i="3"/>
  <c r="W24" i="3"/>
  <c r="V24" i="3"/>
  <c r="U24" i="3"/>
  <c r="T24" i="3"/>
  <c r="S16" i="3"/>
  <c r="T35" i="3"/>
  <c r="S35" i="3"/>
  <c r="V74" i="3"/>
  <c r="T48" i="3"/>
  <c r="T27" i="3"/>
  <c r="S27" i="3"/>
  <c r="W27" i="3"/>
  <c r="V42" i="3"/>
  <c r="W17" i="3"/>
  <c r="V17" i="3"/>
  <c r="S36" i="3"/>
  <c r="W16" i="3"/>
  <c r="W35" i="3"/>
  <c r="T74" i="3"/>
  <c r="S22" i="3"/>
  <c r="W33" i="3"/>
  <c r="U33" i="3"/>
  <c r="V52" i="3"/>
  <c r="V58" i="3"/>
  <c r="X58" i="3" s="1"/>
  <c r="Y58" i="3" s="1"/>
  <c r="V47" i="3"/>
  <c r="U55" i="3"/>
  <c r="W50" i="3"/>
  <c r="T65" i="3"/>
  <c r="X65" i="3" s="1"/>
  <c r="Y65" i="3" s="1"/>
  <c r="V36" i="3"/>
  <c r="W29" i="3"/>
  <c r="W41" i="3"/>
  <c r="V41" i="3"/>
  <c r="U41" i="3"/>
  <c r="U74" i="3"/>
  <c r="S49" i="3"/>
  <c r="U52" i="3"/>
  <c r="X52" i="3" s="1"/>
  <c r="Y52" i="3" s="1"/>
  <c r="S64" i="3"/>
  <c r="V64" i="3"/>
  <c r="U64" i="3"/>
  <c r="W25" i="3"/>
  <c r="S25" i="3"/>
  <c r="S55" i="3"/>
  <c r="V54" i="3"/>
  <c r="W54" i="3"/>
  <c r="W65" i="3"/>
  <c r="W22" i="3"/>
  <c r="W43" i="3"/>
  <c r="X43" i="3" s="1"/>
  <c r="Y43" i="3" s="1"/>
  <c r="W75" i="3"/>
  <c r="T75" i="3"/>
  <c r="T17" i="3"/>
  <c r="T41" i="3"/>
  <c r="T50" i="3"/>
  <c r="T26" i="3"/>
  <c r="S26" i="3"/>
  <c r="X26" i="3" s="1"/>
  <c r="Y26" i="3" s="1"/>
  <c r="W31" i="3"/>
  <c r="T31" i="3"/>
  <c r="X31" i="3" s="1"/>
  <c r="Y31" i="3" s="1"/>
  <c r="V31" i="3"/>
  <c r="V27" i="3"/>
  <c r="V55" i="3"/>
  <c r="T14" i="3"/>
  <c r="U15" i="3"/>
  <c r="S15" i="3"/>
  <c r="X15" i="3" s="1"/>
  <c r="Y15" i="3" s="1"/>
  <c r="T15" i="3"/>
  <c r="T77" i="3"/>
  <c r="V77" i="3"/>
  <c r="T78" i="3"/>
  <c r="X78" i="3" s="1"/>
  <c r="Y78" i="3" s="1"/>
  <c r="T63" i="3"/>
  <c r="S63" i="3"/>
  <c r="U17" i="3"/>
  <c r="U63" i="3"/>
  <c r="S17" i="3"/>
  <c r="W61" i="3"/>
  <c r="X61" i="3" s="1"/>
  <c r="Y61" i="3" s="1"/>
  <c r="U73" i="3"/>
  <c r="W73" i="3"/>
  <c r="V73" i="3"/>
  <c r="S56" i="3"/>
  <c r="X56" i="3" s="1"/>
  <c r="Y56" i="3" s="1"/>
  <c r="T68" i="3"/>
  <c r="W74" i="3"/>
  <c r="W64" i="3"/>
  <c r="T33" i="3"/>
  <c r="X33" i="3" s="1"/>
  <c r="Y33" i="3" s="1"/>
  <c r="T59" i="3"/>
  <c r="T54" i="3"/>
  <c r="X54" i="3" s="1"/>
  <c r="Y54" i="3" s="1"/>
  <c r="V22" i="3"/>
  <c r="V50" i="3"/>
  <c r="V16" i="3"/>
  <c r="U65" i="3"/>
  <c r="U48" i="3"/>
  <c r="S47" i="3"/>
  <c r="X47" i="3" s="1"/>
  <c r="Y47" i="3" s="1"/>
  <c r="W42" i="3"/>
  <c r="U53" i="3"/>
  <c r="T53" i="3"/>
  <c r="X53" i="3" s="1"/>
  <c r="Y53" i="3" s="1"/>
  <c r="V53" i="3"/>
  <c r="V75" i="3"/>
  <c r="X75" i="3" s="1"/>
  <c r="Y75" i="3" s="1"/>
  <c r="U27" i="3"/>
  <c r="S48" i="3"/>
  <c r="X48" i="3" s="1"/>
  <c r="Y48" i="3" s="1"/>
  <c r="V76" i="3"/>
  <c r="T76" i="3"/>
  <c r="S76" i="3"/>
  <c r="U76" i="3"/>
  <c r="V46" i="3"/>
  <c r="W67" i="3"/>
  <c r="T39" i="3"/>
  <c r="X39" i="3" s="1"/>
  <c r="Y39" i="3" s="1"/>
  <c r="T42" i="3"/>
  <c r="W49" i="3"/>
  <c r="S24" i="3"/>
  <c r="W21" i="3"/>
  <c r="S21" i="3"/>
  <c r="V21" i="3"/>
  <c r="T67" i="3"/>
  <c r="W39" i="3"/>
  <c r="T46" i="3"/>
  <c r="S19" i="3"/>
  <c r="V19" i="3"/>
  <c r="U19" i="3"/>
  <c r="U21" i="3"/>
  <c r="U35" i="3"/>
  <c r="U50" i="3"/>
  <c r="S42" i="3"/>
  <c r="X42" i="3" s="1"/>
  <c r="Y42" i="3" s="1"/>
  <c r="S74" i="3"/>
  <c r="T51" i="3"/>
  <c r="U57" i="3"/>
  <c r="T57" i="3"/>
  <c r="T69" i="3"/>
  <c r="W15" i="3"/>
  <c r="W36" i="3"/>
  <c r="W68" i="3"/>
  <c r="W51" i="3"/>
  <c r="T16" i="3"/>
  <c r="T25" i="3"/>
  <c r="V15" i="3"/>
  <c r="V26" i="3"/>
  <c r="V68" i="3"/>
  <c r="V63" i="3"/>
  <c r="X65" i="2"/>
  <c r="Y65" i="2" s="1"/>
  <c r="W18" i="2"/>
  <c r="S68" i="2"/>
  <c r="V41" i="2"/>
  <c r="X41" i="2" s="1"/>
  <c r="Y41" i="2" s="1"/>
  <c r="X26" i="2"/>
  <c r="Y26" i="2" s="1"/>
  <c r="W32" i="2"/>
  <c r="T24" i="2"/>
  <c r="W34" i="2"/>
  <c r="W37" i="2"/>
  <c r="W69" i="2"/>
  <c r="W60" i="2"/>
  <c r="X60" i="2" s="1"/>
  <c r="Y60" i="2" s="1"/>
  <c r="W43" i="2"/>
  <c r="W75" i="2"/>
  <c r="V48" i="2"/>
  <c r="V80" i="2"/>
  <c r="V63" i="2"/>
  <c r="U32" i="2"/>
  <c r="U64" i="2"/>
  <c r="U51" i="2"/>
  <c r="U38" i="2"/>
  <c r="X38" i="2" s="1"/>
  <c r="Y38" i="2" s="1"/>
  <c r="U70" i="2"/>
  <c r="X70" i="2" s="1"/>
  <c r="Y70" i="2" s="1"/>
  <c r="T39" i="2"/>
  <c r="X39" i="2" s="1"/>
  <c r="Y39" i="2" s="1"/>
  <c r="T71" i="2"/>
  <c r="X71" i="2" s="1"/>
  <c r="Y71" i="2" s="1"/>
  <c r="T54" i="2"/>
  <c r="S55" i="2"/>
  <c r="S42" i="2"/>
  <c r="S74" i="2"/>
  <c r="S61" i="2"/>
  <c r="V30" i="2"/>
  <c r="V22" i="2"/>
  <c r="V14" i="2"/>
  <c r="S40" i="2"/>
  <c r="U26" i="2"/>
  <c r="V53" i="2"/>
  <c r="X53" i="2" s="1"/>
  <c r="Y53" i="2" s="1"/>
  <c r="U15" i="2"/>
  <c r="V70" i="2"/>
  <c r="V74" i="2"/>
  <c r="V24" i="2"/>
  <c r="V16" i="2"/>
  <c r="U65" i="2"/>
  <c r="W29" i="2"/>
  <c r="X29" i="2" s="1"/>
  <c r="Y29" i="2" s="1"/>
  <c r="S19" i="2"/>
  <c r="T65" i="2"/>
  <c r="T48" i="2"/>
  <c r="T60" i="2"/>
  <c r="S48" i="2"/>
  <c r="W22" i="2"/>
  <c r="U17" i="2"/>
  <c r="W41" i="2"/>
  <c r="W73" i="2"/>
  <c r="W64" i="2"/>
  <c r="X64" i="2" s="1"/>
  <c r="Y64" i="2" s="1"/>
  <c r="W47" i="2"/>
  <c r="W79" i="2"/>
  <c r="V52" i="2"/>
  <c r="V35" i="2"/>
  <c r="V67" i="2"/>
  <c r="U36" i="2"/>
  <c r="U68" i="2"/>
  <c r="U55" i="2"/>
  <c r="T43" i="2"/>
  <c r="X43" i="2" s="1"/>
  <c r="Y43" i="2" s="1"/>
  <c r="T75" i="2"/>
  <c r="X75" i="2" s="1"/>
  <c r="Y75" i="2" s="1"/>
  <c r="T58" i="2"/>
  <c r="S76" i="2"/>
  <c r="S59" i="2"/>
  <c r="S46" i="2"/>
  <c r="X46" i="2" s="1"/>
  <c r="Y46" i="2" s="1"/>
  <c r="S78" i="2"/>
  <c r="X78" i="2" s="1"/>
  <c r="Y78" i="2" s="1"/>
  <c r="U37" i="2"/>
  <c r="X56" i="2"/>
  <c r="Y56" i="2" s="1"/>
  <c r="W20" i="2"/>
  <c r="V31" i="2"/>
  <c r="S30" i="2"/>
  <c r="U19" i="2"/>
  <c r="S14" i="2"/>
  <c r="T23" i="2"/>
  <c r="T15" i="2"/>
  <c r="X15" i="2" s="1"/>
  <c r="Y15" i="2" s="1"/>
  <c r="T28" i="2"/>
  <c r="X28" i="2" s="1"/>
  <c r="Y28" i="2" s="1"/>
  <c r="V17" i="2"/>
  <c r="T45" i="2"/>
  <c r="W45" i="2"/>
  <c r="W51" i="2"/>
  <c r="V69" i="2"/>
  <c r="V56" i="2"/>
  <c r="V39" i="2"/>
  <c r="V71" i="2"/>
  <c r="U40" i="2"/>
  <c r="U72" i="2"/>
  <c r="U46" i="2"/>
  <c r="U78" i="2"/>
  <c r="T47" i="2"/>
  <c r="X47" i="2" s="1"/>
  <c r="Y47" i="2" s="1"/>
  <c r="T79" i="2"/>
  <c r="X79" i="2" s="1"/>
  <c r="Y79" i="2" s="1"/>
  <c r="T62" i="2"/>
  <c r="S80" i="2"/>
  <c r="X80" i="2" s="1"/>
  <c r="Y80" i="2" s="1"/>
  <c r="S63" i="2"/>
  <c r="S50" i="2"/>
  <c r="X50" i="2" s="1"/>
  <c r="Y50" i="2" s="1"/>
  <c r="S37" i="2"/>
  <c r="S69" i="2"/>
  <c r="T40" i="2"/>
  <c r="S21" i="2"/>
  <c r="X21" i="2" s="1"/>
  <c r="Y21" i="2" s="1"/>
  <c r="S36" i="2"/>
  <c r="U49" i="2"/>
  <c r="X24" i="2"/>
  <c r="Y24" i="2" s="1"/>
  <c r="W31" i="2"/>
  <c r="V62" i="2"/>
  <c r="S23" i="2"/>
  <c r="U45" i="2"/>
  <c r="X45" i="2" s="1"/>
  <c r="Y45" i="2" s="1"/>
  <c r="U18" i="2"/>
  <c r="U57" i="2"/>
  <c r="S32" i="2"/>
  <c r="W26" i="2"/>
  <c r="S16" i="2"/>
  <c r="W49" i="2"/>
  <c r="W40" i="2"/>
  <c r="W72" i="2"/>
  <c r="W55" i="2"/>
  <c r="V73" i="2"/>
  <c r="V43" i="2"/>
  <c r="V75" i="2"/>
  <c r="U44" i="2"/>
  <c r="X44" i="2" s="1"/>
  <c r="Y44" i="2" s="1"/>
  <c r="U76" i="2"/>
  <c r="U63" i="2"/>
  <c r="T51" i="2"/>
  <c r="X51" i="2" s="1"/>
  <c r="Y51" i="2" s="1"/>
  <c r="T34" i="2"/>
  <c r="T66" i="2"/>
  <c r="S35" i="2"/>
  <c r="X35" i="2" s="1"/>
  <c r="Y35" i="2" s="1"/>
  <c r="S67" i="2"/>
  <c r="X67" i="2" s="1"/>
  <c r="Y67" i="2" s="1"/>
  <c r="S54" i="2"/>
  <c r="X54" i="2" s="1"/>
  <c r="Y54" i="2" s="1"/>
  <c r="S73" i="2"/>
  <c r="X73" i="2" s="1"/>
  <c r="Y73" i="2" s="1"/>
  <c r="V61" i="2"/>
  <c r="U34" i="2"/>
  <c r="T57" i="2"/>
  <c r="X57" i="2" s="1"/>
  <c r="Y57" i="2" s="1"/>
  <c r="W56" i="2"/>
  <c r="U77" i="2"/>
  <c r="X77" i="2" s="1"/>
  <c r="Y77" i="2" s="1"/>
  <c r="T30" i="2"/>
  <c r="V19" i="2"/>
  <c r="T14" i="2"/>
  <c r="W28" i="2"/>
  <c r="U23" i="2"/>
  <c r="S18" i="2"/>
  <c r="V45" i="2"/>
  <c r="S33" i="2"/>
  <c r="X33" i="2" s="1"/>
  <c r="Y33" i="2" s="1"/>
  <c r="T16" i="2"/>
  <c r="W59" i="2"/>
  <c r="V77" i="2"/>
  <c r="V47" i="2"/>
  <c r="V79" i="2"/>
  <c r="U48" i="2"/>
  <c r="U80" i="2"/>
  <c r="U67" i="2"/>
  <c r="T72" i="2"/>
  <c r="X72" i="2" s="1"/>
  <c r="Y72" i="2" s="1"/>
  <c r="S58" i="2"/>
  <c r="X58" i="2" s="1"/>
  <c r="Y58" i="2" s="1"/>
  <c r="V18" i="2"/>
  <c r="U30" i="2"/>
  <c r="U14" i="2"/>
  <c r="W27" i="2"/>
  <c r="V20" i="2"/>
  <c r="V42" i="2"/>
  <c r="U25" i="2"/>
  <c r="S20" i="2"/>
  <c r="X20" i="2" s="1"/>
  <c r="Y20" i="2" s="1"/>
  <c r="W74" i="2"/>
  <c r="W80" i="2"/>
  <c r="V36" i="2"/>
  <c r="U52" i="2"/>
  <c r="T42" i="2"/>
  <c r="S62" i="2"/>
  <c r="S49" i="2"/>
  <c r="T36" i="2"/>
  <c r="T52" i="2"/>
  <c r="X52" i="2" s="1"/>
  <c r="Y52" i="2" s="1"/>
  <c r="V66" i="2"/>
  <c r="X66" i="2" s="1"/>
  <c r="Y66" i="2" s="1"/>
  <c r="X31" i="2"/>
  <c r="Y31" i="2" s="1"/>
  <c r="W62" i="2"/>
  <c r="S27" i="2"/>
  <c r="S34" i="2"/>
  <c r="U27" i="2"/>
  <c r="S22" i="2"/>
  <c r="X22" i="2" s="1"/>
  <c r="Y22" i="2" s="1"/>
  <c r="T27" i="2"/>
  <c r="T19" i="2"/>
  <c r="S25" i="2"/>
  <c r="X25" i="2" s="1"/>
  <c r="Y25" i="2" s="1"/>
  <c r="S17" i="2"/>
  <c r="X17" i="2" s="1"/>
  <c r="Y17" i="2" s="1"/>
  <c r="X63" i="3" l="1"/>
  <c r="Y63" i="3" s="1"/>
  <c r="X72" i="3"/>
  <c r="Y72" i="3" s="1"/>
  <c r="X49" i="3"/>
  <c r="Y49" i="3" s="1"/>
  <c r="X27" i="3"/>
  <c r="Y27" i="3" s="1"/>
  <c r="X38" i="3"/>
  <c r="Y38" i="3" s="1"/>
  <c r="X37" i="3"/>
  <c r="Y37" i="3" s="1"/>
  <c r="X76" i="3"/>
  <c r="Y76" i="3" s="1"/>
  <c r="X55" i="3"/>
  <c r="Y55" i="3" s="1"/>
  <c r="X80" i="3"/>
  <c r="Y80" i="3" s="1"/>
  <c r="X64" i="3"/>
  <c r="Y64" i="3" s="1"/>
  <c r="X67" i="3"/>
  <c r="Y67" i="3" s="1"/>
  <c r="X22" i="3"/>
  <c r="Y22" i="3" s="1"/>
  <c r="X16" i="3"/>
  <c r="Y16" i="3" s="1"/>
  <c r="X51" i="3"/>
  <c r="Y51" i="3" s="1"/>
  <c r="X21" i="3"/>
  <c r="Y21" i="3" s="1"/>
  <c r="X68" i="3"/>
  <c r="Y68" i="3" s="1"/>
  <c r="X29" i="3"/>
  <c r="Y29" i="3" s="1"/>
  <c r="X70" i="3"/>
  <c r="Y70" i="3" s="1"/>
  <c r="X24" i="3"/>
  <c r="Y24" i="3" s="1"/>
  <c r="X25" i="3"/>
  <c r="Y25" i="3" s="1"/>
  <c r="X18" i="3"/>
  <c r="Y18" i="3" s="1"/>
  <c r="X57" i="3"/>
  <c r="Y57" i="3" s="1"/>
  <c r="X62" i="3"/>
  <c r="Y62" i="3" s="1"/>
  <c r="X32" i="3"/>
  <c r="Y32" i="3" s="1"/>
  <c r="X79" i="3"/>
  <c r="Y79" i="3" s="1"/>
  <c r="X44" i="3"/>
  <c r="Y44" i="3" s="1"/>
  <c r="Y14" i="3"/>
  <c r="X19" i="3"/>
  <c r="Y19" i="3" s="1"/>
  <c r="X36" i="3"/>
  <c r="Y36" i="3" s="1"/>
  <c r="X66" i="3"/>
  <c r="Y66" i="3" s="1"/>
  <c r="X20" i="3"/>
  <c r="Y20" i="3" s="1"/>
  <c r="X30" i="3"/>
  <c r="Y30" i="3" s="1"/>
  <c r="X74" i="3"/>
  <c r="Y74" i="3" s="1"/>
  <c r="X17" i="3"/>
  <c r="Y17" i="3" s="1"/>
  <c r="X35" i="3"/>
  <c r="Y35" i="3" s="1"/>
  <c r="X41" i="3"/>
  <c r="Y41" i="3" s="1"/>
  <c r="X23" i="3"/>
  <c r="Y23" i="3" s="1"/>
  <c r="X45" i="3"/>
  <c r="Y45" i="3" s="1"/>
  <c r="X23" i="2"/>
  <c r="Y23" i="2" s="1"/>
  <c r="X36" i="2"/>
  <c r="Y36" i="2" s="1"/>
  <c r="X61" i="2"/>
  <c r="Y61" i="2" s="1"/>
  <c r="X19" i="2"/>
  <c r="Y19" i="2" s="1"/>
  <c r="X74" i="2"/>
  <c r="Y74" i="2" s="1"/>
  <c r="X68" i="2"/>
  <c r="Y68" i="2" s="1"/>
  <c r="X16" i="2"/>
  <c r="Y16" i="2" s="1"/>
  <c r="X14" i="2"/>
  <c r="X42" i="2"/>
  <c r="Y42" i="2" s="1"/>
  <c r="X49" i="2"/>
  <c r="Y49" i="2" s="1"/>
  <c r="X69" i="2"/>
  <c r="Y69" i="2" s="1"/>
  <c r="X59" i="2"/>
  <c r="Y59" i="2" s="1"/>
  <c r="X55" i="2"/>
  <c r="Y55" i="2" s="1"/>
  <c r="X34" i="2"/>
  <c r="Y34" i="2" s="1"/>
  <c r="X62" i="2"/>
  <c r="Y62" i="2" s="1"/>
  <c r="X32" i="2"/>
  <c r="Y32" i="2" s="1"/>
  <c r="X37" i="2"/>
  <c r="Y37" i="2" s="1"/>
  <c r="X30" i="2"/>
  <c r="Y30" i="2" s="1"/>
  <c r="X76" i="2"/>
  <c r="Y76" i="2" s="1"/>
  <c r="X40" i="2"/>
  <c r="Y40" i="2" s="1"/>
  <c r="X27" i="2"/>
  <c r="Y27" i="2" s="1"/>
  <c r="X48" i="2"/>
  <c r="Y48" i="2" s="1"/>
  <c r="X18" i="2"/>
  <c r="Y18" i="2" s="1"/>
  <c r="X63" i="2"/>
  <c r="Y63" i="2" s="1"/>
  <c r="A3" i="3" l="1"/>
  <c r="Y14" i="2"/>
  <c r="A3" i="2"/>
</calcChain>
</file>

<file path=xl/sharedStrings.xml><?xml version="1.0" encoding="utf-8"?>
<sst xmlns="http://schemas.openxmlformats.org/spreadsheetml/2006/main" count="562" uniqueCount="207">
  <si>
    <t>sum_min_dist2</t>
  </si>
  <si>
    <t>anchor number</t>
  </si>
  <si>
    <t>county number</t>
  </si>
  <si>
    <t xml:space="preserve">county name </t>
  </si>
  <si>
    <t>z_reps</t>
  </si>
  <si>
    <t>z_white</t>
  </si>
  <si>
    <t>z_african</t>
  </si>
  <si>
    <t>z_native</t>
  </si>
  <si>
    <t>z_asian</t>
  </si>
  <si>
    <t>z_other</t>
  </si>
  <si>
    <t>z_latino</t>
  </si>
  <si>
    <t>mean</t>
  </si>
  <si>
    <t>standard deviation</t>
  </si>
  <si>
    <t>anchor_number</t>
  </si>
  <si>
    <t>State</t>
  </si>
  <si>
    <t>Fips</t>
  </si>
  <si>
    <t>County</t>
  </si>
  <si>
    <t>Republicans 2016</t>
  </si>
  <si>
    <t xml:space="preserve">White (Not Latino) </t>
  </si>
  <si>
    <t xml:space="preserve">African American </t>
  </si>
  <si>
    <t xml:space="preserve">Native American </t>
  </si>
  <si>
    <t xml:space="preserve">Asian American </t>
  </si>
  <si>
    <t>Other Race or Races</t>
  </si>
  <si>
    <t xml:space="preserve">Latino </t>
  </si>
  <si>
    <t>dist2_1</t>
  </si>
  <si>
    <t>dist2_2</t>
  </si>
  <si>
    <t>dist2_3</t>
  </si>
  <si>
    <t>dist2_4</t>
  </si>
  <si>
    <t>dist2_5</t>
  </si>
  <si>
    <t>min_dist2</t>
  </si>
  <si>
    <t xml:space="preserve">anchor number </t>
  </si>
  <si>
    <t>PA</t>
  </si>
  <si>
    <t>42005</t>
  </si>
  <si>
    <t>Armstrong County, Pennsylvania</t>
  </si>
  <si>
    <t>42049</t>
  </si>
  <si>
    <t>Erie County, Pennsylvania</t>
  </si>
  <si>
    <t>42107</t>
  </si>
  <si>
    <t>Schuylkill County, Pennsylvania</t>
  </si>
  <si>
    <t>42097</t>
  </si>
  <si>
    <t>Northumberland County, Pennsylvania</t>
  </si>
  <si>
    <t>42073</t>
  </si>
  <si>
    <t>Lawrence County, Pennsylvania</t>
  </si>
  <si>
    <t>42041</t>
  </si>
  <si>
    <t>Cumberland County, Pennsylvania</t>
  </si>
  <si>
    <t>42113</t>
  </si>
  <si>
    <t>Sullivan County, Pennsylvania</t>
  </si>
  <si>
    <t>42031</t>
  </si>
  <si>
    <t>Clarion County, Pennsylvania</t>
  </si>
  <si>
    <t>42045</t>
  </si>
  <si>
    <t>Delaware County, Pennsylvania</t>
  </si>
  <si>
    <t>42127</t>
  </si>
  <si>
    <t>Wayne County, Pennsylvania</t>
  </si>
  <si>
    <t>42015</t>
  </si>
  <si>
    <t>Bradford County, Pennsylvania</t>
  </si>
  <si>
    <t>42069</t>
  </si>
  <si>
    <t>Lackawanna County, Pennsylvania</t>
  </si>
  <si>
    <t>42021</t>
  </si>
  <si>
    <t>Cambria County, Pennsylvania</t>
  </si>
  <si>
    <t>42093</t>
  </si>
  <si>
    <t>Montour County, Pennsylvania</t>
  </si>
  <si>
    <t>42089</t>
  </si>
  <si>
    <t>Monroe County, Pennsylvania</t>
  </si>
  <si>
    <t>42043</t>
  </si>
  <si>
    <t>Dauphin County, Pennsylvania</t>
  </si>
  <si>
    <t>42027</t>
  </si>
  <si>
    <t>Centre County, Pennsylvania</t>
  </si>
  <si>
    <t>42131</t>
  </si>
  <si>
    <t>Wyoming County, Pennsylvania</t>
  </si>
  <si>
    <t>42071</t>
  </si>
  <si>
    <t>Lancaster County, Pennsylvania</t>
  </si>
  <si>
    <t>42079</t>
  </si>
  <si>
    <t>Luzerne County, Pennsylvania</t>
  </si>
  <si>
    <t>42085</t>
  </si>
  <si>
    <t>Mercer County, Pennsylvania</t>
  </si>
  <si>
    <t>42011</t>
  </si>
  <si>
    <t>Berks County, Pennsylvania</t>
  </si>
  <si>
    <t>42119</t>
  </si>
  <si>
    <t>Union County, Pennsylvania</t>
  </si>
  <si>
    <t>42053</t>
  </si>
  <si>
    <t>Forest County, Pennsylvania</t>
  </si>
  <si>
    <t>42125</t>
  </si>
  <si>
    <t>Washington County, Pennsylvania</t>
  </si>
  <si>
    <t>42047</t>
  </si>
  <si>
    <t>Elk County, Pennsylvania</t>
  </si>
  <si>
    <t>42039</t>
  </si>
  <si>
    <t>Crawford County, Pennsylvania</t>
  </si>
  <si>
    <t>42059</t>
  </si>
  <si>
    <t>Greene County, Pennsylvania</t>
  </si>
  <si>
    <t>42033</t>
  </si>
  <si>
    <t>Clearfield County, Pennsylvania</t>
  </si>
  <si>
    <t>42025</t>
  </si>
  <si>
    <t>Carbon County, Pennsylvania</t>
  </si>
  <si>
    <t>42129</t>
  </si>
  <si>
    <t>Westmoreland County, Pennsylvania</t>
  </si>
  <si>
    <t>42013</t>
  </si>
  <si>
    <t>Blair County, Pennsylvania</t>
  </si>
  <si>
    <t>42055</t>
  </si>
  <si>
    <t>Franklin County, Pennsylvania</t>
  </si>
  <si>
    <t>42133</t>
  </si>
  <si>
    <t>York County, Pennsylvania</t>
  </si>
  <si>
    <t>42007</t>
  </si>
  <si>
    <t>Beaver County, Pennsylvania</t>
  </si>
  <si>
    <t>42017</t>
  </si>
  <si>
    <t>Bucks County, Pennsylvania</t>
  </si>
  <si>
    <t>42101</t>
  </si>
  <si>
    <t>Philadelphia County, Pennsylvania</t>
  </si>
  <si>
    <t>42075</t>
  </si>
  <si>
    <t>Lebanon County, Pennsylvania</t>
  </si>
  <si>
    <t>42083</t>
  </si>
  <si>
    <t>McKean County, Pennsylvania</t>
  </si>
  <si>
    <t>42077</t>
  </si>
  <si>
    <t>Lehigh County, Pennsylvania</t>
  </si>
  <si>
    <t>42023</t>
  </si>
  <si>
    <t>Cameron County, Pennsylvania</t>
  </si>
  <si>
    <t>42035</t>
  </si>
  <si>
    <t>Clinton County, Pennsylvania</t>
  </si>
  <si>
    <t>42115</t>
  </si>
  <si>
    <t>Susquehanna County, Pennsylvania</t>
  </si>
  <si>
    <t>42065</t>
  </si>
  <si>
    <t>Jefferson County, Pennsylvania</t>
  </si>
  <si>
    <t>42099</t>
  </si>
  <si>
    <t>Perry County, Pennsylvania</t>
  </si>
  <si>
    <t>42063</t>
  </si>
  <si>
    <t>Indiana County, Pennsylvania</t>
  </si>
  <si>
    <t>42061</t>
  </si>
  <si>
    <t>Huntingdon County, Pennsylvania</t>
  </si>
  <si>
    <t>42117</t>
  </si>
  <si>
    <t>Tioga County, Pennsylvania</t>
  </si>
  <si>
    <t>42091</t>
  </si>
  <si>
    <t>Montgomery County, Pennsylvania</t>
  </si>
  <si>
    <t>42121</t>
  </si>
  <si>
    <t>Venango County, Pennsylvania</t>
  </si>
  <si>
    <t>42081</t>
  </si>
  <si>
    <t>Lycoming County, Pennsylvania</t>
  </si>
  <si>
    <t>42123</t>
  </si>
  <si>
    <t>Warren County, Pennsylvania</t>
  </si>
  <si>
    <t>42087</t>
  </si>
  <si>
    <t>Mifflin County, Pennsylvania</t>
  </si>
  <si>
    <t>42037</t>
  </si>
  <si>
    <t>Columbia County, Pennsylvania</t>
  </si>
  <si>
    <t>42009</t>
  </si>
  <si>
    <t>Bedford County, Pennsylvania</t>
  </si>
  <si>
    <t>42111</t>
  </si>
  <si>
    <t>Somerset County, Pennsylvania</t>
  </si>
  <si>
    <t>42105</t>
  </si>
  <si>
    <t>Potter County, Pennsylvania</t>
  </si>
  <si>
    <t>42057</t>
  </si>
  <si>
    <t>Fulton County, Pennsylvania</t>
  </si>
  <si>
    <t>42103</t>
  </si>
  <si>
    <t>Pike County, Pennsylvania</t>
  </si>
  <si>
    <t>42067</t>
  </si>
  <si>
    <t>Juniata County, Pennsylvania</t>
  </si>
  <si>
    <t>42095</t>
  </si>
  <si>
    <t>Northampton County, Pennsylvania</t>
  </si>
  <si>
    <t>42109</t>
  </si>
  <si>
    <t>Snyder County, Pennsylvania</t>
  </si>
  <si>
    <t>42051</t>
  </si>
  <si>
    <t>Fayette County, Pennsylvania</t>
  </si>
  <si>
    <t>42019</t>
  </si>
  <si>
    <t>Butler County, Pennsylvania</t>
  </si>
  <si>
    <t>42029</t>
  </si>
  <si>
    <t>Chester County, Pennsylvania</t>
  </si>
  <si>
    <t>42001</t>
  </si>
  <si>
    <t>Adams County, Pennsylvania</t>
  </si>
  <si>
    <t>42003</t>
  </si>
  <si>
    <t>Allegheny County, Pennsylvania</t>
  </si>
  <si>
    <t>county name</t>
  </si>
  <si>
    <t>z_dems</t>
  </si>
  <si>
    <t>Democrats 2016</t>
  </si>
  <si>
    <t>Anchor Number</t>
  </si>
  <si>
    <t>Count of counties</t>
  </si>
  <si>
    <t>Grand Total</t>
  </si>
  <si>
    <t>White</t>
  </si>
  <si>
    <t>Black</t>
  </si>
  <si>
    <t>Hispanic</t>
  </si>
  <si>
    <t>Asian</t>
  </si>
  <si>
    <t>Amerindian</t>
  </si>
  <si>
    <t>Other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</si>
  <si>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</si>
  <si>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</si>
  <si>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</si>
  <si>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</si>
  <si>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</si>
  <si>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</si>
  <si>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</si>
  <si>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</si>
  <si>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</si>
  <si>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</si>
  <si>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</si>
  <si>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</si>
  <si>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</si>
  <si>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</si>
  <si>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</si>
  <si>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</si>
  <si>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</si>
  <si>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</si>
  <si>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</si>
  <si>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</si>
  <si>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</si>
  <si>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</si>
  <si>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</si>
  <si>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</si>
  <si>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</si>
  <si>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</si>
  <si>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Democrats 2016</t>
  </si>
  <si>
    <t>Residuals</t>
  </si>
  <si>
    <t>Predicted Republicans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</si>
</sst>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0" fillId="0" borderId="2" xfId="0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0" applyFont="1"/>
    <xf numFmtId="0" fontId="5" fillId="0" borderId="0" xfId="0" applyFont="1"/>
    <xf numFmtId="0" fontId="3" fillId="0" borderId="3" xfId="0" applyFont="1" applyBorder="1" applyAlignment="1">
      <alignment horizontal="centerContinuous"/>
    </xf>
    <xf numFmtId="0" fontId="0" fillId="0" borderId="4" xfId="0" applyBorder="1"/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Counties for</a:t>
            </a:r>
            <a:r>
              <a:rPr lang="en-US" b="1" baseline="0"/>
              <a:t> Each Anchor  (Democrats)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9</c:v>
              </c:pt>
              <c:pt idx="1">
                <c:v>1</c:v>
              </c:pt>
              <c:pt idx="2">
                <c:v>9</c:v>
              </c:pt>
              <c:pt idx="3">
                <c:v>47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35C1-8347-9023-604C422D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6367"/>
        <c:axId val="161725887"/>
      </c:barChart>
      <c:catAx>
        <c:axId val="3386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Anchor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5887"/>
        <c:crosses val="autoZero"/>
        <c:auto val="1"/>
        <c:lblAlgn val="ctr"/>
        <c:lblOffset val="100"/>
        <c:noMultiLvlLbl val="0"/>
      </c:catAx>
      <c:valAx>
        <c:axId val="1617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Counties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Counteis for</a:t>
            </a:r>
            <a:r>
              <a:rPr lang="en-US" b="1" baseline="0"/>
              <a:t> Each Anchor (Republicans)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44</c:v>
              </c:pt>
              <c:pt idx="1">
                <c:v>7</c:v>
              </c:pt>
              <c:pt idx="2">
                <c:v>14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E54-3140-8F0A-EB874B10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583296"/>
        <c:axId val="2145626112"/>
      </c:barChart>
      <c:catAx>
        <c:axId val="169458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Anchor</a:t>
                </a:r>
                <a:r>
                  <a:rPr lang="en-US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26112"/>
        <c:crosses val="autoZero"/>
        <c:auto val="1"/>
        <c:lblAlgn val="ctr"/>
        <c:lblOffset val="100"/>
        <c:noMultiLvlLbl val="0"/>
      </c:catAx>
      <c:valAx>
        <c:axId val="21456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Counties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8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1</xdr:row>
      <xdr:rowOff>12700</xdr:rowOff>
    </xdr:from>
    <xdr:to>
      <xdr:col>10</xdr:col>
      <xdr:colOff>317500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AA1CE-B185-254D-9EC9-E075384D6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2B895-C8D1-6F49-92A6-DE959E258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khila%20Yoel%20New%20Midterm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Data"/>
      <sheetName val="Cleaned Up Data"/>
      <sheetName val="Democrat Cluster Before"/>
      <sheetName val="Democrat Cluster Final"/>
      <sheetName val="Republican Cluster Before"/>
      <sheetName val="Republican Cluster Final"/>
      <sheetName val="Democrat Pivot Chart"/>
      <sheetName val="Republican Pivot Chart"/>
      <sheetName val="Multiple Regression Data"/>
      <sheetName val="Democratic Regression"/>
      <sheetName val="Republican Regression"/>
    </sheetNames>
    <sheetDataSet>
      <sheetData sheetId="0"/>
      <sheetData sheetId="1"/>
      <sheetData sheetId="2">
        <row r="13">
          <cell r="A13" t="str">
            <v>anchor_number</v>
          </cell>
          <cell r="B13" t="str">
            <v>State</v>
          </cell>
          <cell r="C13" t="str">
            <v>Fips</v>
          </cell>
          <cell r="D13" t="str">
            <v>County</v>
          </cell>
          <cell r="E13" t="str">
            <v>Democrats 2016</v>
          </cell>
          <cell r="F13" t="str">
            <v xml:space="preserve">White (Not Latino) </v>
          </cell>
          <cell r="G13" t="str">
            <v xml:space="preserve">African American </v>
          </cell>
          <cell r="H13" t="str">
            <v xml:space="preserve">Native American </v>
          </cell>
          <cell r="I13" t="str">
            <v xml:space="preserve">Asian American </v>
          </cell>
          <cell r="J13" t="str">
            <v>Other Race or Races</v>
          </cell>
          <cell r="K13" t="str">
            <v xml:space="preserve">Latino </v>
          </cell>
          <cell r="L13" t="str">
            <v>z_dems</v>
          </cell>
          <cell r="M13" t="str">
            <v>z_white</v>
          </cell>
          <cell r="N13" t="str">
            <v>z_african</v>
          </cell>
          <cell r="O13" t="str">
            <v>z_native</v>
          </cell>
          <cell r="P13" t="str">
            <v>z_asian</v>
          </cell>
          <cell r="Q13" t="str">
            <v>z_other</v>
          </cell>
          <cell r="R13" t="str">
            <v>z_latino</v>
          </cell>
        </row>
        <row r="14">
          <cell r="A14">
            <v>1</v>
          </cell>
          <cell r="B14" t="str">
            <v>PA</v>
          </cell>
          <cell r="C14" t="str">
            <v>42005</v>
          </cell>
          <cell r="D14" t="str">
            <v>Armstrong County, Pennsylvania</v>
          </cell>
          <cell r="E14">
            <v>22.495565920000001</v>
          </cell>
          <cell r="F14">
            <v>97.7</v>
          </cell>
          <cell r="G14">
            <v>0.85</v>
          </cell>
          <cell r="H14">
            <v>0.1</v>
          </cell>
          <cell r="I14">
            <v>0.2</v>
          </cell>
          <cell r="J14">
            <v>0.65</v>
          </cell>
          <cell r="K14">
            <v>0.55000000000000004</v>
          </cell>
          <cell r="L14">
            <v>-0.82563393486767012</v>
          </cell>
          <cell r="M14">
            <v>0.76096608343043037</v>
          </cell>
          <cell r="N14">
            <v>-0.5224547629540417</v>
          </cell>
          <cell r="O14">
            <v>-0.32821890423084898</v>
          </cell>
          <cell r="P14">
            <v>-0.69988306901750252</v>
          </cell>
          <cell r="Q14">
            <v>-1.1166442281923381</v>
          </cell>
          <cell r="R14">
            <v>-0.71346383832373772</v>
          </cell>
        </row>
        <row r="15">
          <cell r="A15">
            <v>2</v>
          </cell>
          <cell r="B15" t="str">
            <v>PA</v>
          </cell>
          <cell r="C15" t="str">
            <v>42049</v>
          </cell>
          <cell r="D15" t="str">
            <v>Erie County, Pennsylvania</v>
          </cell>
          <cell r="E15">
            <v>46.758785397499999</v>
          </cell>
          <cell r="F15">
            <v>87.55</v>
          </cell>
          <cell r="G15">
            <v>6.5</v>
          </cell>
          <cell r="H15">
            <v>0.15</v>
          </cell>
          <cell r="I15">
            <v>0.95</v>
          </cell>
          <cell r="J15">
            <v>1.75</v>
          </cell>
          <cell r="K15">
            <v>3.1</v>
          </cell>
          <cell r="L15">
            <v>1.1154116433962638</v>
          </cell>
          <cell r="M15">
            <v>-0.30845938678421081</v>
          </cell>
          <cell r="N15">
            <v>0.39935950186186309</v>
          </cell>
          <cell r="O15">
            <v>2.6469266470229846E-2</v>
          </cell>
          <cell r="P15">
            <v>-0.13897199695802073</v>
          </cell>
          <cell r="Q15">
            <v>1.6039071641308147</v>
          </cell>
          <cell r="R15">
            <v>2.304199125531758E-3</v>
          </cell>
        </row>
        <row r="16">
          <cell r="A16">
            <v>3</v>
          </cell>
          <cell r="B16" t="str">
            <v>PA</v>
          </cell>
          <cell r="C16" t="str">
            <v>42107</v>
          </cell>
          <cell r="D16" t="str">
            <v>Schuylkill County, Pennsylvania</v>
          </cell>
          <cell r="E16">
            <v>26.6517928287</v>
          </cell>
          <cell r="F16">
            <v>93.7</v>
          </cell>
          <cell r="G16">
            <v>2.5</v>
          </cell>
          <cell r="H16">
            <v>0.05</v>
          </cell>
          <cell r="I16">
            <v>0.55000000000000004</v>
          </cell>
          <cell r="J16">
            <v>0.8</v>
          </cell>
          <cell r="K16">
            <v>2.4</v>
          </cell>
          <cell r="L16">
            <v>-0.49313783430381564</v>
          </cell>
          <cell r="M16">
            <v>0.33951762226209908</v>
          </cell>
          <cell r="N16">
            <v>-0.25325236703435272</v>
          </cell>
          <cell r="O16">
            <v>-0.68290707493192793</v>
          </cell>
          <cell r="P16">
            <v>-0.43812456872307765</v>
          </cell>
          <cell r="Q16">
            <v>-0.74565994742099906</v>
          </cell>
          <cell r="R16">
            <v>-0.1941811444879932</v>
          </cell>
        </row>
        <row r="17">
          <cell r="A17">
            <v>4</v>
          </cell>
          <cell r="B17" t="str">
            <v>PA</v>
          </cell>
          <cell r="C17" t="str">
            <v>42097</v>
          </cell>
          <cell r="D17" t="str">
            <v>Northumberland County, Pennsylvania</v>
          </cell>
          <cell r="E17">
            <v>26.261759743799999</v>
          </cell>
          <cell r="F17">
            <v>94.75</v>
          </cell>
          <cell r="G17">
            <v>1.95</v>
          </cell>
          <cell r="H17">
            <v>0.1</v>
          </cell>
          <cell r="I17">
            <v>0.3</v>
          </cell>
          <cell r="J17">
            <v>0.75</v>
          </cell>
          <cell r="K17">
            <v>2.1</v>
          </cell>
          <cell r="L17">
            <v>-0.52434028851743897</v>
          </cell>
          <cell r="M17">
            <v>0.45014784331878577</v>
          </cell>
          <cell r="N17">
            <v>-0.34298649900758232</v>
          </cell>
          <cell r="O17">
            <v>-0.32821890423084898</v>
          </cell>
          <cell r="P17">
            <v>-0.62509492607623829</v>
          </cell>
          <cell r="Q17">
            <v>-0.86932137434477885</v>
          </cell>
          <cell r="R17">
            <v>-0.27838914889378957</v>
          </cell>
        </row>
        <row r="18">
          <cell r="A18">
            <v>5</v>
          </cell>
          <cell r="B18" t="str">
            <v>PA</v>
          </cell>
          <cell r="C18" t="str">
            <v>42073</v>
          </cell>
          <cell r="D18" t="str">
            <v>Lawrence County, Pennsylvania</v>
          </cell>
          <cell r="E18">
            <v>34.3558130933</v>
          </cell>
          <cell r="F18">
            <v>93.45</v>
          </cell>
          <cell r="G18">
            <v>3.6</v>
          </cell>
          <cell r="H18">
            <v>0.05</v>
          </cell>
          <cell r="I18">
            <v>0.4</v>
          </cell>
          <cell r="J18">
            <v>1.6</v>
          </cell>
          <cell r="K18">
            <v>0.9</v>
          </cell>
          <cell r="L18">
            <v>0.12317998301324423</v>
          </cell>
          <cell r="M18">
            <v>0.3131770934390784</v>
          </cell>
          <cell r="N18">
            <v>-7.3784103087893335E-2</v>
          </cell>
          <cell r="O18">
            <v>-0.68290707493192793</v>
          </cell>
          <cell r="P18">
            <v>-0.55030678313497405</v>
          </cell>
          <cell r="Q18">
            <v>1.2329228833594759</v>
          </cell>
          <cell r="R18">
            <v>-0.61522116651697523</v>
          </cell>
        </row>
        <row r="19">
          <cell r="A19">
            <v>6</v>
          </cell>
          <cell r="B19" t="str">
            <v>PA</v>
          </cell>
          <cell r="C19" t="str">
            <v>42041</v>
          </cell>
          <cell r="D19" t="str">
            <v>Cumberland County, Pennsylvania</v>
          </cell>
          <cell r="E19">
            <v>38.483331595199999</v>
          </cell>
          <cell r="F19">
            <v>90.4</v>
          </cell>
          <cell r="G19">
            <v>2.95</v>
          </cell>
          <cell r="H19">
            <v>0.1</v>
          </cell>
          <cell r="I19">
            <v>2.65</v>
          </cell>
          <cell r="J19">
            <v>1.5</v>
          </cell>
          <cell r="K19">
            <v>2.4</v>
          </cell>
          <cell r="L19">
            <v>0.4533794252078408</v>
          </cell>
          <cell r="M19">
            <v>-8.1773582017738867E-3</v>
          </cell>
          <cell r="N19">
            <v>-0.1798335317835284</v>
          </cell>
          <cell r="O19">
            <v>-0.32821890423084898</v>
          </cell>
          <cell r="P19">
            <v>1.1324264330434712</v>
          </cell>
          <cell r="Q19">
            <v>0.98560002951191639</v>
          </cell>
          <cell r="R19">
            <v>-0.1941811444879932</v>
          </cell>
        </row>
        <row r="20">
          <cell r="A20">
            <v>7</v>
          </cell>
          <cell r="B20" t="str">
            <v>PA</v>
          </cell>
          <cell r="C20" t="str">
            <v>42113</v>
          </cell>
          <cell r="D20" t="str">
            <v>Sullivan County, Pennsylvania</v>
          </cell>
          <cell r="E20">
            <v>23.863636363600001</v>
          </cell>
          <cell r="F20">
            <v>94.4</v>
          </cell>
          <cell r="G20">
            <v>2.9</v>
          </cell>
          <cell r="H20">
            <v>1.2</v>
          </cell>
          <cell r="I20">
            <v>0.25</v>
          </cell>
          <cell r="J20">
            <v>0.45</v>
          </cell>
          <cell r="K20">
            <v>0.75</v>
          </cell>
          <cell r="L20">
            <v>-0.71618897486284172</v>
          </cell>
          <cell r="M20">
            <v>0.41327110296655734</v>
          </cell>
          <cell r="N20">
            <v>-0.18799118014473112</v>
          </cell>
          <cell r="O20">
            <v>7.4749208511928869</v>
          </cell>
          <cell r="P20">
            <v>-0.66248899754687041</v>
          </cell>
          <cell r="Q20">
            <v>-1.6112899358874571</v>
          </cell>
          <cell r="R20">
            <v>-0.65732516871987334</v>
          </cell>
        </row>
        <row r="21">
          <cell r="A21">
            <v>8</v>
          </cell>
          <cell r="B21" t="str">
            <v>PA</v>
          </cell>
          <cell r="C21" t="str">
            <v>42031</v>
          </cell>
          <cell r="D21" t="str">
            <v>Clarion County, Pennsylvania</v>
          </cell>
          <cell r="E21">
            <v>24.346433270399999</v>
          </cell>
          <cell r="F21">
            <v>97</v>
          </cell>
          <cell r="G21">
            <v>1.1000000000000001</v>
          </cell>
          <cell r="H21">
            <v>0.05</v>
          </cell>
          <cell r="I21">
            <v>0.45</v>
          </cell>
          <cell r="J21">
            <v>0.8</v>
          </cell>
          <cell r="K21">
            <v>0.55000000000000004</v>
          </cell>
          <cell r="L21">
            <v>-0.67756546069924661</v>
          </cell>
          <cell r="M21">
            <v>0.68721260272597207</v>
          </cell>
          <cell r="N21">
            <v>-0.48166652114802821</v>
          </cell>
          <cell r="O21">
            <v>-0.68290707493192793</v>
          </cell>
          <cell r="P21">
            <v>-0.51291271166434194</v>
          </cell>
          <cell r="Q21">
            <v>-0.74565994742099906</v>
          </cell>
          <cell r="R21">
            <v>-0.71346383832373772</v>
          </cell>
        </row>
        <row r="22">
          <cell r="A22">
            <v>9</v>
          </cell>
          <cell r="B22" t="str">
            <v>PA</v>
          </cell>
          <cell r="C22" t="str">
            <v>42045</v>
          </cell>
          <cell r="D22" t="str">
            <v>Delaware County, Pennsylvania</v>
          </cell>
          <cell r="E22">
            <v>59.392554207400003</v>
          </cell>
          <cell r="F22">
            <v>72.8</v>
          </cell>
          <cell r="G22">
            <v>18.55</v>
          </cell>
          <cell r="H22">
            <v>0.1</v>
          </cell>
          <cell r="I22">
            <v>4.5</v>
          </cell>
          <cell r="J22">
            <v>1.5</v>
          </cell>
          <cell r="K22">
            <v>2.65</v>
          </cell>
          <cell r="L22">
            <v>2.1261069102797805</v>
          </cell>
          <cell r="M22">
            <v>-1.8625505873424322</v>
          </cell>
          <cell r="N22">
            <v>2.365352756911713</v>
          </cell>
          <cell r="O22">
            <v>-0.32821890423084898</v>
          </cell>
          <cell r="P22">
            <v>2.5160070774568601</v>
          </cell>
          <cell r="Q22">
            <v>0.98560002951191639</v>
          </cell>
          <cell r="R22">
            <v>-0.12400780748316288</v>
          </cell>
        </row>
        <row r="23">
          <cell r="A23">
            <v>10</v>
          </cell>
          <cell r="B23" t="str">
            <v>PA</v>
          </cell>
          <cell r="C23" t="str">
            <v>42127</v>
          </cell>
          <cell r="D23" t="str">
            <v>Wayne County, Pennsylvania</v>
          </cell>
          <cell r="E23">
            <v>28.607198747999998</v>
          </cell>
          <cell r="F23">
            <v>92.65</v>
          </cell>
          <cell r="G23">
            <v>2.5499999999999998</v>
          </cell>
          <cell r="H23">
            <v>0.15</v>
          </cell>
          <cell r="I23">
            <v>0.65</v>
          </cell>
          <cell r="J23">
            <v>1</v>
          </cell>
          <cell r="K23">
            <v>3.1</v>
          </cell>
          <cell r="L23">
            <v>-0.33670632623918745</v>
          </cell>
          <cell r="M23">
            <v>0.22888740120541243</v>
          </cell>
          <cell r="N23">
            <v>-0.24509471867315002</v>
          </cell>
          <cell r="O23">
            <v>2.6469266470229846E-2</v>
          </cell>
          <cell r="P23">
            <v>-0.36333642578181341</v>
          </cell>
          <cell r="Q23">
            <v>-0.25101423972588044</v>
          </cell>
          <cell r="R23">
            <v>2.304199125531758E-3</v>
          </cell>
        </row>
        <row r="24">
          <cell r="A24">
            <v>11</v>
          </cell>
          <cell r="B24" t="str">
            <v>PA</v>
          </cell>
          <cell r="C24" t="str">
            <v>42015</v>
          </cell>
          <cell r="D24" t="str">
            <v>Bradford County, Pennsylvania</v>
          </cell>
          <cell r="E24">
            <v>24.658451120100001</v>
          </cell>
          <cell r="F24">
            <v>96.85</v>
          </cell>
          <cell r="G24">
            <v>0.45</v>
          </cell>
          <cell r="H24">
            <v>0.2</v>
          </cell>
          <cell r="I24">
            <v>0.55000000000000004</v>
          </cell>
          <cell r="J24">
            <v>0.9</v>
          </cell>
          <cell r="K24">
            <v>0.95</v>
          </cell>
          <cell r="L24">
            <v>-0.65260418678169252</v>
          </cell>
          <cell r="M24">
            <v>0.67140828543215902</v>
          </cell>
          <cell r="N24">
            <v>-0.58771594984366327</v>
          </cell>
          <cell r="O24">
            <v>0.3811574371713089</v>
          </cell>
          <cell r="P24">
            <v>-0.43812456872307765</v>
          </cell>
          <cell r="Q24">
            <v>-0.49833709357343975</v>
          </cell>
          <cell r="R24">
            <v>-0.60118649911600908</v>
          </cell>
        </row>
        <row r="25">
          <cell r="A25">
            <v>12</v>
          </cell>
          <cell r="B25" t="str">
            <v>PA</v>
          </cell>
          <cell r="C25" t="str">
            <v>42069</v>
          </cell>
          <cell r="D25" t="str">
            <v>Lackawanna County, Pennsylvania</v>
          </cell>
          <cell r="E25">
            <v>50.217052754500003</v>
          </cell>
          <cell r="F25">
            <v>91.45</v>
          </cell>
          <cell r="G25">
            <v>1.95</v>
          </cell>
          <cell r="H25">
            <v>0.1</v>
          </cell>
          <cell r="I25">
            <v>1.35</v>
          </cell>
          <cell r="J25">
            <v>1.1499999999999999</v>
          </cell>
          <cell r="K25">
            <v>4</v>
          </cell>
          <cell r="L25">
            <v>1.392071324440826</v>
          </cell>
          <cell r="M25">
            <v>0.10245286285491277</v>
          </cell>
          <cell r="N25">
            <v>-0.34298649900758232</v>
          </cell>
          <cell r="O25">
            <v>-0.32821890423084898</v>
          </cell>
          <cell r="P25">
            <v>0.16018057480703632</v>
          </cell>
          <cell r="Q25">
            <v>0.11997004104545839</v>
          </cell>
          <cell r="R25">
            <v>0.2549282123429209</v>
          </cell>
        </row>
        <row r="26">
          <cell r="A26">
            <v>13</v>
          </cell>
          <cell r="B26" t="str">
            <v>PA</v>
          </cell>
          <cell r="C26" t="str">
            <v>42021</v>
          </cell>
          <cell r="D26" t="str">
            <v>Cambria County, Pennsylvania</v>
          </cell>
          <cell r="E26">
            <v>29.580999551200001</v>
          </cell>
          <cell r="F26">
            <v>93.7</v>
          </cell>
          <cell r="G26">
            <v>3.35</v>
          </cell>
          <cell r="H26">
            <v>0.1</v>
          </cell>
          <cell r="I26">
            <v>0.55000000000000004</v>
          </cell>
          <cell r="J26">
            <v>1</v>
          </cell>
          <cell r="K26">
            <v>1.3</v>
          </cell>
          <cell r="L26">
            <v>-0.25880274279618787</v>
          </cell>
          <cell r="M26">
            <v>0.33951762226209908</v>
          </cell>
          <cell r="N26">
            <v>-0.11457234489390683</v>
          </cell>
          <cell r="O26">
            <v>-0.32821890423084898</v>
          </cell>
          <cell r="P26">
            <v>-0.43812456872307765</v>
          </cell>
          <cell r="Q26">
            <v>-0.25101423972588044</v>
          </cell>
          <cell r="R26">
            <v>-0.50294382730924658</v>
          </cell>
        </row>
        <row r="27">
          <cell r="A27">
            <v>14</v>
          </cell>
          <cell r="B27" t="str">
            <v>PA</v>
          </cell>
          <cell r="C27" t="str">
            <v>42093</v>
          </cell>
          <cell r="D27" t="str">
            <v>Montour County, Pennsylvania</v>
          </cell>
          <cell r="E27">
            <v>33.403632103100001</v>
          </cell>
          <cell r="F27">
            <v>94.45</v>
          </cell>
          <cell r="G27">
            <v>1.45</v>
          </cell>
          <cell r="H27">
            <v>0.1</v>
          </cell>
          <cell r="I27">
            <v>1.75</v>
          </cell>
          <cell r="J27">
            <v>0.7</v>
          </cell>
          <cell r="K27">
            <v>1.6</v>
          </cell>
          <cell r="L27">
            <v>4.7005973935487791E-2</v>
          </cell>
          <cell r="M27">
            <v>0.41853920873116118</v>
          </cell>
          <cell r="N27">
            <v>-0.42456298261960929</v>
          </cell>
          <cell r="O27">
            <v>-0.32821890423084898</v>
          </cell>
          <cell r="P27">
            <v>0.45933314657209323</v>
          </cell>
          <cell r="Q27">
            <v>-0.99298280126855865</v>
          </cell>
          <cell r="R27">
            <v>-0.41873582290345024</v>
          </cell>
        </row>
        <row r="28">
          <cell r="A28">
            <v>15</v>
          </cell>
          <cell r="B28" t="str">
            <v>PA</v>
          </cell>
          <cell r="C28" t="str">
            <v>42089</v>
          </cell>
          <cell r="D28" t="str">
            <v>Monroe County, Pennsylvania</v>
          </cell>
          <cell r="E28">
            <v>48.419871405999999</v>
          </cell>
          <cell r="F28">
            <v>72.349999999999994</v>
          </cell>
          <cell r="G28">
            <v>11</v>
          </cell>
          <cell r="H28">
            <v>0.15</v>
          </cell>
          <cell r="I28">
            <v>2</v>
          </cell>
          <cell r="J28">
            <v>2.15</v>
          </cell>
          <cell r="K28">
            <v>12.35</v>
          </cell>
          <cell r="L28">
            <v>1.2482977039170018</v>
          </cell>
          <cell r="M28">
            <v>-1.9099635392238699</v>
          </cell>
          <cell r="N28">
            <v>1.1335478543701059</v>
          </cell>
          <cell r="O28">
            <v>2.6469266470229846E-2</v>
          </cell>
          <cell r="P28">
            <v>0.64630350392525382</v>
          </cell>
          <cell r="Q28">
            <v>2.5931985795210521</v>
          </cell>
          <cell r="R28">
            <v>2.5987176683042539</v>
          </cell>
        </row>
        <row r="29">
          <cell r="A29">
            <v>16</v>
          </cell>
          <cell r="B29" t="str">
            <v>PA</v>
          </cell>
          <cell r="C29" t="str">
            <v>42043</v>
          </cell>
          <cell r="D29" t="str">
            <v>Dauphin County, Pennsylvania</v>
          </cell>
          <cell r="E29">
            <v>49.390749846299997</v>
          </cell>
          <cell r="F29">
            <v>71.55</v>
          </cell>
          <cell r="G29">
            <v>16.850000000000001</v>
          </cell>
          <cell r="H29">
            <v>0.1</v>
          </cell>
          <cell r="I29">
            <v>2.85</v>
          </cell>
          <cell r="J29">
            <v>2.2999999999999998</v>
          </cell>
          <cell r="K29">
            <v>6.35</v>
          </cell>
          <cell r="L29">
            <v>1.3259674997709141</v>
          </cell>
          <cell r="M29">
            <v>-1.9942532314575359</v>
          </cell>
          <cell r="N29">
            <v>2.0879927126308218</v>
          </cell>
          <cell r="O29">
            <v>-0.32821890423084898</v>
          </cell>
          <cell r="P29">
            <v>1.2820027189259999</v>
          </cell>
          <cell r="Q29">
            <v>2.9641828602923908</v>
          </cell>
          <cell r="R29">
            <v>0.91455758018832589</v>
          </cell>
        </row>
        <row r="30">
          <cell r="A30">
            <v>17</v>
          </cell>
          <cell r="B30" t="str">
            <v>PA</v>
          </cell>
          <cell r="C30" t="str">
            <v>42027</v>
          </cell>
          <cell r="D30" t="str">
            <v>Centre County, Pennsylvania</v>
          </cell>
          <cell r="E30">
            <v>48.485290606699998</v>
          </cell>
          <cell r="F30">
            <v>88.4</v>
          </cell>
          <cell r="G30">
            <v>2.9</v>
          </cell>
          <cell r="H30">
            <v>0.15</v>
          </cell>
          <cell r="I30">
            <v>4.95</v>
          </cell>
          <cell r="J30">
            <v>1.25</v>
          </cell>
          <cell r="K30">
            <v>2.35</v>
          </cell>
          <cell r="L30">
            <v>1.2535312076723482</v>
          </cell>
          <cell r="M30">
            <v>-0.21890158878593952</v>
          </cell>
          <cell r="N30">
            <v>-0.18799118014473112</v>
          </cell>
          <cell r="O30">
            <v>2.6469266470229846E-2</v>
          </cell>
          <cell r="P30">
            <v>2.8525537206925491</v>
          </cell>
          <cell r="Q30">
            <v>0.36729289489301797</v>
          </cell>
          <cell r="R30">
            <v>-0.20821581188895924</v>
          </cell>
        </row>
        <row r="31">
          <cell r="A31">
            <v>18</v>
          </cell>
          <cell r="B31" t="str">
            <v>PA</v>
          </cell>
          <cell r="C31" t="str">
            <v>42131</v>
          </cell>
          <cell r="D31" t="str">
            <v>Wyoming County, Pennsylvania</v>
          </cell>
          <cell r="E31">
            <v>28.772749234999999</v>
          </cell>
          <cell r="F31">
            <v>96.6</v>
          </cell>
          <cell r="G31">
            <v>0.65</v>
          </cell>
          <cell r="H31">
            <v>0.2</v>
          </cell>
          <cell r="I31">
            <v>0.4</v>
          </cell>
          <cell r="J31">
            <v>0.75</v>
          </cell>
          <cell r="K31">
            <v>1.35</v>
          </cell>
          <cell r="L31">
            <v>-0.3234623690195455</v>
          </cell>
          <cell r="M31">
            <v>0.6450677566091384</v>
          </cell>
          <cell r="N31">
            <v>-0.55508535639885248</v>
          </cell>
          <cell r="O31">
            <v>0.3811574371713089</v>
          </cell>
          <cell r="P31">
            <v>-0.55030678313497405</v>
          </cell>
          <cell r="Q31">
            <v>-0.86932137434477885</v>
          </cell>
          <cell r="R31">
            <v>-0.48890915990828054</v>
          </cell>
        </row>
        <row r="32">
          <cell r="A32">
            <v>19</v>
          </cell>
          <cell r="B32" t="str">
            <v>PA</v>
          </cell>
          <cell r="C32" t="str">
            <v>42071</v>
          </cell>
          <cell r="D32" t="str">
            <v>Lancaster County, Pennsylvania</v>
          </cell>
          <cell r="E32">
            <v>37.660724813999998</v>
          </cell>
          <cell r="F32">
            <v>85.95</v>
          </cell>
          <cell r="G32">
            <v>3</v>
          </cell>
          <cell r="H32">
            <v>0.1</v>
          </cell>
          <cell r="I32">
            <v>1.75</v>
          </cell>
          <cell r="J32">
            <v>1.3</v>
          </cell>
          <cell r="K32">
            <v>7.9</v>
          </cell>
          <cell r="L32">
            <v>0.38757128887297093</v>
          </cell>
          <cell r="M32">
            <v>-0.4770387712515427</v>
          </cell>
          <cell r="N32">
            <v>-0.17167588342232573</v>
          </cell>
          <cell r="O32">
            <v>-0.32821890423084898</v>
          </cell>
          <cell r="P32">
            <v>0.45933314657209323</v>
          </cell>
          <cell r="Q32">
            <v>0.49095432181679777</v>
          </cell>
          <cell r="R32">
            <v>1.3496322696182741</v>
          </cell>
        </row>
        <row r="33">
          <cell r="A33">
            <v>20</v>
          </cell>
          <cell r="B33" t="str">
            <v>PA</v>
          </cell>
          <cell r="C33" t="str">
            <v>42079</v>
          </cell>
          <cell r="D33" t="str">
            <v>Luzerne County, Pennsylvania</v>
          </cell>
          <cell r="E33">
            <v>38.765623705099998</v>
          </cell>
          <cell r="F33">
            <v>90.05</v>
          </cell>
          <cell r="G33">
            <v>2.8</v>
          </cell>
          <cell r="H33">
            <v>0.1</v>
          </cell>
          <cell r="I33">
            <v>0.9</v>
          </cell>
          <cell r="J33">
            <v>0.9</v>
          </cell>
          <cell r="K33">
            <v>5.35</v>
          </cell>
          <cell r="L33">
            <v>0.47596265461844356</v>
          </cell>
          <cell r="M33">
            <v>-4.5054098554003767E-2</v>
          </cell>
          <cell r="N33">
            <v>-0.20430647686713654</v>
          </cell>
          <cell r="O33">
            <v>-0.32821890423084898</v>
          </cell>
          <cell r="P33">
            <v>-0.17636606842865282</v>
          </cell>
          <cell r="Q33">
            <v>-0.49833709357343975</v>
          </cell>
          <cell r="R33">
            <v>0.63386423216900456</v>
          </cell>
        </row>
        <row r="34">
          <cell r="A34">
            <v>21</v>
          </cell>
          <cell r="B34" t="str">
            <v>PA</v>
          </cell>
          <cell r="C34" t="str">
            <v>42085</v>
          </cell>
          <cell r="D34" t="str">
            <v>Mercer County, Pennsylvania</v>
          </cell>
          <cell r="E34">
            <v>35.5506714522</v>
          </cell>
          <cell r="F34">
            <v>91.55</v>
          </cell>
          <cell r="G34">
            <v>5.4</v>
          </cell>
          <cell r="H34">
            <v>0.1</v>
          </cell>
          <cell r="I34">
            <v>0.6</v>
          </cell>
          <cell r="J34">
            <v>1.3</v>
          </cell>
          <cell r="K34">
            <v>1</v>
          </cell>
          <cell r="L34">
            <v>0.2187680617653355</v>
          </cell>
          <cell r="M34">
            <v>0.11298907438412045</v>
          </cell>
          <cell r="N34">
            <v>0.21989123791540383</v>
          </cell>
          <cell r="O34">
            <v>-0.32821890423084898</v>
          </cell>
          <cell r="P34">
            <v>-0.40073049725244558</v>
          </cell>
          <cell r="Q34">
            <v>0.49095432181679777</v>
          </cell>
          <cell r="R34">
            <v>-0.58715183171504304</v>
          </cell>
        </row>
        <row r="35">
          <cell r="A35">
            <v>22</v>
          </cell>
          <cell r="B35" t="str">
            <v>PA</v>
          </cell>
          <cell r="C35" t="str">
            <v>42011</v>
          </cell>
          <cell r="D35" t="str">
            <v>Berks County, Pennsylvania</v>
          </cell>
          <cell r="E35">
            <v>42.725681221400002</v>
          </cell>
          <cell r="F35">
            <v>78.400000000000006</v>
          </cell>
          <cell r="G35">
            <v>3.95</v>
          </cell>
          <cell r="H35">
            <v>0.1</v>
          </cell>
          <cell r="I35">
            <v>1.25</v>
          </cell>
          <cell r="J35">
            <v>1.25</v>
          </cell>
          <cell r="K35">
            <v>15.05</v>
          </cell>
          <cell r="L35">
            <v>0.7927653006487051</v>
          </cell>
          <cell r="M35">
            <v>-1.2725227417067677</v>
          </cell>
          <cell r="N35">
            <v>-1.6680564559474441E-2</v>
          </cell>
          <cell r="O35">
            <v>-0.32821890423084898</v>
          </cell>
          <cell r="P35">
            <v>8.5392431865772014E-2</v>
          </cell>
          <cell r="Q35">
            <v>0.36729289489301797</v>
          </cell>
          <cell r="R35">
            <v>3.3565897079564215</v>
          </cell>
        </row>
        <row r="36">
          <cell r="A36">
            <v>23</v>
          </cell>
          <cell r="B36" t="str">
            <v>PA</v>
          </cell>
          <cell r="C36" t="str">
            <v>42119</v>
          </cell>
          <cell r="D36" t="str">
            <v>Union County, Pennsylvania</v>
          </cell>
          <cell r="E36">
            <v>35.275862068999999</v>
          </cell>
          <cell r="F36">
            <v>85.55</v>
          </cell>
          <cell r="G36">
            <v>6.1</v>
          </cell>
          <cell r="H36">
            <v>0.2</v>
          </cell>
          <cell r="I36">
            <v>1.45</v>
          </cell>
          <cell r="J36">
            <v>1.85</v>
          </cell>
          <cell r="K36">
            <v>4.8</v>
          </cell>
          <cell r="L36">
            <v>0.19678344679614501</v>
          </cell>
          <cell r="M36">
            <v>-0.51918361736837637</v>
          </cell>
          <cell r="N36">
            <v>0.33409831497224146</v>
          </cell>
          <cell r="O36">
            <v>0.3811574371713089</v>
          </cell>
          <cell r="P36">
            <v>0.23496871774830047</v>
          </cell>
          <cell r="Q36">
            <v>1.8512300179783743</v>
          </cell>
          <cell r="R36">
            <v>0.47948289075837791</v>
          </cell>
        </row>
        <row r="37">
          <cell r="A37">
            <v>24</v>
          </cell>
          <cell r="B37" t="str">
            <v>PA</v>
          </cell>
          <cell r="C37" t="str">
            <v>42053</v>
          </cell>
          <cell r="D37" t="str">
            <v>Forest County, Pennsylvania</v>
          </cell>
          <cell r="E37">
            <v>26.105087572999999</v>
          </cell>
          <cell r="F37">
            <v>76.8</v>
          </cell>
          <cell r="G37">
            <v>17.399999999999999</v>
          </cell>
          <cell r="H37">
            <v>0.2</v>
          </cell>
          <cell r="I37">
            <v>0.15</v>
          </cell>
          <cell r="J37">
            <v>0.55000000000000004</v>
          </cell>
          <cell r="K37">
            <v>4.9000000000000004</v>
          </cell>
          <cell r="L37">
            <v>-0.53687398482473903</v>
          </cell>
          <cell r="M37">
            <v>-1.4411021261741011</v>
          </cell>
          <cell r="N37">
            <v>2.177726844604051</v>
          </cell>
          <cell r="O37">
            <v>0.3811574371713089</v>
          </cell>
          <cell r="P37">
            <v>-0.73727714048813464</v>
          </cell>
          <cell r="Q37">
            <v>-1.3639670820398975</v>
          </cell>
          <cell r="R37">
            <v>0.50755222556031021</v>
          </cell>
        </row>
        <row r="38">
          <cell r="A38">
            <v>25</v>
          </cell>
          <cell r="B38" t="str">
            <v>PA</v>
          </cell>
          <cell r="C38" t="str">
            <v>42125</v>
          </cell>
          <cell r="D38" t="str">
            <v>Washington County, Pennsylvania</v>
          </cell>
          <cell r="E38">
            <v>35.521171798399997</v>
          </cell>
          <cell r="F38">
            <v>93.75</v>
          </cell>
          <cell r="G38">
            <v>3.2</v>
          </cell>
          <cell r="H38">
            <v>0.1</v>
          </cell>
          <cell r="I38">
            <v>0.55000000000000004</v>
          </cell>
          <cell r="J38">
            <v>1.35</v>
          </cell>
          <cell r="K38">
            <v>1</v>
          </cell>
          <cell r="L38">
            <v>0.21640810402675467</v>
          </cell>
          <cell r="M38">
            <v>0.34478572802670293</v>
          </cell>
          <cell r="N38">
            <v>-0.13904528997751489</v>
          </cell>
          <cell r="O38">
            <v>-0.32821890423084898</v>
          </cell>
          <cell r="P38">
            <v>-0.43812456872307765</v>
          </cell>
          <cell r="Q38">
            <v>0.61461574874057756</v>
          </cell>
          <cell r="R38">
            <v>-0.58715183171504304</v>
          </cell>
        </row>
        <row r="39">
          <cell r="A39">
            <v>26</v>
          </cell>
          <cell r="B39" t="str">
            <v>PA</v>
          </cell>
          <cell r="C39" t="str">
            <v>42047</v>
          </cell>
          <cell r="D39" t="str">
            <v>Elk County, Pennsylvania</v>
          </cell>
          <cell r="E39">
            <v>26.252345892899999</v>
          </cell>
          <cell r="F39">
            <v>98.2</v>
          </cell>
          <cell r="G39">
            <v>0.25</v>
          </cell>
          <cell r="H39">
            <v>0.1</v>
          </cell>
          <cell r="I39">
            <v>0.35</v>
          </cell>
          <cell r="J39">
            <v>0.55000000000000004</v>
          </cell>
          <cell r="K39">
            <v>0.6</v>
          </cell>
          <cell r="L39">
            <v>-0.52509339194136118</v>
          </cell>
          <cell r="M39">
            <v>0.81364714107647174</v>
          </cell>
          <cell r="N39">
            <v>-0.62034654328847405</v>
          </cell>
          <cell r="O39">
            <v>-0.32821890423084898</v>
          </cell>
          <cell r="P39">
            <v>-0.58770085460560617</v>
          </cell>
          <cell r="Q39">
            <v>-1.3639670820398975</v>
          </cell>
          <cell r="R39">
            <v>-0.69942917092277157</v>
          </cell>
        </row>
        <row r="40">
          <cell r="A40">
            <v>27</v>
          </cell>
          <cell r="B40" t="str">
            <v>PA</v>
          </cell>
          <cell r="C40" t="str">
            <v>42039</v>
          </cell>
          <cell r="D40" t="str">
            <v>Crawford County, Pennsylvania</v>
          </cell>
          <cell r="E40">
            <v>28.7236734809</v>
          </cell>
          <cell r="F40">
            <v>95.7</v>
          </cell>
          <cell r="G40">
            <v>1.75</v>
          </cell>
          <cell r="H40">
            <v>0.25</v>
          </cell>
          <cell r="I40">
            <v>0.4</v>
          </cell>
          <cell r="J40">
            <v>1</v>
          </cell>
          <cell r="K40">
            <v>0.9</v>
          </cell>
          <cell r="L40">
            <v>-0.32738840511644957</v>
          </cell>
          <cell r="M40">
            <v>0.5502418528462647</v>
          </cell>
          <cell r="N40">
            <v>-0.37561709245239316</v>
          </cell>
          <cell r="O40">
            <v>0.73584560787238773</v>
          </cell>
          <cell r="P40">
            <v>-0.55030678313497405</v>
          </cell>
          <cell r="Q40">
            <v>-0.25101423972588044</v>
          </cell>
          <cell r="R40">
            <v>-0.61522116651697523</v>
          </cell>
        </row>
        <row r="41">
          <cell r="A41">
            <v>28</v>
          </cell>
          <cell r="B41" t="str">
            <v>PA</v>
          </cell>
          <cell r="C41" t="str">
            <v>42059</v>
          </cell>
          <cell r="D41" t="str">
            <v>Greene County, Pennsylvania</v>
          </cell>
          <cell r="E41">
            <v>27.796723503799999</v>
          </cell>
          <cell r="F41">
            <v>93.95</v>
          </cell>
          <cell r="G41">
            <v>3.5</v>
          </cell>
          <cell r="H41">
            <v>0.15</v>
          </cell>
          <cell r="I41">
            <v>0.35</v>
          </cell>
          <cell r="J41">
            <v>0.95</v>
          </cell>
          <cell r="K41">
            <v>1.1000000000000001</v>
          </cell>
          <cell r="L41">
            <v>-0.40154394560398926</v>
          </cell>
          <cell r="M41">
            <v>0.36585815108511982</v>
          </cell>
          <cell r="N41">
            <v>-9.0099399810298741E-2</v>
          </cell>
          <cell r="O41">
            <v>2.6469266470229846E-2</v>
          </cell>
          <cell r="P41">
            <v>-0.58770085460560617</v>
          </cell>
          <cell r="Q41">
            <v>-0.37467566664966023</v>
          </cell>
          <cell r="R41">
            <v>-0.55908249691311085</v>
          </cell>
        </row>
        <row r="42">
          <cell r="A42">
            <v>29</v>
          </cell>
          <cell r="B42" t="str">
            <v>PA</v>
          </cell>
          <cell r="C42" t="str">
            <v>42033</v>
          </cell>
          <cell r="D42" t="str">
            <v>Clearfield County, Pennsylvania</v>
          </cell>
          <cell r="E42">
            <v>23.553162853300002</v>
          </cell>
          <cell r="F42">
            <v>94.9</v>
          </cell>
          <cell r="G42">
            <v>2.35</v>
          </cell>
          <cell r="H42">
            <v>0.1</v>
          </cell>
          <cell r="I42">
            <v>0.45</v>
          </cell>
          <cell r="J42">
            <v>0.7</v>
          </cell>
          <cell r="K42">
            <v>1.6</v>
          </cell>
          <cell r="L42">
            <v>-0.7410267023909114</v>
          </cell>
          <cell r="M42">
            <v>0.46595216061259875</v>
          </cell>
          <cell r="N42">
            <v>-0.27772531211796075</v>
          </cell>
          <cell r="O42">
            <v>-0.32821890423084898</v>
          </cell>
          <cell r="P42">
            <v>-0.51291271166434194</v>
          </cell>
          <cell r="Q42">
            <v>-0.99298280126855865</v>
          </cell>
          <cell r="R42">
            <v>-0.41873582290345024</v>
          </cell>
        </row>
        <row r="43">
          <cell r="A43">
            <v>30</v>
          </cell>
          <cell r="B43" t="str">
            <v>PA</v>
          </cell>
          <cell r="C43" t="str">
            <v>42025</v>
          </cell>
          <cell r="D43" t="str">
            <v>Carbon County, Pennsylvania</v>
          </cell>
          <cell r="E43">
            <v>31.046969116700001</v>
          </cell>
          <cell r="F43">
            <v>94.1</v>
          </cell>
          <cell r="G43">
            <v>1.4</v>
          </cell>
          <cell r="H43">
            <v>0.15</v>
          </cell>
          <cell r="I43">
            <v>0.55000000000000004</v>
          </cell>
          <cell r="J43">
            <v>0.8</v>
          </cell>
          <cell r="K43">
            <v>3</v>
          </cell>
          <cell r="L43">
            <v>-0.1415259013769358</v>
          </cell>
          <cell r="M43">
            <v>0.38166246837893131</v>
          </cell>
          <cell r="N43">
            <v>-0.43272063098081204</v>
          </cell>
          <cell r="O43">
            <v>2.6469266470229846E-2</v>
          </cell>
          <cell r="P43">
            <v>-0.43812456872307765</v>
          </cell>
          <cell r="Q43">
            <v>-0.74565994742099906</v>
          </cell>
          <cell r="R43">
            <v>-2.5765135676400399E-2</v>
          </cell>
        </row>
        <row r="44">
          <cell r="A44">
            <v>31</v>
          </cell>
          <cell r="B44" t="str">
            <v>PA</v>
          </cell>
          <cell r="C44" t="str">
            <v>42129</v>
          </cell>
          <cell r="D44" t="str">
            <v>Westmoreland County, Pennsylvania</v>
          </cell>
          <cell r="E44">
            <v>32.742379223100002</v>
          </cell>
          <cell r="F44">
            <v>95.05</v>
          </cell>
          <cell r="G44">
            <v>2.25</v>
          </cell>
          <cell r="H44">
            <v>0.1</v>
          </cell>
          <cell r="I44">
            <v>0.7</v>
          </cell>
          <cell r="J44">
            <v>1.1499999999999999</v>
          </cell>
          <cell r="K44">
            <v>0.8</v>
          </cell>
          <cell r="L44">
            <v>-5.8939299716807584E-3</v>
          </cell>
          <cell r="M44">
            <v>0.4817564779064103</v>
          </cell>
          <cell r="N44">
            <v>-0.2940406088403662</v>
          </cell>
          <cell r="O44">
            <v>-0.32821890423084898</v>
          </cell>
          <cell r="P44">
            <v>-0.32594235431118135</v>
          </cell>
          <cell r="Q44">
            <v>0.11997004104545839</v>
          </cell>
          <cell r="R44">
            <v>-0.6432905013189073</v>
          </cell>
        </row>
        <row r="45">
          <cell r="A45">
            <v>32</v>
          </cell>
          <cell r="B45" t="str">
            <v>PA</v>
          </cell>
          <cell r="C45" t="str">
            <v>42013</v>
          </cell>
          <cell r="D45" t="str">
            <v>Blair County, Pennsylvania</v>
          </cell>
          <cell r="E45">
            <v>25.164811931799999</v>
          </cell>
          <cell r="F45">
            <v>96</v>
          </cell>
          <cell r="G45">
            <v>1.5</v>
          </cell>
          <cell r="H45">
            <v>0.05</v>
          </cell>
          <cell r="I45">
            <v>0.5</v>
          </cell>
          <cell r="J45">
            <v>1</v>
          </cell>
          <cell r="K45">
            <v>0.85</v>
          </cell>
          <cell r="L45">
            <v>-0.61209557186074759</v>
          </cell>
          <cell r="M45">
            <v>0.58185048743388923</v>
          </cell>
          <cell r="N45">
            <v>-0.41640533425840665</v>
          </cell>
          <cell r="O45">
            <v>-0.68290707493192793</v>
          </cell>
          <cell r="P45">
            <v>-0.47551864019370982</v>
          </cell>
          <cell r="Q45">
            <v>-0.25101423972588044</v>
          </cell>
          <cell r="R45">
            <v>-0.62925583391794115</v>
          </cell>
        </row>
        <row r="46">
          <cell r="A46">
            <v>33</v>
          </cell>
          <cell r="B46" t="str">
            <v>PA</v>
          </cell>
          <cell r="C46" t="str">
            <v>42055</v>
          </cell>
          <cell r="D46" t="str">
            <v>Franklin County, Pennsylvania</v>
          </cell>
          <cell r="E46">
            <v>24.979450573200001</v>
          </cell>
          <cell r="F46">
            <v>91.15</v>
          </cell>
          <cell r="G46">
            <v>2.9</v>
          </cell>
          <cell r="H46">
            <v>0.15</v>
          </cell>
          <cell r="I46">
            <v>0.9</v>
          </cell>
          <cell r="J46">
            <v>1.1499999999999999</v>
          </cell>
          <cell r="K46">
            <v>3.8</v>
          </cell>
          <cell r="L46">
            <v>-0.6269243890267947</v>
          </cell>
          <cell r="M46">
            <v>7.0844228267288228E-2</v>
          </cell>
          <cell r="N46">
            <v>-0.18799118014473112</v>
          </cell>
          <cell r="O46">
            <v>2.6469266470229846E-2</v>
          </cell>
          <cell r="P46">
            <v>-0.17636606842865282</v>
          </cell>
          <cell r="Q46">
            <v>0.11997004104545839</v>
          </cell>
          <cell r="R46">
            <v>0.19878954273905661</v>
          </cell>
        </row>
        <row r="47">
          <cell r="A47">
            <v>34</v>
          </cell>
          <cell r="B47" t="str">
            <v>PA</v>
          </cell>
          <cell r="C47" t="str">
            <v>42133</v>
          </cell>
          <cell r="D47" t="str">
            <v>York County, Pennsylvania</v>
          </cell>
          <cell r="E47">
            <v>33.190747860000002</v>
          </cell>
          <cell r="F47">
            <v>87.35</v>
          </cell>
          <cell r="G47">
            <v>4.9000000000000004</v>
          </cell>
          <cell r="H47">
            <v>0.1</v>
          </cell>
          <cell r="I47">
            <v>1.1499999999999999</v>
          </cell>
          <cell r="J47">
            <v>1.5</v>
          </cell>
          <cell r="K47">
            <v>5.05</v>
          </cell>
          <cell r="L47">
            <v>2.9975339598832355E-2</v>
          </cell>
          <cell r="M47">
            <v>-0.32953180984262764</v>
          </cell>
          <cell r="N47">
            <v>0.13831475430337684</v>
          </cell>
          <cell r="O47">
            <v>-0.32821890423084898</v>
          </cell>
          <cell r="P47">
            <v>1.0604288924507705E-2</v>
          </cell>
          <cell r="Q47">
            <v>0.98560002951191639</v>
          </cell>
          <cell r="R47">
            <v>0.54965622776320822</v>
          </cell>
        </row>
        <row r="48">
          <cell r="A48">
            <v>35</v>
          </cell>
          <cell r="B48" t="str">
            <v>PA</v>
          </cell>
          <cell r="C48" t="str">
            <v>42007</v>
          </cell>
          <cell r="D48" t="str">
            <v>Beaver County, Pennsylvania</v>
          </cell>
          <cell r="E48">
            <v>38.242066906200002</v>
          </cell>
          <cell r="F48">
            <v>90.85</v>
          </cell>
          <cell r="G48">
            <v>5.95</v>
          </cell>
          <cell r="H48">
            <v>0.1</v>
          </cell>
          <cell r="I48">
            <v>0.35</v>
          </cell>
          <cell r="J48">
            <v>1.6</v>
          </cell>
          <cell r="K48">
            <v>1.1000000000000001</v>
          </cell>
          <cell r="L48">
            <v>0.43407836921199727</v>
          </cell>
          <cell r="M48">
            <v>3.923559367966218E-2</v>
          </cell>
          <cell r="N48">
            <v>0.30962536988863348</v>
          </cell>
          <cell r="O48">
            <v>-0.32821890423084898</v>
          </cell>
          <cell r="P48">
            <v>-0.58770085460560617</v>
          </cell>
          <cell r="Q48">
            <v>1.2329228833594759</v>
          </cell>
          <cell r="R48">
            <v>-0.55908249691311085</v>
          </cell>
        </row>
        <row r="49">
          <cell r="A49">
            <v>36</v>
          </cell>
          <cell r="B49" t="str">
            <v>PA</v>
          </cell>
          <cell r="C49" t="str">
            <v>42017</v>
          </cell>
          <cell r="D49" t="str">
            <v>Bucks County, Pennsylvania</v>
          </cell>
          <cell r="E49">
            <v>48.416391298800001</v>
          </cell>
          <cell r="F49">
            <v>87.75</v>
          </cell>
          <cell r="G49">
            <v>3.5</v>
          </cell>
          <cell r="H49">
            <v>0.1</v>
          </cell>
          <cell r="I49">
            <v>3.55</v>
          </cell>
          <cell r="J49">
            <v>1.25</v>
          </cell>
          <cell r="K49">
            <v>3.85</v>
          </cell>
          <cell r="L49">
            <v>1.2480192970593007</v>
          </cell>
          <cell r="M49">
            <v>-0.28738696372579392</v>
          </cell>
          <cell r="N49">
            <v>-9.0099399810298741E-2</v>
          </cell>
          <cell r="O49">
            <v>-0.32821890423084898</v>
          </cell>
          <cell r="P49">
            <v>1.8055197195148496</v>
          </cell>
          <cell r="Q49">
            <v>0.36729289489301797</v>
          </cell>
          <cell r="R49">
            <v>0.21282421014002276</v>
          </cell>
        </row>
        <row r="50">
          <cell r="A50">
            <v>37</v>
          </cell>
          <cell r="B50" t="str">
            <v>PA</v>
          </cell>
          <cell r="C50" t="str">
            <v>42101</v>
          </cell>
          <cell r="D50" t="str">
            <v>Philadelphia County, Pennsylvania</v>
          </cell>
          <cell r="E50">
            <v>82.405138284700001</v>
          </cell>
          <cell r="F50">
            <v>38.299999999999997</v>
          </cell>
          <cell r="G50">
            <v>42.05</v>
          </cell>
          <cell r="H50">
            <v>0.2</v>
          </cell>
          <cell r="I50">
            <v>5.9</v>
          </cell>
          <cell r="J50">
            <v>1.9</v>
          </cell>
          <cell r="K50">
            <v>11.65</v>
          </cell>
          <cell r="L50">
            <v>3.9671022740274715</v>
          </cell>
          <cell r="M50">
            <v>-5.4975435649192894</v>
          </cell>
          <cell r="N50">
            <v>6.1994474866769806</v>
          </cell>
          <cell r="O50">
            <v>0.3811574371713089</v>
          </cell>
          <cell r="P50">
            <v>3.5630410786345594</v>
          </cell>
          <cell r="Q50">
            <v>1.9748914449021535</v>
          </cell>
          <cell r="R50">
            <v>2.4022323246907291</v>
          </cell>
        </row>
        <row r="51">
          <cell r="A51">
            <v>38</v>
          </cell>
          <cell r="B51" t="str">
            <v>PA</v>
          </cell>
          <cell r="C51" t="str">
            <v>42075</v>
          </cell>
          <cell r="D51" t="str">
            <v>Lebanon County, Pennsylvania</v>
          </cell>
          <cell r="E51">
            <v>30.319492072100001</v>
          </cell>
          <cell r="F51">
            <v>88.25</v>
          </cell>
          <cell r="G51">
            <v>1.55</v>
          </cell>
          <cell r="H51">
            <v>0.1</v>
          </cell>
          <cell r="I51">
            <v>1</v>
          </cell>
          <cell r="J51">
            <v>0.95</v>
          </cell>
          <cell r="K51">
            <v>8.15</v>
          </cell>
          <cell r="L51">
            <v>-0.19972370575400111</v>
          </cell>
          <cell r="M51">
            <v>-0.23470590607975253</v>
          </cell>
          <cell r="N51">
            <v>-0.40824768589720395</v>
          </cell>
          <cell r="O51">
            <v>-0.32821890423084898</v>
          </cell>
          <cell r="P51">
            <v>-0.10157792548738859</v>
          </cell>
          <cell r="Q51">
            <v>-0.37467566664966023</v>
          </cell>
          <cell r="R51">
            <v>1.4198056066231044</v>
          </cell>
        </row>
        <row r="52">
          <cell r="A52">
            <v>39</v>
          </cell>
          <cell r="B52" t="str">
            <v>PA</v>
          </cell>
          <cell r="C52" t="str">
            <v>42083</v>
          </cell>
          <cell r="D52" t="str">
            <v>McKean County, Pennsylvania</v>
          </cell>
          <cell r="E52">
            <v>24.415617775499999</v>
          </cell>
          <cell r="F52">
            <v>94.65</v>
          </cell>
          <cell r="G52">
            <v>2.1</v>
          </cell>
          <cell r="H52">
            <v>0.2</v>
          </cell>
          <cell r="I52">
            <v>0.45</v>
          </cell>
          <cell r="J52">
            <v>1.05</v>
          </cell>
          <cell r="K52">
            <v>1.6</v>
          </cell>
          <cell r="L52">
            <v>-0.67203073445101447</v>
          </cell>
          <cell r="M52">
            <v>0.43961163178957807</v>
          </cell>
          <cell r="N52">
            <v>-0.31851355392397424</v>
          </cell>
          <cell r="O52">
            <v>0.3811574371713089</v>
          </cell>
          <cell r="P52">
            <v>-0.51291271166434194</v>
          </cell>
          <cell r="Q52">
            <v>-0.12735281280210065</v>
          </cell>
          <cell r="R52">
            <v>-0.41873582290345024</v>
          </cell>
        </row>
        <row r="53">
          <cell r="A53">
            <v>40</v>
          </cell>
          <cell r="B53" t="str">
            <v>PA</v>
          </cell>
          <cell r="C53" t="str">
            <v>42077</v>
          </cell>
          <cell r="D53" t="str">
            <v>Lehigh County, Pennsylvania</v>
          </cell>
          <cell r="E53">
            <v>50.373453744700001</v>
          </cell>
          <cell r="F53">
            <v>73.900000000000006</v>
          </cell>
          <cell r="G53">
            <v>4.55</v>
          </cell>
          <cell r="H53">
            <v>0.1</v>
          </cell>
          <cell r="I53">
            <v>2.85</v>
          </cell>
          <cell r="J53">
            <v>1.5</v>
          </cell>
          <cell r="K53">
            <v>17.100000000000001</v>
          </cell>
          <cell r="L53">
            <v>1.4045833264340208</v>
          </cell>
          <cell r="M53">
            <v>-1.7466522605211403</v>
          </cell>
          <cell r="N53">
            <v>8.1211215774957865E-2</v>
          </cell>
          <cell r="O53">
            <v>-0.32821890423084898</v>
          </cell>
          <cell r="P53">
            <v>1.2820027189259999</v>
          </cell>
          <cell r="Q53">
            <v>0.98560002951191639</v>
          </cell>
          <cell r="R53">
            <v>3.9320110713960306</v>
          </cell>
        </row>
        <row r="54">
          <cell r="A54">
            <v>41</v>
          </cell>
          <cell r="B54" t="str">
            <v>PA</v>
          </cell>
          <cell r="C54" t="str">
            <v>42023</v>
          </cell>
          <cell r="D54" t="str">
            <v>Cameron County, Pennsylvania</v>
          </cell>
          <cell r="E54">
            <v>23.171936758899999</v>
          </cell>
          <cell r="F54">
            <v>97.9</v>
          </cell>
          <cell r="G54">
            <v>0.15</v>
          </cell>
          <cell r="H54">
            <v>0.25</v>
          </cell>
          <cell r="I54">
            <v>0.3</v>
          </cell>
          <cell r="J54">
            <v>0.9</v>
          </cell>
          <cell r="K54">
            <v>0.55000000000000004</v>
          </cell>
          <cell r="L54">
            <v>-0.77152460171297599</v>
          </cell>
          <cell r="M54">
            <v>0.78203850648884721</v>
          </cell>
          <cell r="N54">
            <v>-0.63666184001087944</v>
          </cell>
          <cell r="O54">
            <v>0.73584560787238773</v>
          </cell>
          <cell r="P54">
            <v>-0.62509492607623829</v>
          </cell>
          <cell r="Q54">
            <v>-0.49833709357343975</v>
          </cell>
          <cell r="R54">
            <v>-0.71346383832373772</v>
          </cell>
        </row>
        <row r="55">
          <cell r="A55">
            <v>42</v>
          </cell>
          <cell r="B55" t="str">
            <v>PA</v>
          </cell>
          <cell r="C55" t="str">
            <v>42035</v>
          </cell>
          <cell r="D55" t="str">
            <v>Clinton County, Pennsylvania</v>
          </cell>
          <cell r="E55">
            <v>30.5478805849</v>
          </cell>
          <cell r="F55">
            <v>95.75</v>
          </cell>
          <cell r="G55">
            <v>1.65</v>
          </cell>
          <cell r="H55">
            <v>0.15</v>
          </cell>
          <cell r="I55">
            <v>0.65</v>
          </cell>
          <cell r="J55">
            <v>0.8</v>
          </cell>
          <cell r="K55">
            <v>1.05</v>
          </cell>
          <cell r="L55">
            <v>-0.18145273749656066</v>
          </cell>
          <cell r="M55">
            <v>0.5555099586108686</v>
          </cell>
          <cell r="N55">
            <v>-0.39193238917479856</v>
          </cell>
          <cell r="O55">
            <v>2.6469266470229846E-2</v>
          </cell>
          <cell r="P55">
            <v>-0.36333642578181341</v>
          </cell>
          <cell r="Q55">
            <v>-0.74565994742099906</v>
          </cell>
          <cell r="R55">
            <v>-0.573117164314077</v>
          </cell>
        </row>
        <row r="56">
          <cell r="A56">
            <v>43</v>
          </cell>
          <cell r="B56" t="str">
            <v>PA</v>
          </cell>
          <cell r="C56" t="str">
            <v>42115</v>
          </cell>
          <cell r="D56" t="str">
            <v>Susquehanna County, Pennsylvania</v>
          </cell>
          <cell r="E56">
            <v>26.380208333300001</v>
          </cell>
          <cell r="F56">
            <v>97.2</v>
          </cell>
          <cell r="G56">
            <v>0.35</v>
          </cell>
          <cell r="H56">
            <v>0.15</v>
          </cell>
          <cell r="I56">
            <v>0.25</v>
          </cell>
          <cell r="J56">
            <v>0.8</v>
          </cell>
          <cell r="K56">
            <v>1.2</v>
          </cell>
          <cell r="L56">
            <v>-0.51486445984129059</v>
          </cell>
          <cell r="M56">
            <v>0.7082850257843889</v>
          </cell>
          <cell r="N56">
            <v>-0.60403124656606866</v>
          </cell>
          <cell r="O56">
            <v>2.6469266470229846E-2</v>
          </cell>
          <cell r="P56">
            <v>-0.66248899754687041</v>
          </cell>
          <cell r="Q56">
            <v>-0.74565994742099906</v>
          </cell>
          <cell r="R56">
            <v>-0.53101316211117877</v>
          </cell>
        </row>
        <row r="57">
          <cell r="A57">
            <v>44</v>
          </cell>
          <cell r="B57" t="str">
            <v>PA</v>
          </cell>
          <cell r="C57" t="str">
            <v>42065</v>
          </cell>
          <cell r="D57" t="str">
            <v>Jefferson County, Pennsylvania</v>
          </cell>
          <cell r="E57">
            <v>18.5273031103</v>
          </cell>
          <cell r="F57">
            <v>98</v>
          </cell>
          <cell r="G57">
            <v>0.25</v>
          </cell>
          <cell r="H57">
            <v>0.2</v>
          </cell>
          <cell r="I57">
            <v>0.2</v>
          </cell>
          <cell r="J57">
            <v>0.7</v>
          </cell>
          <cell r="K57">
            <v>0.6</v>
          </cell>
          <cell r="L57">
            <v>-1.1430930003185773</v>
          </cell>
          <cell r="M57">
            <v>0.7925747180180549</v>
          </cell>
          <cell r="N57">
            <v>-0.62034654328847405</v>
          </cell>
          <cell r="O57">
            <v>0.3811574371713089</v>
          </cell>
          <cell r="P57">
            <v>-0.69988306901750252</v>
          </cell>
          <cell r="Q57">
            <v>-0.99298280126855865</v>
          </cell>
          <cell r="R57">
            <v>-0.69942917092277157</v>
          </cell>
        </row>
        <row r="58">
          <cell r="A58">
            <v>45</v>
          </cell>
          <cell r="B58" t="str">
            <v>PA</v>
          </cell>
          <cell r="C58" t="str">
            <v>42099</v>
          </cell>
          <cell r="D58" t="str">
            <v>Perry County, Pennsylvania</v>
          </cell>
          <cell r="E58">
            <v>21.888148253200001</v>
          </cell>
          <cell r="F58">
            <v>96.95</v>
          </cell>
          <cell r="G58">
            <v>0.6</v>
          </cell>
          <cell r="H58">
            <v>0.15</v>
          </cell>
          <cell r="I58">
            <v>0.3</v>
          </cell>
          <cell r="J58">
            <v>0.9</v>
          </cell>
          <cell r="K58">
            <v>1.1499999999999999</v>
          </cell>
          <cell r="L58">
            <v>-0.87422704829991194</v>
          </cell>
          <cell r="M58">
            <v>0.68194449696136827</v>
          </cell>
          <cell r="N58">
            <v>-0.56324300476005518</v>
          </cell>
          <cell r="O58">
            <v>2.6469266470229846E-2</v>
          </cell>
          <cell r="P58">
            <v>-0.62509492607623829</v>
          </cell>
          <cell r="Q58">
            <v>-0.49833709357343975</v>
          </cell>
          <cell r="R58">
            <v>-0.54504782951214481</v>
          </cell>
        </row>
        <row r="59">
          <cell r="A59">
            <v>46</v>
          </cell>
          <cell r="B59" t="str">
            <v>PA</v>
          </cell>
          <cell r="C59" t="str">
            <v>42063</v>
          </cell>
          <cell r="D59" t="str">
            <v>Indiana County, Pennsylvania</v>
          </cell>
          <cell r="E59">
            <v>30.3965224767</v>
          </cell>
          <cell r="F59">
            <v>95.1</v>
          </cell>
          <cell r="G59">
            <v>2.35</v>
          </cell>
          <cell r="H59">
            <v>0.15</v>
          </cell>
          <cell r="I59">
            <v>0.85</v>
          </cell>
          <cell r="J59">
            <v>0.7</v>
          </cell>
          <cell r="K59">
            <v>0.9</v>
          </cell>
          <cell r="L59">
            <v>-0.19356131141967287</v>
          </cell>
          <cell r="M59">
            <v>0.48702458367101414</v>
          </cell>
          <cell r="N59">
            <v>-0.27772531211796075</v>
          </cell>
          <cell r="O59">
            <v>2.6469266470229846E-2</v>
          </cell>
          <cell r="P59">
            <v>-0.21376013989928497</v>
          </cell>
          <cell r="Q59">
            <v>-0.99298280126855865</v>
          </cell>
          <cell r="R59">
            <v>-0.61522116651697523</v>
          </cell>
        </row>
        <row r="60">
          <cell r="A60">
            <v>47</v>
          </cell>
          <cell r="B60" t="str">
            <v>PA</v>
          </cell>
          <cell r="C60" t="str">
            <v>42061</v>
          </cell>
          <cell r="D60" t="str">
            <v>Huntingdon County, Pennsylvania</v>
          </cell>
          <cell r="E60">
            <v>23.0149774313</v>
          </cell>
          <cell r="F60">
            <v>92</v>
          </cell>
          <cell r="G60">
            <v>5.3</v>
          </cell>
          <cell r="H60">
            <v>0.05</v>
          </cell>
          <cell r="I60">
            <v>0.4</v>
          </cell>
          <cell r="J60">
            <v>0.85</v>
          </cell>
          <cell r="K60">
            <v>1.45</v>
          </cell>
          <cell r="L60">
            <v>-0.78408127042249265</v>
          </cell>
          <cell r="M60">
            <v>0.16040202626555802</v>
          </cell>
          <cell r="N60">
            <v>0.20357594119299832</v>
          </cell>
          <cell r="O60">
            <v>-0.68290707493192793</v>
          </cell>
          <cell r="P60">
            <v>-0.55030678313497405</v>
          </cell>
          <cell r="Q60">
            <v>-0.62199852049721949</v>
          </cell>
          <cell r="R60">
            <v>-0.46083982510634847</v>
          </cell>
        </row>
        <row r="61">
          <cell r="A61">
            <v>48</v>
          </cell>
          <cell r="B61" t="str">
            <v>PA</v>
          </cell>
          <cell r="C61" t="str">
            <v>42117</v>
          </cell>
          <cell r="D61" t="str">
            <v>Tioga County, Pennsylvania</v>
          </cell>
          <cell r="E61">
            <v>21.010730356500002</v>
          </cell>
          <cell r="F61">
            <v>96.9</v>
          </cell>
          <cell r="G61">
            <v>0.65</v>
          </cell>
          <cell r="H61">
            <v>0.15</v>
          </cell>
          <cell r="I61">
            <v>0.4</v>
          </cell>
          <cell r="J61">
            <v>1.05</v>
          </cell>
          <cell r="K61">
            <v>0.85</v>
          </cell>
          <cell r="L61">
            <v>-0.94442004681185776</v>
          </cell>
          <cell r="M61">
            <v>0.67667639119676437</v>
          </cell>
          <cell r="N61">
            <v>-0.55508535639885248</v>
          </cell>
          <cell r="O61">
            <v>2.6469266470229846E-2</v>
          </cell>
          <cell r="P61">
            <v>-0.55030678313497405</v>
          </cell>
          <cell r="Q61">
            <v>-0.12735281280210065</v>
          </cell>
          <cell r="R61">
            <v>-0.62925583391794115</v>
          </cell>
        </row>
        <row r="62">
          <cell r="A62">
            <v>49</v>
          </cell>
          <cell r="B62" t="str">
            <v>PA</v>
          </cell>
          <cell r="C62" t="str">
            <v>42091</v>
          </cell>
          <cell r="D62" t="str">
            <v>Montgomery County, Pennsylvania</v>
          </cell>
          <cell r="E62">
            <v>58.729698308000003</v>
          </cell>
          <cell r="F62">
            <v>80.599999999999994</v>
          </cell>
          <cell r="G62">
            <v>8.15</v>
          </cell>
          <cell r="H62">
            <v>0.1</v>
          </cell>
          <cell r="I62">
            <v>5.8</v>
          </cell>
          <cell r="J62">
            <v>1.65</v>
          </cell>
          <cell r="K62">
            <v>3.75</v>
          </cell>
          <cell r="L62">
            <v>2.073078765612101</v>
          </cell>
          <cell r="M62">
            <v>-1.0407260880641866</v>
          </cell>
          <cell r="N62">
            <v>0.66856189778155217</v>
          </cell>
          <cell r="O62">
            <v>-0.32821890423084898</v>
          </cell>
          <cell r="P62">
            <v>3.488252935693295</v>
          </cell>
          <cell r="Q62">
            <v>1.3565843102832551</v>
          </cell>
          <cell r="R62">
            <v>0.1847548753380906</v>
          </cell>
        </row>
        <row r="63">
          <cell r="A63">
            <v>50</v>
          </cell>
          <cell r="B63" t="str">
            <v>PA</v>
          </cell>
          <cell r="C63" t="str">
            <v>42121</v>
          </cell>
          <cell r="D63" t="str">
            <v>Venango County, Pennsylvania</v>
          </cell>
          <cell r="E63">
            <v>26.651882693699999</v>
          </cell>
          <cell r="F63">
            <v>96.6</v>
          </cell>
          <cell r="G63">
            <v>1.05</v>
          </cell>
          <cell r="H63">
            <v>0.1</v>
          </cell>
          <cell r="I63">
            <v>0.3</v>
          </cell>
          <cell r="J63">
            <v>1.1000000000000001</v>
          </cell>
          <cell r="K63">
            <v>0.85</v>
          </cell>
          <cell r="L63">
            <v>-0.49313064514818639</v>
          </cell>
          <cell r="M63">
            <v>0.6450677566091384</v>
          </cell>
          <cell r="N63">
            <v>-0.48982416950923097</v>
          </cell>
          <cell r="O63">
            <v>-0.32821890423084898</v>
          </cell>
          <cell r="P63">
            <v>-0.62509492607623829</v>
          </cell>
          <cell r="Q63">
            <v>-3.6913858783208585E-3</v>
          </cell>
          <cell r="R63">
            <v>-0.62925583391794115</v>
          </cell>
        </row>
        <row r="64">
          <cell r="A64">
            <v>51</v>
          </cell>
          <cell r="B64" t="str">
            <v>PA</v>
          </cell>
          <cell r="C64" t="str">
            <v>42081</v>
          </cell>
          <cell r="D64" t="str">
            <v>Lycoming County, Pennsylvania</v>
          </cell>
          <cell r="E64">
            <v>25.700878832499999</v>
          </cell>
          <cell r="F64">
            <v>92.3</v>
          </cell>
          <cell r="G64">
            <v>4.3</v>
          </cell>
          <cell r="H64">
            <v>0.2</v>
          </cell>
          <cell r="I64">
            <v>0.55000000000000004</v>
          </cell>
          <cell r="J64">
            <v>1.55</v>
          </cell>
          <cell r="K64">
            <v>1.1499999999999999</v>
          </cell>
          <cell r="L64">
            <v>-0.56921048448714906</v>
          </cell>
          <cell r="M64">
            <v>0.19201066085318255</v>
          </cell>
          <cell r="N64">
            <v>4.0422973968944384E-2</v>
          </cell>
          <cell r="O64">
            <v>0.3811574371713089</v>
          </cell>
          <cell r="P64">
            <v>-0.43812456872307765</v>
          </cell>
          <cell r="Q64">
            <v>1.1092614564356962</v>
          </cell>
          <cell r="R64">
            <v>-0.54504782951214481</v>
          </cell>
        </row>
        <row r="65">
          <cell r="A65">
            <v>52</v>
          </cell>
          <cell r="B65" t="str">
            <v>PA</v>
          </cell>
          <cell r="C65" t="str">
            <v>42123</v>
          </cell>
          <cell r="D65" t="str">
            <v>Warren County, Pennsylvania</v>
          </cell>
          <cell r="E65">
            <v>27.3944620971</v>
          </cell>
          <cell r="F65">
            <v>97.8</v>
          </cell>
          <cell r="G65">
            <v>0.3</v>
          </cell>
          <cell r="H65">
            <v>0.2</v>
          </cell>
          <cell r="I65">
            <v>0.4</v>
          </cell>
          <cell r="J65">
            <v>0.65</v>
          </cell>
          <cell r="K65">
            <v>0.65</v>
          </cell>
          <cell r="L65">
            <v>-0.433724659523893</v>
          </cell>
          <cell r="M65">
            <v>0.77150229495963807</v>
          </cell>
          <cell r="N65">
            <v>-0.61218889492727147</v>
          </cell>
          <cell r="O65">
            <v>0.3811574371713089</v>
          </cell>
          <cell r="P65">
            <v>-0.55030678313497405</v>
          </cell>
          <cell r="Q65">
            <v>-1.1166442281923381</v>
          </cell>
          <cell r="R65">
            <v>-0.68539450352180553</v>
          </cell>
        </row>
        <row r="66">
          <cell r="A66">
            <v>53</v>
          </cell>
          <cell r="B66" t="str">
            <v>PA</v>
          </cell>
          <cell r="C66" t="str">
            <v>42087</v>
          </cell>
          <cell r="D66" t="str">
            <v>Mifflin County, Pennsylvania</v>
          </cell>
          <cell r="E66">
            <v>19.535062229299999</v>
          </cell>
          <cell r="F66">
            <v>97.25</v>
          </cell>
          <cell r="G66">
            <v>0.55000000000000004</v>
          </cell>
          <cell r="H66">
            <v>0.1</v>
          </cell>
          <cell r="I66">
            <v>0.35</v>
          </cell>
          <cell r="J66">
            <v>0.85</v>
          </cell>
          <cell r="K66">
            <v>0.95</v>
          </cell>
          <cell r="L66">
            <v>-1.0624727683784567</v>
          </cell>
          <cell r="M66">
            <v>0.7135531315489928</v>
          </cell>
          <cell r="N66">
            <v>-0.57140065312125787</v>
          </cell>
          <cell r="O66">
            <v>-0.32821890423084898</v>
          </cell>
          <cell r="P66">
            <v>-0.58770085460560617</v>
          </cell>
          <cell r="Q66">
            <v>-0.62199852049721949</v>
          </cell>
          <cell r="R66">
            <v>-0.60118649911600908</v>
          </cell>
        </row>
        <row r="67">
          <cell r="A67">
            <v>54</v>
          </cell>
          <cell r="B67" t="str">
            <v>PA</v>
          </cell>
          <cell r="C67" t="str">
            <v>42037</v>
          </cell>
          <cell r="D67" t="str">
            <v>Columbia County, Pennsylvania</v>
          </cell>
          <cell r="E67">
            <v>31.341467910199999</v>
          </cell>
          <cell r="F67">
            <v>95.05</v>
          </cell>
          <cell r="G67">
            <v>1.4</v>
          </cell>
          <cell r="H67">
            <v>0.15</v>
          </cell>
          <cell r="I67">
            <v>0.75</v>
          </cell>
          <cell r="J67">
            <v>0.85</v>
          </cell>
          <cell r="K67">
            <v>1.85</v>
          </cell>
          <cell r="L67">
            <v>-0.11796614330536877</v>
          </cell>
          <cell r="M67">
            <v>0.4817564779064103</v>
          </cell>
          <cell r="N67">
            <v>-0.43272063098081204</v>
          </cell>
          <cell r="O67">
            <v>2.6469266470229846E-2</v>
          </cell>
          <cell r="P67">
            <v>-0.28854828284054918</v>
          </cell>
          <cell r="Q67">
            <v>-0.62199852049721949</v>
          </cell>
          <cell r="R67">
            <v>-0.34856248589861988</v>
          </cell>
        </row>
        <row r="68">
          <cell r="A68">
            <v>55</v>
          </cell>
          <cell r="B68" t="str">
            <v>PA</v>
          </cell>
          <cell r="C68" t="str">
            <v>42009</v>
          </cell>
          <cell r="D68" t="str">
            <v>Bedford County, Pennsylvania</v>
          </cell>
          <cell r="E68">
            <v>15.371851599699999</v>
          </cell>
          <cell r="F68">
            <v>97.6</v>
          </cell>
          <cell r="G68">
            <v>0.45</v>
          </cell>
          <cell r="H68">
            <v>0.1</v>
          </cell>
          <cell r="I68">
            <v>0.25</v>
          </cell>
          <cell r="J68">
            <v>0.8</v>
          </cell>
          <cell r="K68">
            <v>0.85</v>
          </cell>
          <cell r="L68">
            <v>-1.395527563166107</v>
          </cell>
          <cell r="M68">
            <v>0.75042987190122112</v>
          </cell>
          <cell r="N68">
            <v>-0.58771594984366327</v>
          </cell>
          <cell r="O68">
            <v>-0.32821890423084898</v>
          </cell>
          <cell r="P68">
            <v>-0.66248899754687041</v>
          </cell>
          <cell r="Q68">
            <v>-0.74565994742099906</v>
          </cell>
          <cell r="R68">
            <v>-0.62925583391794115</v>
          </cell>
        </row>
        <row r="69">
          <cell r="A69">
            <v>56</v>
          </cell>
          <cell r="B69" t="str">
            <v>PA</v>
          </cell>
          <cell r="C69" t="str">
            <v>42111</v>
          </cell>
          <cell r="D69" t="str">
            <v>Somerset County, Pennsylvania</v>
          </cell>
          <cell r="E69">
            <v>20.618527847700001</v>
          </cell>
          <cell r="F69">
            <v>95.65</v>
          </cell>
          <cell r="G69">
            <v>2.35</v>
          </cell>
          <cell r="H69">
            <v>0.05</v>
          </cell>
          <cell r="I69">
            <v>0.3</v>
          </cell>
          <cell r="J69">
            <v>0.55000000000000004</v>
          </cell>
          <cell r="K69">
            <v>1.05</v>
          </cell>
          <cell r="L69">
            <v>-0.97579605386633061</v>
          </cell>
          <cell r="M69">
            <v>0.54497374708166091</v>
          </cell>
          <cell r="N69">
            <v>-0.27772531211796075</v>
          </cell>
          <cell r="O69">
            <v>-0.68290707493192793</v>
          </cell>
          <cell r="P69">
            <v>-0.62509492607623829</v>
          </cell>
          <cell r="Q69">
            <v>-1.3639670820398975</v>
          </cell>
          <cell r="R69">
            <v>-0.573117164314077</v>
          </cell>
        </row>
        <row r="70">
          <cell r="A70">
            <v>57</v>
          </cell>
          <cell r="B70" t="str">
            <v>PA</v>
          </cell>
          <cell r="C70" t="str">
            <v>42105</v>
          </cell>
          <cell r="D70" t="str">
            <v>Potter County, Pennsylvania</v>
          </cell>
          <cell r="E70">
            <v>16.71595731</v>
          </cell>
          <cell r="F70">
            <v>97.05</v>
          </cell>
          <cell r="G70">
            <v>0.4</v>
          </cell>
          <cell r="H70">
            <v>0.3</v>
          </cell>
          <cell r="I70">
            <v>0.45</v>
          </cell>
          <cell r="J70">
            <v>0.85</v>
          </cell>
          <cell r="K70">
            <v>0.95</v>
          </cell>
          <cell r="L70">
            <v>-1.2879997699927199</v>
          </cell>
          <cell r="M70">
            <v>0.69248070849057586</v>
          </cell>
          <cell r="N70">
            <v>-0.59587359820486596</v>
          </cell>
          <cell r="O70">
            <v>1.0905337785734666</v>
          </cell>
          <cell r="P70">
            <v>-0.51291271166434194</v>
          </cell>
          <cell r="Q70">
            <v>-0.62199852049721949</v>
          </cell>
          <cell r="R70">
            <v>-0.60118649911600908</v>
          </cell>
        </row>
        <row r="71">
          <cell r="A71">
            <v>58</v>
          </cell>
          <cell r="B71" t="str">
            <v>PA</v>
          </cell>
          <cell r="C71" t="str">
            <v>42057</v>
          </cell>
          <cell r="D71" t="str">
            <v>Fulton County, Pennsylvania</v>
          </cell>
          <cell r="E71">
            <v>13.4064956251</v>
          </cell>
          <cell r="F71">
            <v>97.05</v>
          </cell>
          <cell r="G71">
            <v>0.95</v>
          </cell>
          <cell r="H71">
            <v>0.2</v>
          </cell>
          <cell r="I71">
            <v>0.15</v>
          </cell>
          <cell r="J71">
            <v>1</v>
          </cell>
          <cell r="K71">
            <v>0.65</v>
          </cell>
          <cell r="L71">
            <v>-1.5527550707419073</v>
          </cell>
          <cell r="M71">
            <v>0.69248070849057586</v>
          </cell>
          <cell r="N71">
            <v>-0.5061394662316363</v>
          </cell>
          <cell r="O71">
            <v>0.3811574371713089</v>
          </cell>
          <cell r="P71">
            <v>-0.73727714048813464</v>
          </cell>
          <cell r="Q71">
            <v>-0.25101423972588044</v>
          </cell>
          <cell r="R71">
            <v>-0.68539450352180553</v>
          </cell>
        </row>
        <row r="72">
          <cell r="A72">
            <v>59</v>
          </cell>
          <cell r="B72" t="str">
            <v>PA</v>
          </cell>
          <cell r="C72" t="str">
            <v>42103</v>
          </cell>
          <cell r="D72" t="str">
            <v>Pike County, Pennsylvania</v>
          </cell>
          <cell r="E72">
            <v>35.475331849900002</v>
          </cell>
          <cell r="F72">
            <v>83.75</v>
          </cell>
          <cell r="G72">
            <v>5.0999999999999996</v>
          </cell>
          <cell r="H72">
            <v>0.2</v>
          </cell>
          <cell r="I72">
            <v>1.1000000000000001</v>
          </cell>
          <cell r="J72">
            <v>1.4</v>
          </cell>
          <cell r="K72">
            <v>8.4499999999999993</v>
          </cell>
          <cell r="L72">
            <v>0.21274093078017564</v>
          </cell>
          <cell r="M72">
            <v>-0.70883542489412521</v>
          </cell>
          <cell r="N72">
            <v>0.17094534774818751</v>
          </cell>
          <cell r="O72">
            <v>0.3811574371713089</v>
          </cell>
          <cell r="P72">
            <v>-2.6789782546124283E-2</v>
          </cell>
          <cell r="Q72">
            <v>0.7382771756643568</v>
          </cell>
          <cell r="R72">
            <v>1.5040136110289006</v>
          </cell>
        </row>
        <row r="73">
          <cell r="A73">
            <v>60</v>
          </cell>
          <cell r="B73" t="str">
            <v>PA</v>
          </cell>
          <cell r="C73" t="str">
            <v>42067</v>
          </cell>
          <cell r="D73" t="str">
            <v>Juniata County, Pennsylvania</v>
          </cell>
          <cell r="E73">
            <v>17.400499903899998</v>
          </cell>
          <cell r="F73">
            <v>96</v>
          </cell>
          <cell r="G73">
            <v>0.4</v>
          </cell>
          <cell r="H73">
            <v>0.1</v>
          </cell>
          <cell r="I73">
            <v>0.3</v>
          </cell>
          <cell r="J73">
            <v>0.85</v>
          </cell>
          <cell r="K73">
            <v>2.2999999999999998</v>
          </cell>
          <cell r="L73">
            <v>-1.2332367004728204</v>
          </cell>
          <cell r="M73">
            <v>0.58185048743388923</v>
          </cell>
          <cell r="N73">
            <v>-0.59587359820486596</v>
          </cell>
          <cell r="O73">
            <v>-0.32821890423084898</v>
          </cell>
          <cell r="P73">
            <v>-0.62509492607623829</v>
          </cell>
          <cell r="Q73">
            <v>-0.62199852049721949</v>
          </cell>
          <cell r="R73">
            <v>-0.22225047928992536</v>
          </cell>
        </row>
        <row r="74">
          <cell r="A74">
            <v>61</v>
          </cell>
          <cell r="B74" t="str">
            <v>PA</v>
          </cell>
          <cell r="C74" t="str">
            <v>42095</v>
          </cell>
          <cell r="D74" t="str">
            <v>Northampton County, Pennsylvania</v>
          </cell>
          <cell r="E74">
            <v>46.181754508799997</v>
          </cell>
          <cell r="F74">
            <v>82.35</v>
          </cell>
          <cell r="G74">
            <v>4.05</v>
          </cell>
          <cell r="H74">
            <v>0.1</v>
          </cell>
          <cell r="I74">
            <v>2.2000000000000002</v>
          </cell>
          <cell r="J74">
            <v>1.5</v>
          </cell>
          <cell r="K74">
            <v>9.8000000000000007</v>
          </cell>
          <cell r="L74">
            <v>1.069249457208586</v>
          </cell>
          <cell r="M74">
            <v>-0.85634238630304171</v>
          </cell>
          <cell r="N74">
            <v>-3.6526783706910279E-4</v>
          </cell>
          <cell r="O74">
            <v>-0.32821890423084898</v>
          </cell>
          <cell r="P74">
            <v>0.7958797898077824</v>
          </cell>
          <cell r="Q74">
            <v>0.98560002951191639</v>
          </cell>
          <cell r="R74">
            <v>1.8829496308549847</v>
          </cell>
        </row>
        <row r="75">
          <cell r="A75">
            <v>62</v>
          </cell>
          <cell r="B75" t="str">
            <v>PA</v>
          </cell>
          <cell r="C75" t="str">
            <v>42109</v>
          </cell>
          <cell r="D75" t="str">
            <v>Snyder County, Pennsylvania</v>
          </cell>
          <cell r="E75">
            <v>24.435192555</v>
          </cell>
          <cell r="F75">
            <v>96.2</v>
          </cell>
          <cell r="G75">
            <v>0.95</v>
          </cell>
          <cell r="H75">
            <v>0.15</v>
          </cell>
          <cell r="I75">
            <v>0.45</v>
          </cell>
          <cell r="J75">
            <v>0.6</v>
          </cell>
          <cell r="K75">
            <v>1.55</v>
          </cell>
          <cell r="L75">
            <v>-0.67046476175603875</v>
          </cell>
          <cell r="M75">
            <v>0.60292291049230606</v>
          </cell>
          <cell r="N75">
            <v>-0.5061394662316363</v>
          </cell>
          <cell r="O75">
            <v>2.6469266470229846E-2</v>
          </cell>
          <cell r="P75">
            <v>-0.51291271166434194</v>
          </cell>
          <cell r="Q75">
            <v>-1.240305655116118</v>
          </cell>
          <cell r="R75">
            <v>-0.43277049030441628</v>
          </cell>
        </row>
        <row r="76">
          <cell r="A76">
            <v>63</v>
          </cell>
          <cell r="B76" t="str">
            <v>PA</v>
          </cell>
          <cell r="C76" t="str">
            <v>42051</v>
          </cell>
          <cell r="D76" t="str">
            <v>Fayette County, Pennsylvania</v>
          </cell>
          <cell r="E76">
            <v>33.3657769625</v>
          </cell>
          <cell r="F76">
            <v>93.5</v>
          </cell>
          <cell r="G76">
            <v>4.0999999999999996</v>
          </cell>
          <cell r="H76">
            <v>0.1</v>
          </cell>
          <cell r="I76">
            <v>0.3</v>
          </cell>
          <cell r="J76">
            <v>1.3</v>
          </cell>
          <cell r="K76">
            <v>0.65</v>
          </cell>
          <cell r="L76">
            <v>4.3977581378418805E-2</v>
          </cell>
          <cell r="M76">
            <v>0.31844519920368225</v>
          </cell>
          <cell r="N76">
            <v>7.7923805241335653E-3</v>
          </cell>
          <cell r="O76">
            <v>-0.32821890423084898</v>
          </cell>
          <cell r="P76">
            <v>-0.62509492607623829</v>
          </cell>
          <cell r="Q76">
            <v>0.49095432181679777</v>
          </cell>
          <cell r="R76">
            <v>-0.68539450352180553</v>
          </cell>
        </row>
        <row r="77">
          <cell r="A77">
            <v>64</v>
          </cell>
          <cell r="B77" t="str">
            <v>PA</v>
          </cell>
          <cell r="C77" t="str">
            <v>42019</v>
          </cell>
          <cell r="D77" t="str">
            <v>Butler County, Pennsylvania</v>
          </cell>
          <cell r="E77">
            <v>29.1588338205</v>
          </cell>
          <cell r="F77">
            <v>96.2</v>
          </cell>
          <cell r="G77">
            <v>1</v>
          </cell>
          <cell r="H77">
            <v>0.1</v>
          </cell>
          <cell r="I77">
            <v>0.9</v>
          </cell>
          <cell r="J77">
            <v>0.85</v>
          </cell>
          <cell r="K77">
            <v>1</v>
          </cell>
          <cell r="L77">
            <v>-0.29257579280835522</v>
          </cell>
          <cell r="M77">
            <v>0.60292291049230606</v>
          </cell>
          <cell r="N77">
            <v>-0.49798181787043361</v>
          </cell>
          <cell r="O77">
            <v>-0.32821890423084898</v>
          </cell>
          <cell r="P77">
            <v>-0.17636606842865282</v>
          </cell>
          <cell r="Q77">
            <v>-0.62199852049721949</v>
          </cell>
          <cell r="R77">
            <v>-0.58715183171504304</v>
          </cell>
        </row>
        <row r="78">
          <cell r="A78">
            <v>65</v>
          </cell>
          <cell r="B78" t="str">
            <v>PA</v>
          </cell>
          <cell r="C78" t="str">
            <v>42029</v>
          </cell>
          <cell r="D78" t="str">
            <v>Chester County, Pennsylvania</v>
          </cell>
          <cell r="E78">
            <v>52.576349118800003</v>
          </cell>
          <cell r="F78">
            <v>83.25</v>
          </cell>
          <cell r="G78">
            <v>6</v>
          </cell>
          <cell r="H78">
            <v>0.1</v>
          </cell>
          <cell r="I78">
            <v>3.55</v>
          </cell>
          <cell r="J78">
            <v>1.35</v>
          </cell>
          <cell r="K78">
            <v>5.75</v>
          </cell>
          <cell r="L78">
            <v>1.5808138686850224</v>
          </cell>
          <cell r="M78">
            <v>-0.76151648254016657</v>
          </cell>
          <cell r="N78">
            <v>0.31778301824983612</v>
          </cell>
          <cell r="O78">
            <v>-0.32821890423084898</v>
          </cell>
          <cell r="P78">
            <v>1.8055197195148496</v>
          </cell>
          <cell r="Q78">
            <v>0.61461574874057756</v>
          </cell>
          <cell r="R78">
            <v>0.7461415713767332</v>
          </cell>
        </row>
        <row r="79">
          <cell r="A79">
            <v>66</v>
          </cell>
          <cell r="B79" t="str">
            <v>PA</v>
          </cell>
          <cell r="C79" t="str">
            <v>42001</v>
          </cell>
          <cell r="D79" t="str">
            <v>Adams County, Pennsylvania</v>
          </cell>
          <cell r="E79">
            <v>29.863379863399999</v>
          </cell>
          <cell r="F79">
            <v>90.7</v>
          </cell>
          <cell r="G79">
            <v>1.5</v>
          </cell>
          <cell r="H79">
            <v>0.1</v>
          </cell>
          <cell r="I79">
            <v>0.7</v>
          </cell>
          <cell r="J79">
            <v>1.1499999999999999</v>
          </cell>
          <cell r="K79">
            <v>5.8</v>
          </cell>
          <cell r="L79">
            <v>-0.23621245724513495</v>
          </cell>
          <cell r="M79">
            <v>2.3431276385850658E-2</v>
          </cell>
          <cell r="N79">
            <v>-0.41640533425840665</v>
          </cell>
          <cell r="O79">
            <v>-0.32821890423084898</v>
          </cell>
          <cell r="P79">
            <v>-0.32594235431118135</v>
          </cell>
          <cell r="Q79">
            <v>0.11997004104545839</v>
          </cell>
          <cell r="R79">
            <v>0.76017623877769924</v>
          </cell>
        </row>
        <row r="80">
          <cell r="A80">
            <v>67</v>
          </cell>
          <cell r="B80" t="str">
            <v>PA</v>
          </cell>
          <cell r="C80" t="str">
            <v>42003</v>
          </cell>
          <cell r="D80" t="str">
            <v>Allegheny County, Pennsylvania</v>
          </cell>
          <cell r="E80">
            <v>56.441579481700003</v>
          </cell>
          <cell r="F80">
            <v>81.400000000000006</v>
          </cell>
          <cell r="G80">
            <v>12.8</v>
          </cell>
          <cell r="H80">
            <v>0.1</v>
          </cell>
          <cell r="I80">
            <v>2.5499999999999998</v>
          </cell>
          <cell r="J80">
            <v>1.7</v>
          </cell>
          <cell r="K80">
            <v>1.5</v>
          </cell>
          <cell r="L80">
            <v>1.8900303892640791</v>
          </cell>
          <cell r="M80">
            <v>-0.9564363958305192</v>
          </cell>
          <cell r="N80">
            <v>1.4272231953734029</v>
          </cell>
          <cell r="O80">
            <v>-0.32821890423084898</v>
          </cell>
          <cell r="P80">
            <v>1.057638290102207</v>
          </cell>
          <cell r="Q80">
            <v>1.480245737207035</v>
          </cell>
          <cell r="R80">
            <v>-0.44680515770538237</v>
          </cell>
        </row>
      </sheetData>
      <sheetData sheetId="3"/>
      <sheetData sheetId="4">
        <row r="13">
          <cell r="A13" t="str">
            <v>anchor_number</v>
          </cell>
          <cell r="B13" t="str">
            <v>State</v>
          </cell>
          <cell r="C13" t="str">
            <v>Fips</v>
          </cell>
          <cell r="D13" t="str">
            <v>County</v>
          </cell>
          <cell r="E13" t="str">
            <v>Republicans 2016</v>
          </cell>
          <cell r="F13" t="str">
            <v xml:space="preserve">White (Not Latino) </v>
          </cell>
          <cell r="G13" t="str">
            <v xml:space="preserve">African American </v>
          </cell>
          <cell r="H13" t="str">
            <v xml:space="preserve">Native American </v>
          </cell>
          <cell r="I13" t="str">
            <v xml:space="preserve">Asian American </v>
          </cell>
          <cell r="J13" t="str">
            <v>Other Race or Races</v>
          </cell>
          <cell r="K13" t="str">
            <v xml:space="preserve">Latino </v>
          </cell>
          <cell r="L13" t="str">
            <v>z_reps</v>
          </cell>
          <cell r="M13" t="str">
            <v>z_white</v>
          </cell>
          <cell r="N13" t="str">
            <v>z_african</v>
          </cell>
          <cell r="O13" t="str">
            <v>z_native</v>
          </cell>
          <cell r="P13" t="str">
            <v>z_asian</v>
          </cell>
          <cell r="Q13" t="str">
            <v>z_other</v>
          </cell>
          <cell r="R13" t="str">
            <v>z_latino</v>
          </cell>
        </row>
        <row r="14">
          <cell r="A14">
            <v>1</v>
          </cell>
          <cell r="B14" t="str">
            <v>PA</v>
          </cell>
          <cell r="C14" t="str">
            <v>42005</v>
          </cell>
          <cell r="D14" t="str">
            <v>Armstrong County, Pennsylvania</v>
          </cell>
          <cell r="E14">
            <v>74.479406161699998</v>
          </cell>
          <cell r="F14">
            <v>97.7</v>
          </cell>
          <cell r="G14">
            <v>0.85</v>
          </cell>
          <cell r="H14">
            <v>0.1</v>
          </cell>
          <cell r="I14">
            <v>0.2</v>
          </cell>
          <cell r="J14">
            <v>0.65</v>
          </cell>
          <cell r="K14">
            <v>0.55000000000000004</v>
          </cell>
          <cell r="L14">
            <v>0.87057852687212223</v>
          </cell>
          <cell r="M14">
            <v>0.76096608343043037</v>
          </cell>
          <cell r="N14">
            <v>-0.5224547629540417</v>
          </cell>
          <cell r="O14">
            <v>-0.32821890423084898</v>
          </cell>
          <cell r="P14">
            <v>-0.69988306901750252</v>
          </cell>
          <cell r="Q14">
            <v>-1.1166442281923381</v>
          </cell>
          <cell r="R14">
            <v>-0.71346383832373772</v>
          </cell>
        </row>
        <row r="15">
          <cell r="A15">
            <v>2</v>
          </cell>
          <cell r="B15" t="str">
            <v>PA</v>
          </cell>
          <cell r="C15" t="str">
            <v>42049</v>
          </cell>
          <cell r="D15" t="str">
            <v>Erie County, Pennsylvania</v>
          </cell>
          <cell r="E15">
            <v>48.7615148414</v>
          </cell>
          <cell r="F15">
            <v>87.55</v>
          </cell>
          <cell r="G15">
            <v>6.5</v>
          </cell>
          <cell r="H15">
            <v>0.15</v>
          </cell>
          <cell r="I15">
            <v>0.95</v>
          </cell>
          <cell r="J15">
            <v>1.75</v>
          </cell>
          <cell r="K15">
            <v>3.1</v>
          </cell>
          <cell r="L15">
            <v>-1.1775900608182841</v>
          </cell>
          <cell r="M15">
            <v>-0.30845938678421081</v>
          </cell>
          <cell r="N15">
            <v>0.39935950186186309</v>
          </cell>
          <cell r="O15">
            <v>2.6469266470229846E-2</v>
          </cell>
          <cell r="P15">
            <v>-0.13897199695802073</v>
          </cell>
          <cell r="Q15">
            <v>1.6039071641308147</v>
          </cell>
          <cell r="R15">
            <v>2.304199125531758E-3</v>
          </cell>
        </row>
        <row r="16">
          <cell r="A16">
            <v>3</v>
          </cell>
          <cell r="B16" t="str">
            <v>PA</v>
          </cell>
          <cell r="C16" t="str">
            <v>42107</v>
          </cell>
          <cell r="D16" t="str">
            <v>Schuylkill County, Pennsylvania</v>
          </cell>
          <cell r="E16">
            <v>70.019123506</v>
          </cell>
          <cell r="F16">
            <v>93.7</v>
          </cell>
          <cell r="G16">
            <v>2.5</v>
          </cell>
          <cell r="H16">
            <v>0.05</v>
          </cell>
          <cell r="I16">
            <v>0.55000000000000004</v>
          </cell>
          <cell r="J16">
            <v>0.8</v>
          </cell>
          <cell r="K16">
            <v>2.4</v>
          </cell>
          <cell r="L16">
            <v>0.51536235794717644</v>
          </cell>
          <cell r="M16">
            <v>0.33951762226209908</v>
          </cell>
          <cell r="N16">
            <v>-0.25325236703435272</v>
          </cell>
          <cell r="O16">
            <v>-0.68290707493192793</v>
          </cell>
          <cell r="P16">
            <v>-0.43812456872307765</v>
          </cell>
          <cell r="Q16">
            <v>-0.74565994742099906</v>
          </cell>
          <cell r="R16">
            <v>-0.1941811444879932</v>
          </cell>
        </row>
        <row r="17">
          <cell r="A17">
            <v>4</v>
          </cell>
          <cell r="B17" t="str">
            <v>PA</v>
          </cell>
          <cell r="C17" t="str">
            <v>42097</v>
          </cell>
          <cell r="D17" t="str">
            <v>Northumberland County, Pennsylvania</v>
          </cell>
          <cell r="E17">
            <v>69.823568099300005</v>
          </cell>
          <cell r="F17">
            <v>94.75</v>
          </cell>
          <cell r="G17">
            <v>1.95</v>
          </cell>
          <cell r="H17">
            <v>0.1</v>
          </cell>
          <cell r="I17">
            <v>0.3</v>
          </cell>
          <cell r="J17">
            <v>0.75</v>
          </cell>
          <cell r="K17">
            <v>2.1</v>
          </cell>
          <cell r="L17">
            <v>0.49978835787976811</v>
          </cell>
          <cell r="M17">
            <v>0.45014784331878577</v>
          </cell>
          <cell r="N17">
            <v>-0.34298649900758232</v>
          </cell>
          <cell r="O17">
            <v>-0.32821890423084898</v>
          </cell>
          <cell r="P17">
            <v>-0.62509492607623829</v>
          </cell>
          <cell r="Q17">
            <v>-0.86932137434477885</v>
          </cell>
          <cell r="R17">
            <v>-0.27838914889378957</v>
          </cell>
        </row>
        <row r="18">
          <cell r="A18">
            <v>5</v>
          </cell>
          <cell r="B18" t="str">
            <v>PA</v>
          </cell>
          <cell r="C18" t="str">
            <v>42073</v>
          </cell>
          <cell r="D18" t="str">
            <v>Lawrence County, Pennsylvania</v>
          </cell>
          <cell r="E18">
            <v>62.441129330499997</v>
          </cell>
          <cell r="F18">
            <v>93.45</v>
          </cell>
          <cell r="G18">
            <v>3.6</v>
          </cell>
          <cell r="H18">
            <v>0.05</v>
          </cell>
          <cell r="I18">
            <v>0.4</v>
          </cell>
          <cell r="J18">
            <v>1.6</v>
          </cell>
          <cell r="K18">
            <v>0.9</v>
          </cell>
          <cell r="L18">
            <v>-8.8147837918248553E-2</v>
          </cell>
          <cell r="M18">
            <v>0.3131770934390784</v>
          </cell>
          <cell r="N18">
            <v>-7.3784103087893335E-2</v>
          </cell>
          <cell r="O18">
            <v>-0.68290707493192793</v>
          </cell>
          <cell r="P18">
            <v>-0.55030678313497405</v>
          </cell>
          <cell r="Q18">
            <v>1.2329228833594759</v>
          </cell>
          <cell r="R18">
            <v>-0.61522116651697523</v>
          </cell>
        </row>
        <row r="19">
          <cell r="A19">
            <v>6</v>
          </cell>
          <cell r="B19" t="str">
            <v>PA</v>
          </cell>
          <cell r="C19" t="str">
            <v>42041</v>
          </cell>
          <cell r="D19" t="str">
            <v>Cumberland County, Pennsylvania</v>
          </cell>
          <cell r="E19">
            <v>57.052351652900001</v>
          </cell>
          <cell r="F19">
            <v>90.4</v>
          </cell>
          <cell r="G19">
            <v>2.95</v>
          </cell>
          <cell r="H19">
            <v>0.1</v>
          </cell>
          <cell r="I19">
            <v>2.65</v>
          </cell>
          <cell r="J19">
            <v>1.5</v>
          </cell>
          <cell r="K19">
            <v>2.4</v>
          </cell>
          <cell r="L19">
            <v>-0.5173091959723437</v>
          </cell>
          <cell r="M19">
            <v>-8.1773582017738867E-3</v>
          </cell>
          <cell r="N19">
            <v>-0.1798335317835284</v>
          </cell>
          <cell r="O19">
            <v>-0.32821890423084898</v>
          </cell>
          <cell r="P19">
            <v>1.1324264330434712</v>
          </cell>
          <cell r="Q19">
            <v>0.98560002951191639</v>
          </cell>
          <cell r="R19">
            <v>-0.1941811444879932</v>
          </cell>
        </row>
        <row r="20">
          <cell r="A20">
            <v>7</v>
          </cell>
          <cell r="B20" t="str">
            <v>PA</v>
          </cell>
          <cell r="C20" t="str">
            <v>42113</v>
          </cell>
          <cell r="D20" t="str">
            <v>Sullivan County, Pennsylvania</v>
          </cell>
          <cell r="E20">
            <v>73.169191919200003</v>
          </cell>
          <cell r="F20">
            <v>94.4</v>
          </cell>
          <cell r="G20">
            <v>2.9</v>
          </cell>
          <cell r="H20">
            <v>1.2</v>
          </cell>
          <cell r="I20">
            <v>0.25</v>
          </cell>
          <cell r="J20">
            <v>0.45</v>
          </cell>
          <cell r="K20">
            <v>0.75</v>
          </cell>
          <cell r="L20">
            <v>0.76623328249686262</v>
          </cell>
          <cell r="M20">
            <v>0.41327110296655734</v>
          </cell>
          <cell r="N20">
            <v>-0.18799118014473112</v>
          </cell>
          <cell r="O20">
            <v>7.4749208511928869</v>
          </cell>
          <cell r="P20">
            <v>-0.66248899754687041</v>
          </cell>
          <cell r="Q20">
            <v>-1.6112899358874571</v>
          </cell>
          <cell r="R20">
            <v>-0.65732516871987334</v>
          </cell>
        </row>
        <row r="21">
          <cell r="A21">
            <v>8</v>
          </cell>
          <cell r="B21" t="str">
            <v>PA</v>
          </cell>
          <cell r="C21" t="str">
            <v>42031</v>
          </cell>
          <cell r="D21" t="str">
            <v>Clarion County, Pennsylvania</v>
          </cell>
          <cell r="E21">
            <v>71.763629082999998</v>
          </cell>
          <cell r="F21">
            <v>97</v>
          </cell>
          <cell r="G21">
            <v>1.1000000000000001</v>
          </cell>
          <cell r="H21">
            <v>0.05</v>
          </cell>
          <cell r="I21">
            <v>0.45</v>
          </cell>
          <cell r="J21">
            <v>0.8</v>
          </cell>
          <cell r="K21">
            <v>0.55000000000000004</v>
          </cell>
          <cell r="L21">
            <v>0.65429449197644662</v>
          </cell>
          <cell r="M21">
            <v>0.68721260272597207</v>
          </cell>
          <cell r="N21">
            <v>-0.48166652114802821</v>
          </cell>
          <cell r="O21">
            <v>-0.68290707493192793</v>
          </cell>
          <cell r="P21">
            <v>-0.51291271166434194</v>
          </cell>
          <cell r="Q21">
            <v>-0.74565994742099906</v>
          </cell>
          <cell r="R21">
            <v>-0.71346383832373772</v>
          </cell>
        </row>
        <row r="22">
          <cell r="A22">
            <v>9</v>
          </cell>
          <cell r="B22" t="str">
            <v>PA</v>
          </cell>
          <cell r="C22" t="str">
            <v>42045</v>
          </cell>
          <cell r="D22" t="str">
            <v>Delaware County, Pennsylvania</v>
          </cell>
          <cell r="E22">
            <v>37.411175710599998</v>
          </cell>
          <cell r="F22">
            <v>72.8</v>
          </cell>
          <cell r="G22">
            <v>18.55</v>
          </cell>
          <cell r="H22">
            <v>0.1</v>
          </cell>
          <cell r="I22">
            <v>4.5</v>
          </cell>
          <cell r="J22">
            <v>1.5</v>
          </cell>
          <cell r="K22">
            <v>2.65</v>
          </cell>
          <cell r="L22">
            <v>-2.0815291815574652</v>
          </cell>
          <cell r="M22">
            <v>-1.8625505873424322</v>
          </cell>
          <cell r="N22">
            <v>2.365352756911713</v>
          </cell>
          <cell r="O22">
            <v>-0.32821890423084898</v>
          </cell>
          <cell r="P22">
            <v>2.5160070774568601</v>
          </cell>
          <cell r="Q22">
            <v>0.98560002951191639</v>
          </cell>
          <cell r="R22">
            <v>-0.12400780748316288</v>
          </cell>
        </row>
        <row r="23">
          <cell r="A23">
            <v>10</v>
          </cell>
          <cell r="B23" t="str">
            <v>PA</v>
          </cell>
          <cell r="C23" t="str">
            <v>42127</v>
          </cell>
          <cell r="D23" t="str">
            <v>Wayne County, Pennsylvania</v>
          </cell>
          <cell r="E23">
            <v>68.271853342300005</v>
          </cell>
          <cell r="F23">
            <v>92.65</v>
          </cell>
          <cell r="G23">
            <v>2.5499999999999998</v>
          </cell>
          <cell r="H23">
            <v>0.15</v>
          </cell>
          <cell r="I23">
            <v>0.65</v>
          </cell>
          <cell r="J23">
            <v>1</v>
          </cell>
          <cell r="K23">
            <v>3.1</v>
          </cell>
          <cell r="L23">
            <v>0.37621005269288793</v>
          </cell>
          <cell r="M23">
            <v>0.22888740120541243</v>
          </cell>
          <cell r="N23">
            <v>-0.24509471867315002</v>
          </cell>
          <cell r="O23">
            <v>2.6469266470229846E-2</v>
          </cell>
          <cell r="P23">
            <v>-0.36333642578181341</v>
          </cell>
          <cell r="Q23">
            <v>-0.25101423972588044</v>
          </cell>
          <cell r="R23">
            <v>2.304199125531758E-3</v>
          </cell>
        </row>
        <row r="24">
          <cell r="A24">
            <v>11</v>
          </cell>
          <cell r="B24" t="str">
            <v>PA</v>
          </cell>
          <cell r="C24" t="str">
            <v>42015</v>
          </cell>
          <cell r="D24" t="str">
            <v>Bradford County, Pennsylvania</v>
          </cell>
          <cell r="E24">
            <v>70.699633843900003</v>
          </cell>
          <cell r="F24">
            <v>96.85</v>
          </cell>
          <cell r="G24">
            <v>0.45</v>
          </cell>
          <cell r="H24">
            <v>0.2</v>
          </cell>
          <cell r="I24">
            <v>0.55000000000000004</v>
          </cell>
          <cell r="J24">
            <v>0.9</v>
          </cell>
          <cell r="K24">
            <v>0.95</v>
          </cell>
          <cell r="L24">
            <v>0.56955808808408692</v>
          </cell>
          <cell r="M24">
            <v>0.67140828543215902</v>
          </cell>
          <cell r="N24">
            <v>-0.58771594984366327</v>
          </cell>
          <cell r="O24">
            <v>0.3811574371713089</v>
          </cell>
          <cell r="P24">
            <v>-0.43812456872307765</v>
          </cell>
          <cell r="Q24">
            <v>-0.49833709357343975</v>
          </cell>
          <cell r="R24">
            <v>-0.60118649911600908</v>
          </cell>
        </row>
        <row r="25">
          <cell r="A25">
            <v>12</v>
          </cell>
          <cell r="B25" t="str">
            <v>PA</v>
          </cell>
          <cell r="C25" t="str">
            <v>42069</v>
          </cell>
          <cell r="D25" t="str">
            <v>Lackawanna County, Pennsylvania</v>
          </cell>
          <cell r="E25">
            <v>46.819155148900002</v>
          </cell>
          <cell r="F25">
            <v>91.45</v>
          </cell>
          <cell r="G25">
            <v>1.95</v>
          </cell>
          <cell r="H25">
            <v>0.1</v>
          </cell>
          <cell r="I25">
            <v>1.35</v>
          </cell>
          <cell r="J25">
            <v>1.1499999999999999</v>
          </cell>
          <cell r="K25">
            <v>4</v>
          </cell>
          <cell r="L25">
            <v>-1.3322792637015044</v>
          </cell>
          <cell r="M25">
            <v>0.10245286285491277</v>
          </cell>
          <cell r="N25">
            <v>-0.34298649900758232</v>
          </cell>
          <cell r="O25">
            <v>-0.32821890423084898</v>
          </cell>
          <cell r="P25">
            <v>0.16018057480703632</v>
          </cell>
          <cell r="Q25">
            <v>0.11997004104545839</v>
          </cell>
          <cell r="R25">
            <v>0.2549282123429209</v>
          </cell>
        </row>
        <row r="26">
          <cell r="A26">
            <v>13</v>
          </cell>
          <cell r="B26" t="str">
            <v>PA</v>
          </cell>
          <cell r="C26" t="str">
            <v>42021</v>
          </cell>
          <cell r="D26" t="str">
            <v>Cambria County, Pennsylvania</v>
          </cell>
          <cell r="E26">
            <v>67.329266873899996</v>
          </cell>
          <cell r="F26">
            <v>93.7</v>
          </cell>
          <cell r="G26">
            <v>3.35</v>
          </cell>
          <cell r="H26">
            <v>0.1</v>
          </cell>
          <cell r="I26">
            <v>0.55000000000000004</v>
          </cell>
          <cell r="J26">
            <v>1</v>
          </cell>
          <cell r="K26">
            <v>1.3</v>
          </cell>
          <cell r="L26">
            <v>0.30114262310798001</v>
          </cell>
          <cell r="M26">
            <v>0.33951762226209908</v>
          </cell>
          <cell r="N26">
            <v>-0.11457234489390683</v>
          </cell>
          <cell r="O26">
            <v>-0.32821890423084898</v>
          </cell>
          <cell r="P26">
            <v>-0.43812456872307765</v>
          </cell>
          <cell r="Q26">
            <v>-0.25101423972588044</v>
          </cell>
          <cell r="R26">
            <v>-0.50294382730924658</v>
          </cell>
        </row>
        <row r="27">
          <cell r="A27">
            <v>14</v>
          </cell>
          <cell r="B27" t="str">
            <v>PA</v>
          </cell>
          <cell r="C27" t="str">
            <v>42093</v>
          </cell>
          <cell r="D27" t="str">
            <v>Montour County, Pennsylvania</v>
          </cell>
          <cell r="E27">
            <v>61.7926186292</v>
          </cell>
          <cell r="F27">
            <v>94.45</v>
          </cell>
          <cell r="G27">
            <v>1.45</v>
          </cell>
          <cell r="H27">
            <v>0.1</v>
          </cell>
          <cell r="I27">
            <v>1.75</v>
          </cell>
          <cell r="J27">
            <v>0.7</v>
          </cell>
          <cell r="K27">
            <v>1.6</v>
          </cell>
          <cell r="L27">
            <v>-0.13979512231808935</v>
          </cell>
          <cell r="M27">
            <v>0.41853920873116118</v>
          </cell>
          <cell r="N27">
            <v>-0.42456298261960929</v>
          </cell>
          <cell r="O27">
            <v>-0.32821890423084898</v>
          </cell>
          <cell r="P27">
            <v>0.45933314657209323</v>
          </cell>
          <cell r="Q27">
            <v>-0.99298280126855865</v>
          </cell>
          <cell r="R27">
            <v>-0.41873582290345024</v>
          </cell>
        </row>
        <row r="28">
          <cell r="A28">
            <v>15</v>
          </cell>
          <cell r="B28" t="str">
            <v>PA</v>
          </cell>
          <cell r="C28" t="str">
            <v>42089</v>
          </cell>
          <cell r="D28" t="str">
            <v>Monroe County, Pennsylvania</v>
          </cell>
          <cell r="E28">
            <v>48.080189251500002</v>
          </cell>
          <cell r="F28">
            <v>72.349999999999994</v>
          </cell>
          <cell r="G28">
            <v>11</v>
          </cell>
          <cell r="H28">
            <v>0.15</v>
          </cell>
          <cell r="I28">
            <v>2</v>
          </cell>
          <cell r="J28">
            <v>2.15</v>
          </cell>
          <cell r="K28">
            <v>12.35</v>
          </cell>
          <cell r="L28">
            <v>-1.2318507174888924</v>
          </cell>
          <cell r="M28">
            <v>-1.9099635392238699</v>
          </cell>
          <cell r="N28">
            <v>1.1335478543701059</v>
          </cell>
          <cell r="O28">
            <v>2.6469266470229846E-2</v>
          </cell>
          <cell r="P28">
            <v>0.64630350392525382</v>
          </cell>
          <cell r="Q28">
            <v>2.5931985795210521</v>
          </cell>
          <cell r="R28">
            <v>2.5987176683042539</v>
          </cell>
        </row>
        <row r="29">
          <cell r="A29">
            <v>16</v>
          </cell>
          <cell r="B29" t="str">
            <v>PA</v>
          </cell>
          <cell r="C29" t="str">
            <v>42043</v>
          </cell>
          <cell r="D29" t="str">
            <v>Dauphin County, Pennsylvania</v>
          </cell>
          <cell r="E29">
            <v>46.573448063900003</v>
          </cell>
          <cell r="F29">
            <v>71.55</v>
          </cell>
          <cell r="G29">
            <v>16.850000000000001</v>
          </cell>
          <cell r="H29">
            <v>0.1</v>
          </cell>
          <cell r="I29">
            <v>2.85</v>
          </cell>
          <cell r="J29">
            <v>2.2999999999999998</v>
          </cell>
          <cell r="K29">
            <v>6.35</v>
          </cell>
          <cell r="L29">
            <v>-1.3518473350881637</v>
          </cell>
          <cell r="M29">
            <v>-1.9942532314575359</v>
          </cell>
          <cell r="N29">
            <v>2.0879927126308218</v>
          </cell>
          <cell r="O29">
            <v>-0.32821890423084898</v>
          </cell>
          <cell r="P29">
            <v>1.2820027189259999</v>
          </cell>
          <cell r="Q29">
            <v>2.9641828602923908</v>
          </cell>
          <cell r="R29">
            <v>0.91455758018832589</v>
          </cell>
        </row>
        <row r="30">
          <cell r="A30">
            <v>17</v>
          </cell>
          <cell r="B30" t="str">
            <v>PA</v>
          </cell>
          <cell r="C30" t="str">
            <v>42027</v>
          </cell>
          <cell r="D30" t="str">
            <v>Centre County, Pennsylvania</v>
          </cell>
          <cell r="E30">
            <v>46.554102448499997</v>
          </cell>
          <cell r="F30">
            <v>88.4</v>
          </cell>
          <cell r="G30">
            <v>2.9</v>
          </cell>
          <cell r="H30">
            <v>0.15</v>
          </cell>
          <cell r="I30">
            <v>4.95</v>
          </cell>
          <cell r="J30">
            <v>1.25</v>
          </cell>
          <cell r="K30">
            <v>2.35</v>
          </cell>
          <cell r="L30">
            <v>-1.3533880166813141</v>
          </cell>
          <cell r="M30">
            <v>-0.21890158878593952</v>
          </cell>
          <cell r="N30">
            <v>-0.18799118014473112</v>
          </cell>
          <cell r="O30">
            <v>2.6469266470229846E-2</v>
          </cell>
          <cell r="P30">
            <v>2.8525537206925491</v>
          </cell>
          <cell r="Q30">
            <v>0.36729289489301797</v>
          </cell>
          <cell r="R30">
            <v>-0.20821581188895924</v>
          </cell>
        </row>
        <row r="31">
          <cell r="A31">
            <v>18</v>
          </cell>
          <cell r="B31" t="str">
            <v>PA</v>
          </cell>
          <cell r="C31" t="str">
            <v>42131</v>
          </cell>
          <cell r="D31" t="str">
            <v>Wyoming County, Pennsylvania</v>
          </cell>
          <cell r="E31">
            <v>67.4424222902</v>
          </cell>
          <cell r="F31">
            <v>96.6</v>
          </cell>
          <cell r="G31">
            <v>0.65</v>
          </cell>
          <cell r="H31">
            <v>0.2</v>
          </cell>
          <cell r="I31">
            <v>0.4</v>
          </cell>
          <cell r="J31">
            <v>0.75</v>
          </cell>
          <cell r="K31">
            <v>1.35</v>
          </cell>
          <cell r="L31">
            <v>0.31015430164360558</v>
          </cell>
          <cell r="M31">
            <v>0.6450677566091384</v>
          </cell>
          <cell r="N31">
            <v>-0.55508535639885248</v>
          </cell>
          <cell r="O31">
            <v>0.3811574371713089</v>
          </cell>
          <cell r="P31">
            <v>-0.55030678313497405</v>
          </cell>
          <cell r="Q31">
            <v>-0.86932137434477885</v>
          </cell>
          <cell r="R31">
            <v>-0.48890915990828054</v>
          </cell>
        </row>
        <row r="32">
          <cell r="A32">
            <v>19</v>
          </cell>
          <cell r="B32" t="str">
            <v>PA</v>
          </cell>
          <cell r="C32" t="str">
            <v>42071</v>
          </cell>
          <cell r="D32" t="str">
            <v>Lancaster County, Pennsylvania</v>
          </cell>
          <cell r="E32">
            <v>57.346613645799998</v>
          </cell>
          <cell r="F32">
            <v>85.95</v>
          </cell>
          <cell r="G32">
            <v>3</v>
          </cell>
          <cell r="H32">
            <v>0.1</v>
          </cell>
          <cell r="I32">
            <v>1.75</v>
          </cell>
          <cell r="J32">
            <v>1.3</v>
          </cell>
          <cell r="K32">
            <v>7.9</v>
          </cell>
          <cell r="L32">
            <v>-0.49387421979553631</v>
          </cell>
          <cell r="M32">
            <v>-0.4770387712515427</v>
          </cell>
          <cell r="N32">
            <v>-0.17167588342232573</v>
          </cell>
          <cell r="O32">
            <v>-0.32821890423084898</v>
          </cell>
          <cell r="P32">
            <v>0.45933314657209323</v>
          </cell>
          <cell r="Q32">
            <v>0.49095432181679777</v>
          </cell>
          <cell r="R32">
            <v>1.3496322696182741</v>
          </cell>
        </row>
        <row r="33">
          <cell r="A33">
            <v>20</v>
          </cell>
          <cell r="B33" t="str">
            <v>PA</v>
          </cell>
          <cell r="C33" t="str">
            <v>42079</v>
          </cell>
          <cell r="D33" t="str">
            <v>Luzerne County, Pennsylvania</v>
          </cell>
          <cell r="E33">
            <v>58.394798502199997</v>
          </cell>
          <cell r="F33">
            <v>90.05</v>
          </cell>
          <cell r="G33">
            <v>2.8</v>
          </cell>
          <cell r="H33">
            <v>0.1</v>
          </cell>
          <cell r="I33">
            <v>0.9</v>
          </cell>
          <cell r="J33">
            <v>0.9</v>
          </cell>
          <cell r="K33">
            <v>5.35</v>
          </cell>
          <cell r="L33">
            <v>-0.41039695215203131</v>
          </cell>
          <cell r="M33">
            <v>-4.5054098554003767E-2</v>
          </cell>
          <cell r="N33">
            <v>-0.20430647686713654</v>
          </cell>
          <cell r="O33">
            <v>-0.32821890423084898</v>
          </cell>
          <cell r="P33">
            <v>-0.17636606842865282</v>
          </cell>
          <cell r="Q33">
            <v>-0.49833709357343975</v>
          </cell>
          <cell r="R33">
            <v>0.63386423216900456</v>
          </cell>
        </row>
        <row r="34">
          <cell r="A34">
            <v>21</v>
          </cell>
          <cell r="B34" t="str">
            <v>PA</v>
          </cell>
          <cell r="C34" t="str">
            <v>42085</v>
          </cell>
          <cell r="D34" t="str">
            <v>Mercer County, Pennsylvania</v>
          </cell>
          <cell r="E34">
            <v>60.559745130499998</v>
          </cell>
          <cell r="F34">
            <v>91.55</v>
          </cell>
          <cell r="G34">
            <v>5.4</v>
          </cell>
          <cell r="H34">
            <v>0.1</v>
          </cell>
          <cell r="I34">
            <v>0.6</v>
          </cell>
          <cell r="J34">
            <v>1.3</v>
          </cell>
          <cell r="K34">
            <v>1</v>
          </cell>
          <cell r="L34">
            <v>-0.23798096271940331</v>
          </cell>
          <cell r="M34">
            <v>0.11298907438412045</v>
          </cell>
          <cell r="N34">
            <v>0.21989123791540383</v>
          </cell>
          <cell r="O34">
            <v>-0.32821890423084898</v>
          </cell>
          <cell r="P34">
            <v>-0.40073049725244558</v>
          </cell>
          <cell r="Q34">
            <v>0.49095432181679777</v>
          </cell>
          <cell r="R34">
            <v>-0.58715183171504304</v>
          </cell>
        </row>
        <row r="35">
          <cell r="A35">
            <v>22</v>
          </cell>
          <cell r="B35" t="str">
            <v>PA</v>
          </cell>
          <cell r="C35" t="str">
            <v>42011</v>
          </cell>
          <cell r="D35" t="str">
            <v>Berks County, Pennsylvania</v>
          </cell>
          <cell r="E35">
            <v>52.914160992200003</v>
          </cell>
          <cell r="F35">
            <v>78.400000000000006</v>
          </cell>
          <cell r="G35">
            <v>3.95</v>
          </cell>
          <cell r="H35">
            <v>0.1</v>
          </cell>
          <cell r="I35">
            <v>1.25</v>
          </cell>
          <cell r="J35">
            <v>1.25</v>
          </cell>
          <cell r="K35">
            <v>15.05</v>
          </cell>
          <cell r="L35">
            <v>-0.84687401198155432</v>
          </cell>
          <cell r="M35">
            <v>-1.2725227417067677</v>
          </cell>
          <cell r="N35">
            <v>-1.6680564559474441E-2</v>
          </cell>
          <cell r="O35">
            <v>-0.32821890423084898</v>
          </cell>
          <cell r="P35">
            <v>8.5392431865772014E-2</v>
          </cell>
          <cell r="Q35">
            <v>0.36729289489301797</v>
          </cell>
          <cell r="R35">
            <v>3.3565897079564215</v>
          </cell>
        </row>
        <row r="36">
          <cell r="A36">
            <v>23</v>
          </cell>
          <cell r="B36" t="str">
            <v>PA</v>
          </cell>
          <cell r="C36" t="str">
            <v>42119</v>
          </cell>
          <cell r="D36" t="str">
            <v>Union County, Pennsylvania</v>
          </cell>
          <cell r="E36">
            <v>60.948275862099997</v>
          </cell>
          <cell r="F36">
            <v>85.55</v>
          </cell>
          <cell r="G36">
            <v>6.1</v>
          </cell>
          <cell r="H36">
            <v>0.2</v>
          </cell>
          <cell r="I36">
            <v>1.45</v>
          </cell>
          <cell r="J36">
            <v>1.85</v>
          </cell>
          <cell r="K36">
            <v>4.8</v>
          </cell>
          <cell r="L36">
            <v>-0.20703843987005296</v>
          </cell>
          <cell r="M36">
            <v>-0.51918361736837637</v>
          </cell>
          <cell r="N36">
            <v>0.33409831497224146</v>
          </cell>
          <cell r="O36">
            <v>0.3811574371713089</v>
          </cell>
          <cell r="P36">
            <v>0.23496871774830047</v>
          </cell>
          <cell r="Q36">
            <v>1.8512300179783743</v>
          </cell>
          <cell r="R36">
            <v>0.47948289075837791</v>
          </cell>
        </row>
        <row r="37">
          <cell r="A37">
            <v>24</v>
          </cell>
          <cell r="B37" t="str">
            <v>PA</v>
          </cell>
          <cell r="C37" t="str">
            <v>42053</v>
          </cell>
          <cell r="D37" t="str">
            <v>Forest County, Pennsylvania</v>
          </cell>
          <cell r="E37">
            <v>70.058381984999997</v>
          </cell>
          <cell r="F37">
            <v>76.8</v>
          </cell>
          <cell r="G37">
            <v>17.399999999999999</v>
          </cell>
          <cell r="H37">
            <v>0.2</v>
          </cell>
          <cell r="I37">
            <v>0.15</v>
          </cell>
          <cell r="J37">
            <v>0.55000000000000004</v>
          </cell>
          <cell r="K37">
            <v>4.9000000000000004</v>
          </cell>
          <cell r="L37">
            <v>0.51848889668578713</v>
          </cell>
          <cell r="M37">
            <v>-1.4411021261741011</v>
          </cell>
          <cell r="N37">
            <v>2.177726844604051</v>
          </cell>
          <cell r="O37">
            <v>0.3811574371713089</v>
          </cell>
          <cell r="P37">
            <v>-0.73727714048813464</v>
          </cell>
          <cell r="Q37">
            <v>-1.3639670820398975</v>
          </cell>
          <cell r="R37">
            <v>0.50755222556031021</v>
          </cell>
        </row>
        <row r="38">
          <cell r="A38">
            <v>25</v>
          </cell>
          <cell r="B38" t="str">
            <v>PA</v>
          </cell>
          <cell r="C38" t="str">
            <v>42125</v>
          </cell>
          <cell r="D38" t="str">
            <v>Washington County, Pennsylvania</v>
          </cell>
          <cell r="E38">
            <v>60.7983908402</v>
          </cell>
          <cell r="F38">
            <v>93.75</v>
          </cell>
          <cell r="G38">
            <v>3.2</v>
          </cell>
          <cell r="H38">
            <v>0.1</v>
          </cell>
          <cell r="I38">
            <v>0.55000000000000004</v>
          </cell>
          <cell r="J38">
            <v>1.35</v>
          </cell>
          <cell r="K38">
            <v>1</v>
          </cell>
          <cell r="L38">
            <v>-0.2189752580872816</v>
          </cell>
          <cell r="M38">
            <v>0.34478572802670293</v>
          </cell>
          <cell r="N38">
            <v>-0.13904528997751489</v>
          </cell>
          <cell r="O38">
            <v>-0.32821890423084898</v>
          </cell>
          <cell r="P38">
            <v>-0.43812456872307765</v>
          </cell>
          <cell r="Q38">
            <v>0.61461574874057756</v>
          </cell>
          <cell r="R38">
            <v>-0.58715183171504304</v>
          </cell>
        </row>
        <row r="39">
          <cell r="A39">
            <v>26</v>
          </cell>
          <cell r="B39" t="str">
            <v>PA</v>
          </cell>
          <cell r="C39" t="str">
            <v>42047</v>
          </cell>
          <cell r="D39" t="str">
            <v>Elk County, Pennsylvania</v>
          </cell>
          <cell r="E39">
            <v>70.044752418100003</v>
          </cell>
          <cell r="F39">
            <v>98.2</v>
          </cell>
          <cell r="G39">
            <v>0.25</v>
          </cell>
          <cell r="H39">
            <v>0.1</v>
          </cell>
          <cell r="I39">
            <v>0.35</v>
          </cell>
          <cell r="J39">
            <v>0.55000000000000004</v>
          </cell>
          <cell r="K39">
            <v>0.6</v>
          </cell>
          <cell r="L39">
            <v>0.51740344024456031</v>
          </cell>
          <cell r="M39">
            <v>0.81364714107647174</v>
          </cell>
          <cell r="N39">
            <v>-0.62034654328847405</v>
          </cell>
          <cell r="O39">
            <v>-0.32821890423084898</v>
          </cell>
          <cell r="P39">
            <v>-0.58770085460560617</v>
          </cell>
          <cell r="Q39">
            <v>-1.3639670820398975</v>
          </cell>
          <cell r="R39">
            <v>-0.69942917092277157</v>
          </cell>
        </row>
        <row r="40">
          <cell r="A40">
            <v>27</v>
          </cell>
          <cell r="B40" t="str">
            <v>PA</v>
          </cell>
          <cell r="C40" t="str">
            <v>42039</v>
          </cell>
          <cell r="D40" t="str">
            <v>Crawford County, Pennsylvania</v>
          </cell>
          <cell r="E40">
            <v>67.2384219554</v>
          </cell>
          <cell r="F40">
            <v>95.7</v>
          </cell>
          <cell r="G40">
            <v>1.75</v>
          </cell>
          <cell r="H40">
            <v>0.25</v>
          </cell>
          <cell r="I40">
            <v>0.4</v>
          </cell>
          <cell r="J40">
            <v>1</v>
          </cell>
          <cell r="K40">
            <v>0.9</v>
          </cell>
          <cell r="L40">
            <v>0.29390774890676119</v>
          </cell>
          <cell r="M40">
            <v>0.5502418528462647</v>
          </cell>
          <cell r="N40">
            <v>-0.37561709245239316</v>
          </cell>
          <cell r="O40">
            <v>0.73584560787238773</v>
          </cell>
          <cell r="P40">
            <v>-0.55030678313497405</v>
          </cell>
          <cell r="Q40">
            <v>-0.25101423972588044</v>
          </cell>
          <cell r="R40">
            <v>-0.61522116651697523</v>
          </cell>
        </row>
        <row r="41">
          <cell r="A41">
            <v>28</v>
          </cell>
          <cell r="B41" t="str">
            <v>PA</v>
          </cell>
          <cell r="C41" t="str">
            <v>42059</v>
          </cell>
          <cell r="D41" t="str">
            <v>Greene County, Pennsylvania</v>
          </cell>
          <cell r="E41">
            <v>69.501838849899997</v>
          </cell>
          <cell r="F41">
            <v>93.95</v>
          </cell>
          <cell r="G41">
            <v>3.5</v>
          </cell>
          <cell r="H41">
            <v>0.15</v>
          </cell>
          <cell r="I41">
            <v>0.35</v>
          </cell>
          <cell r="J41">
            <v>0.95</v>
          </cell>
          <cell r="K41">
            <v>1.1000000000000001</v>
          </cell>
          <cell r="L41">
            <v>0.4741658939632894</v>
          </cell>
          <cell r="M41">
            <v>0.36585815108511982</v>
          </cell>
          <cell r="N41">
            <v>-9.0099399810298741E-2</v>
          </cell>
          <cell r="O41">
            <v>2.6469266470229846E-2</v>
          </cell>
          <cell r="P41">
            <v>-0.58770085460560617</v>
          </cell>
          <cell r="Q41">
            <v>-0.37467566664966023</v>
          </cell>
          <cell r="R41">
            <v>-0.55908249691311085</v>
          </cell>
        </row>
        <row r="42">
          <cell r="A42">
            <v>29</v>
          </cell>
          <cell r="B42" t="str">
            <v>PA</v>
          </cell>
          <cell r="C42" t="str">
            <v>42033</v>
          </cell>
          <cell r="D42" t="str">
            <v>Clearfield County, Pennsylvania</v>
          </cell>
          <cell r="E42">
            <v>73.134100085599997</v>
          </cell>
          <cell r="F42">
            <v>94.9</v>
          </cell>
          <cell r="G42">
            <v>2.35</v>
          </cell>
          <cell r="H42">
            <v>0.1</v>
          </cell>
          <cell r="I42">
            <v>0.45</v>
          </cell>
          <cell r="J42">
            <v>0.7</v>
          </cell>
          <cell r="K42">
            <v>1.6</v>
          </cell>
          <cell r="L42">
            <v>0.76343857470496601</v>
          </cell>
          <cell r="M42">
            <v>0.46595216061259875</v>
          </cell>
          <cell r="N42">
            <v>-0.27772531211796075</v>
          </cell>
          <cell r="O42">
            <v>-0.32821890423084898</v>
          </cell>
          <cell r="P42">
            <v>-0.51291271166434194</v>
          </cell>
          <cell r="Q42">
            <v>-0.99298280126855865</v>
          </cell>
          <cell r="R42">
            <v>-0.41873582290345024</v>
          </cell>
        </row>
        <row r="43">
          <cell r="A43">
            <v>30</v>
          </cell>
          <cell r="B43" t="str">
            <v>PA</v>
          </cell>
          <cell r="C43" t="str">
            <v>42025</v>
          </cell>
          <cell r="D43" t="str">
            <v>Carbon County, Pennsylvania</v>
          </cell>
          <cell r="E43">
            <v>65.157898401899999</v>
          </cell>
          <cell r="F43">
            <v>94.1</v>
          </cell>
          <cell r="G43">
            <v>1.4</v>
          </cell>
          <cell r="H43">
            <v>0.15</v>
          </cell>
          <cell r="I43">
            <v>0.55000000000000004</v>
          </cell>
          <cell r="J43">
            <v>0.8</v>
          </cell>
          <cell r="K43">
            <v>3</v>
          </cell>
          <cell r="L43">
            <v>0.12821519911108009</v>
          </cell>
          <cell r="M43">
            <v>0.38166246837893131</v>
          </cell>
          <cell r="N43">
            <v>-0.43272063098081204</v>
          </cell>
          <cell r="O43">
            <v>2.6469266470229846E-2</v>
          </cell>
          <cell r="P43">
            <v>-0.43812456872307765</v>
          </cell>
          <cell r="Q43">
            <v>-0.74565994742099906</v>
          </cell>
          <cell r="R43">
            <v>-2.5765135676400399E-2</v>
          </cell>
        </row>
        <row r="44">
          <cell r="A44">
            <v>31</v>
          </cell>
          <cell r="B44" t="str">
            <v>PA</v>
          </cell>
          <cell r="C44" t="str">
            <v>42129</v>
          </cell>
          <cell r="D44" t="str">
            <v>Westmoreland County, Pennsylvania</v>
          </cell>
          <cell r="E44">
            <v>64.062396830599994</v>
          </cell>
          <cell r="F44">
            <v>95.05</v>
          </cell>
          <cell r="G44">
            <v>2.25</v>
          </cell>
          <cell r="H44">
            <v>0.1</v>
          </cell>
          <cell r="I44">
            <v>0.7</v>
          </cell>
          <cell r="J44">
            <v>1.1499999999999999</v>
          </cell>
          <cell r="K44">
            <v>0.8</v>
          </cell>
          <cell r="L44">
            <v>4.0969636162026493E-2</v>
          </cell>
          <cell r="M44">
            <v>0.4817564779064103</v>
          </cell>
          <cell r="N44">
            <v>-0.2940406088403662</v>
          </cell>
          <cell r="O44">
            <v>-0.32821890423084898</v>
          </cell>
          <cell r="P44">
            <v>-0.32594235431118135</v>
          </cell>
          <cell r="Q44">
            <v>0.11997004104545839</v>
          </cell>
          <cell r="R44">
            <v>-0.6432905013189073</v>
          </cell>
        </row>
        <row r="45">
          <cell r="A45">
            <v>32</v>
          </cell>
          <cell r="B45" t="str">
            <v>PA</v>
          </cell>
          <cell r="C45" t="str">
            <v>42013</v>
          </cell>
          <cell r="D45" t="str">
            <v>Blair County, Pennsylvania</v>
          </cell>
          <cell r="E45">
            <v>71.544715447200005</v>
          </cell>
          <cell r="F45">
            <v>96</v>
          </cell>
          <cell r="G45">
            <v>1.5</v>
          </cell>
          <cell r="H45">
            <v>0.05</v>
          </cell>
          <cell r="I45">
            <v>0.5</v>
          </cell>
          <cell r="J45">
            <v>1</v>
          </cell>
          <cell r="K45">
            <v>0.85</v>
          </cell>
          <cell r="L45">
            <v>0.63686024642814509</v>
          </cell>
          <cell r="M45">
            <v>0.58185048743388923</v>
          </cell>
          <cell r="N45">
            <v>-0.41640533425840665</v>
          </cell>
          <cell r="O45">
            <v>-0.68290707493192793</v>
          </cell>
          <cell r="P45">
            <v>-0.47551864019370982</v>
          </cell>
          <cell r="Q45">
            <v>-0.25101423972588044</v>
          </cell>
          <cell r="R45">
            <v>-0.62925583391794115</v>
          </cell>
        </row>
        <row r="46">
          <cell r="A46">
            <v>33</v>
          </cell>
          <cell r="B46" t="str">
            <v>PA</v>
          </cell>
          <cell r="C46" t="str">
            <v>42055</v>
          </cell>
          <cell r="D46" t="str">
            <v>Franklin County, Pennsylvania</v>
          </cell>
          <cell r="E46">
            <v>71.460090850100002</v>
          </cell>
          <cell r="F46">
            <v>91.15</v>
          </cell>
          <cell r="G46">
            <v>2.9</v>
          </cell>
          <cell r="H46">
            <v>0.15</v>
          </cell>
          <cell r="I46">
            <v>0.9</v>
          </cell>
          <cell r="J46">
            <v>1.1499999999999999</v>
          </cell>
          <cell r="K46">
            <v>3.8</v>
          </cell>
          <cell r="L46">
            <v>0.63012075758874042</v>
          </cell>
          <cell r="M46">
            <v>7.0844228267288228E-2</v>
          </cell>
          <cell r="N46">
            <v>-0.18799118014473112</v>
          </cell>
          <cell r="O46">
            <v>2.6469266470229846E-2</v>
          </cell>
          <cell r="P46">
            <v>-0.17636606842865282</v>
          </cell>
          <cell r="Q46">
            <v>0.11997004104545839</v>
          </cell>
          <cell r="R46">
            <v>0.19878954273905661</v>
          </cell>
        </row>
        <row r="47">
          <cell r="A47">
            <v>34</v>
          </cell>
          <cell r="B47" t="str">
            <v>PA</v>
          </cell>
          <cell r="C47" t="str">
            <v>42133</v>
          </cell>
          <cell r="D47" t="str">
            <v>York County, Pennsylvania</v>
          </cell>
          <cell r="E47">
            <v>62.481479476099999</v>
          </cell>
          <cell r="F47">
            <v>87.35</v>
          </cell>
          <cell r="G47">
            <v>4.9000000000000004</v>
          </cell>
          <cell r="H47">
            <v>0.1</v>
          </cell>
          <cell r="I47">
            <v>1.1499999999999999</v>
          </cell>
          <cell r="J47">
            <v>1.5</v>
          </cell>
          <cell r="K47">
            <v>5.05</v>
          </cell>
          <cell r="L47">
            <v>-8.4934359033165013E-2</v>
          </cell>
          <cell r="M47">
            <v>-0.32953180984262764</v>
          </cell>
          <cell r="N47">
            <v>0.13831475430337684</v>
          </cell>
          <cell r="O47">
            <v>-0.32821890423084898</v>
          </cell>
          <cell r="P47">
            <v>1.0604288924507705E-2</v>
          </cell>
          <cell r="Q47">
            <v>0.98560002951191639</v>
          </cell>
          <cell r="R47">
            <v>0.54965622776320822</v>
          </cell>
        </row>
        <row r="48">
          <cell r="A48">
            <v>35</v>
          </cell>
          <cell r="B48" t="str">
            <v>PA</v>
          </cell>
          <cell r="C48" t="str">
            <v>42007</v>
          </cell>
          <cell r="D48" t="str">
            <v>Beaver County, Pennsylvania</v>
          </cell>
          <cell r="E48">
            <v>58.303810921599997</v>
          </cell>
          <cell r="F48">
            <v>90.85</v>
          </cell>
          <cell r="G48">
            <v>5.95</v>
          </cell>
          <cell r="H48">
            <v>0.1</v>
          </cell>
          <cell r="I48">
            <v>0.35</v>
          </cell>
          <cell r="J48">
            <v>1.6</v>
          </cell>
          <cell r="K48">
            <v>1.1000000000000001</v>
          </cell>
          <cell r="L48">
            <v>-0.41764318793916877</v>
          </cell>
          <cell r="M48">
            <v>3.923559367966218E-2</v>
          </cell>
          <cell r="N48">
            <v>0.30962536988863348</v>
          </cell>
          <cell r="O48">
            <v>-0.32821890423084898</v>
          </cell>
          <cell r="P48">
            <v>-0.58770085460560617</v>
          </cell>
          <cell r="Q48">
            <v>1.2329228833594759</v>
          </cell>
          <cell r="R48">
            <v>-0.55908249691311085</v>
          </cell>
        </row>
        <row r="49">
          <cell r="A49">
            <v>36</v>
          </cell>
          <cell r="B49" t="str">
            <v>PA</v>
          </cell>
          <cell r="C49" t="str">
            <v>42017</v>
          </cell>
          <cell r="D49" t="str">
            <v>Bucks County, Pennsylvania</v>
          </cell>
          <cell r="E49">
            <v>47.836075336</v>
          </cell>
          <cell r="F49">
            <v>87.75</v>
          </cell>
          <cell r="G49">
            <v>3.5</v>
          </cell>
          <cell r="H49">
            <v>0.1</v>
          </cell>
          <cell r="I49">
            <v>3.55</v>
          </cell>
          <cell r="J49">
            <v>1.25</v>
          </cell>
          <cell r="K49">
            <v>3.85</v>
          </cell>
          <cell r="L49">
            <v>-1.2512919091215267</v>
          </cell>
          <cell r="M49">
            <v>-0.28738696372579392</v>
          </cell>
          <cell r="N49">
            <v>-9.0099399810298741E-2</v>
          </cell>
          <cell r="O49">
            <v>-0.32821890423084898</v>
          </cell>
          <cell r="P49">
            <v>1.8055197195148496</v>
          </cell>
          <cell r="Q49">
            <v>0.36729289489301797</v>
          </cell>
          <cell r="R49">
            <v>0.21282421014002276</v>
          </cell>
        </row>
        <row r="50">
          <cell r="A50">
            <v>37</v>
          </cell>
          <cell r="B50" t="str">
            <v>PA</v>
          </cell>
          <cell r="C50" t="str">
            <v>42101</v>
          </cell>
          <cell r="D50" t="str">
            <v>Philadelphia County, Pennsylvania</v>
          </cell>
          <cell r="E50">
            <v>15.497473637500001</v>
          </cell>
          <cell r="F50">
            <v>38.299999999999997</v>
          </cell>
          <cell r="G50">
            <v>42.05</v>
          </cell>
          <cell r="H50">
            <v>0.2</v>
          </cell>
          <cell r="I50">
            <v>5.9</v>
          </cell>
          <cell r="J50">
            <v>1.9</v>
          </cell>
          <cell r="K50">
            <v>11.65</v>
          </cell>
          <cell r="L50">
            <v>-3.8267327702631193</v>
          </cell>
          <cell r="M50">
            <v>-5.4975435649192894</v>
          </cell>
          <cell r="N50">
            <v>6.1994474866769806</v>
          </cell>
          <cell r="O50">
            <v>0.3811574371713089</v>
          </cell>
          <cell r="P50">
            <v>3.5630410786345594</v>
          </cell>
          <cell r="Q50">
            <v>1.9748914449021535</v>
          </cell>
          <cell r="R50">
            <v>2.4022323246907291</v>
          </cell>
        </row>
        <row r="51">
          <cell r="A51">
            <v>38</v>
          </cell>
          <cell r="B51" t="str">
            <v>PA</v>
          </cell>
          <cell r="C51" t="str">
            <v>42075</v>
          </cell>
          <cell r="D51" t="str">
            <v>Lebanon County, Pennsylvania</v>
          </cell>
          <cell r="E51">
            <v>65.874444029499998</v>
          </cell>
          <cell r="F51">
            <v>88.25</v>
          </cell>
          <cell r="G51">
            <v>1.55</v>
          </cell>
          <cell r="H51">
            <v>0.1</v>
          </cell>
          <cell r="I51">
            <v>1</v>
          </cell>
          <cell r="J51">
            <v>0.95</v>
          </cell>
          <cell r="K51">
            <v>8.15</v>
          </cell>
          <cell r="L51">
            <v>0.18528077372678717</v>
          </cell>
          <cell r="M51">
            <v>-0.23470590607975253</v>
          </cell>
          <cell r="N51">
            <v>-0.40824768589720395</v>
          </cell>
          <cell r="O51">
            <v>-0.32821890423084898</v>
          </cell>
          <cell r="P51">
            <v>-0.10157792548738859</v>
          </cell>
          <cell r="Q51">
            <v>-0.37467566664966023</v>
          </cell>
          <cell r="R51">
            <v>1.4198056066231044</v>
          </cell>
        </row>
        <row r="52">
          <cell r="A52">
            <v>39</v>
          </cell>
          <cell r="B52" t="str">
            <v>PA</v>
          </cell>
          <cell r="C52" t="str">
            <v>42083</v>
          </cell>
          <cell r="D52" t="str">
            <v>McKean County, Pennsylvania</v>
          </cell>
          <cell r="E52">
            <v>71.660673002799996</v>
          </cell>
          <cell r="F52">
            <v>94.65</v>
          </cell>
          <cell r="G52">
            <v>2.1</v>
          </cell>
          <cell r="H52">
            <v>0.2</v>
          </cell>
          <cell r="I52">
            <v>0.45</v>
          </cell>
          <cell r="J52">
            <v>1.05</v>
          </cell>
          <cell r="K52">
            <v>1.6</v>
          </cell>
          <cell r="L52">
            <v>0.64609508687160699</v>
          </cell>
          <cell r="M52">
            <v>0.43961163178957807</v>
          </cell>
          <cell r="N52">
            <v>-0.31851355392397424</v>
          </cell>
          <cell r="O52">
            <v>0.3811574371713089</v>
          </cell>
          <cell r="P52">
            <v>-0.51291271166434194</v>
          </cell>
          <cell r="Q52">
            <v>-0.12735281280210065</v>
          </cell>
          <cell r="R52">
            <v>-0.41873582290345024</v>
          </cell>
        </row>
        <row r="53">
          <cell r="A53">
            <v>40</v>
          </cell>
          <cell r="B53" t="str">
            <v>PA</v>
          </cell>
          <cell r="C53" t="str">
            <v>42077</v>
          </cell>
          <cell r="D53" t="str">
            <v>Lehigh County, Pennsylvania</v>
          </cell>
          <cell r="E53">
            <v>45.928602701400003</v>
          </cell>
          <cell r="F53">
            <v>73.900000000000006</v>
          </cell>
          <cell r="G53">
            <v>4.55</v>
          </cell>
          <cell r="H53">
            <v>0.1</v>
          </cell>
          <cell r="I53">
            <v>2.85</v>
          </cell>
          <cell r="J53">
            <v>1.5</v>
          </cell>
          <cell r="K53">
            <v>17.100000000000001</v>
          </cell>
          <cell r="L53">
            <v>-1.4032027125155431</v>
          </cell>
          <cell r="M53">
            <v>-1.7466522605211403</v>
          </cell>
          <cell r="N53">
            <v>8.1211215774957865E-2</v>
          </cell>
          <cell r="O53">
            <v>-0.32821890423084898</v>
          </cell>
          <cell r="P53">
            <v>1.2820027189259999</v>
          </cell>
          <cell r="Q53">
            <v>0.98560002951191639</v>
          </cell>
          <cell r="R53">
            <v>3.9320110713960306</v>
          </cell>
        </row>
        <row r="54">
          <cell r="A54">
            <v>41</v>
          </cell>
          <cell r="B54" t="str">
            <v>PA</v>
          </cell>
          <cell r="C54" t="str">
            <v>42023</v>
          </cell>
          <cell r="D54" t="str">
            <v>Cameron County, Pennsylvania</v>
          </cell>
          <cell r="E54">
            <v>73.863636363599994</v>
          </cell>
          <cell r="F54">
            <v>97.9</v>
          </cell>
          <cell r="G54">
            <v>0.15</v>
          </cell>
          <cell r="H54">
            <v>0.25</v>
          </cell>
          <cell r="I54">
            <v>0.3</v>
          </cell>
          <cell r="J54">
            <v>0.9</v>
          </cell>
          <cell r="K54">
            <v>0.55000000000000004</v>
          </cell>
          <cell r="L54">
            <v>0.82153872255809657</v>
          </cell>
          <cell r="M54">
            <v>0.78203850648884721</v>
          </cell>
          <cell r="N54">
            <v>-0.63666184001087944</v>
          </cell>
          <cell r="O54">
            <v>0.73584560787238773</v>
          </cell>
          <cell r="P54">
            <v>-0.62509492607623829</v>
          </cell>
          <cell r="Q54">
            <v>-0.49833709357343975</v>
          </cell>
          <cell r="R54">
            <v>-0.71346383832373772</v>
          </cell>
        </row>
        <row r="55">
          <cell r="A55">
            <v>42</v>
          </cell>
          <cell r="B55" t="str">
            <v>PA</v>
          </cell>
          <cell r="C55" t="str">
            <v>42035</v>
          </cell>
          <cell r="D55" t="str">
            <v>Clinton County, Pennsylvania</v>
          </cell>
          <cell r="E55">
            <v>65.375025271200002</v>
          </cell>
          <cell r="F55">
            <v>95.75</v>
          </cell>
          <cell r="G55">
            <v>1.65</v>
          </cell>
          <cell r="H55">
            <v>0.15</v>
          </cell>
          <cell r="I55">
            <v>0.65</v>
          </cell>
          <cell r="J55">
            <v>0.8</v>
          </cell>
          <cell r="K55">
            <v>1.05</v>
          </cell>
          <cell r="L55">
            <v>0.14550714687247374</v>
          </cell>
          <cell r="M55">
            <v>0.5555099586108686</v>
          </cell>
          <cell r="N55">
            <v>-0.39193238917479856</v>
          </cell>
          <cell r="O55">
            <v>2.6469266470229846E-2</v>
          </cell>
          <cell r="P55">
            <v>-0.36333642578181341</v>
          </cell>
          <cell r="Q55">
            <v>-0.74565994742099906</v>
          </cell>
          <cell r="R55">
            <v>-0.573117164314077</v>
          </cell>
        </row>
        <row r="56">
          <cell r="A56">
            <v>43</v>
          </cell>
          <cell r="B56" t="str">
            <v>PA</v>
          </cell>
          <cell r="C56" t="str">
            <v>42115</v>
          </cell>
          <cell r="D56" t="str">
            <v>Susquehanna County, Pennsylvania</v>
          </cell>
          <cell r="E56">
            <v>69.244791666699996</v>
          </cell>
          <cell r="F56">
            <v>97.2</v>
          </cell>
          <cell r="G56">
            <v>0.35</v>
          </cell>
          <cell r="H56">
            <v>0.15</v>
          </cell>
          <cell r="I56">
            <v>0.25</v>
          </cell>
          <cell r="J56">
            <v>0.8</v>
          </cell>
          <cell r="K56">
            <v>1.2</v>
          </cell>
          <cell r="L56">
            <v>0.45369469904191656</v>
          </cell>
          <cell r="M56">
            <v>0.7082850257843889</v>
          </cell>
          <cell r="N56">
            <v>-0.60403124656606866</v>
          </cell>
          <cell r="O56">
            <v>2.6469266470229846E-2</v>
          </cell>
          <cell r="P56">
            <v>-0.66248899754687041</v>
          </cell>
          <cell r="Q56">
            <v>-0.74565994742099906</v>
          </cell>
          <cell r="R56">
            <v>-0.53101316211117877</v>
          </cell>
        </row>
        <row r="57">
          <cell r="A57">
            <v>44</v>
          </cell>
          <cell r="B57" t="str">
            <v>PA</v>
          </cell>
          <cell r="C57" t="str">
            <v>42065</v>
          </cell>
          <cell r="D57" t="str">
            <v>Jefferson County, Pennsylvania</v>
          </cell>
          <cell r="E57">
            <v>78.340790253899996</v>
          </cell>
          <cell r="F57">
            <v>98</v>
          </cell>
          <cell r="G57">
            <v>0.25</v>
          </cell>
          <cell r="H57">
            <v>0.2</v>
          </cell>
          <cell r="I57">
            <v>0.2</v>
          </cell>
          <cell r="J57">
            <v>0.7</v>
          </cell>
          <cell r="K57">
            <v>0.6</v>
          </cell>
          <cell r="L57">
            <v>1.1780985138007869</v>
          </cell>
          <cell r="M57">
            <v>0.7925747180180549</v>
          </cell>
          <cell r="N57">
            <v>-0.62034654328847405</v>
          </cell>
          <cell r="O57">
            <v>0.3811574371713089</v>
          </cell>
          <cell r="P57">
            <v>-0.69988306901750252</v>
          </cell>
          <cell r="Q57">
            <v>-0.99298280126855865</v>
          </cell>
          <cell r="R57">
            <v>-0.69942917092277157</v>
          </cell>
        </row>
        <row r="58">
          <cell r="A58">
            <v>45</v>
          </cell>
          <cell r="B58" t="str">
            <v>PA</v>
          </cell>
          <cell r="C58" t="str">
            <v>42099</v>
          </cell>
          <cell r="D58" t="str">
            <v>Perry County, Pennsylvania</v>
          </cell>
          <cell r="E58">
            <v>73.809861485400006</v>
          </cell>
          <cell r="F58">
            <v>96.95</v>
          </cell>
          <cell r="G58">
            <v>0.6</v>
          </cell>
          <cell r="H58">
            <v>0.15</v>
          </cell>
          <cell r="I58">
            <v>0.3</v>
          </cell>
          <cell r="J58">
            <v>0.9</v>
          </cell>
          <cell r="K58">
            <v>1.1499999999999999</v>
          </cell>
          <cell r="L58">
            <v>0.8172561002013734</v>
          </cell>
          <cell r="M58">
            <v>0.68194449696136827</v>
          </cell>
          <cell r="N58">
            <v>-0.56324300476005518</v>
          </cell>
          <cell r="O58">
            <v>2.6469266470229846E-2</v>
          </cell>
          <cell r="P58">
            <v>-0.62509492607623829</v>
          </cell>
          <cell r="Q58">
            <v>-0.49833709357343975</v>
          </cell>
          <cell r="R58">
            <v>-0.54504782951214481</v>
          </cell>
        </row>
        <row r="59">
          <cell r="A59">
            <v>46</v>
          </cell>
          <cell r="B59" t="str">
            <v>PA</v>
          </cell>
          <cell r="C59" t="str">
            <v>42063</v>
          </cell>
          <cell r="D59" t="str">
            <v>Indiana County, Pennsylvania</v>
          </cell>
          <cell r="E59">
            <v>66.051738761699994</v>
          </cell>
          <cell r="F59">
            <v>95.1</v>
          </cell>
          <cell r="G59">
            <v>2.35</v>
          </cell>
          <cell r="H59">
            <v>0.15</v>
          </cell>
          <cell r="I59">
            <v>0.85</v>
          </cell>
          <cell r="J59">
            <v>0.7</v>
          </cell>
          <cell r="K59">
            <v>0.9</v>
          </cell>
          <cell r="L59">
            <v>0.19940049671388857</v>
          </cell>
          <cell r="M59">
            <v>0.48702458367101414</v>
          </cell>
          <cell r="N59">
            <v>-0.27772531211796075</v>
          </cell>
          <cell r="O59">
            <v>2.6469266470229846E-2</v>
          </cell>
          <cell r="P59">
            <v>-0.21376013989928497</v>
          </cell>
          <cell r="Q59">
            <v>-0.99298280126855865</v>
          </cell>
          <cell r="R59">
            <v>-0.61522116651697523</v>
          </cell>
        </row>
        <row r="60">
          <cell r="A60">
            <v>47</v>
          </cell>
          <cell r="B60" t="str">
            <v>PA</v>
          </cell>
          <cell r="C60" t="str">
            <v>42061</v>
          </cell>
          <cell r="D60" t="str">
            <v>Huntingdon County, Pennsylvania</v>
          </cell>
          <cell r="E60">
            <v>73.702297907299993</v>
          </cell>
          <cell r="F60">
            <v>92</v>
          </cell>
          <cell r="G60">
            <v>5.3</v>
          </cell>
          <cell r="H60">
            <v>0.05</v>
          </cell>
          <cell r="I60">
            <v>0.4</v>
          </cell>
          <cell r="J60">
            <v>0.85</v>
          </cell>
          <cell r="K60">
            <v>1.45</v>
          </cell>
          <cell r="L60">
            <v>0.80868975473003479</v>
          </cell>
          <cell r="M60">
            <v>0.16040202626555802</v>
          </cell>
          <cell r="N60">
            <v>0.20357594119299832</v>
          </cell>
          <cell r="O60">
            <v>-0.68290707493192793</v>
          </cell>
          <cell r="P60">
            <v>-0.55030678313497405</v>
          </cell>
          <cell r="Q60">
            <v>-0.62199852049721949</v>
          </cell>
          <cell r="R60">
            <v>-0.46083982510634847</v>
          </cell>
        </row>
        <row r="61">
          <cell r="A61">
            <v>48</v>
          </cell>
          <cell r="B61" t="str">
            <v>PA</v>
          </cell>
          <cell r="C61" t="str">
            <v>42117</v>
          </cell>
          <cell r="D61" t="str">
            <v>Tioga County, Pennsylvania</v>
          </cell>
          <cell r="E61">
            <v>74.581746855899993</v>
          </cell>
          <cell r="F61">
            <v>96.9</v>
          </cell>
          <cell r="G61">
            <v>0.65</v>
          </cell>
          <cell r="H61">
            <v>0.15</v>
          </cell>
          <cell r="I61">
            <v>0.4</v>
          </cell>
          <cell r="J61">
            <v>1.05</v>
          </cell>
          <cell r="K61">
            <v>0.85</v>
          </cell>
          <cell r="L61">
            <v>0.8787289227382642</v>
          </cell>
          <cell r="M61">
            <v>0.67667639119676437</v>
          </cell>
          <cell r="N61">
            <v>-0.55508535639885248</v>
          </cell>
          <cell r="O61">
            <v>2.6469266470229846E-2</v>
          </cell>
          <cell r="P61">
            <v>-0.55030678313497405</v>
          </cell>
          <cell r="Q61">
            <v>-0.12735281280210065</v>
          </cell>
          <cell r="R61">
            <v>-0.62925583391794115</v>
          </cell>
        </row>
        <row r="62">
          <cell r="A62">
            <v>49</v>
          </cell>
          <cell r="B62" t="str">
            <v>PA</v>
          </cell>
          <cell r="C62" t="str">
            <v>42091</v>
          </cell>
          <cell r="D62" t="str">
            <v>Montgomery County, Pennsylvania</v>
          </cell>
          <cell r="E62">
            <v>37.615704731599998</v>
          </cell>
          <cell r="F62">
            <v>80.599999999999994</v>
          </cell>
          <cell r="G62">
            <v>8.15</v>
          </cell>
          <cell r="H62">
            <v>0.1</v>
          </cell>
          <cell r="I62">
            <v>5.8</v>
          </cell>
          <cell r="J62">
            <v>1.65</v>
          </cell>
          <cell r="K62">
            <v>3.75</v>
          </cell>
          <cell r="L62">
            <v>-2.0652405243395768</v>
          </cell>
          <cell r="M62">
            <v>-1.0407260880641866</v>
          </cell>
          <cell r="N62">
            <v>0.66856189778155217</v>
          </cell>
          <cell r="O62">
            <v>-0.32821890423084898</v>
          </cell>
          <cell r="P62">
            <v>3.488252935693295</v>
          </cell>
          <cell r="Q62">
            <v>1.3565843102832551</v>
          </cell>
          <cell r="R62">
            <v>0.1847548753380906</v>
          </cell>
        </row>
        <row r="63">
          <cell r="A63">
            <v>50</v>
          </cell>
          <cell r="B63" t="str">
            <v>PA</v>
          </cell>
          <cell r="C63" t="str">
            <v>42121</v>
          </cell>
          <cell r="D63" t="str">
            <v>Venango County, Pennsylvania</v>
          </cell>
          <cell r="E63">
            <v>69.035119478599995</v>
          </cell>
          <cell r="F63">
            <v>96.6</v>
          </cell>
          <cell r="G63">
            <v>1.05</v>
          </cell>
          <cell r="H63">
            <v>0.1</v>
          </cell>
          <cell r="I63">
            <v>0.3</v>
          </cell>
          <cell r="J63">
            <v>1.1000000000000001</v>
          </cell>
          <cell r="K63">
            <v>0.85</v>
          </cell>
          <cell r="L63">
            <v>0.4369964408515275</v>
          </cell>
          <cell r="M63">
            <v>0.6450677566091384</v>
          </cell>
          <cell r="N63">
            <v>-0.48982416950923097</v>
          </cell>
          <cell r="O63">
            <v>-0.32821890423084898</v>
          </cell>
          <cell r="P63">
            <v>-0.62509492607623829</v>
          </cell>
          <cell r="Q63">
            <v>-3.6913858783208585E-3</v>
          </cell>
          <cell r="R63">
            <v>-0.62925583391794115</v>
          </cell>
        </row>
        <row r="64">
          <cell r="A64">
            <v>51</v>
          </cell>
          <cell r="B64" t="str">
            <v>PA</v>
          </cell>
          <cell r="C64" t="str">
            <v>42081</v>
          </cell>
          <cell r="D64" t="str">
            <v>Lycoming County, Pennsylvania</v>
          </cell>
          <cell r="E64">
            <v>70.535252713999995</v>
          </cell>
          <cell r="F64">
            <v>92.3</v>
          </cell>
          <cell r="G64">
            <v>4.3</v>
          </cell>
          <cell r="H64">
            <v>0.2</v>
          </cell>
          <cell r="I64">
            <v>0.55000000000000004</v>
          </cell>
          <cell r="J64">
            <v>1.55</v>
          </cell>
          <cell r="K64">
            <v>1.1499999999999999</v>
          </cell>
          <cell r="L64">
            <v>0.55646680223653766</v>
          </cell>
          <cell r="M64">
            <v>0.19201066085318255</v>
          </cell>
          <cell r="N64">
            <v>4.0422973968944384E-2</v>
          </cell>
          <cell r="O64">
            <v>0.3811574371713089</v>
          </cell>
          <cell r="P64">
            <v>-0.43812456872307765</v>
          </cell>
          <cell r="Q64">
            <v>1.1092614564356962</v>
          </cell>
          <cell r="R64">
            <v>-0.54504782951214481</v>
          </cell>
        </row>
        <row r="65">
          <cell r="A65">
            <v>52</v>
          </cell>
          <cell r="B65" t="str">
            <v>PA</v>
          </cell>
          <cell r="C65" t="str">
            <v>42123</v>
          </cell>
          <cell r="D65" t="str">
            <v>Warren County, Pennsylvania</v>
          </cell>
          <cell r="E65">
            <v>68.270540172500006</v>
          </cell>
          <cell r="F65">
            <v>97.8</v>
          </cell>
          <cell r="G65">
            <v>0.3</v>
          </cell>
          <cell r="H65">
            <v>0.2</v>
          </cell>
          <cell r="I65">
            <v>0.4</v>
          </cell>
          <cell r="J65">
            <v>0.65</v>
          </cell>
          <cell r="K65">
            <v>0.65</v>
          </cell>
          <cell r="L65">
            <v>0.37610547206840494</v>
          </cell>
          <cell r="M65">
            <v>0.77150229495963807</v>
          </cell>
          <cell r="N65">
            <v>-0.61218889492727147</v>
          </cell>
          <cell r="O65">
            <v>0.3811574371713089</v>
          </cell>
          <cell r="P65">
            <v>-0.55030678313497405</v>
          </cell>
          <cell r="Q65">
            <v>-1.1166442281923381</v>
          </cell>
          <cell r="R65">
            <v>-0.68539450352180553</v>
          </cell>
        </row>
        <row r="66">
          <cell r="A66">
            <v>53</v>
          </cell>
          <cell r="B66" t="str">
            <v>PA</v>
          </cell>
          <cell r="C66" t="str">
            <v>42087</v>
          </cell>
          <cell r="D66" t="str">
            <v>Mifflin County, Pennsylvania</v>
          </cell>
          <cell r="E66">
            <v>77.032732057700002</v>
          </cell>
          <cell r="F66">
            <v>97.25</v>
          </cell>
          <cell r="G66">
            <v>0.55000000000000004</v>
          </cell>
          <cell r="H66">
            <v>0.1</v>
          </cell>
          <cell r="I66">
            <v>0.35</v>
          </cell>
          <cell r="J66">
            <v>0.85</v>
          </cell>
          <cell r="K66">
            <v>0.95</v>
          </cell>
          <cell r="L66">
            <v>1.0739249765942944</v>
          </cell>
          <cell r="M66">
            <v>0.7135531315489928</v>
          </cell>
          <cell r="N66">
            <v>-0.57140065312125787</v>
          </cell>
          <cell r="O66">
            <v>-0.32821890423084898</v>
          </cell>
          <cell r="P66">
            <v>-0.58770085460560617</v>
          </cell>
          <cell r="Q66">
            <v>-0.62199852049721949</v>
          </cell>
          <cell r="R66">
            <v>-0.60118649911600908</v>
          </cell>
        </row>
        <row r="67">
          <cell r="A67">
            <v>54</v>
          </cell>
          <cell r="B67" t="str">
            <v>PA</v>
          </cell>
          <cell r="C67" t="str">
            <v>42037</v>
          </cell>
          <cell r="D67" t="str">
            <v>Columbia County, Pennsylvania</v>
          </cell>
          <cell r="E67">
            <v>64.094813285699999</v>
          </cell>
          <cell r="F67">
            <v>95.05</v>
          </cell>
          <cell r="G67">
            <v>1.4</v>
          </cell>
          <cell r="H67">
            <v>0.15</v>
          </cell>
          <cell r="I67">
            <v>0.75</v>
          </cell>
          <cell r="J67">
            <v>0.85</v>
          </cell>
          <cell r="K67">
            <v>1.85</v>
          </cell>
          <cell r="L67">
            <v>4.355127725511642E-2</v>
          </cell>
          <cell r="M67">
            <v>0.4817564779064103</v>
          </cell>
          <cell r="N67">
            <v>-0.43272063098081204</v>
          </cell>
          <cell r="O67">
            <v>2.6469266470229846E-2</v>
          </cell>
          <cell r="P67">
            <v>-0.28854828284054918</v>
          </cell>
          <cell r="Q67">
            <v>-0.62199852049721949</v>
          </cell>
          <cell r="R67">
            <v>-0.34856248589861988</v>
          </cell>
        </row>
        <row r="68">
          <cell r="A68">
            <v>55</v>
          </cell>
          <cell r="B68" t="str">
            <v>PA</v>
          </cell>
          <cell r="C68" t="str">
            <v>42009</v>
          </cell>
          <cell r="D68" t="str">
            <v>Bedford County, Pennsylvania</v>
          </cell>
          <cell r="E68">
            <v>82.773144996599996</v>
          </cell>
          <cell r="F68">
            <v>97.6</v>
          </cell>
          <cell r="G68">
            <v>0.45</v>
          </cell>
          <cell r="H68">
            <v>0.1</v>
          </cell>
          <cell r="I68">
            <v>0.25</v>
          </cell>
          <cell r="J68">
            <v>0.8</v>
          </cell>
          <cell r="K68">
            <v>0.85</v>
          </cell>
          <cell r="L68">
            <v>1.5310905083790125</v>
          </cell>
          <cell r="M68">
            <v>0.75042987190122112</v>
          </cell>
          <cell r="N68">
            <v>-0.58771594984366327</v>
          </cell>
          <cell r="O68">
            <v>-0.32821890423084898</v>
          </cell>
          <cell r="P68">
            <v>-0.66248899754687041</v>
          </cell>
          <cell r="Q68">
            <v>-0.74565994742099906</v>
          </cell>
          <cell r="R68">
            <v>-0.62925583391794115</v>
          </cell>
        </row>
        <row r="69">
          <cell r="A69">
            <v>56</v>
          </cell>
          <cell r="B69" t="str">
            <v>PA</v>
          </cell>
          <cell r="C69" t="str">
            <v>42111</v>
          </cell>
          <cell r="D69" t="str">
            <v>Somerset County, Pennsylvania</v>
          </cell>
          <cell r="E69">
            <v>76.537923313700006</v>
          </cell>
          <cell r="F69">
            <v>95.65</v>
          </cell>
          <cell r="G69">
            <v>2.35</v>
          </cell>
          <cell r="H69">
            <v>0.05</v>
          </cell>
          <cell r="I69">
            <v>0.3</v>
          </cell>
          <cell r="J69">
            <v>0.55000000000000004</v>
          </cell>
          <cell r="K69">
            <v>1.05</v>
          </cell>
          <cell r="L69">
            <v>1.0345184905121565</v>
          </cell>
          <cell r="M69">
            <v>0.54497374708166091</v>
          </cell>
          <cell r="N69">
            <v>-0.27772531211796075</v>
          </cell>
          <cell r="O69">
            <v>-0.68290707493192793</v>
          </cell>
          <cell r="P69">
            <v>-0.62509492607623829</v>
          </cell>
          <cell r="Q69">
            <v>-1.3639670820398975</v>
          </cell>
          <cell r="R69">
            <v>-0.573117164314077</v>
          </cell>
        </row>
        <row r="70">
          <cell r="A70">
            <v>57</v>
          </cell>
          <cell r="B70" t="str">
            <v>PA</v>
          </cell>
          <cell r="C70" t="str">
            <v>42105</v>
          </cell>
          <cell r="D70" t="str">
            <v>Potter County, Pennsylvania</v>
          </cell>
          <cell r="E70">
            <v>80.326604089</v>
          </cell>
          <cell r="F70">
            <v>97.05</v>
          </cell>
          <cell r="G70">
            <v>0.4</v>
          </cell>
          <cell r="H70">
            <v>0.3</v>
          </cell>
          <cell r="I70">
            <v>0.45</v>
          </cell>
          <cell r="J70">
            <v>0.85</v>
          </cell>
          <cell r="K70">
            <v>0.95</v>
          </cell>
          <cell r="L70">
            <v>1.3362483973739552</v>
          </cell>
          <cell r="M70">
            <v>0.69248070849057586</v>
          </cell>
          <cell r="N70">
            <v>-0.59587359820486596</v>
          </cell>
          <cell r="O70">
            <v>1.0905337785734666</v>
          </cell>
          <cell r="P70">
            <v>-0.51291271166434194</v>
          </cell>
          <cell r="Q70">
            <v>-0.62199852049721949</v>
          </cell>
          <cell r="R70">
            <v>-0.60118649911600908</v>
          </cell>
        </row>
        <row r="71">
          <cell r="A71">
            <v>58</v>
          </cell>
          <cell r="B71" t="str">
            <v>PA</v>
          </cell>
          <cell r="C71" t="str">
            <v>42057</v>
          </cell>
          <cell r="D71" t="str">
            <v>Fulton County, Pennsylvania</v>
          </cell>
          <cell r="E71">
            <v>84.176182707999999</v>
          </cell>
          <cell r="F71">
            <v>97.05</v>
          </cell>
          <cell r="G71">
            <v>0.95</v>
          </cell>
          <cell r="H71">
            <v>0.2</v>
          </cell>
          <cell r="I71">
            <v>0.15</v>
          </cell>
          <cell r="J71">
            <v>1</v>
          </cell>
          <cell r="K71">
            <v>0.65</v>
          </cell>
          <cell r="L71">
            <v>1.6428281983803015</v>
          </cell>
          <cell r="M71">
            <v>0.69248070849057586</v>
          </cell>
          <cell r="N71">
            <v>-0.5061394662316363</v>
          </cell>
          <cell r="O71">
            <v>0.3811574371713089</v>
          </cell>
          <cell r="P71">
            <v>-0.73727714048813464</v>
          </cell>
          <cell r="Q71">
            <v>-0.25101423972588044</v>
          </cell>
          <cell r="R71">
            <v>-0.68539450352180553</v>
          </cell>
        </row>
        <row r="72">
          <cell r="A72">
            <v>59</v>
          </cell>
          <cell r="B72" t="str">
            <v>PA</v>
          </cell>
          <cell r="C72" t="str">
            <v>42103</v>
          </cell>
          <cell r="D72" t="str">
            <v>Pike County, Pennsylvania</v>
          </cell>
          <cell r="E72">
            <v>61.516918591299998</v>
          </cell>
          <cell r="F72">
            <v>83.75</v>
          </cell>
          <cell r="G72">
            <v>5.0999999999999996</v>
          </cell>
          <cell r="H72">
            <v>0.2</v>
          </cell>
          <cell r="I72">
            <v>1.1000000000000001</v>
          </cell>
          <cell r="J72">
            <v>1.4</v>
          </cell>
          <cell r="K72">
            <v>8.4499999999999993</v>
          </cell>
          <cell r="L72">
            <v>-0.16175182748567504</v>
          </cell>
          <cell r="M72">
            <v>-0.70883542489412521</v>
          </cell>
          <cell r="N72">
            <v>0.17094534774818751</v>
          </cell>
          <cell r="O72">
            <v>0.3811574371713089</v>
          </cell>
          <cell r="P72">
            <v>-2.6789782546124283E-2</v>
          </cell>
          <cell r="Q72">
            <v>0.7382771756643568</v>
          </cell>
          <cell r="R72">
            <v>1.5040136110289006</v>
          </cell>
        </row>
        <row r="73">
          <cell r="A73">
            <v>60</v>
          </cell>
          <cell r="B73" t="str">
            <v>PA</v>
          </cell>
          <cell r="C73" t="str">
            <v>42067</v>
          </cell>
          <cell r="D73" t="str">
            <v>Juniata County, Pennsylvania</v>
          </cell>
          <cell r="E73">
            <v>79.1578542588</v>
          </cell>
          <cell r="F73">
            <v>96</v>
          </cell>
          <cell r="G73">
            <v>0.4</v>
          </cell>
          <cell r="H73">
            <v>0.1</v>
          </cell>
          <cell r="I73">
            <v>0.3</v>
          </cell>
          <cell r="J73">
            <v>0.85</v>
          </cell>
          <cell r="K73">
            <v>2.2999999999999998</v>
          </cell>
          <cell r="L73">
            <v>1.2431693552677843</v>
          </cell>
          <cell r="M73">
            <v>0.58185048743388923</v>
          </cell>
          <cell r="N73">
            <v>-0.59587359820486596</v>
          </cell>
          <cell r="O73">
            <v>-0.32821890423084898</v>
          </cell>
          <cell r="P73">
            <v>-0.62509492607623829</v>
          </cell>
          <cell r="Q73">
            <v>-0.62199852049721949</v>
          </cell>
          <cell r="R73">
            <v>-0.22225047928992536</v>
          </cell>
        </row>
        <row r="74">
          <cell r="A74">
            <v>61</v>
          </cell>
          <cell r="B74" t="str">
            <v>PA</v>
          </cell>
          <cell r="C74" t="str">
            <v>42095</v>
          </cell>
          <cell r="D74" t="str">
            <v>Northampton County, Pennsylvania</v>
          </cell>
          <cell r="E74">
            <v>49.997548590400001</v>
          </cell>
          <cell r="F74">
            <v>82.35</v>
          </cell>
          <cell r="G74">
            <v>4.05</v>
          </cell>
          <cell r="H74">
            <v>0.1</v>
          </cell>
          <cell r="I74">
            <v>2.2000000000000002</v>
          </cell>
          <cell r="J74">
            <v>1.5</v>
          </cell>
          <cell r="K74">
            <v>9.8000000000000007</v>
          </cell>
          <cell r="L74">
            <v>-1.0791525386086491</v>
          </cell>
          <cell r="M74">
            <v>-0.85634238630304171</v>
          </cell>
          <cell r="N74">
            <v>-3.6526783706910279E-4</v>
          </cell>
          <cell r="O74">
            <v>-0.32821890423084898</v>
          </cell>
          <cell r="P74">
            <v>0.7958797898077824</v>
          </cell>
          <cell r="Q74">
            <v>0.98560002951191639</v>
          </cell>
          <cell r="R74">
            <v>1.8829496308549847</v>
          </cell>
        </row>
        <row r="75">
          <cell r="A75">
            <v>62</v>
          </cell>
          <cell r="B75" t="str">
            <v>PA</v>
          </cell>
          <cell r="C75" t="str">
            <v>42109</v>
          </cell>
          <cell r="D75" t="str">
            <v>Snyder County, Pennsylvania</v>
          </cell>
          <cell r="E75">
            <v>71.695340721199997</v>
          </cell>
          <cell r="F75">
            <v>96.2</v>
          </cell>
          <cell r="G75">
            <v>0.95</v>
          </cell>
          <cell r="H75">
            <v>0.15</v>
          </cell>
          <cell r="I75">
            <v>0.45</v>
          </cell>
          <cell r="J75">
            <v>0.6</v>
          </cell>
          <cell r="K75">
            <v>1.55</v>
          </cell>
          <cell r="L75">
            <v>0.64885601819950844</v>
          </cell>
          <cell r="M75">
            <v>0.60292291049230606</v>
          </cell>
          <cell r="N75">
            <v>-0.5061394662316363</v>
          </cell>
          <cell r="O75">
            <v>2.6469266470229846E-2</v>
          </cell>
          <cell r="P75">
            <v>-0.51291271166434194</v>
          </cell>
          <cell r="Q75">
            <v>-1.240305655116118</v>
          </cell>
          <cell r="R75">
            <v>-0.43277049030441628</v>
          </cell>
        </row>
        <row r="76">
          <cell r="A76">
            <v>63</v>
          </cell>
          <cell r="B76" t="str">
            <v>PA</v>
          </cell>
          <cell r="C76" t="str">
            <v>42051</v>
          </cell>
          <cell r="D76" t="str">
            <v>Fayette County, Pennsylvania</v>
          </cell>
          <cell r="E76">
            <v>64.365664657699995</v>
          </cell>
          <cell r="F76">
            <v>93.5</v>
          </cell>
          <cell r="G76">
            <v>4.0999999999999996</v>
          </cell>
          <cell r="H76">
            <v>0.1</v>
          </cell>
          <cell r="I76">
            <v>0.3</v>
          </cell>
          <cell r="J76">
            <v>1.3</v>
          </cell>
          <cell r="K76">
            <v>0.65</v>
          </cell>
          <cell r="L76">
            <v>6.5121835476791373E-2</v>
          </cell>
          <cell r="M76">
            <v>0.31844519920368225</v>
          </cell>
          <cell r="N76">
            <v>7.7923805241335653E-3</v>
          </cell>
          <cell r="O76">
            <v>-0.32821890423084898</v>
          </cell>
          <cell r="P76">
            <v>-0.62509492607623829</v>
          </cell>
          <cell r="Q76">
            <v>0.49095432181679777</v>
          </cell>
          <cell r="R76">
            <v>-0.68539450352180553</v>
          </cell>
        </row>
        <row r="77">
          <cell r="A77">
            <v>64</v>
          </cell>
          <cell r="B77" t="str">
            <v>PA</v>
          </cell>
          <cell r="C77" t="str">
            <v>42019</v>
          </cell>
          <cell r="D77" t="str">
            <v>Butler County, Pennsylvania</v>
          </cell>
          <cell r="E77">
            <v>66.706510046000005</v>
          </cell>
          <cell r="F77">
            <v>96.2</v>
          </cell>
          <cell r="G77">
            <v>1</v>
          </cell>
          <cell r="H77">
            <v>0.1</v>
          </cell>
          <cell r="I77">
            <v>0.9</v>
          </cell>
          <cell r="J77">
            <v>0.85</v>
          </cell>
          <cell r="K77">
            <v>1</v>
          </cell>
          <cell r="L77">
            <v>0.2515463729026734</v>
          </cell>
          <cell r="M77">
            <v>0.60292291049230606</v>
          </cell>
          <cell r="N77">
            <v>-0.49798181787043361</v>
          </cell>
          <cell r="O77">
            <v>-0.32821890423084898</v>
          </cell>
          <cell r="P77">
            <v>-0.17636606842865282</v>
          </cell>
          <cell r="Q77">
            <v>-0.62199852049721949</v>
          </cell>
          <cell r="R77">
            <v>-0.58715183171504304</v>
          </cell>
        </row>
        <row r="78">
          <cell r="A78">
            <v>65</v>
          </cell>
          <cell r="B78" t="str">
            <v>PA</v>
          </cell>
          <cell r="C78" t="str">
            <v>42029</v>
          </cell>
          <cell r="D78" t="str">
            <v>Chester County, Pennsylvania</v>
          </cell>
          <cell r="E78">
            <v>43.348072473099997</v>
          </cell>
          <cell r="F78">
            <v>83.25</v>
          </cell>
          <cell r="G78">
            <v>6</v>
          </cell>
          <cell r="H78">
            <v>0.1</v>
          </cell>
          <cell r="I78">
            <v>3.55</v>
          </cell>
          <cell r="J78">
            <v>1.35</v>
          </cell>
          <cell r="K78">
            <v>5.75</v>
          </cell>
          <cell r="L78">
            <v>-1.6087157107378238</v>
          </cell>
          <cell r="M78">
            <v>-0.76151648254016657</v>
          </cell>
          <cell r="N78">
            <v>0.31778301824983612</v>
          </cell>
          <cell r="O78">
            <v>-0.32821890423084898</v>
          </cell>
          <cell r="P78">
            <v>1.8055197195148496</v>
          </cell>
          <cell r="Q78">
            <v>0.61461574874057756</v>
          </cell>
          <cell r="R78">
            <v>0.7461415713767332</v>
          </cell>
        </row>
        <row r="79">
          <cell r="A79">
            <v>66</v>
          </cell>
          <cell r="B79" t="str">
            <v>PA</v>
          </cell>
          <cell r="C79" t="str">
            <v>42001</v>
          </cell>
          <cell r="D79" t="str">
            <v>Adams County, Pennsylvania</v>
          </cell>
          <cell r="E79">
            <v>66.292587721199993</v>
          </cell>
          <cell r="F79">
            <v>90.7</v>
          </cell>
          <cell r="G79">
            <v>1.5</v>
          </cell>
          <cell r="H79">
            <v>0.1</v>
          </cell>
          <cell r="I79">
            <v>0.7</v>
          </cell>
          <cell r="J79">
            <v>1.1499999999999999</v>
          </cell>
          <cell r="K79">
            <v>5.8</v>
          </cell>
          <cell r="L79">
            <v>0.21858166779366678</v>
          </cell>
          <cell r="M79">
            <v>2.3431276385850658E-2</v>
          </cell>
          <cell r="N79">
            <v>-0.41640533425840665</v>
          </cell>
          <cell r="O79">
            <v>-0.32821890423084898</v>
          </cell>
          <cell r="P79">
            <v>-0.32594235431118135</v>
          </cell>
          <cell r="Q79">
            <v>0.11997004104545839</v>
          </cell>
          <cell r="R79">
            <v>0.76017623877769924</v>
          </cell>
        </row>
        <row r="80">
          <cell r="A80">
            <v>67</v>
          </cell>
          <cell r="B80" t="str">
            <v>PA</v>
          </cell>
          <cell r="C80" t="str">
            <v>42003</v>
          </cell>
          <cell r="D80" t="str">
            <v>Allegheny County, Pennsylvania</v>
          </cell>
          <cell r="E80">
            <v>40.034018840999998</v>
          </cell>
          <cell r="F80">
            <v>81.400000000000006</v>
          </cell>
          <cell r="G80">
            <v>12.8</v>
          </cell>
          <cell r="H80">
            <v>0.1</v>
          </cell>
          <cell r="I80">
            <v>2.5499999999999998</v>
          </cell>
          <cell r="J80">
            <v>1.7</v>
          </cell>
          <cell r="K80">
            <v>1.5</v>
          </cell>
          <cell r="L80">
            <v>-1.8726463908488609</v>
          </cell>
          <cell r="M80">
            <v>-0.9564363958305192</v>
          </cell>
          <cell r="N80">
            <v>1.4272231953734029</v>
          </cell>
          <cell r="O80">
            <v>-0.32821890423084898</v>
          </cell>
          <cell r="P80">
            <v>1.057638290102207</v>
          </cell>
          <cell r="Q80">
            <v>1.480245737207035</v>
          </cell>
          <cell r="R80">
            <v>-0.44680515770538237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khila%20Yoel%20New%20Midterm%20Analysi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Akhila%20Yoel%20New%20Midterm%20Analysi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33.093319328706" createdVersion="6" refreshedVersion="6" minRefreshableVersion="3" recordCount="67" xr:uid="{3F17FB1C-03D7-544A-BF68-537B61EA9B1D}">
  <cacheSource type="worksheet">
    <worksheetSource ref="Y13:Y80" sheet="Democrat Cluster Final" r:id="rId2"/>
  </cacheSource>
  <cacheFields count="1">
    <cacheField name="anchor number" numFmtId="0">
      <sharedItems containsSemiMixedTypes="0" containsString="0" containsNumber="1" containsInteger="1" minValue="1" maxValue="5" count="5">
        <n v="4"/>
        <n v="1"/>
        <n v="3"/>
        <n v="2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33.096584953702" createdVersion="6" refreshedVersion="6" minRefreshableVersion="3" recordCount="67" xr:uid="{FFCFB49F-D385-DA4B-AC00-08C31AF218D0}">
  <cacheSource type="worksheet">
    <worksheetSource ref="Y13:Y80" sheet="Republican Cluster Final" r:id="rId2"/>
  </cacheSource>
  <cacheFields count="1">
    <cacheField name="anchor number " numFmtId="0">
      <sharedItems containsSemiMixedTypes="0" containsString="0" containsNumber="1" containsInteger="1" minValue="1" maxValue="5" count="5">
        <n v="1"/>
        <n v="3"/>
        <n v="5"/>
        <n v="2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</r>
  <r>
    <x v="1"/>
  </r>
  <r>
    <x v="0"/>
  </r>
  <r>
    <x v="0"/>
  </r>
  <r>
    <x v="0"/>
  </r>
  <r>
    <x v="2"/>
  </r>
  <r>
    <x v="3"/>
  </r>
  <r>
    <x v="0"/>
  </r>
  <r>
    <x v="2"/>
  </r>
  <r>
    <x v="0"/>
  </r>
  <r>
    <x v="0"/>
  </r>
  <r>
    <x v="2"/>
  </r>
  <r>
    <x v="0"/>
  </r>
  <r>
    <x v="0"/>
  </r>
  <r>
    <x v="1"/>
  </r>
  <r>
    <x v="2"/>
  </r>
  <r>
    <x v="2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4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2"/>
  </r>
  <r>
    <x v="0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</r>
  <r>
    <x v="1"/>
  </r>
  <r>
    <x v="0"/>
  </r>
  <r>
    <x v="0"/>
  </r>
  <r>
    <x v="0"/>
  </r>
  <r>
    <x v="1"/>
  </r>
  <r>
    <x v="2"/>
  </r>
  <r>
    <x v="0"/>
  </r>
  <r>
    <x v="3"/>
  </r>
  <r>
    <x v="0"/>
  </r>
  <r>
    <x v="0"/>
  </r>
  <r>
    <x v="1"/>
  </r>
  <r>
    <x v="0"/>
  </r>
  <r>
    <x v="0"/>
  </r>
  <r>
    <x v="1"/>
  </r>
  <r>
    <x v="3"/>
  </r>
  <r>
    <x v="3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4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3"/>
  </r>
  <r>
    <x v="1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DC820-15D3-FD45-AB36-E76B1B18E386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Anchor Number">
  <location ref="A1:B7" firstHeaderRow="1" firstDataRow="1" firstDataCol="1"/>
  <pivotFields count="1">
    <pivotField axis="axisRow" dataField="1" showAll="0">
      <items count="6">
        <item x="1"/>
        <item x="3"/>
        <item x="2"/>
        <item x="0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untie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6ACC4-5E4F-E34C-A20C-7F3E473FC1E7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Anchor Number">
  <location ref="A1:B7" firstHeaderRow="1" firstDataRow="1" firstDataCol="1"/>
  <pivotFields count="1">
    <pivotField axis="axisRow" dataField="1" showAll="0">
      <items count="6">
        <item x="0"/>
        <item x="3"/>
        <item x="1"/>
        <item x="4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untie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23B9-ED3E-954D-97E7-C5C417694A79}">
  <dimension ref="A1:H68"/>
  <sheetViews>
    <sheetView workbookViewId="0">
      <selection activeCell="K9" sqref="K9"/>
    </sheetView>
  </sheetViews>
  <sheetFormatPr baseColWidth="10" defaultRowHeight="16" x14ac:dyDescent="0.2"/>
  <sheetData>
    <row r="1" spans="1:8" x14ac:dyDescent="0.2">
      <c r="A1" s="14" t="s">
        <v>17</v>
      </c>
      <c r="B1" s="14" t="s">
        <v>168</v>
      </c>
      <c r="C1" s="14" t="s">
        <v>172</v>
      </c>
      <c r="D1" s="14" t="s">
        <v>173</v>
      </c>
      <c r="E1" s="14" t="s">
        <v>174</v>
      </c>
      <c r="F1" s="14" t="s">
        <v>175</v>
      </c>
      <c r="G1" s="14" t="s">
        <v>176</v>
      </c>
      <c r="H1" s="14" t="s">
        <v>177</v>
      </c>
    </row>
    <row r="2" spans="1:8" x14ac:dyDescent="0.2">
      <c r="A2" s="15">
        <v>74.4794062</v>
      </c>
      <c r="B2" s="15">
        <v>22.495565899999999</v>
      </c>
      <c r="C2" s="15">
        <v>97.7</v>
      </c>
      <c r="D2" s="15">
        <v>0.85</v>
      </c>
      <c r="E2" s="15">
        <v>0.55000000000000004</v>
      </c>
      <c r="F2" s="15">
        <v>0.2</v>
      </c>
      <c r="G2" s="15">
        <v>0.1</v>
      </c>
      <c r="H2" s="15">
        <v>0.65</v>
      </c>
    </row>
    <row r="3" spans="1:8" x14ac:dyDescent="0.2">
      <c r="A3" s="15">
        <v>48.7615148</v>
      </c>
      <c r="B3" s="15">
        <v>46.758785400000001</v>
      </c>
      <c r="C3" s="15">
        <v>87.55</v>
      </c>
      <c r="D3" s="15">
        <v>6.5</v>
      </c>
      <c r="E3" s="15">
        <v>3.1</v>
      </c>
      <c r="F3" s="15">
        <v>0.95</v>
      </c>
      <c r="G3" s="15">
        <v>0.15</v>
      </c>
      <c r="H3" s="15">
        <v>1.75</v>
      </c>
    </row>
    <row r="4" spans="1:8" x14ac:dyDescent="0.2">
      <c r="A4" s="15">
        <v>70.019123500000006</v>
      </c>
      <c r="B4" s="15">
        <v>26.651792799999999</v>
      </c>
      <c r="C4" s="15">
        <v>93.7</v>
      </c>
      <c r="D4" s="15">
        <v>2.5</v>
      </c>
      <c r="E4" s="15">
        <v>2.4</v>
      </c>
      <c r="F4" s="15">
        <v>0.55000000000000004</v>
      </c>
      <c r="G4" s="15">
        <v>0.05</v>
      </c>
      <c r="H4" s="15">
        <v>0.8</v>
      </c>
    </row>
    <row r="5" spans="1:8" x14ac:dyDescent="0.2">
      <c r="A5" s="15">
        <v>69.823568100000003</v>
      </c>
      <c r="B5" s="15">
        <v>26.261759699999999</v>
      </c>
      <c r="C5" s="15">
        <v>94.75</v>
      </c>
      <c r="D5" s="15">
        <v>1.95</v>
      </c>
      <c r="E5" s="15">
        <v>2.1</v>
      </c>
      <c r="F5" s="15">
        <v>0.3</v>
      </c>
      <c r="G5" s="15">
        <v>0.1</v>
      </c>
      <c r="H5" s="15">
        <v>0.75</v>
      </c>
    </row>
    <row r="6" spans="1:8" x14ac:dyDescent="0.2">
      <c r="A6" s="15">
        <v>62.4411293</v>
      </c>
      <c r="B6" s="15">
        <v>34.355813099999999</v>
      </c>
      <c r="C6" s="15">
        <v>93.45</v>
      </c>
      <c r="D6" s="15">
        <v>3.6</v>
      </c>
      <c r="E6" s="15">
        <v>0.9</v>
      </c>
      <c r="F6" s="15">
        <v>0.4</v>
      </c>
      <c r="G6" s="15">
        <v>0.05</v>
      </c>
      <c r="H6" s="15">
        <v>1.6</v>
      </c>
    </row>
    <row r="7" spans="1:8" x14ac:dyDescent="0.2">
      <c r="A7" s="15">
        <v>57.052351700000003</v>
      </c>
      <c r="B7" s="15">
        <v>38.4833316</v>
      </c>
      <c r="C7" s="15">
        <v>90.4</v>
      </c>
      <c r="D7" s="15">
        <v>2.95</v>
      </c>
      <c r="E7" s="15">
        <v>2.4</v>
      </c>
      <c r="F7" s="15">
        <v>2.65</v>
      </c>
      <c r="G7" s="15">
        <v>0.1</v>
      </c>
      <c r="H7" s="15">
        <v>1.5</v>
      </c>
    </row>
    <row r="8" spans="1:8" x14ac:dyDescent="0.2">
      <c r="A8" s="15">
        <v>73.169191900000001</v>
      </c>
      <c r="B8" s="15">
        <v>23.863636400000001</v>
      </c>
      <c r="C8" s="15">
        <v>94.4</v>
      </c>
      <c r="D8" s="15">
        <v>2.9</v>
      </c>
      <c r="E8" s="15">
        <v>0.75</v>
      </c>
      <c r="F8" s="15">
        <v>0.25</v>
      </c>
      <c r="G8" s="15">
        <v>1.2</v>
      </c>
      <c r="H8" s="15">
        <v>0.45</v>
      </c>
    </row>
    <row r="9" spans="1:8" x14ac:dyDescent="0.2">
      <c r="A9" s="15">
        <v>71.763629100000003</v>
      </c>
      <c r="B9" s="15">
        <v>24.346433300000001</v>
      </c>
      <c r="C9" s="15">
        <v>97</v>
      </c>
      <c r="D9" s="15">
        <v>1.1000000000000001</v>
      </c>
      <c r="E9" s="15">
        <v>0.55000000000000004</v>
      </c>
      <c r="F9" s="15">
        <v>0.45</v>
      </c>
      <c r="G9" s="15">
        <v>0.05</v>
      </c>
      <c r="H9" s="15">
        <v>0.8</v>
      </c>
    </row>
    <row r="10" spans="1:8" x14ac:dyDescent="0.2">
      <c r="A10" s="15">
        <v>37.411175700000001</v>
      </c>
      <c r="B10" s="15">
        <v>59.392554199999999</v>
      </c>
      <c r="C10" s="15">
        <v>72.8</v>
      </c>
      <c r="D10" s="15">
        <v>18.55</v>
      </c>
      <c r="E10" s="15">
        <v>2.65</v>
      </c>
      <c r="F10" s="15">
        <v>4.5</v>
      </c>
      <c r="G10" s="15">
        <v>0.1</v>
      </c>
      <c r="H10" s="15">
        <v>1.5</v>
      </c>
    </row>
    <row r="11" spans="1:8" x14ac:dyDescent="0.2">
      <c r="A11" s="15">
        <v>68.271853300000004</v>
      </c>
      <c r="B11" s="15">
        <v>28.607198799999999</v>
      </c>
      <c r="C11" s="15">
        <v>92.65</v>
      </c>
      <c r="D11" s="15">
        <v>2.5499999999999998</v>
      </c>
      <c r="E11" s="15">
        <v>3.1</v>
      </c>
      <c r="F11" s="15">
        <v>0.65</v>
      </c>
      <c r="G11" s="15">
        <v>0.15</v>
      </c>
      <c r="H11" s="15">
        <v>1</v>
      </c>
    </row>
    <row r="12" spans="1:8" x14ac:dyDescent="0.2">
      <c r="A12" s="15">
        <v>70.699633800000001</v>
      </c>
      <c r="B12" s="15">
        <v>24.658451100000001</v>
      </c>
      <c r="C12" s="15">
        <v>96.85</v>
      </c>
      <c r="D12" s="15">
        <v>0.45</v>
      </c>
      <c r="E12" s="15">
        <v>0.95</v>
      </c>
      <c r="F12" s="15">
        <v>0.55000000000000004</v>
      </c>
      <c r="G12" s="15">
        <v>0.2</v>
      </c>
      <c r="H12" s="15">
        <v>0.9</v>
      </c>
    </row>
    <row r="13" spans="1:8" x14ac:dyDescent="0.2">
      <c r="A13" s="15">
        <v>46.819155199999997</v>
      </c>
      <c r="B13" s="15">
        <v>50.217052799999998</v>
      </c>
      <c r="C13" s="15">
        <v>91.45</v>
      </c>
      <c r="D13" s="15">
        <v>1.95</v>
      </c>
      <c r="E13" s="15">
        <v>4</v>
      </c>
      <c r="F13" s="15">
        <v>1.35</v>
      </c>
      <c r="G13" s="15">
        <v>0.1</v>
      </c>
      <c r="H13" s="15">
        <v>1.1499999999999999</v>
      </c>
    </row>
    <row r="14" spans="1:8" x14ac:dyDescent="0.2">
      <c r="A14" s="15">
        <v>67.329266899999993</v>
      </c>
      <c r="B14" s="15">
        <v>29.580999599999998</v>
      </c>
      <c r="C14" s="15">
        <v>93.7</v>
      </c>
      <c r="D14" s="15">
        <v>3.35</v>
      </c>
      <c r="E14" s="15">
        <v>1.3</v>
      </c>
      <c r="F14" s="15">
        <v>0.55000000000000004</v>
      </c>
      <c r="G14" s="15">
        <v>0.1</v>
      </c>
      <c r="H14" s="15">
        <v>1</v>
      </c>
    </row>
    <row r="15" spans="1:8" x14ac:dyDescent="0.2">
      <c r="A15" s="15">
        <v>61.792618599999997</v>
      </c>
      <c r="B15" s="15">
        <v>33.403632100000003</v>
      </c>
      <c r="C15" s="15">
        <v>94.45</v>
      </c>
      <c r="D15" s="15">
        <v>1.45</v>
      </c>
      <c r="E15" s="15">
        <v>1.6</v>
      </c>
      <c r="F15" s="15">
        <v>1.75</v>
      </c>
      <c r="G15" s="15">
        <v>0.1</v>
      </c>
      <c r="H15" s="15">
        <v>0.7</v>
      </c>
    </row>
    <row r="16" spans="1:8" x14ac:dyDescent="0.2">
      <c r="A16" s="15">
        <v>48.080189300000001</v>
      </c>
      <c r="B16" s="15">
        <v>48.419871399999998</v>
      </c>
      <c r="C16" s="15">
        <v>72.349999999999994</v>
      </c>
      <c r="D16" s="15">
        <v>11</v>
      </c>
      <c r="E16" s="15">
        <v>12.35</v>
      </c>
      <c r="F16" s="15">
        <v>2</v>
      </c>
      <c r="G16" s="15">
        <v>0.15</v>
      </c>
      <c r="H16" s="15">
        <v>2.15</v>
      </c>
    </row>
    <row r="17" spans="1:8" x14ac:dyDescent="0.2">
      <c r="A17" s="15">
        <v>46.5734481</v>
      </c>
      <c r="B17" s="15">
        <v>49.390749900000003</v>
      </c>
      <c r="C17" s="15">
        <v>71.55</v>
      </c>
      <c r="D17" s="15">
        <v>16.850000000000001</v>
      </c>
      <c r="E17" s="15">
        <v>6.35</v>
      </c>
      <c r="F17" s="15">
        <v>2.85</v>
      </c>
      <c r="G17" s="15">
        <v>0.1</v>
      </c>
      <c r="H17" s="15">
        <v>2.2999999999999998</v>
      </c>
    </row>
    <row r="18" spans="1:8" x14ac:dyDescent="0.2">
      <c r="A18" s="15">
        <v>46.554102499999999</v>
      </c>
      <c r="B18" s="15">
        <v>48.485290599999999</v>
      </c>
      <c r="C18" s="15">
        <v>88.4</v>
      </c>
      <c r="D18" s="15">
        <v>2.9</v>
      </c>
      <c r="E18" s="15">
        <v>2.35</v>
      </c>
      <c r="F18" s="15">
        <v>4.95</v>
      </c>
      <c r="G18" s="15">
        <v>0.15</v>
      </c>
      <c r="H18" s="15">
        <v>1.25</v>
      </c>
    </row>
    <row r="19" spans="1:8" x14ac:dyDescent="0.2">
      <c r="A19" s="15">
        <v>67.442422300000004</v>
      </c>
      <c r="B19" s="15">
        <v>28.7727492</v>
      </c>
      <c r="C19" s="15">
        <v>96.6</v>
      </c>
      <c r="D19" s="15">
        <v>0.65</v>
      </c>
      <c r="E19" s="15">
        <v>1.35</v>
      </c>
      <c r="F19" s="15">
        <v>0.4</v>
      </c>
      <c r="G19" s="15">
        <v>0.2</v>
      </c>
      <c r="H19" s="15">
        <v>0.75</v>
      </c>
    </row>
    <row r="20" spans="1:8" x14ac:dyDescent="0.2">
      <c r="A20" s="15">
        <v>57.346613699999999</v>
      </c>
      <c r="B20" s="15">
        <v>37.660724799999997</v>
      </c>
      <c r="C20" s="15">
        <v>85.95</v>
      </c>
      <c r="D20" s="15">
        <v>3</v>
      </c>
      <c r="E20" s="15">
        <v>7.9</v>
      </c>
      <c r="F20" s="15">
        <v>1.75</v>
      </c>
      <c r="G20" s="15">
        <v>0.1</v>
      </c>
      <c r="H20" s="15">
        <v>1.3</v>
      </c>
    </row>
    <row r="21" spans="1:8" x14ac:dyDescent="0.2">
      <c r="A21" s="15">
        <v>58.3947985</v>
      </c>
      <c r="B21" s="15">
        <v>38.765623699999999</v>
      </c>
      <c r="C21" s="15">
        <v>90.05</v>
      </c>
      <c r="D21" s="15">
        <v>2.8</v>
      </c>
      <c r="E21" s="15">
        <v>5.35</v>
      </c>
      <c r="F21" s="15">
        <v>0.9</v>
      </c>
      <c r="G21" s="15">
        <v>0.1</v>
      </c>
      <c r="H21" s="15">
        <v>0.9</v>
      </c>
    </row>
    <row r="22" spans="1:8" x14ac:dyDescent="0.2">
      <c r="A22" s="15">
        <v>60.559745100000001</v>
      </c>
      <c r="B22" s="15">
        <v>35.5506715</v>
      </c>
      <c r="C22" s="15">
        <v>91.55</v>
      </c>
      <c r="D22" s="15">
        <v>5.4</v>
      </c>
      <c r="E22" s="15">
        <v>1</v>
      </c>
      <c r="F22" s="15">
        <v>0.6</v>
      </c>
      <c r="G22" s="15">
        <v>0.1</v>
      </c>
      <c r="H22" s="15">
        <v>1.3</v>
      </c>
    </row>
    <row r="23" spans="1:8" x14ac:dyDescent="0.2">
      <c r="A23" s="15">
        <v>52.914161</v>
      </c>
      <c r="B23" s="15">
        <v>42.725681199999997</v>
      </c>
      <c r="C23" s="15">
        <v>78.400000000000006</v>
      </c>
      <c r="D23" s="15">
        <v>3.95</v>
      </c>
      <c r="E23" s="15">
        <v>15.05</v>
      </c>
      <c r="F23" s="15">
        <v>1.25</v>
      </c>
      <c r="G23" s="15">
        <v>0.1</v>
      </c>
      <c r="H23" s="15">
        <v>1.25</v>
      </c>
    </row>
    <row r="24" spans="1:8" x14ac:dyDescent="0.2">
      <c r="A24" s="15">
        <v>60.948275899999999</v>
      </c>
      <c r="B24" s="15">
        <v>35.275862099999998</v>
      </c>
      <c r="C24" s="15">
        <v>85.55</v>
      </c>
      <c r="D24" s="15">
        <v>6.1</v>
      </c>
      <c r="E24" s="15">
        <v>4.8</v>
      </c>
      <c r="F24" s="15">
        <v>1.45</v>
      </c>
      <c r="G24" s="15">
        <v>0.2</v>
      </c>
      <c r="H24" s="15">
        <v>1.85</v>
      </c>
    </row>
    <row r="25" spans="1:8" x14ac:dyDescent="0.2">
      <c r="A25" s="15">
        <v>70.058381999999995</v>
      </c>
      <c r="B25" s="15">
        <v>26.105087600000001</v>
      </c>
      <c r="C25" s="15">
        <v>76.8</v>
      </c>
      <c r="D25" s="15">
        <v>17.399999999999999</v>
      </c>
      <c r="E25" s="15">
        <v>4.9000000000000004</v>
      </c>
      <c r="F25" s="15">
        <v>0.15</v>
      </c>
      <c r="G25" s="15">
        <v>0.2</v>
      </c>
      <c r="H25" s="15">
        <v>0.55000000000000004</v>
      </c>
    </row>
    <row r="26" spans="1:8" x14ac:dyDescent="0.2">
      <c r="A26" s="15">
        <v>60.7983908</v>
      </c>
      <c r="B26" s="15">
        <v>35.521171799999998</v>
      </c>
      <c r="C26" s="15">
        <v>93.75</v>
      </c>
      <c r="D26" s="15">
        <v>3.2</v>
      </c>
      <c r="E26" s="15">
        <v>1</v>
      </c>
      <c r="F26" s="15">
        <v>0.55000000000000004</v>
      </c>
      <c r="G26" s="15">
        <v>0.1</v>
      </c>
      <c r="H26" s="15">
        <v>1.35</v>
      </c>
    </row>
    <row r="27" spans="1:8" x14ac:dyDescent="0.2">
      <c r="A27" s="15">
        <v>70.044752399999993</v>
      </c>
      <c r="B27" s="15">
        <v>26.252345900000002</v>
      </c>
      <c r="C27" s="15">
        <v>98.2</v>
      </c>
      <c r="D27" s="15">
        <v>0.25</v>
      </c>
      <c r="E27" s="15">
        <v>0.6</v>
      </c>
      <c r="F27" s="15">
        <v>0.35</v>
      </c>
      <c r="G27" s="15">
        <v>0.1</v>
      </c>
      <c r="H27" s="15">
        <v>0.55000000000000004</v>
      </c>
    </row>
    <row r="28" spans="1:8" x14ac:dyDescent="0.2">
      <c r="A28" s="15">
        <v>67.238422</v>
      </c>
      <c r="B28" s="15">
        <v>28.7236735</v>
      </c>
      <c r="C28" s="15">
        <v>95.7</v>
      </c>
      <c r="D28" s="15">
        <v>1.75</v>
      </c>
      <c r="E28" s="15">
        <v>0.9</v>
      </c>
      <c r="F28" s="15">
        <v>0.4</v>
      </c>
      <c r="G28" s="15">
        <v>0.25</v>
      </c>
      <c r="H28" s="15">
        <v>1</v>
      </c>
    </row>
    <row r="29" spans="1:8" x14ac:dyDescent="0.2">
      <c r="A29" s="15">
        <v>69.501838899999996</v>
      </c>
      <c r="B29" s="15">
        <v>27.796723499999999</v>
      </c>
      <c r="C29" s="15">
        <v>93.95</v>
      </c>
      <c r="D29" s="15">
        <v>3.5</v>
      </c>
      <c r="E29" s="15">
        <v>1.1000000000000001</v>
      </c>
      <c r="F29" s="15">
        <v>0.35</v>
      </c>
      <c r="G29" s="15">
        <v>0.15</v>
      </c>
      <c r="H29" s="15">
        <v>0.95</v>
      </c>
    </row>
    <row r="30" spans="1:8" x14ac:dyDescent="0.2">
      <c r="A30" s="15">
        <v>73.134100099999998</v>
      </c>
      <c r="B30" s="15">
        <v>23.5531629</v>
      </c>
      <c r="C30" s="15">
        <v>94.9</v>
      </c>
      <c r="D30" s="15">
        <v>2.35</v>
      </c>
      <c r="E30" s="15">
        <v>1.6</v>
      </c>
      <c r="F30" s="15">
        <v>0.45</v>
      </c>
      <c r="G30" s="15">
        <v>0.1</v>
      </c>
      <c r="H30" s="15">
        <v>0.7</v>
      </c>
    </row>
    <row r="31" spans="1:8" x14ac:dyDescent="0.2">
      <c r="A31" s="15">
        <v>65.157898399999993</v>
      </c>
      <c r="B31" s="15">
        <v>31.046969099999998</v>
      </c>
      <c r="C31" s="15">
        <v>94.1</v>
      </c>
      <c r="D31" s="15">
        <v>1.4</v>
      </c>
      <c r="E31" s="15">
        <v>3</v>
      </c>
      <c r="F31" s="15">
        <v>0.55000000000000004</v>
      </c>
      <c r="G31" s="15">
        <v>0.15</v>
      </c>
      <c r="H31" s="15">
        <v>0.8</v>
      </c>
    </row>
    <row r="32" spans="1:8" x14ac:dyDescent="0.2">
      <c r="A32" s="15">
        <v>64.062396800000002</v>
      </c>
      <c r="B32" s="15">
        <v>32.742379200000002</v>
      </c>
      <c r="C32" s="15">
        <v>95.05</v>
      </c>
      <c r="D32" s="15">
        <v>2.25</v>
      </c>
      <c r="E32" s="15">
        <v>0.8</v>
      </c>
      <c r="F32" s="15">
        <v>0.7</v>
      </c>
      <c r="G32" s="15">
        <v>0.1</v>
      </c>
      <c r="H32" s="15">
        <v>1.1499999999999999</v>
      </c>
    </row>
    <row r="33" spans="1:8" x14ac:dyDescent="0.2">
      <c r="A33" s="15">
        <v>71.544715499999995</v>
      </c>
      <c r="B33" s="15">
        <v>25.1648119</v>
      </c>
      <c r="C33" s="15">
        <v>96</v>
      </c>
      <c r="D33" s="15">
        <v>1.5</v>
      </c>
      <c r="E33" s="15">
        <v>0.85</v>
      </c>
      <c r="F33" s="15">
        <v>0.5</v>
      </c>
      <c r="G33" s="15">
        <v>0.05</v>
      </c>
      <c r="H33" s="15">
        <v>1</v>
      </c>
    </row>
    <row r="34" spans="1:8" x14ac:dyDescent="0.2">
      <c r="A34" s="15">
        <v>71.460090899999997</v>
      </c>
      <c r="B34" s="15">
        <v>24.9794506</v>
      </c>
      <c r="C34" s="15">
        <v>91.15</v>
      </c>
      <c r="D34" s="15">
        <v>2.9</v>
      </c>
      <c r="E34" s="15">
        <v>3.8</v>
      </c>
      <c r="F34" s="15">
        <v>0.9</v>
      </c>
      <c r="G34" s="15">
        <v>0.15</v>
      </c>
      <c r="H34" s="15">
        <v>1.1499999999999999</v>
      </c>
    </row>
    <row r="35" spans="1:8" x14ac:dyDescent="0.2">
      <c r="A35" s="15">
        <v>62.481479499999999</v>
      </c>
      <c r="B35" s="15">
        <v>33.190747899999998</v>
      </c>
      <c r="C35" s="15">
        <v>87.35</v>
      </c>
      <c r="D35" s="15">
        <v>4.9000000000000004</v>
      </c>
      <c r="E35" s="15">
        <v>5.05</v>
      </c>
      <c r="F35" s="15">
        <v>1.1499999999999999</v>
      </c>
      <c r="G35" s="15">
        <v>0.1</v>
      </c>
      <c r="H35" s="15">
        <v>1.5</v>
      </c>
    </row>
    <row r="36" spans="1:8" x14ac:dyDescent="0.2">
      <c r="A36" s="15">
        <v>58.303810900000002</v>
      </c>
      <c r="B36" s="15">
        <v>38.242066899999998</v>
      </c>
      <c r="C36" s="15">
        <v>90.85</v>
      </c>
      <c r="D36" s="15">
        <v>5.95</v>
      </c>
      <c r="E36" s="15">
        <v>1.1000000000000001</v>
      </c>
      <c r="F36" s="15">
        <v>0.35</v>
      </c>
      <c r="G36" s="15">
        <v>0.1</v>
      </c>
      <c r="H36" s="15">
        <v>1.6</v>
      </c>
    </row>
    <row r="37" spans="1:8" x14ac:dyDescent="0.2">
      <c r="A37" s="15">
        <v>47.836075299999997</v>
      </c>
      <c r="B37" s="15">
        <v>48.416391300000001</v>
      </c>
      <c r="C37" s="15">
        <v>87.75</v>
      </c>
      <c r="D37" s="15">
        <v>3.5</v>
      </c>
      <c r="E37" s="15">
        <v>3.85</v>
      </c>
      <c r="F37" s="15">
        <v>3.55</v>
      </c>
      <c r="G37" s="15">
        <v>0.1</v>
      </c>
      <c r="H37" s="15">
        <v>1.25</v>
      </c>
    </row>
    <row r="38" spans="1:8" x14ac:dyDescent="0.2">
      <c r="A38" s="15">
        <v>15.497473599999999</v>
      </c>
      <c r="B38" s="15">
        <v>82.405138300000004</v>
      </c>
      <c r="C38" s="15">
        <v>38.299999999999997</v>
      </c>
      <c r="D38" s="15">
        <v>42.05</v>
      </c>
      <c r="E38" s="15">
        <v>11.65</v>
      </c>
      <c r="F38" s="15">
        <v>5.9</v>
      </c>
      <c r="G38" s="15">
        <v>0.2</v>
      </c>
      <c r="H38" s="15">
        <v>1.9</v>
      </c>
    </row>
    <row r="39" spans="1:8" x14ac:dyDescent="0.2">
      <c r="A39" s="15">
        <v>65.874443999999997</v>
      </c>
      <c r="B39" s="15">
        <v>30.319492100000001</v>
      </c>
      <c r="C39" s="15">
        <v>88.25</v>
      </c>
      <c r="D39" s="15">
        <v>1.55</v>
      </c>
      <c r="E39" s="15">
        <v>8.15</v>
      </c>
      <c r="F39" s="15">
        <v>1</v>
      </c>
      <c r="G39" s="15">
        <v>0.1</v>
      </c>
      <c r="H39" s="15">
        <v>0.95</v>
      </c>
    </row>
    <row r="40" spans="1:8" x14ac:dyDescent="0.2">
      <c r="A40" s="15">
        <v>71.660673000000003</v>
      </c>
      <c r="B40" s="15">
        <v>24.4156178</v>
      </c>
      <c r="C40" s="15">
        <v>94.65</v>
      </c>
      <c r="D40" s="15">
        <v>2.1</v>
      </c>
      <c r="E40" s="15">
        <v>1.6</v>
      </c>
      <c r="F40" s="15">
        <v>0.45</v>
      </c>
      <c r="G40" s="15">
        <v>0.2</v>
      </c>
      <c r="H40" s="15">
        <v>1.05</v>
      </c>
    </row>
    <row r="41" spans="1:8" x14ac:dyDescent="0.2">
      <c r="A41" s="15">
        <v>45.928602699999999</v>
      </c>
      <c r="B41" s="15">
        <v>50.373453699999999</v>
      </c>
      <c r="C41" s="15">
        <v>73.900000000000006</v>
      </c>
      <c r="D41" s="15">
        <v>4.55</v>
      </c>
      <c r="E41" s="15">
        <v>17.100000000000001</v>
      </c>
      <c r="F41" s="15">
        <v>2.85</v>
      </c>
      <c r="G41" s="15">
        <v>0.1</v>
      </c>
      <c r="H41" s="15">
        <v>1.5</v>
      </c>
    </row>
    <row r="42" spans="1:8" x14ac:dyDescent="0.2">
      <c r="A42" s="15">
        <v>73.863636400000004</v>
      </c>
      <c r="B42" s="15">
        <v>23.171936800000001</v>
      </c>
      <c r="C42" s="15">
        <v>97.9</v>
      </c>
      <c r="D42" s="15">
        <v>0.15</v>
      </c>
      <c r="E42" s="15">
        <v>0.55000000000000004</v>
      </c>
      <c r="F42" s="15">
        <v>0.3</v>
      </c>
      <c r="G42" s="15">
        <v>0.25</v>
      </c>
      <c r="H42" s="15">
        <v>0.9</v>
      </c>
    </row>
    <row r="43" spans="1:8" x14ac:dyDescent="0.2">
      <c r="A43" s="15">
        <v>65.375025300000004</v>
      </c>
      <c r="B43" s="15">
        <v>30.547880599999999</v>
      </c>
      <c r="C43" s="15">
        <v>95.75</v>
      </c>
      <c r="D43" s="15">
        <v>1.65</v>
      </c>
      <c r="E43" s="15">
        <v>1.05</v>
      </c>
      <c r="F43" s="15">
        <v>0.65</v>
      </c>
      <c r="G43" s="15">
        <v>0.15</v>
      </c>
      <c r="H43" s="15">
        <v>0.8</v>
      </c>
    </row>
    <row r="44" spans="1:8" x14ac:dyDescent="0.2">
      <c r="A44" s="15">
        <v>69.244791699999993</v>
      </c>
      <c r="B44" s="15">
        <v>26.3802083</v>
      </c>
      <c r="C44" s="15">
        <v>97.2</v>
      </c>
      <c r="D44" s="15">
        <v>0.35</v>
      </c>
      <c r="E44" s="15">
        <v>1.2</v>
      </c>
      <c r="F44" s="15">
        <v>0.25</v>
      </c>
      <c r="G44" s="15">
        <v>0.15</v>
      </c>
      <c r="H44" s="15">
        <v>0.8</v>
      </c>
    </row>
    <row r="45" spans="1:8" x14ac:dyDescent="0.2">
      <c r="A45" s="15">
        <v>78.340790299999995</v>
      </c>
      <c r="B45" s="15">
        <v>18.527303100000001</v>
      </c>
      <c r="C45" s="15">
        <v>98</v>
      </c>
      <c r="D45" s="15">
        <v>0.25</v>
      </c>
      <c r="E45" s="15">
        <v>0.6</v>
      </c>
      <c r="F45" s="15">
        <v>0.2</v>
      </c>
      <c r="G45" s="15">
        <v>0.2</v>
      </c>
      <c r="H45" s="15">
        <v>0.7</v>
      </c>
    </row>
    <row r="46" spans="1:8" x14ac:dyDescent="0.2">
      <c r="A46" s="15">
        <v>73.809861499999997</v>
      </c>
      <c r="B46" s="15">
        <v>21.888148300000001</v>
      </c>
      <c r="C46" s="15">
        <v>96.95</v>
      </c>
      <c r="D46" s="15">
        <v>0.6</v>
      </c>
      <c r="E46" s="15">
        <v>1.1499999999999999</v>
      </c>
      <c r="F46" s="15">
        <v>0.3</v>
      </c>
      <c r="G46" s="15">
        <v>0.15</v>
      </c>
      <c r="H46" s="15">
        <v>0.9</v>
      </c>
    </row>
    <row r="47" spans="1:8" x14ac:dyDescent="0.2">
      <c r="A47" s="15">
        <v>66.051738799999995</v>
      </c>
      <c r="B47" s="15">
        <v>30.3965225</v>
      </c>
      <c r="C47" s="15">
        <v>95.1</v>
      </c>
      <c r="D47" s="15">
        <v>2.35</v>
      </c>
      <c r="E47" s="15">
        <v>0.9</v>
      </c>
      <c r="F47" s="15">
        <v>0.85</v>
      </c>
      <c r="G47" s="15">
        <v>0.15</v>
      </c>
      <c r="H47" s="15">
        <v>0.7</v>
      </c>
    </row>
    <row r="48" spans="1:8" x14ac:dyDescent="0.2">
      <c r="A48" s="15">
        <v>73.702297900000005</v>
      </c>
      <c r="B48" s="15">
        <v>23.014977399999999</v>
      </c>
      <c r="C48" s="15">
        <v>92</v>
      </c>
      <c r="D48" s="15">
        <v>5.3</v>
      </c>
      <c r="E48" s="15">
        <v>1.45</v>
      </c>
      <c r="F48" s="15">
        <v>0.4</v>
      </c>
      <c r="G48" s="15">
        <v>0.05</v>
      </c>
      <c r="H48" s="15">
        <v>0.85</v>
      </c>
    </row>
    <row r="49" spans="1:8" x14ac:dyDescent="0.2">
      <c r="A49" s="15">
        <v>74.581746899999999</v>
      </c>
      <c r="B49" s="15">
        <v>21.0107304</v>
      </c>
      <c r="C49" s="15">
        <v>96.9</v>
      </c>
      <c r="D49" s="15">
        <v>0.65</v>
      </c>
      <c r="E49" s="15">
        <v>0.85</v>
      </c>
      <c r="F49" s="15">
        <v>0.4</v>
      </c>
      <c r="G49" s="15">
        <v>0.15</v>
      </c>
      <c r="H49" s="15">
        <v>1.05</v>
      </c>
    </row>
    <row r="50" spans="1:8" x14ac:dyDescent="0.2">
      <c r="A50" s="15">
        <v>37.615704700000002</v>
      </c>
      <c r="B50" s="15">
        <v>58.729698300000003</v>
      </c>
      <c r="C50" s="15">
        <v>80.599999999999994</v>
      </c>
      <c r="D50" s="15">
        <v>8.15</v>
      </c>
      <c r="E50" s="15">
        <v>3.75</v>
      </c>
      <c r="F50" s="15">
        <v>5.8</v>
      </c>
      <c r="G50" s="15">
        <v>0.1</v>
      </c>
      <c r="H50" s="15">
        <v>1.65</v>
      </c>
    </row>
    <row r="51" spans="1:8" x14ac:dyDescent="0.2">
      <c r="A51" s="15">
        <v>69.035119499999993</v>
      </c>
      <c r="B51" s="15">
        <v>26.651882700000002</v>
      </c>
      <c r="C51" s="15">
        <v>96.6</v>
      </c>
      <c r="D51" s="15">
        <v>1.05</v>
      </c>
      <c r="E51" s="15">
        <v>0.85</v>
      </c>
      <c r="F51" s="15">
        <v>0.3</v>
      </c>
      <c r="G51" s="15">
        <v>0.1</v>
      </c>
      <c r="H51" s="15">
        <v>1.1000000000000001</v>
      </c>
    </row>
    <row r="52" spans="1:8" x14ac:dyDescent="0.2">
      <c r="A52" s="15">
        <v>70.535252700000001</v>
      </c>
      <c r="B52" s="15">
        <v>25.700878800000002</v>
      </c>
      <c r="C52" s="15">
        <v>92.3</v>
      </c>
      <c r="D52" s="15">
        <v>4.3</v>
      </c>
      <c r="E52" s="15">
        <v>1.1499999999999999</v>
      </c>
      <c r="F52" s="15">
        <v>0.55000000000000004</v>
      </c>
      <c r="G52" s="15">
        <v>0.2</v>
      </c>
      <c r="H52" s="15">
        <v>1.55</v>
      </c>
    </row>
    <row r="53" spans="1:8" x14ac:dyDescent="0.2">
      <c r="A53" s="15">
        <v>68.270540199999999</v>
      </c>
      <c r="B53" s="15">
        <v>27.394462099999998</v>
      </c>
      <c r="C53" s="15">
        <v>97.8</v>
      </c>
      <c r="D53" s="15">
        <v>0.3</v>
      </c>
      <c r="E53" s="15">
        <v>0.65</v>
      </c>
      <c r="F53" s="15">
        <v>0.4</v>
      </c>
      <c r="G53" s="15">
        <v>0.2</v>
      </c>
      <c r="H53" s="15">
        <v>0.65</v>
      </c>
    </row>
    <row r="54" spans="1:8" x14ac:dyDescent="0.2">
      <c r="A54" s="15">
        <v>77.032732100000004</v>
      </c>
      <c r="B54" s="15">
        <v>19.535062199999999</v>
      </c>
      <c r="C54" s="15">
        <v>97.25</v>
      </c>
      <c r="D54" s="15">
        <v>0.55000000000000004</v>
      </c>
      <c r="E54" s="15">
        <v>0.95</v>
      </c>
      <c r="F54" s="15">
        <v>0.35</v>
      </c>
      <c r="G54" s="15">
        <v>0.1</v>
      </c>
      <c r="H54" s="15">
        <v>0.85</v>
      </c>
    </row>
    <row r="55" spans="1:8" x14ac:dyDescent="0.2">
      <c r="A55" s="15">
        <v>64.094813299999998</v>
      </c>
      <c r="B55" s="15">
        <v>31.341467900000001</v>
      </c>
      <c r="C55" s="15">
        <v>95.05</v>
      </c>
      <c r="D55" s="15">
        <v>1.4</v>
      </c>
      <c r="E55" s="15">
        <v>1.85</v>
      </c>
      <c r="F55" s="15">
        <v>0.75</v>
      </c>
      <c r="G55" s="15">
        <v>0.15</v>
      </c>
      <c r="H55" s="15">
        <v>0.85</v>
      </c>
    </row>
    <row r="56" spans="1:8" x14ac:dyDescent="0.2">
      <c r="A56" s="15">
        <v>82.773145</v>
      </c>
      <c r="B56" s="15">
        <v>15.371851599999999</v>
      </c>
      <c r="C56" s="15">
        <v>97.6</v>
      </c>
      <c r="D56" s="15">
        <v>0.45</v>
      </c>
      <c r="E56" s="15">
        <v>0.85</v>
      </c>
      <c r="F56" s="15">
        <v>0.25</v>
      </c>
      <c r="G56" s="15">
        <v>0.1</v>
      </c>
      <c r="H56" s="15">
        <v>0.8</v>
      </c>
    </row>
    <row r="57" spans="1:8" x14ac:dyDescent="0.2">
      <c r="A57" s="15">
        <v>76.537923300000003</v>
      </c>
      <c r="B57" s="15">
        <v>20.6185279</v>
      </c>
      <c r="C57" s="15">
        <v>95.65</v>
      </c>
      <c r="D57" s="15">
        <v>2.35</v>
      </c>
      <c r="E57" s="15">
        <v>1.05</v>
      </c>
      <c r="F57" s="15">
        <v>0.3</v>
      </c>
      <c r="G57" s="15">
        <v>0.05</v>
      </c>
      <c r="H57" s="15">
        <v>0.55000000000000004</v>
      </c>
    </row>
    <row r="58" spans="1:8" x14ac:dyDescent="0.2">
      <c r="A58" s="15">
        <v>80.326604099999997</v>
      </c>
      <c r="B58" s="15">
        <v>16.715957299999999</v>
      </c>
      <c r="C58" s="15">
        <v>97.05</v>
      </c>
      <c r="D58" s="15">
        <v>0.4</v>
      </c>
      <c r="E58" s="15">
        <v>0.95</v>
      </c>
      <c r="F58" s="15">
        <v>0.45</v>
      </c>
      <c r="G58" s="15">
        <v>0.3</v>
      </c>
      <c r="H58" s="15">
        <v>0.85</v>
      </c>
    </row>
    <row r="59" spans="1:8" x14ac:dyDescent="0.2">
      <c r="A59" s="15">
        <v>84.176182699999998</v>
      </c>
      <c r="B59" s="15">
        <v>13.4064956</v>
      </c>
      <c r="C59" s="15">
        <v>97.05</v>
      </c>
      <c r="D59" s="15">
        <v>0.95</v>
      </c>
      <c r="E59" s="15">
        <v>0.65</v>
      </c>
      <c r="F59" s="15">
        <v>0.15</v>
      </c>
      <c r="G59" s="15">
        <v>0.2</v>
      </c>
      <c r="H59" s="15">
        <v>1</v>
      </c>
    </row>
    <row r="60" spans="1:8" x14ac:dyDescent="0.2">
      <c r="A60" s="15">
        <v>61.516918599999997</v>
      </c>
      <c r="B60" s="15">
        <v>35.4753319</v>
      </c>
      <c r="C60" s="15">
        <v>83.75</v>
      </c>
      <c r="D60" s="15">
        <v>5.0999999999999996</v>
      </c>
      <c r="E60" s="15">
        <v>8.4499999999999993</v>
      </c>
      <c r="F60" s="15">
        <v>1.1000000000000001</v>
      </c>
      <c r="G60" s="15">
        <v>0.2</v>
      </c>
      <c r="H60" s="15">
        <v>1.4</v>
      </c>
    </row>
    <row r="61" spans="1:8" x14ac:dyDescent="0.2">
      <c r="A61" s="15">
        <v>79.157854299999997</v>
      </c>
      <c r="B61" s="15">
        <v>17.4004999</v>
      </c>
      <c r="C61" s="15">
        <v>96</v>
      </c>
      <c r="D61" s="15">
        <v>0.4</v>
      </c>
      <c r="E61" s="15">
        <v>2.2999999999999998</v>
      </c>
      <c r="F61" s="15">
        <v>0.3</v>
      </c>
      <c r="G61" s="15">
        <v>0.1</v>
      </c>
      <c r="H61" s="15">
        <v>0.85</v>
      </c>
    </row>
    <row r="62" spans="1:8" x14ac:dyDescent="0.2">
      <c r="A62" s="15">
        <v>49.997548600000002</v>
      </c>
      <c r="B62" s="15">
        <v>46.181754499999997</v>
      </c>
      <c r="C62" s="15">
        <v>82.35</v>
      </c>
      <c r="D62" s="15">
        <v>4.05</v>
      </c>
      <c r="E62" s="15">
        <v>9.8000000000000007</v>
      </c>
      <c r="F62" s="15">
        <v>2.2000000000000002</v>
      </c>
      <c r="G62" s="15">
        <v>0.1</v>
      </c>
      <c r="H62" s="15">
        <v>1.5</v>
      </c>
    </row>
    <row r="63" spans="1:8" x14ac:dyDescent="0.2">
      <c r="A63" s="15">
        <v>71.695340700000003</v>
      </c>
      <c r="B63" s="15">
        <v>24.435192600000001</v>
      </c>
      <c r="C63" s="15">
        <v>96.2</v>
      </c>
      <c r="D63" s="15">
        <v>0.95</v>
      </c>
      <c r="E63" s="15">
        <v>1.55</v>
      </c>
      <c r="F63" s="15">
        <v>0.45</v>
      </c>
      <c r="G63" s="15">
        <v>0.15</v>
      </c>
      <c r="H63" s="15">
        <v>0.6</v>
      </c>
    </row>
    <row r="64" spans="1:8" x14ac:dyDescent="0.2">
      <c r="A64" s="15">
        <v>64.365664699999996</v>
      </c>
      <c r="B64" s="15">
        <v>33.365777000000001</v>
      </c>
      <c r="C64" s="15">
        <v>93.5</v>
      </c>
      <c r="D64" s="15">
        <v>4.0999999999999996</v>
      </c>
      <c r="E64" s="15">
        <v>0.65</v>
      </c>
      <c r="F64" s="15">
        <v>0.3</v>
      </c>
      <c r="G64" s="15">
        <v>0.1</v>
      </c>
      <c r="H64" s="15">
        <v>1.3</v>
      </c>
    </row>
    <row r="65" spans="1:8" x14ac:dyDescent="0.2">
      <c r="A65" s="15">
        <v>66.706510100000003</v>
      </c>
      <c r="B65" s="15">
        <v>29.1588338</v>
      </c>
      <c r="C65" s="15">
        <v>96.2</v>
      </c>
      <c r="D65" s="15">
        <v>1</v>
      </c>
      <c r="E65" s="15">
        <v>1</v>
      </c>
      <c r="F65" s="15">
        <v>0.9</v>
      </c>
      <c r="G65" s="15">
        <v>0.1</v>
      </c>
      <c r="H65" s="15">
        <v>0.85</v>
      </c>
    </row>
    <row r="66" spans="1:8" x14ac:dyDescent="0.2">
      <c r="A66" s="15">
        <v>43.348072500000001</v>
      </c>
      <c r="B66" s="15">
        <v>52.576349100000002</v>
      </c>
      <c r="C66" s="15">
        <v>83.25</v>
      </c>
      <c r="D66" s="15">
        <v>6</v>
      </c>
      <c r="E66" s="15">
        <v>5.75</v>
      </c>
      <c r="F66" s="15">
        <v>3.55</v>
      </c>
      <c r="G66" s="15">
        <v>0.1</v>
      </c>
      <c r="H66" s="15">
        <v>1.35</v>
      </c>
    </row>
    <row r="67" spans="1:8" x14ac:dyDescent="0.2">
      <c r="A67" s="15">
        <v>66.292587699999999</v>
      </c>
      <c r="B67" s="15">
        <v>29.863379900000002</v>
      </c>
      <c r="C67" s="15">
        <v>90.7</v>
      </c>
      <c r="D67" s="15">
        <v>1.5</v>
      </c>
      <c r="E67" s="15">
        <v>5.8</v>
      </c>
      <c r="F67" s="15">
        <v>0.7</v>
      </c>
      <c r="G67" s="15">
        <v>0.1</v>
      </c>
      <c r="H67" s="15">
        <v>1.1499999999999999</v>
      </c>
    </row>
    <row r="68" spans="1:8" x14ac:dyDescent="0.2">
      <c r="A68" s="15">
        <v>40.034018799999998</v>
      </c>
      <c r="B68" s="15">
        <v>56.441579500000003</v>
      </c>
      <c r="C68" s="15">
        <v>81.400000000000006</v>
      </c>
      <c r="D68" s="15">
        <v>12.8</v>
      </c>
      <c r="E68" s="15">
        <v>1.5</v>
      </c>
      <c r="F68" s="15">
        <v>2.5499999999999998</v>
      </c>
      <c r="G68" s="15">
        <v>0.1</v>
      </c>
      <c r="H68" s="15">
        <v>1.7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952-334A-814F-87A1-FAEE8D83016B}">
  <dimension ref="A1:AE80"/>
  <sheetViews>
    <sheetView workbookViewId="0">
      <selection sqref="A1:XFD1048576"/>
    </sheetView>
  </sheetViews>
  <sheetFormatPr baseColWidth="10" defaultColWidth="8.6640625" defaultRowHeight="16" x14ac:dyDescent="0.2"/>
  <cols>
    <col min="1" max="1" width="14.33203125" bestFit="1" customWidth="1"/>
    <col min="2" max="2" width="13.83203125" bestFit="1" customWidth="1"/>
    <col min="3" max="3" width="13.6640625" bestFit="1" customWidth="1"/>
    <col min="4" max="4" width="33.5" bestFit="1" customWidth="1"/>
    <col min="5" max="5" width="17.6640625" bestFit="1" customWidth="1"/>
    <col min="6" max="6" width="17.33203125" customWidth="1"/>
    <col min="7" max="7" width="16.5" customWidth="1"/>
    <col min="8" max="8" width="15.6640625" customWidth="1"/>
    <col min="9" max="9" width="16.1640625" customWidth="1"/>
    <col min="10" max="10" width="19" customWidth="1"/>
    <col min="18" max="18" width="8.83203125" customWidth="1"/>
    <col min="24" max="24" width="9.5" customWidth="1"/>
    <col min="25" max="25" width="13.83203125" bestFit="1" customWidth="1"/>
  </cols>
  <sheetData>
    <row r="1" spans="1:31" x14ac:dyDescent="0.2">
      <c r="D1">
        <v>4</v>
      </c>
      <c r="E1">
        <v>12</v>
      </c>
      <c r="F1">
        <v>13</v>
      </c>
      <c r="G1">
        <v>14</v>
      </c>
      <c r="H1">
        <v>15</v>
      </c>
      <c r="I1">
        <v>16</v>
      </c>
      <c r="J1">
        <v>17</v>
      </c>
      <c r="K1">
        <v>18</v>
      </c>
    </row>
    <row r="2" spans="1:31" x14ac:dyDescent="0.2">
      <c r="A2" s="1" t="s">
        <v>0</v>
      </c>
      <c r="B2" s="2" t="s">
        <v>1</v>
      </c>
      <c r="C2" s="2" t="s">
        <v>2</v>
      </c>
      <c r="D2" s="2" t="s">
        <v>166</v>
      </c>
      <c r="E2" s="3" t="s">
        <v>167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31" x14ac:dyDescent="0.2">
      <c r="A3">
        <f>SUM(X14:X80)</f>
        <v>136.98261194817033</v>
      </c>
      <c r="B3" s="4">
        <v>1</v>
      </c>
      <c r="C3" s="4">
        <v>61</v>
      </c>
      <c r="D3" s="4" t="str">
        <f>VLOOKUP(C3,cluster_dem,$D$1,0)</f>
        <v>Northampton County, Pennsylvania</v>
      </c>
      <c r="E3" s="4">
        <f>VLOOKUP(C3,cluster_dem,$E$1,0)</f>
        <v>1.069249457208586</v>
      </c>
      <c r="F3" s="4">
        <f>VLOOKUP($C3,cluster_dem,$F$1,0)</f>
        <v>-0.85634238630304171</v>
      </c>
      <c r="G3" s="4">
        <f>VLOOKUP($C3,cluster_dem,$G$1,0)</f>
        <v>-3.6526783706910279E-4</v>
      </c>
      <c r="H3" s="4">
        <f>VLOOKUP($C3,cluster_dem,$H$1,0)</f>
        <v>-0.32821890423084898</v>
      </c>
      <c r="I3" s="4">
        <f>VLOOKUP($C3,cluster_dem,$I$1,0)</f>
        <v>0.7958797898077824</v>
      </c>
      <c r="J3" s="4">
        <f>VLOOKUP($C3,cluster_dem,$J$1,0)</f>
        <v>0.98560002951191639</v>
      </c>
      <c r="K3" s="4">
        <f>VLOOKUP($C3,cluster_dem,$K$1,0)</f>
        <v>1.8829496308549847</v>
      </c>
    </row>
    <row r="4" spans="1:31" x14ac:dyDescent="0.2">
      <c r="B4" s="4">
        <v>2</v>
      </c>
      <c r="C4" s="4">
        <v>7</v>
      </c>
      <c r="D4" s="4" t="str">
        <f>VLOOKUP(C4,cluster_dem,$D$1,0)</f>
        <v>Sullivan County, Pennsylvania</v>
      </c>
      <c r="E4" s="4">
        <f>VLOOKUP(C4,cluster_dem,$E$1,0)</f>
        <v>-0.71618897486284172</v>
      </c>
      <c r="F4" s="4">
        <f>VLOOKUP($C4,cluster_dem,$F$1,0)</f>
        <v>0.41327110296655734</v>
      </c>
      <c r="G4" s="4">
        <f>VLOOKUP($C4,cluster_dem,$G$1,0)</f>
        <v>-0.18799118014473112</v>
      </c>
      <c r="H4" s="4">
        <f>VLOOKUP($C4,cluster_dem,$H$1,0)</f>
        <v>7.4749208511928869</v>
      </c>
      <c r="I4" s="4">
        <f>VLOOKUP($C4,cluster_dem,$I$1,0)</f>
        <v>-0.66248899754687041</v>
      </c>
      <c r="J4" s="4">
        <f>VLOOKUP($C4,cluster_dem,$J$1,0)</f>
        <v>-1.6112899358874571</v>
      </c>
      <c r="K4" s="4">
        <f>VLOOKUP($C4,cluster_dem,$K$1,0)</f>
        <v>-0.65732516871987334</v>
      </c>
    </row>
    <row r="5" spans="1:31" x14ac:dyDescent="0.2">
      <c r="B5" s="4">
        <v>3</v>
      </c>
      <c r="C5" s="4">
        <v>65</v>
      </c>
      <c r="D5" s="4" t="str">
        <f>VLOOKUP(C5,cluster_dem,$D$1,0)</f>
        <v>Chester County, Pennsylvania</v>
      </c>
      <c r="E5" s="4">
        <f>VLOOKUP(C5,cluster_dem,$E$1,0)</f>
        <v>1.5808138686850224</v>
      </c>
      <c r="F5" s="4">
        <f>VLOOKUP($C5,cluster_dem,$F$1,0)</f>
        <v>-0.76151648254016657</v>
      </c>
      <c r="G5" s="4">
        <f>VLOOKUP($C5,cluster_dem,$G$1,0)</f>
        <v>0.31778301824983612</v>
      </c>
      <c r="H5" s="4">
        <f>VLOOKUP($C5,cluster_dem,$H$1,0)</f>
        <v>-0.32821890423084898</v>
      </c>
      <c r="I5" s="4">
        <f>VLOOKUP($C5,cluster_dem,$I$1,0)</f>
        <v>1.8055197195148496</v>
      </c>
      <c r="J5" s="4">
        <f>VLOOKUP($C5,cluster_dem,$J$1,0)</f>
        <v>0.61461574874057756</v>
      </c>
      <c r="K5" s="4">
        <f>VLOOKUP($C5,cluster_dem,$K$1,0)</f>
        <v>0.7461415713767332</v>
      </c>
    </row>
    <row r="6" spans="1:31" x14ac:dyDescent="0.2">
      <c r="B6" s="4">
        <v>4</v>
      </c>
      <c r="C6" s="4">
        <v>28</v>
      </c>
      <c r="D6" s="4" t="str">
        <f>VLOOKUP(C6,cluster_dem,$D$1,0)</f>
        <v>Greene County, Pennsylvania</v>
      </c>
      <c r="E6" s="4">
        <f>VLOOKUP(C6,cluster_dem,$E$1,0)</f>
        <v>-0.40154394560398926</v>
      </c>
      <c r="F6" s="4">
        <f>VLOOKUP($C6,cluster_dem,$F$1,0)</f>
        <v>0.36585815108511982</v>
      </c>
      <c r="G6" s="4">
        <f>VLOOKUP($C6,cluster_dem,$G$1,0)</f>
        <v>-9.0099399810298741E-2</v>
      </c>
      <c r="H6" s="4">
        <f>VLOOKUP($C6,cluster_dem,$H$1,0)</f>
        <v>2.6469266470229846E-2</v>
      </c>
      <c r="I6" s="4">
        <f>VLOOKUP($C6,cluster_dem,$I$1,0)</f>
        <v>-0.58770085460560617</v>
      </c>
      <c r="J6" s="4">
        <f>VLOOKUP($C6,cluster_dem,$J$1,0)</f>
        <v>-0.37467566664966023</v>
      </c>
      <c r="K6" s="4">
        <f>VLOOKUP($C6,cluster_dem,$K$1,0)</f>
        <v>-0.55908249691311085</v>
      </c>
    </row>
    <row r="7" spans="1:31" x14ac:dyDescent="0.2">
      <c r="B7" s="4">
        <v>5</v>
      </c>
      <c r="C7" s="4">
        <v>37</v>
      </c>
      <c r="D7" s="4" t="str">
        <f>VLOOKUP(C7,cluster_dem,$D$1,0)</f>
        <v>Philadelphia County, Pennsylvania</v>
      </c>
      <c r="E7" s="4">
        <f>VLOOKUP(C7,cluster_dem,$E$1,0)</f>
        <v>3.9671022740274715</v>
      </c>
      <c r="F7" s="4">
        <f>VLOOKUP($C7,cluster_dem,$F$1,0)</f>
        <v>-5.4975435649192894</v>
      </c>
      <c r="G7" s="4">
        <f>VLOOKUP($C7,cluster_dem,$G$1,0)</f>
        <v>6.1994474866769806</v>
      </c>
      <c r="H7" s="4">
        <f>VLOOKUP($C7,cluster_dem,$H$1,0)</f>
        <v>0.3811574371713089</v>
      </c>
      <c r="I7" s="4">
        <f>VLOOKUP($C7,cluster_dem,$I$1,0)</f>
        <v>3.5630410786345594</v>
      </c>
      <c r="J7" s="4">
        <f>VLOOKUP($C7,cluster_dem,$J$1,0)</f>
        <v>1.9748914449021535</v>
      </c>
      <c r="K7" s="4">
        <f>VLOOKUP($C7,cluster_dem,$K$1,0)</f>
        <v>2.4022323246907291</v>
      </c>
    </row>
    <row r="8" spans="1:31" x14ac:dyDescent="0.2">
      <c r="AA8" s="7"/>
      <c r="AB8" s="7"/>
      <c r="AC8" s="7"/>
      <c r="AD8" s="7"/>
      <c r="AE8" s="7"/>
    </row>
    <row r="11" spans="1:31" x14ac:dyDescent="0.2">
      <c r="D11" s="5" t="s">
        <v>11</v>
      </c>
      <c r="E11">
        <f t="shared" ref="E11:K11" si="0">AVERAGE(E14:E80)</f>
        <v>32.816053802455222</v>
      </c>
      <c r="F11">
        <f t="shared" si="0"/>
        <v>90.477611940298516</v>
      </c>
      <c r="G11">
        <f t="shared" si="0"/>
        <v>4.0522388059701511</v>
      </c>
      <c r="H11">
        <f t="shared" si="0"/>
        <v>0.14626865671641789</v>
      </c>
      <c r="I11">
        <f t="shared" si="0"/>
        <v>1.1358208955223879</v>
      </c>
      <c r="J11">
        <f t="shared" si="0"/>
        <v>1.1014925373134326</v>
      </c>
      <c r="K11">
        <f t="shared" si="0"/>
        <v>3.0917910447761194</v>
      </c>
    </row>
    <row r="12" spans="1:31" x14ac:dyDescent="0.2">
      <c r="D12" s="5" t="s">
        <v>12</v>
      </c>
      <c r="E12">
        <f t="shared" ref="E12:K12" si="1">STDEV(E14:E80)</f>
        <v>12.500077148729789</v>
      </c>
      <c r="F12">
        <f t="shared" si="1"/>
        <v>9.4910774829056859</v>
      </c>
      <c r="G12">
        <f t="shared" si="1"/>
        <v>6.1292173658522842</v>
      </c>
      <c r="H12">
        <f t="shared" si="1"/>
        <v>0.14096889642857183</v>
      </c>
      <c r="I12">
        <f t="shared" si="1"/>
        <v>1.3371103502133512</v>
      </c>
      <c r="J12">
        <f t="shared" si="1"/>
        <v>0.4043297998721796</v>
      </c>
      <c r="K12">
        <f t="shared" si="1"/>
        <v>3.5626066918093326</v>
      </c>
    </row>
    <row r="13" spans="1:31" x14ac:dyDescent="0.2">
      <c r="A13" s="11" t="s">
        <v>13</v>
      </c>
      <c r="B13" s="7" t="s">
        <v>14</v>
      </c>
      <c r="C13" s="7" t="s">
        <v>15</v>
      </c>
      <c r="D13" s="7" t="s">
        <v>16</v>
      </c>
      <c r="E13" s="7" t="s">
        <v>168</v>
      </c>
      <c r="F13" s="7" t="s">
        <v>18</v>
      </c>
      <c r="G13" s="7" t="s">
        <v>19</v>
      </c>
      <c r="H13" s="7" t="s">
        <v>20</v>
      </c>
      <c r="I13" s="7" t="s">
        <v>21</v>
      </c>
      <c r="J13" s="7" t="s">
        <v>22</v>
      </c>
      <c r="K13" s="8" t="s">
        <v>23</v>
      </c>
      <c r="L13" s="7" t="s">
        <v>167</v>
      </c>
      <c r="M13" s="7" t="s">
        <v>5</v>
      </c>
      <c r="N13" s="7" t="s">
        <v>6</v>
      </c>
      <c r="O13" s="7" t="s">
        <v>7</v>
      </c>
      <c r="P13" s="7" t="s">
        <v>8</v>
      </c>
      <c r="Q13" s="7" t="s">
        <v>9</v>
      </c>
      <c r="R13" s="8" t="s">
        <v>10</v>
      </c>
      <c r="S13" s="7" t="s">
        <v>24</v>
      </c>
      <c r="T13" s="7" t="s">
        <v>25</v>
      </c>
      <c r="U13" s="7" t="s">
        <v>26</v>
      </c>
      <c r="V13" s="7" t="s">
        <v>27</v>
      </c>
      <c r="W13" s="7" t="s">
        <v>28</v>
      </c>
      <c r="X13" s="7" t="s">
        <v>29</v>
      </c>
      <c r="Y13" s="7" t="s">
        <v>1</v>
      </c>
    </row>
    <row r="14" spans="1:31" x14ac:dyDescent="0.2">
      <c r="A14">
        <v>1</v>
      </c>
      <c r="B14" t="s">
        <v>31</v>
      </c>
      <c r="C14" t="s">
        <v>32</v>
      </c>
      <c r="D14" t="s">
        <v>33</v>
      </c>
      <c r="E14" s="9">
        <v>22.495565920000001</v>
      </c>
      <c r="F14" s="9">
        <v>97.7</v>
      </c>
      <c r="G14" s="9">
        <v>0.85</v>
      </c>
      <c r="H14" s="9">
        <v>0.1</v>
      </c>
      <c r="I14" s="9">
        <v>0.2</v>
      </c>
      <c r="J14" s="9">
        <v>0.65</v>
      </c>
      <c r="K14" s="10">
        <v>0.55000000000000004</v>
      </c>
      <c r="L14">
        <f>STANDARDIZE(E14,$E$11,$E$12)</f>
        <v>-0.82563393486767012</v>
      </c>
      <c r="M14">
        <f>STANDARDIZE(F14,$F$11,$F$12)</f>
        <v>0.76096608343043037</v>
      </c>
      <c r="N14">
        <f>STANDARDIZE(G14,$G$11,$G$12)</f>
        <v>-0.5224547629540417</v>
      </c>
      <c r="O14">
        <f>STANDARDIZE(H14,$H$11,$H$12)</f>
        <v>-0.32821890423084898</v>
      </c>
      <c r="P14">
        <f>STANDARDIZE(I14,$I$11,$I$12)</f>
        <v>-0.69988306901750252</v>
      </c>
      <c r="Q14">
        <f>STANDARDIZE(J14,$J$11,$J$12)</f>
        <v>-1.1166442281923381</v>
      </c>
      <c r="R14" s="6">
        <f>STANDARDIZE(K14,$K$11,$K$12)</f>
        <v>-0.71346383832373772</v>
      </c>
      <c r="S14">
        <f>SUMXMY2($E$3:$K$3,L14:R14)</f>
        <v>19.876947548573931</v>
      </c>
      <c r="T14">
        <f>SUMXMY2($E$4:$K$4,L14:R14)</f>
        <v>61.382950172557521</v>
      </c>
      <c r="U14">
        <f>SUMXMY2($E$5:$K$5,L14:R14)</f>
        <v>20.219695916412732</v>
      </c>
      <c r="V14">
        <f>SUMXMY2($E$6:$K$6,L14:R14)</f>
        <v>1.2356332497941025</v>
      </c>
      <c r="W14">
        <f>SUMXMY2($E$7:$K$7,L14:R14)</f>
        <v>145.26412572075077</v>
      </c>
      <c r="X14">
        <f>MIN(S14:W14)</f>
        <v>1.2356332497941025</v>
      </c>
      <c r="Y14">
        <f>MATCH(X14,S14:W14,0)</f>
        <v>4</v>
      </c>
    </row>
    <row r="15" spans="1:31" x14ac:dyDescent="0.2">
      <c r="A15">
        <v>2</v>
      </c>
      <c r="B15" t="s">
        <v>31</v>
      </c>
      <c r="C15" t="s">
        <v>34</v>
      </c>
      <c r="D15" t="s">
        <v>35</v>
      </c>
      <c r="E15" s="9">
        <v>46.758785397499999</v>
      </c>
      <c r="F15" s="9">
        <v>87.55</v>
      </c>
      <c r="G15" s="9">
        <v>6.5</v>
      </c>
      <c r="H15" s="9">
        <v>0.15</v>
      </c>
      <c r="I15" s="9">
        <v>0.95</v>
      </c>
      <c r="J15" s="9">
        <v>1.75</v>
      </c>
      <c r="K15" s="10">
        <v>3.1</v>
      </c>
      <c r="L15">
        <f t="shared" ref="L15:L78" si="2">STANDARDIZE(E15,$E$11,$E$12)</f>
        <v>1.1154116433962638</v>
      </c>
      <c r="M15">
        <f t="shared" ref="M15:M78" si="3">STANDARDIZE(F15,$F$11,$F$12)</f>
        <v>-0.30845938678421081</v>
      </c>
      <c r="N15">
        <f t="shared" ref="N15:N78" si="4">STANDARDIZE(G15,$G$11,$G$12)</f>
        <v>0.39935950186186309</v>
      </c>
      <c r="O15">
        <f t="shared" ref="O15:O78" si="5">STANDARDIZE(H15,$H$11,$H$12)</f>
        <v>2.6469266470229846E-2</v>
      </c>
      <c r="P15">
        <f t="shared" ref="P15:P78" si="6">STANDARDIZE(I15,$I$11,$I$12)</f>
        <v>-0.13897199695802073</v>
      </c>
      <c r="Q15">
        <f t="shared" ref="Q15:Q78" si="7">STANDARDIZE(J15,$J$11,$J$12)</f>
        <v>1.6039071641308147</v>
      </c>
      <c r="R15" s="6">
        <f t="shared" ref="R15:R78" si="8">STANDARDIZE(K15,$K$11,$K$12)</f>
        <v>2.304199125531758E-3</v>
      </c>
      <c r="S15">
        <f t="shared" ref="S15:S78" si="9">SUMXMY2($E$3:$K$3,L15:R15)</f>
        <v>5.3809691343662269</v>
      </c>
      <c r="T15">
        <f t="shared" ref="T15:T78" si="10">SUMXMY2($E$4:$K$4,L15:R15)</f>
        <v>70.74674090304967</v>
      </c>
      <c r="U15">
        <f t="shared" ref="U15:U78" si="11">SUMXMY2($E$5:$K$5,L15:R15)</f>
        <v>5.8673579607863307</v>
      </c>
      <c r="V15">
        <f t="shared" ref="V15:V78" si="12">SUMXMY2($E$6:$K$6,L15:R15)</f>
        <v>7.4267310457375473</v>
      </c>
      <c r="W15">
        <f t="shared" ref="W15:W78" si="13">SUMXMY2($E$7:$K$7,L15:R15)</f>
        <v>88.427743546950339</v>
      </c>
      <c r="X15">
        <f t="shared" ref="X15:X78" si="14">MIN(S15:W15)</f>
        <v>5.3809691343662269</v>
      </c>
      <c r="Y15">
        <f t="shared" ref="Y15:Y78" si="15">MATCH(X15,S15:W15,0)</f>
        <v>1</v>
      </c>
    </row>
    <row r="16" spans="1:31" x14ac:dyDescent="0.2">
      <c r="A16">
        <v>3</v>
      </c>
      <c r="B16" t="s">
        <v>31</v>
      </c>
      <c r="C16" t="s">
        <v>36</v>
      </c>
      <c r="D16" t="s">
        <v>37</v>
      </c>
      <c r="E16" s="9">
        <v>26.6517928287</v>
      </c>
      <c r="F16" s="9">
        <v>93.7</v>
      </c>
      <c r="G16" s="9">
        <v>2.5</v>
      </c>
      <c r="H16" s="9">
        <v>0.05</v>
      </c>
      <c r="I16" s="9">
        <v>0.55000000000000004</v>
      </c>
      <c r="J16" s="9">
        <v>0.8</v>
      </c>
      <c r="K16" s="10">
        <v>2.4</v>
      </c>
      <c r="L16">
        <f t="shared" si="2"/>
        <v>-0.49313783430381564</v>
      </c>
      <c r="M16">
        <f t="shared" si="3"/>
        <v>0.33951762226209908</v>
      </c>
      <c r="N16">
        <f t="shared" si="4"/>
        <v>-0.25325236703435272</v>
      </c>
      <c r="O16">
        <f t="shared" si="5"/>
        <v>-0.68290707493192793</v>
      </c>
      <c r="P16">
        <f t="shared" si="6"/>
        <v>-0.43812456872307765</v>
      </c>
      <c r="Q16">
        <f t="shared" si="7"/>
        <v>-0.74565994742099906</v>
      </c>
      <c r="R16" s="6">
        <f t="shared" si="8"/>
        <v>-0.1941811444879932</v>
      </c>
      <c r="S16">
        <f t="shared" si="9"/>
        <v>12.895390914620409</v>
      </c>
      <c r="T16">
        <f t="shared" si="10"/>
        <v>67.623763943032415</v>
      </c>
      <c r="U16">
        <f t="shared" si="11"/>
        <v>13.733933347631718</v>
      </c>
      <c r="V16">
        <f t="shared" si="12"/>
        <v>0.83207234724047585</v>
      </c>
      <c r="W16">
        <f t="shared" si="13"/>
        <v>126.88668313366925</v>
      </c>
      <c r="X16">
        <f t="shared" si="14"/>
        <v>0.83207234724047585</v>
      </c>
      <c r="Y16">
        <f t="shared" si="15"/>
        <v>4</v>
      </c>
    </row>
    <row r="17" spans="1:25" x14ac:dyDescent="0.2">
      <c r="A17">
        <v>4</v>
      </c>
      <c r="B17" t="s">
        <v>31</v>
      </c>
      <c r="C17" t="s">
        <v>38</v>
      </c>
      <c r="D17" t="s">
        <v>39</v>
      </c>
      <c r="E17" s="9">
        <v>26.261759743799999</v>
      </c>
      <c r="F17" s="9">
        <v>94.75</v>
      </c>
      <c r="G17" s="9">
        <v>1.95</v>
      </c>
      <c r="H17" s="9">
        <v>0.1</v>
      </c>
      <c r="I17" s="9">
        <v>0.3</v>
      </c>
      <c r="J17" s="9">
        <v>0.75</v>
      </c>
      <c r="K17" s="10">
        <v>2.1</v>
      </c>
      <c r="L17">
        <f t="shared" si="2"/>
        <v>-0.52434028851743897</v>
      </c>
      <c r="M17">
        <f t="shared" si="3"/>
        <v>0.45014784331878577</v>
      </c>
      <c r="N17">
        <f t="shared" si="4"/>
        <v>-0.34298649900758232</v>
      </c>
      <c r="O17">
        <f t="shared" si="5"/>
        <v>-0.32821890423084898</v>
      </c>
      <c r="P17">
        <f t="shared" si="6"/>
        <v>-0.62509492607623829</v>
      </c>
      <c r="Q17">
        <f t="shared" si="7"/>
        <v>-0.86932137434477885</v>
      </c>
      <c r="R17" s="6">
        <f t="shared" si="8"/>
        <v>-0.27838914889378957</v>
      </c>
      <c r="S17">
        <f t="shared" si="9"/>
        <v>14.495122184342517</v>
      </c>
      <c r="T17">
        <f t="shared" si="10"/>
        <v>61.646687573995756</v>
      </c>
      <c r="U17">
        <f t="shared" si="11"/>
        <v>15.496040956493408</v>
      </c>
      <c r="V17">
        <f t="shared" si="12"/>
        <v>0.53680072577010929</v>
      </c>
      <c r="W17">
        <f t="shared" si="13"/>
        <v>131.67050787081646</v>
      </c>
      <c r="X17">
        <f t="shared" si="14"/>
        <v>0.53680072577010929</v>
      </c>
      <c r="Y17">
        <f t="shared" si="15"/>
        <v>4</v>
      </c>
    </row>
    <row r="18" spans="1:25" x14ac:dyDescent="0.2">
      <c r="A18">
        <v>5</v>
      </c>
      <c r="B18" t="s">
        <v>31</v>
      </c>
      <c r="C18" t="s">
        <v>40</v>
      </c>
      <c r="D18" t="s">
        <v>41</v>
      </c>
      <c r="E18" s="9">
        <v>34.3558130933</v>
      </c>
      <c r="F18" s="9">
        <v>93.45</v>
      </c>
      <c r="G18" s="9">
        <v>3.6</v>
      </c>
      <c r="H18" s="9">
        <v>0.05</v>
      </c>
      <c r="I18" s="9">
        <v>0.4</v>
      </c>
      <c r="J18" s="9">
        <v>1.6</v>
      </c>
      <c r="K18" s="10">
        <v>0.9</v>
      </c>
      <c r="L18">
        <f t="shared" si="2"/>
        <v>0.12317998301324423</v>
      </c>
      <c r="M18">
        <f t="shared" si="3"/>
        <v>0.3131770934390784</v>
      </c>
      <c r="N18">
        <f t="shared" si="4"/>
        <v>-7.3784103087893335E-2</v>
      </c>
      <c r="O18">
        <f t="shared" si="5"/>
        <v>-0.68290707493192793</v>
      </c>
      <c r="P18">
        <f t="shared" si="6"/>
        <v>-0.55030678313497405</v>
      </c>
      <c r="Q18">
        <f t="shared" si="7"/>
        <v>1.2329228833594759</v>
      </c>
      <c r="R18" s="6">
        <f t="shared" si="8"/>
        <v>-0.61522116651697523</v>
      </c>
      <c r="S18">
        <f t="shared" si="9"/>
        <v>10.508261503354113</v>
      </c>
      <c r="T18">
        <f t="shared" si="10"/>
        <v>75.381662944301482</v>
      </c>
      <c r="U18">
        <f t="shared" si="11"/>
        <v>11.344322063291044</v>
      </c>
      <c r="V18">
        <f t="shared" si="12"/>
        <v>3.3705144425439792</v>
      </c>
      <c r="W18">
        <f t="shared" si="13"/>
        <v>115.60105456341346</v>
      </c>
      <c r="X18">
        <f t="shared" si="14"/>
        <v>3.3705144425439792</v>
      </c>
      <c r="Y18">
        <f t="shared" si="15"/>
        <v>4</v>
      </c>
    </row>
    <row r="19" spans="1:25" x14ac:dyDescent="0.2">
      <c r="A19">
        <v>6</v>
      </c>
      <c r="B19" t="s">
        <v>31</v>
      </c>
      <c r="C19" t="s">
        <v>42</v>
      </c>
      <c r="D19" t="s">
        <v>43</v>
      </c>
      <c r="E19" s="9">
        <v>38.483331595199999</v>
      </c>
      <c r="F19" s="9">
        <v>90.4</v>
      </c>
      <c r="G19" s="9">
        <v>2.95</v>
      </c>
      <c r="H19" s="9">
        <v>0.1</v>
      </c>
      <c r="I19" s="9">
        <v>2.65</v>
      </c>
      <c r="J19" s="9">
        <v>1.5</v>
      </c>
      <c r="K19" s="10">
        <v>2.4</v>
      </c>
      <c r="L19">
        <f t="shared" si="2"/>
        <v>0.4533794252078408</v>
      </c>
      <c r="M19">
        <f t="shared" si="3"/>
        <v>-8.1773582017738867E-3</v>
      </c>
      <c r="N19">
        <f t="shared" si="4"/>
        <v>-0.1798335317835284</v>
      </c>
      <c r="O19">
        <f t="shared" si="5"/>
        <v>-0.32821890423084898</v>
      </c>
      <c r="P19">
        <f t="shared" si="6"/>
        <v>1.1324264330434712</v>
      </c>
      <c r="Q19">
        <f t="shared" si="7"/>
        <v>0.98560002951191639</v>
      </c>
      <c r="R19" s="6">
        <f t="shared" si="8"/>
        <v>-0.1941811444879932</v>
      </c>
      <c r="S19">
        <f t="shared" si="9"/>
        <v>5.5586245699247092</v>
      </c>
      <c r="T19">
        <f t="shared" si="10"/>
        <v>72.614626920311196</v>
      </c>
      <c r="U19">
        <f t="shared" si="11"/>
        <v>3.5611412103082296</v>
      </c>
      <c r="V19">
        <f t="shared" si="12"/>
        <v>5.9469932973285484</v>
      </c>
      <c r="W19">
        <f t="shared" si="13"/>
        <v>97.305778678860449</v>
      </c>
      <c r="X19">
        <f t="shared" si="14"/>
        <v>3.5611412103082296</v>
      </c>
      <c r="Y19">
        <f t="shared" si="15"/>
        <v>3</v>
      </c>
    </row>
    <row r="20" spans="1:25" x14ac:dyDescent="0.2">
      <c r="A20">
        <v>7</v>
      </c>
      <c r="B20" t="s">
        <v>31</v>
      </c>
      <c r="C20" t="s">
        <v>44</v>
      </c>
      <c r="D20" t="s">
        <v>45</v>
      </c>
      <c r="E20" s="9">
        <v>23.863636363600001</v>
      </c>
      <c r="F20" s="9">
        <v>94.4</v>
      </c>
      <c r="G20" s="9">
        <v>2.9</v>
      </c>
      <c r="H20" s="9">
        <v>1.2</v>
      </c>
      <c r="I20" s="9">
        <v>0.25</v>
      </c>
      <c r="J20" s="9">
        <v>0.45</v>
      </c>
      <c r="K20" s="10">
        <v>0.75</v>
      </c>
      <c r="L20">
        <f t="shared" si="2"/>
        <v>-0.71618897486284172</v>
      </c>
      <c r="M20">
        <f t="shared" si="3"/>
        <v>0.41327110296655734</v>
      </c>
      <c r="N20">
        <f t="shared" si="4"/>
        <v>-0.18799118014473112</v>
      </c>
      <c r="O20">
        <f t="shared" si="5"/>
        <v>7.4749208511928869</v>
      </c>
      <c r="P20">
        <f t="shared" si="6"/>
        <v>-0.66248899754687041</v>
      </c>
      <c r="Q20">
        <f t="shared" si="7"/>
        <v>-1.6112899358874571</v>
      </c>
      <c r="R20" s="6">
        <f t="shared" si="8"/>
        <v>-0.65732516871987334</v>
      </c>
      <c r="S20">
        <f t="shared" si="9"/>
        <v>81.047575402174019</v>
      </c>
      <c r="T20">
        <f t="shared" si="10"/>
        <v>0</v>
      </c>
      <c r="U20">
        <f t="shared" si="11"/>
        <v>80.816587551673194</v>
      </c>
      <c r="V20">
        <f t="shared" si="12"/>
        <v>57.134723032828788</v>
      </c>
      <c r="W20">
        <f t="shared" si="13"/>
        <v>188.06849243266817</v>
      </c>
      <c r="X20">
        <f t="shared" si="14"/>
        <v>0</v>
      </c>
      <c r="Y20">
        <f t="shared" si="15"/>
        <v>2</v>
      </c>
    </row>
    <row r="21" spans="1:25" x14ac:dyDescent="0.2">
      <c r="A21">
        <v>8</v>
      </c>
      <c r="B21" t="s">
        <v>31</v>
      </c>
      <c r="C21" t="s">
        <v>46</v>
      </c>
      <c r="D21" t="s">
        <v>47</v>
      </c>
      <c r="E21" s="9">
        <v>24.346433270399999</v>
      </c>
      <c r="F21" s="9">
        <v>97</v>
      </c>
      <c r="G21" s="9">
        <v>1.1000000000000001</v>
      </c>
      <c r="H21" s="9">
        <v>0.05</v>
      </c>
      <c r="I21" s="9">
        <v>0.45</v>
      </c>
      <c r="J21" s="9">
        <v>0.8</v>
      </c>
      <c r="K21" s="10">
        <v>0.55000000000000004</v>
      </c>
      <c r="L21">
        <f t="shared" si="2"/>
        <v>-0.67756546069924661</v>
      </c>
      <c r="M21">
        <f t="shared" si="3"/>
        <v>0.68721260272597207</v>
      </c>
      <c r="N21">
        <f t="shared" si="4"/>
        <v>-0.48166652114802821</v>
      </c>
      <c r="O21">
        <f t="shared" si="5"/>
        <v>-0.68290707493192793</v>
      </c>
      <c r="P21">
        <f t="shared" si="6"/>
        <v>-0.51291271166434194</v>
      </c>
      <c r="Q21">
        <f t="shared" si="7"/>
        <v>-0.74565994742099906</v>
      </c>
      <c r="R21" s="6">
        <f t="shared" si="8"/>
        <v>-0.71346383832373772</v>
      </c>
      <c r="S21">
        <f t="shared" si="9"/>
        <v>17.242940779027794</v>
      </c>
      <c r="T21">
        <f t="shared" si="10"/>
        <v>67.487777291767827</v>
      </c>
      <c r="U21">
        <f t="shared" si="11"/>
        <v>17.319943281903136</v>
      </c>
      <c r="V21">
        <f t="shared" si="12"/>
        <v>1.0030523661184763</v>
      </c>
      <c r="W21">
        <f t="shared" si="13"/>
        <v>139.31602664985706</v>
      </c>
      <c r="X21">
        <f t="shared" si="14"/>
        <v>1.0030523661184763</v>
      </c>
      <c r="Y21">
        <f t="shared" si="15"/>
        <v>4</v>
      </c>
    </row>
    <row r="22" spans="1:25" x14ac:dyDescent="0.2">
      <c r="A22">
        <v>9</v>
      </c>
      <c r="B22" t="s">
        <v>31</v>
      </c>
      <c r="C22" t="s">
        <v>48</v>
      </c>
      <c r="D22" t="s">
        <v>49</v>
      </c>
      <c r="E22" s="9">
        <v>59.392554207400003</v>
      </c>
      <c r="F22" s="9">
        <v>72.8</v>
      </c>
      <c r="G22" s="9">
        <v>18.55</v>
      </c>
      <c r="H22" s="9">
        <v>0.1</v>
      </c>
      <c r="I22" s="9">
        <v>4.5</v>
      </c>
      <c r="J22" s="9">
        <v>1.5</v>
      </c>
      <c r="K22" s="10">
        <v>2.65</v>
      </c>
      <c r="L22">
        <f t="shared" si="2"/>
        <v>2.1261069102797805</v>
      </c>
      <c r="M22">
        <f t="shared" si="3"/>
        <v>-1.8625505873424322</v>
      </c>
      <c r="N22">
        <f t="shared" si="4"/>
        <v>2.365352756911713</v>
      </c>
      <c r="O22">
        <f t="shared" si="5"/>
        <v>-0.32821890423084898</v>
      </c>
      <c r="P22">
        <f t="shared" si="6"/>
        <v>2.5160070774568601</v>
      </c>
      <c r="Q22">
        <f t="shared" si="7"/>
        <v>0.98560002951191639</v>
      </c>
      <c r="R22" s="6">
        <f t="shared" si="8"/>
        <v>-0.12400780748316288</v>
      </c>
      <c r="S22">
        <f t="shared" si="9"/>
        <v>14.712740437588128</v>
      </c>
      <c r="T22">
        <f t="shared" si="10"/>
        <v>97.797667767359414</v>
      </c>
      <c r="U22">
        <f t="shared" si="11"/>
        <v>7.1017439997383649</v>
      </c>
      <c r="V22">
        <f t="shared" si="12"/>
        <v>29.182516229634178</v>
      </c>
      <c r="W22">
        <f t="shared" si="13"/>
        <v>40.262801976521438</v>
      </c>
      <c r="X22">
        <f t="shared" si="14"/>
        <v>7.1017439997383649</v>
      </c>
      <c r="Y22">
        <f t="shared" si="15"/>
        <v>3</v>
      </c>
    </row>
    <row r="23" spans="1:25" x14ac:dyDescent="0.2">
      <c r="A23">
        <v>10</v>
      </c>
      <c r="B23" t="s">
        <v>31</v>
      </c>
      <c r="C23" t="s">
        <v>50</v>
      </c>
      <c r="D23" t="s">
        <v>51</v>
      </c>
      <c r="E23" s="9">
        <v>28.607198747999998</v>
      </c>
      <c r="F23" s="9">
        <v>92.65</v>
      </c>
      <c r="G23" s="9">
        <v>2.5499999999999998</v>
      </c>
      <c r="H23" s="9">
        <v>0.15</v>
      </c>
      <c r="I23" s="9">
        <v>0.65</v>
      </c>
      <c r="J23" s="9">
        <v>1</v>
      </c>
      <c r="K23" s="10">
        <v>3.1</v>
      </c>
      <c r="L23">
        <f t="shared" si="2"/>
        <v>-0.33670632623918745</v>
      </c>
      <c r="M23">
        <f t="shared" si="3"/>
        <v>0.22888740120541243</v>
      </c>
      <c r="N23">
        <f t="shared" si="4"/>
        <v>-0.24509471867315002</v>
      </c>
      <c r="O23">
        <f t="shared" si="5"/>
        <v>2.6469266470229846E-2</v>
      </c>
      <c r="P23">
        <f t="shared" si="6"/>
        <v>-0.36333642578181341</v>
      </c>
      <c r="Q23">
        <f t="shared" si="7"/>
        <v>-0.25101423972588044</v>
      </c>
      <c r="R23" s="6">
        <f t="shared" si="8"/>
        <v>2.304199125531758E-3</v>
      </c>
      <c r="S23">
        <f t="shared" si="9"/>
        <v>9.7499558845009489</v>
      </c>
      <c r="T23">
        <f t="shared" si="10"/>
        <v>58.035649387837132</v>
      </c>
      <c r="U23">
        <f t="shared" si="11"/>
        <v>11.106964888320441</v>
      </c>
      <c r="V23">
        <f t="shared" si="12"/>
        <v>0.4277750199963366</v>
      </c>
      <c r="W23">
        <f t="shared" si="13"/>
        <v>119.10345944442076</v>
      </c>
      <c r="X23">
        <f t="shared" si="14"/>
        <v>0.4277750199963366</v>
      </c>
      <c r="Y23">
        <f t="shared" si="15"/>
        <v>4</v>
      </c>
    </row>
    <row r="24" spans="1:25" x14ac:dyDescent="0.2">
      <c r="A24">
        <v>11</v>
      </c>
      <c r="B24" t="s">
        <v>31</v>
      </c>
      <c r="C24" t="s">
        <v>52</v>
      </c>
      <c r="D24" t="s">
        <v>53</v>
      </c>
      <c r="E24" s="9">
        <v>24.658451120100001</v>
      </c>
      <c r="F24" s="9">
        <v>96.85</v>
      </c>
      <c r="G24" s="9">
        <v>0.45</v>
      </c>
      <c r="H24" s="9">
        <v>0.2</v>
      </c>
      <c r="I24" s="9">
        <v>0.55000000000000004</v>
      </c>
      <c r="J24" s="9">
        <v>0.9</v>
      </c>
      <c r="K24" s="10">
        <v>0.95</v>
      </c>
      <c r="L24">
        <f t="shared" si="2"/>
        <v>-0.65260418678169252</v>
      </c>
      <c r="M24">
        <f t="shared" si="3"/>
        <v>0.67140828543215902</v>
      </c>
      <c r="N24">
        <f t="shared" si="4"/>
        <v>-0.58771594984366327</v>
      </c>
      <c r="O24">
        <f t="shared" si="5"/>
        <v>0.3811574371713089</v>
      </c>
      <c r="P24">
        <f t="shared" si="6"/>
        <v>-0.43812456872307765</v>
      </c>
      <c r="Q24">
        <f t="shared" si="7"/>
        <v>-0.49833709357343975</v>
      </c>
      <c r="R24" s="6">
        <f t="shared" si="8"/>
        <v>-0.60118649911600908</v>
      </c>
      <c r="S24">
        <f t="shared" si="9"/>
        <v>16.042766158075949</v>
      </c>
      <c r="T24">
        <f t="shared" si="10"/>
        <v>51.844092072229714</v>
      </c>
      <c r="U24">
        <f t="shared" si="11"/>
        <v>16.452469427007991</v>
      </c>
      <c r="V24">
        <f t="shared" si="12"/>
        <v>0.56925601941082482</v>
      </c>
      <c r="W24">
        <f t="shared" si="13"/>
        <v>136.60995280236085</v>
      </c>
      <c r="X24">
        <f t="shared" si="14"/>
        <v>0.56925601941082482</v>
      </c>
      <c r="Y24">
        <f t="shared" si="15"/>
        <v>4</v>
      </c>
    </row>
    <row r="25" spans="1:25" x14ac:dyDescent="0.2">
      <c r="A25">
        <v>12</v>
      </c>
      <c r="B25" t="s">
        <v>31</v>
      </c>
      <c r="C25" t="s">
        <v>54</v>
      </c>
      <c r="D25" t="s">
        <v>55</v>
      </c>
      <c r="E25" s="9">
        <v>50.217052754500003</v>
      </c>
      <c r="F25" s="9">
        <v>91.45</v>
      </c>
      <c r="G25" s="9">
        <v>1.95</v>
      </c>
      <c r="H25" s="9">
        <v>0.1</v>
      </c>
      <c r="I25" s="9">
        <v>1.35</v>
      </c>
      <c r="J25" s="9">
        <v>1.1499999999999999</v>
      </c>
      <c r="K25" s="10">
        <v>4</v>
      </c>
      <c r="L25">
        <f t="shared" si="2"/>
        <v>1.392071324440826</v>
      </c>
      <c r="M25">
        <f t="shared" si="3"/>
        <v>0.10245286285491277</v>
      </c>
      <c r="N25">
        <f t="shared" si="4"/>
        <v>-0.34298649900758232</v>
      </c>
      <c r="O25">
        <f t="shared" si="5"/>
        <v>-0.32821890423084898</v>
      </c>
      <c r="P25">
        <f t="shared" si="6"/>
        <v>0.16018057480703632</v>
      </c>
      <c r="Q25">
        <f t="shared" si="7"/>
        <v>0.11997004104545839</v>
      </c>
      <c r="R25" s="6">
        <f t="shared" si="8"/>
        <v>0.2549282123429209</v>
      </c>
      <c r="S25">
        <f t="shared" si="9"/>
        <v>4.9447741038390092</v>
      </c>
      <c r="T25">
        <f t="shared" si="10"/>
        <v>69.960635623817097</v>
      </c>
      <c r="U25">
        <f t="shared" si="11"/>
        <v>4.4117889740690996</v>
      </c>
      <c r="V25">
        <f t="shared" si="12"/>
        <v>4.942808109566279</v>
      </c>
      <c r="W25">
        <f t="shared" si="13"/>
        <v>100.92850960709524</v>
      </c>
      <c r="X25">
        <f t="shared" si="14"/>
        <v>4.4117889740690996</v>
      </c>
      <c r="Y25">
        <f t="shared" si="15"/>
        <v>3</v>
      </c>
    </row>
    <row r="26" spans="1:25" x14ac:dyDescent="0.2">
      <c r="A26">
        <v>13</v>
      </c>
      <c r="B26" t="s">
        <v>31</v>
      </c>
      <c r="C26" t="s">
        <v>56</v>
      </c>
      <c r="D26" t="s">
        <v>57</v>
      </c>
      <c r="E26" s="9">
        <v>29.580999551200001</v>
      </c>
      <c r="F26" s="9">
        <v>93.7</v>
      </c>
      <c r="G26" s="9">
        <v>3.35</v>
      </c>
      <c r="H26" s="9">
        <v>0.1</v>
      </c>
      <c r="I26" s="9">
        <v>0.55000000000000004</v>
      </c>
      <c r="J26" s="9">
        <v>1</v>
      </c>
      <c r="K26" s="10">
        <v>1.3</v>
      </c>
      <c r="L26">
        <f t="shared" si="2"/>
        <v>-0.25880274279618787</v>
      </c>
      <c r="M26">
        <f t="shared" si="3"/>
        <v>0.33951762226209908</v>
      </c>
      <c r="N26">
        <f t="shared" si="4"/>
        <v>-0.11457234489390683</v>
      </c>
      <c r="O26">
        <f t="shared" si="5"/>
        <v>-0.32821890423084898</v>
      </c>
      <c r="P26">
        <f t="shared" si="6"/>
        <v>-0.43812456872307765</v>
      </c>
      <c r="Q26">
        <f t="shared" si="7"/>
        <v>-0.25101423972588044</v>
      </c>
      <c r="R26" s="6">
        <f t="shared" si="8"/>
        <v>-0.50294382730924658</v>
      </c>
      <c r="S26">
        <f t="shared" si="9"/>
        <v>11.951316263939368</v>
      </c>
      <c r="T26">
        <f t="shared" si="10"/>
        <v>63.033545074309174</v>
      </c>
      <c r="U26">
        <f t="shared" si="11"/>
        <v>12.126865839500121</v>
      </c>
      <c r="V26">
        <f t="shared" si="12"/>
        <v>0.18828826194616627</v>
      </c>
      <c r="W26">
        <f t="shared" si="13"/>
        <v>121.70364886992999</v>
      </c>
      <c r="X26">
        <f t="shared" si="14"/>
        <v>0.18828826194616627</v>
      </c>
      <c r="Y26">
        <f t="shared" si="15"/>
        <v>4</v>
      </c>
    </row>
    <row r="27" spans="1:25" x14ac:dyDescent="0.2">
      <c r="A27">
        <v>14</v>
      </c>
      <c r="B27" t="s">
        <v>31</v>
      </c>
      <c r="C27" t="s">
        <v>58</v>
      </c>
      <c r="D27" t="s">
        <v>59</v>
      </c>
      <c r="E27" s="9">
        <v>33.403632103100001</v>
      </c>
      <c r="F27" s="9">
        <v>94.45</v>
      </c>
      <c r="G27" s="9">
        <v>1.45</v>
      </c>
      <c r="H27" s="9">
        <v>0.1</v>
      </c>
      <c r="I27" s="9">
        <v>1.75</v>
      </c>
      <c r="J27" s="9">
        <v>0.7</v>
      </c>
      <c r="K27" s="10">
        <v>1.6</v>
      </c>
      <c r="L27">
        <f t="shared" si="2"/>
        <v>4.7005973935487791E-2</v>
      </c>
      <c r="M27">
        <f t="shared" si="3"/>
        <v>0.41853920873116118</v>
      </c>
      <c r="N27">
        <f t="shared" si="4"/>
        <v>-0.42456298261960929</v>
      </c>
      <c r="O27">
        <f t="shared" si="5"/>
        <v>-0.32821890423084898</v>
      </c>
      <c r="P27">
        <f t="shared" si="6"/>
        <v>0.45933314657209323</v>
      </c>
      <c r="Q27">
        <f t="shared" si="7"/>
        <v>-0.99298280126855865</v>
      </c>
      <c r="R27" s="6">
        <f t="shared" si="8"/>
        <v>-0.41873582290345024</v>
      </c>
      <c r="S27">
        <f t="shared" si="9"/>
        <v>12.17605811105366</v>
      </c>
      <c r="T27">
        <f t="shared" si="10"/>
        <v>63.225164054903651</v>
      </c>
      <c r="U27">
        <f t="shared" si="11"/>
        <v>10.04970640837254</v>
      </c>
      <c r="V27">
        <f t="shared" si="12"/>
        <v>1.9399230120628841</v>
      </c>
      <c r="W27">
        <f t="shared" si="13"/>
        <v>121.14706163614218</v>
      </c>
      <c r="X27">
        <f t="shared" si="14"/>
        <v>1.9399230120628841</v>
      </c>
      <c r="Y27">
        <f t="shared" si="15"/>
        <v>4</v>
      </c>
    </row>
    <row r="28" spans="1:25" x14ac:dyDescent="0.2">
      <c r="A28">
        <v>15</v>
      </c>
      <c r="B28" t="s">
        <v>31</v>
      </c>
      <c r="C28" t="s">
        <v>60</v>
      </c>
      <c r="D28" t="s">
        <v>61</v>
      </c>
      <c r="E28" s="9">
        <v>48.419871405999999</v>
      </c>
      <c r="F28" s="9">
        <v>72.349999999999994</v>
      </c>
      <c r="G28" s="9">
        <v>11</v>
      </c>
      <c r="H28" s="9">
        <v>0.15</v>
      </c>
      <c r="I28" s="9">
        <v>2</v>
      </c>
      <c r="J28" s="9">
        <v>2.15</v>
      </c>
      <c r="K28" s="10">
        <v>12.35</v>
      </c>
      <c r="L28">
        <f t="shared" si="2"/>
        <v>1.2482977039170018</v>
      </c>
      <c r="M28">
        <f t="shared" si="3"/>
        <v>-1.9099635392238699</v>
      </c>
      <c r="N28">
        <f t="shared" si="4"/>
        <v>1.1335478543701059</v>
      </c>
      <c r="O28">
        <f t="shared" si="5"/>
        <v>2.6469266470229846E-2</v>
      </c>
      <c r="P28">
        <f t="shared" si="6"/>
        <v>0.64630350392525382</v>
      </c>
      <c r="Q28">
        <f t="shared" si="7"/>
        <v>2.5931985795210521</v>
      </c>
      <c r="R28" s="6">
        <f t="shared" si="8"/>
        <v>2.5987176683042539</v>
      </c>
      <c r="S28">
        <f t="shared" si="9"/>
        <v>5.672808522404341</v>
      </c>
      <c r="T28">
        <f t="shared" si="10"/>
        <v>96.474999988128857</v>
      </c>
      <c r="U28">
        <f t="shared" si="11"/>
        <v>10.91138405577545</v>
      </c>
      <c r="V28">
        <f t="shared" si="12"/>
        <v>29.701400618641603</v>
      </c>
      <c r="W28">
        <f t="shared" si="13"/>
        <v>54.980039796961215</v>
      </c>
      <c r="X28">
        <f t="shared" si="14"/>
        <v>5.672808522404341</v>
      </c>
      <c r="Y28">
        <f t="shared" si="15"/>
        <v>1</v>
      </c>
    </row>
    <row r="29" spans="1:25" x14ac:dyDescent="0.2">
      <c r="A29">
        <v>16</v>
      </c>
      <c r="B29" t="s">
        <v>31</v>
      </c>
      <c r="C29" t="s">
        <v>62</v>
      </c>
      <c r="D29" t="s">
        <v>63</v>
      </c>
      <c r="E29" s="9">
        <v>49.390749846299997</v>
      </c>
      <c r="F29" s="9">
        <v>71.55</v>
      </c>
      <c r="G29" s="9">
        <v>16.850000000000001</v>
      </c>
      <c r="H29" s="9">
        <v>0.1</v>
      </c>
      <c r="I29" s="9">
        <v>2.85</v>
      </c>
      <c r="J29" s="9">
        <v>2.2999999999999998</v>
      </c>
      <c r="K29" s="10">
        <v>6.35</v>
      </c>
      <c r="L29">
        <f t="shared" si="2"/>
        <v>1.3259674997709141</v>
      </c>
      <c r="M29">
        <f t="shared" si="3"/>
        <v>-1.9942532314575359</v>
      </c>
      <c r="N29">
        <f t="shared" si="4"/>
        <v>2.0879927126308218</v>
      </c>
      <c r="O29">
        <f t="shared" si="5"/>
        <v>-0.32821890423084898</v>
      </c>
      <c r="P29">
        <f t="shared" si="6"/>
        <v>1.2820027189259999</v>
      </c>
      <c r="Q29">
        <f t="shared" si="7"/>
        <v>2.9641828602923908</v>
      </c>
      <c r="R29" s="6">
        <f t="shared" si="8"/>
        <v>0.91455758018832589</v>
      </c>
      <c r="S29">
        <f t="shared" si="9"/>
        <v>10.810872983749304</v>
      </c>
      <c r="T29">
        <f t="shared" si="10"/>
        <v>103.22248393090955</v>
      </c>
      <c r="U29">
        <f t="shared" si="11"/>
        <v>10.541128539575995</v>
      </c>
      <c r="V29">
        <f t="shared" si="12"/>
        <v>30.239693273272223</v>
      </c>
      <c r="W29">
        <f t="shared" si="13"/>
        <v>45.050920857538891</v>
      </c>
      <c r="X29">
        <f t="shared" si="14"/>
        <v>10.541128539575995</v>
      </c>
      <c r="Y29">
        <f t="shared" si="15"/>
        <v>3</v>
      </c>
    </row>
    <row r="30" spans="1:25" x14ac:dyDescent="0.2">
      <c r="A30">
        <v>17</v>
      </c>
      <c r="B30" t="s">
        <v>31</v>
      </c>
      <c r="C30" t="s">
        <v>64</v>
      </c>
      <c r="D30" t="s">
        <v>65</v>
      </c>
      <c r="E30" s="9">
        <v>48.485290606699998</v>
      </c>
      <c r="F30" s="9">
        <v>88.4</v>
      </c>
      <c r="G30" s="9">
        <v>2.9</v>
      </c>
      <c r="H30" s="9">
        <v>0.15</v>
      </c>
      <c r="I30" s="9">
        <v>4.95</v>
      </c>
      <c r="J30" s="9">
        <v>1.25</v>
      </c>
      <c r="K30" s="10">
        <v>2.35</v>
      </c>
      <c r="L30">
        <f t="shared" si="2"/>
        <v>1.2535312076723482</v>
      </c>
      <c r="M30">
        <f t="shared" si="3"/>
        <v>-0.21890158878593952</v>
      </c>
      <c r="N30">
        <f t="shared" si="4"/>
        <v>-0.18799118014473112</v>
      </c>
      <c r="O30">
        <f t="shared" si="5"/>
        <v>2.6469266470229846E-2</v>
      </c>
      <c r="P30">
        <f t="shared" si="6"/>
        <v>2.8525537206925491</v>
      </c>
      <c r="Q30">
        <f t="shared" si="7"/>
        <v>0.36729289489301797</v>
      </c>
      <c r="R30" s="6">
        <f t="shared" si="8"/>
        <v>-0.20821581188895924</v>
      </c>
      <c r="S30">
        <f t="shared" si="9"/>
        <v>9.5864819949258937</v>
      </c>
      <c r="T30">
        <f t="shared" si="10"/>
        <v>76.230885463341849</v>
      </c>
      <c r="U30">
        <f t="shared" si="11"/>
        <v>2.8514029099716169</v>
      </c>
      <c r="V30">
        <f t="shared" si="12"/>
        <v>15.599776836861247</v>
      </c>
      <c r="W30">
        <f t="shared" si="13"/>
        <v>86.056310322760339</v>
      </c>
      <c r="X30">
        <f t="shared" si="14"/>
        <v>2.8514029099716169</v>
      </c>
      <c r="Y30">
        <f t="shared" si="15"/>
        <v>3</v>
      </c>
    </row>
    <row r="31" spans="1:25" x14ac:dyDescent="0.2">
      <c r="A31">
        <v>18</v>
      </c>
      <c r="B31" t="s">
        <v>31</v>
      </c>
      <c r="C31" t="s">
        <v>66</v>
      </c>
      <c r="D31" t="s">
        <v>67</v>
      </c>
      <c r="E31" s="9">
        <v>28.772749234999999</v>
      </c>
      <c r="F31" s="9">
        <v>96.6</v>
      </c>
      <c r="G31" s="9">
        <v>0.65</v>
      </c>
      <c r="H31" s="9">
        <v>0.2</v>
      </c>
      <c r="I31" s="9">
        <v>0.4</v>
      </c>
      <c r="J31" s="9">
        <v>0.75</v>
      </c>
      <c r="K31" s="10">
        <v>1.35</v>
      </c>
      <c r="L31">
        <f t="shared" si="2"/>
        <v>-0.3234623690195455</v>
      </c>
      <c r="M31">
        <f t="shared" si="3"/>
        <v>0.6450677566091384</v>
      </c>
      <c r="N31">
        <f t="shared" si="4"/>
        <v>-0.55508535639885248</v>
      </c>
      <c r="O31">
        <f t="shared" si="5"/>
        <v>0.3811574371713089</v>
      </c>
      <c r="P31">
        <f t="shared" si="6"/>
        <v>-0.55030678313497405</v>
      </c>
      <c r="Q31">
        <f t="shared" si="7"/>
        <v>-0.86932137434477885</v>
      </c>
      <c r="R31" s="6">
        <f t="shared" si="8"/>
        <v>-0.48890915990828054</v>
      </c>
      <c r="S31">
        <f t="shared" si="9"/>
        <v>15.88347364552841</v>
      </c>
      <c r="T31">
        <f t="shared" si="10"/>
        <v>51.255667531499959</v>
      </c>
      <c r="U31">
        <f t="shared" si="11"/>
        <v>16.147199409218235</v>
      </c>
      <c r="V31">
        <f t="shared" si="12"/>
        <v>0.67706736462738959</v>
      </c>
      <c r="W31">
        <f t="shared" si="13"/>
        <v>135.13220900878642</v>
      </c>
      <c r="X31">
        <f t="shared" si="14"/>
        <v>0.67706736462738959</v>
      </c>
      <c r="Y31">
        <f t="shared" si="15"/>
        <v>4</v>
      </c>
    </row>
    <row r="32" spans="1:25" x14ac:dyDescent="0.2">
      <c r="A32">
        <v>19</v>
      </c>
      <c r="B32" t="s">
        <v>31</v>
      </c>
      <c r="C32" t="s">
        <v>68</v>
      </c>
      <c r="D32" t="s">
        <v>69</v>
      </c>
      <c r="E32" s="9">
        <v>37.660724813999998</v>
      </c>
      <c r="F32" s="9">
        <v>85.95</v>
      </c>
      <c r="G32" s="9">
        <v>3</v>
      </c>
      <c r="H32" s="9">
        <v>0.1</v>
      </c>
      <c r="I32" s="9">
        <v>1.75</v>
      </c>
      <c r="J32" s="9">
        <v>1.3</v>
      </c>
      <c r="K32" s="10">
        <v>7.9</v>
      </c>
      <c r="L32">
        <f t="shared" si="2"/>
        <v>0.38757128887297093</v>
      </c>
      <c r="M32">
        <f t="shared" si="3"/>
        <v>-0.4770387712515427</v>
      </c>
      <c r="N32">
        <f t="shared" si="4"/>
        <v>-0.17167588342232573</v>
      </c>
      <c r="O32">
        <f t="shared" si="5"/>
        <v>-0.32821890423084898</v>
      </c>
      <c r="P32">
        <f t="shared" si="6"/>
        <v>0.45933314657209323</v>
      </c>
      <c r="Q32">
        <f t="shared" si="7"/>
        <v>0.49095432181679777</v>
      </c>
      <c r="R32" s="6">
        <f t="shared" si="8"/>
        <v>1.3496322696182741</v>
      </c>
      <c r="S32">
        <f t="shared" si="9"/>
        <v>1.2802691115996374</v>
      </c>
      <c r="T32">
        <f t="shared" si="10"/>
        <v>72.605988624900931</v>
      </c>
      <c r="U32">
        <f t="shared" si="11"/>
        <v>3.9360368994669033</v>
      </c>
      <c r="V32">
        <f t="shared" si="12"/>
        <v>6.954424032611608</v>
      </c>
      <c r="W32">
        <f t="shared" si="13"/>
        <v>92.05597743644546</v>
      </c>
      <c r="X32">
        <f t="shared" si="14"/>
        <v>1.2802691115996374</v>
      </c>
      <c r="Y32">
        <f t="shared" si="15"/>
        <v>1</v>
      </c>
    </row>
    <row r="33" spans="1:25" x14ac:dyDescent="0.2">
      <c r="A33">
        <v>20</v>
      </c>
      <c r="B33" t="s">
        <v>31</v>
      </c>
      <c r="C33" t="s">
        <v>70</v>
      </c>
      <c r="D33" t="s">
        <v>71</v>
      </c>
      <c r="E33" s="9">
        <v>38.765623705099998</v>
      </c>
      <c r="F33" s="9">
        <v>90.05</v>
      </c>
      <c r="G33" s="9">
        <v>2.8</v>
      </c>
      <c r="H33" s="9">
        <v>0.1</v>
      </c>
      <c r="I33" s="9">
        <v>0.9</v>
      </c>
      <c r="J33" s="9">
        <v>0.9</v>
      </c>
      <c r="K33" s="10">
        <v>5.35</v>
      </c>
      <c r="L33">
        <f t="shared" si="2"/>
        <v>0.47596265461844356</v>
      </c>
      <c r="M33">
        <f t="shared" si="3"/>
        <v>-4.5054098554003767E-2</v>
      </c>
      <c r="N33">
        <f t="shared" si="4"/>
        <v>-0.20430647686713654</v>
      </c>
      <c r="O33">
        <f t="shared" si="5"/>
        <v>-0.32821890423084898</v>
      </c>
      <c r="P33">
        <f t="shared" si="6"/>
        <v>-0.17636606842865282</v>
      </c>
      <c r="Q33">
        <f t="shared" si="7"/>
        <v>-0.49833709357343975</v>
      </c>
      <c r="R33" s="6">
        <f t="shared" si="8"/>
        <v>0.63386423216900456</v>
      </c>
      <c r="S33">
        <f t="shared" si="9"/>
        <v>5.7593156600463065</v>
      </c>
      <c r="T33">
        <f t="shared" si="10"/>
        <v>65.662693330002398</v>
      </c>
      <c r="U33">
        <f t="shared" si="11"/>
        <v>7.1857335003698788</v>
      </c>
      <c r="V33">
        <f t="shared" si="12"/>
        <v>2.6853240184783456</v>
      </c>
      <c r="W33">
        <f t="shared" si="13"/>
        <v>106.65612776806638</v>
      </c>
      <c r="X33">
        <f t="shared" si="14"/>
        <v>2.6853240184783456</v>
      </c>
      <c r="Y33">
        <f t="shared" si="15"/>
        <v>4</v>
      </c>
    </row>
    <row r="34" spans="1:25" x14ac:dyDescent="0.2">
      <c r="A34">
        <v>21</v>
      </c>
      <c r="B34" t="s">
        <v>31</v>
      </c>
      <c r="C34" t="s">
        <v>72</v>
      </c>
      <c r="D34" t="s">
        <v>73</v>
      </c>
      <c r="E34" s="9">
        <v>35.5506714522</v>
      </c>
      <c r="F34" s="9">
        <v>91.55</v>
      </c>
      <c r="G34" s="9">
        <v>5.4</v>
      </c>
      <c r="H34" s="9">
        <v>0.1</v>
      </c>
      <c r="I34" s="9">
        <v>0.6</v>
      </c>
      <c r="J34" s="9">
        <v>1.3</v>
      </c>
      <c r="K34" s="10">
        <v>1</v>
      </c>
      <c r="L34">
        <f t="shared" si="2"/>
        <v>0.2187680617653355</v>
      </c>
      <c r="M34">
        <f t="shared" si="3"/>
        <v>0.11298907438412045</v>
      </c>
      <c r="N34">
        <f t="shared" si="4"/>
        <v>0.21989123791540383</v>
      </c>
      <c r="O34">
        <f t="shared" si="5"/>
        <v>-0.32821890423084898</v>
      </c>
      <c r="P34">
        <f t="shared" si="6"/>
        <v>-0.40073049725244558</v>
      </c>
      <c r="Q34">
        <f t="shared" si="7"/>
        <v>0.49095432181679777</v>
      </c>
      <c r="R34" s="6">
        <f t="shared" si="8"/>
        <v>-0.58715183171504304</v>
      </c>
      <c r="S34">
        <f t="shared" si="9"/>
        <v>9.4893868036294506</v>
      </c>
      <c r="T34">
        <f t="shared" si="10"/>
        <v>66.512544795420411</v>
      </c>
      <c r="U34">
        <f t="shared" si="11"/>
        <v>9.2900150161186144</v>
      </c>
      <c r="V34">
        <f t="shared" si="12"/>
        <v>1.4556887293684744</v>
      </c>
      <c r="W34">
        <f t="shared" si="13"/>
        <v>108.63636571499889</v>
      </c>
      <c r="X34">
        <f t="shared" si="14"/>
        <v>1.4556887293684744</v>
      </c>
      <c r="Y34">
        <f t="shared" si="15"/>
        <v>4</v>
      </c>
    </row>
    <row r="35" spans="1:25" x14ac:dyDescent="0.2">
      <c r="A35">
        <v>22</v>
      </c>
      <c r="B35" t="s">
        <v>31</v>
      </c>
      <c r="C35" t="s">
        <v>74</v>
      </c>
      <c r="D35" t="s">
        <v>75</v>
      </c>
      <c r="E35" s="9">
        <v>42.725681221400002</v>
      </c>
      <c r="F35" s="9">
        <v>78.400000000000006</v>
      </c>
      <c r="G35" s="9">
        <v>3.95</v>
      </c>
      <c r="H35" s="9">
        <v>0.1</v>
      </c>
      <c r="I35" s="9">
        <v>1.25</v>
      </c>
      <c r="J35" s="9">
        <v>1.25</v>
      </c>
      <c r="K35" s="10">
        <v>15.05</v>
      </c>
      <c r="L35">
        <f t="shared" si="2"/>
        <v>0.7927653006487051</v>
      </c>
      <c r="M35">
        <f t="shared" si="3"/>
        <v>-1.2725227417067677</v>
      </c>
      <c r="N35">
        <f t="shared" si="4"/>
        <v>-1.6680564559474441E-2</v>
      </c>
      <c r="O35">
        <f t="shared" si="5"/>
        <v>-0.32821890423084898</v>
      </c>
      <c r="P35">
        <f t="shared" si="6"/>
        <v>8.5392431865772014E-2</v>
      </c>
      <c r="Q35">
        <f t="shared" si="7"/>
        <v>0.36729289489301797</v>
      </c>
      <c r="R35" s="6">
        <f t="shared" si="8"/>
        <v>3.3565897079564215</v>
      </c>
      <c r="S35">
        <f t="shared" si="9"/>
        <v>3.3086268413153199</v>
      </c>
      <c r="T35">
        <f t="shared" si="10"/>
        <v>86.62281054993251</v>
      </c>
      <c r="U35">
        <f t="shared" si="11"/>
        <v>10.828459784239815</v>
      </c>
      <c r="V35">
        <f t="shared" si="12"/>
        <v>20.577921283953465</v>
      </c>
      <c r="W35">
        <f t="shared" si="13"/>
        <v>82.659890143606717</v>
      </c>
      <c r="X35">
        <f t="shared" si="14"/>
        <v>3.3086268413153199</v>
      </c>
      <c r="Y35">
        <f t="shared" si="15"/>
        <v>1</v>
      </c>
    </row>
    <row r="36" spans="1:25" x14ac:dyDescent="0.2">
      <c r="A36">
        <v>23</v>
      </c>
      <c r="B36" t="s">
        <v>31</v>
      </c>
      <c r="C36" t="s">
        <v>76</v>
      </c>
      <c r="D36" t="s">
        <v>77</v>
      </c>
      <c r="E36" s="9">
        <v>35.275862068999999</v>
      </c>
      <c r="F36" s="9">
        <v>85.55</v>
      </c>
      <c r="G36" s="9">
        <v>6.1</v>
      </c>
      <c r="H36" s="9">
        <v>0.2</v>
      </c>
      <c r="I36" s="9">
        <v>1.45</v>
      </c>
      <c r="J36" s="9">
        <v>1.85</v>
      </c>
      <c r="K36" s="10">
        <v>4.8</v>
      </c>
      <c r="L36">
        <f t="shared" si="2"/>
        <v>0.19678344679614501</v>
      </c>
      <c r="M36">
        <f t="shared" si="3"/>
        <v>-0.51918361736837637</v>
      </c>
      <c r="N36">
        <f t="shared" si="4"/>
        <v>0.33409831497224146</v>
      </c>
      <c r="O36">
        <f t="shared" si="5"/>
        <v>0.3811574371713089</v>
      </c>
      <c r="P36">
        <f t="shared" si="6"/>
        <v>0.23496871774830047</v>
      </c>
      <c r="Q36">
        <f t="shared" si="7"/>
        <v>1.8512300179783743</v>
      </c>
      <c r="R36" s="6">
        <f t="shared" si="8"/>
        <v>0.47948289075837791</v>
      </c>
      <c r="S36">
        <f t="shared" si="9"/>
        <v>4.5236090550100458</v>
      </c>
      <c r="T36">
        <f t="shared" si="10"/>
        <v>66.383854608963915</v>
      </c>
      <c r="U36">
        <f t="shared" si="11"/>
        <v>6.5446985608860873</v>
      </c>
      <c r="V36">
        <f t="shared" si="12"/>
        <v>8.1571014066712308</v>
      </c>
      <c r="W36">
        <f t="shared" si="13"/>
        <v>88.190015905862651</v>
      </c>
      <c r="X36">
        <f t="shared" si="14"/>
        <v>4.5236090550100458</v>
      </c>
      <c r="Y36">
        <f t="shared" si="15"/>
        <v>1</v>
      </c>
    </row>
    <row r="37" spans="1:25" x14ac:dyDescent="0.2">
      <c r="A37">
        <v>24</v>
      </c>
      <c r="B37" t="s">
        <v>31</v>
      </c>
      <c r="C37" t="s">
        <v>78</v>
      </c>
      <c r="D37" t="s">
        <v>79</v>
      </c>
      <c r="E37" s="9">
        <v>26.105087572999999</v>
      </c>
      <c r="F37" s="9">
        <v>76.8</v>
      </c>
      <c r="G37" s="9">
        <v>17.399999999999999</v>
      </c>
      <c r="H37" s="9">
        <v>0.2</v>
      </c>
      <c r="I37" s="9">
        <v>0.15</v>
      </c>
      <c r="J37" s="9">
        <v>0.55000000000000004</v>
      </c>
      <c r="K37" s="10">
        <v>4.9000000000000004</v>
      </c>
      <c r="L37">
        <f t="shared" si="2"/>
        <v>-0.53687398482473903</v>
      </c>
      <c r="M37">
        <f t="shared" si="3"/>
        <v>-1.4411021261741011</v>
      </c>
      <c r="N37">
        <f t="shared" si="4"/>
        <v>2.177726844604051</v>
      </c>
      <c r="O37">
        <f t="shared" si="5"/>
        <v>0.3811574371713089</v>
      </c>
      <c r="P37">
        <f t="shared" si="6"/>
        <v>-0.73727714048813464</v>
      </c>
      <c r="Q37">
        <f t="shared" si="7"/>
        <v>-1.3639670820398975</v>
      </c>
      <c r="R37" s="6">
        <f t="shared" si="8"/>
        <v>0.50755222556031021</v>
      </c>
      <c r="S37">
        <f t="shared" si="9"/>
        <v>17.931630315534033</v>
      </c>
      <c r="T37">
        <f t="shared" si="10"/>
        <v>60.812656289403158</v>
      </c>
      <c r="U37">
        <f t="shared" si="11"/>
        <v>19.346575088307826</v>
      </c>
      <c r="V37">
        <f t="shared" si="12"/>
        <v>10.691039437447163</v>
      </c>
      <c r="W37">
        <f t="shared" si="13"/>
        <v>86.145281935842064</v>
      </c>
      <c r="X37">
        <f t="shared" si="14"/>
        <v>10.691039437447163</v>
      </c>
      <c r="Y37">
        <f t="shared" si="15"/>
        <v>4</v>
      </c>
    </row>
    <row r="38" spans="1:25" x14ac:dyDescent="0.2">
      <c r="A38">
        <v>25</v>
      </c>
      <c r="B38" t="s">
        <v>31</v>
      </c>
      <c r="C38" t="s">
        <v>80</v>
      </c>
      <c r="D38" t="s">
        <v>81</v>
      </c>
      <c r="E38" s="9">
        <v>35.521171798399997</v>
      </c>
      <c r="F38" s="9">
        <v>93.75</v>
      </c>
      <c r="G38" s="9">
        <v>3.2</v>
      </c>
      <c r="H38" s="9">
        <v>0.1</v>
      </c>
      <c r="I38" s="9">
        <v>0.55000000000000004</v>
      </c>
      <c r="J38" s="9">
        <v>1.35</v>
      </c>
      <c r="K38" s="10">
        <v>1</v>
      </c>
      <c r="L38">
        <f t="shared" si="2"/>
        <v>0.21640810402675467</v>
      </c>
      <c r="M38">
        <f t="shared" si="3"/>
        <v>0.34478572802670293</v>
      </c>
      <c r="N38">
        <f t="shared" si="4"/>
        <v>-0.13904528997751489</v>
      </c>
      <c r="O38">
        <f t="shared" si="5"/>
        <v>-0.32821890423084898</v>
      </c>
      <c r="P38">
        <f t="shared" si="6"/>
        <v>-0.43812456872307765</v>
      </c>
      <c r="Q38">
        <f t="shared" si="7"/>
        <v>0.61461574874057756</v>
      </c>
      <c r="R38" s="6">
        <f t="shared" si="8"/>
        <v>-0.58715183171504304</v>
      </c>
      <c r="S38">
        <f t="shared" si="9"/>
        <v>9.9510765981143958</v>
      </c>
      <c r="T38">
        <f t="shared" si="10"/>
        <v>66.775733111979946</v>
      </c>
      <c r="U38">
        <f t="shared" si="11"/>
        <v>10.105810765806442</v>
      </c>
      <c r="V38">
        <f t="shared" si="12"/>
        <v>1.5123666386753842</v>
      </c>
      <c r="W38">
        <f t="shared" si="13"/>
        <v>115.67631793926708</v>
      </c>
      <c r="X38">
        <f t="shared" si="14"/>
        <v>1.5123666386753842</v>
      </c>
      <c r="Y38">
        <f t="shared" si="15"/>
        <v>4</v>
      </c>
    </row>
    <row r="39" spans="1:25" x14ac:dyDescent="0.2">
      <c r="A39">
        <v>26</v>
      </c>
      <c r="B39" t="s">
        <v>31</v>
      </c>
      <c r="C39" t="s">
        <v>82</v>
      </c>
      <c r="D39" t="s">
        <v>83</v>
      </c>
      <c r="E39" s="9">
        <v>26.252345892899999</v>
      </c>
      <c r="F39" s="9">
        <v>98.2</v>
      </c>
      <c r="G39" s="9">
        <v>0.25</v>
      </c>
      <c r="H39" s="9">
        <v>0.1</v>
      </c>
      <c r="I39" s="9">
        <v>0.35</v>
      </c>
      <c r="J39" s="9">
        <v>0.55000000000000004</v>
      </c>
      <c r="K39" s="10">
        <v>0.6</v>
      </c>
      <c r="L39">
        <f t="shared" si="2"/>
        <v>-0.52509339194136118</v>
      </c>
      <c r="M39">
        <f t="shared" si="3"/>
        <v>0.81364714107647174</v>
      </c>
      <c r="N39">
        <f t="shared" si="4"/>
        <v>-0.62034654328847405</v>
      </c>
      <c r="O39">
        <f t="shared" si="5"/>
        <v>-0.32821890423084898</v>
      </c>
      <c r="P39">
        <f t="shared" si="6"/>
        <v>-0.58770085460560617</v>
      </c>
      <c r="Q39">
        <f t="shared" si="7"/>
        <v>-1.3639670820398975</v>
      </c>
      <c r="R39" s="6">
        <f t="shared" si="8"/>
        <v>-0.69942917092277157</v>
      </c>
      <c r="S39">
        <f t="shared" si="9"/>
        <v>19.818612211255598</v>
      </c>
      <c r="T39">
        <f t="shared" si="10"/>
        <v>61.341274303779656</v>
      </c>
      <c r="U39">
        <f t="shared" si="11"/>
        <v>19.528042411401142</v>
      </c>
      <c r="V39">
        <f t="shared" si="12"/>
        <v>1.6211398703201814</v>
      </c>
      <c r="W39">
        <f t="shared" si="13"/>
        <v>145.02069432635335</v>
      </c>
      <c r="X39">
        <f t="shared" si="14"/>
        <v>1.6211398703201814</v>
      </c>
      <c r="Y39">
        <f t="shared" si="15"/>
        <v>4</v>
      </c>
    </row>
    <row r="40" spans="1:25" x14ac:dyDescent="0.2">
      <c r="A40">
        <v>27</v>
      </c>
      <c r="B40" t="s">
        <v>31</v>
      </c>
      <c r="C40" t="s">
        <v>84</v>
      </c>
      <c r="D40" t="s">
        <v>85</v>
      </c>
      <c r="E40" s="9">
        <v>28.7236734809</v>
      </c>
      <c r="F40" s="9">
        <v>95.7</v>
      </c>
      <c r="G40" s="9">
        <v>1.75</v>
      </c>
      <c r="H40" s="9">
        <v>0.25</v>
      </c>
      <c r="I40" s="9">
        <v>0.4</v>
      </c>
      <c r="J40" s="9">
        <v>1</v>
      </c>
      <c r="K40" s="10">
        <v>0.9</v>
      </c>
      <c r="L40">
        <f t="shared" si="2"/>
        <v>-0.32738840511644957</v>
      </c>
      <c r="M40">
        <f t="shared" si="3"/>
        <v>0.5502418528462647</v>
      </c>
      <c r="N40">
        <f t="shared" si="4"/>
        <v>-0.37561709245239316</v>
      </c>
      <c r="O40">
        <f t="shared" si="5"/>
        <v>0.73584560787238773</v>
      </c>
      <c r="P40">
        <f t="shared" si="6"/>
        <v>-0.55030678313497405</v>
      </c>
      <c r="Q40">
        <f t="shared" si="7"/>
        <v>-0.25101423972588044</v>
      </c>
      <c r="R40" s="6">
        <f t="shared" si="8"/>
        <v>-0.61522116651697523</v>
      </c>
      <c r="S40">
        <f t="shared" si="9"/>
        <v>14.784414230993656</v>
      </c>
      <c r="T40">
        <f t="shared" si="10"/>
        <v>47.484973053261982</v>
      </c>
      <c r="U40">
        <f t="shared" si="11"/>
        <v>15.127525139281447</v>
      </c>
      <c r="V40">
        <f t="shared" si="12"/>
        <v>0.64407355552778633</v>
      </c>
      <c r="W40">
        <f t="shared" si="13"/>
        <v>129.35494889113366</v>
      </c>
      <c r="X40">
        <f t="shared" si="14"/>
        <v>0.64407355552778633</v>
      </c>
      <c r="Y40">
        <f t="shared" si="15"/>
        <v>4</v>
      </c>
    </row>
    <row r="41" spans="1:25" x14ac:dyDescent="0.2">
      <c r="A41">
        <v>28</v>
      </c>
      <c r="B41" t="s">
        <v>31</v>
      </c>
      <c r="C41" t="s">
        <v>86</v>
      </c>
      <c r="D41" t="s">
        <v>87</v>
      </c>
      <c r="E41" s="9">
        <v>27.796723503799999</v>
      </c>
      <c r="F41" s="9">
        <v>93.95</v>
      </c>
      <c r="G41" s="9">
        <v>3.5</v>
      </c>
      <c r="H41" s="9">
        <v>0.15</v>
      </c>
      <c r="I41" s="9">
        <v>0.35</v>
      </c>
      <c r="J41" s="9">
        <v>0.95</v>
      </c>
      <c r="K41" s="10">
        <v>1.1000000000000001</v>
      </c>
      <c r="L41">
        <f t="shared" si="2"/>
        <v>-0.40154394560398926</v>
      </c>
      <c r="M41">
        <f t="shared" si="3"/>
        <v>0.36585815108511982</v>
      </c>
      <c r="N41">
        <f t="shared" si="4"/>
        <v>-9.0099399810298741E-2</v>
      </c>
      <c r="O41">
        <f t="shared" si="5"/>
        <v>2.6469266470229846E-2</v>
      </c>
      <c r="P41">
        <f t="shared" si="6"/>
        <v>-0.58770085460560617</v>
      </c>
      <c r="Q41">
        <f t="shared" si="7"/>
        <v>-0.37467566664966023</v>
      </c>
      <c r="R41" s="6">
        <f t="shared" si="8"/>
        <v>-0.55908249691311085</v>
      </c>
      <c r="S41">
        <f t="shared" si="9"/>
        <v>13.519029582439973</v>
      </c>
      <c r="T41">
        <f t="shared" si="10"/>
        <v>57.134723032828788</v>
      </c>
      <c r="U41">
        <f t="shared" si="11"/>
        <v>13.902699923213671</v>
      </c>
      <c r="V41">
        <f t="shared" si="12"/>
        <v>0</v>
      </c>
      <c r="W41">
        <f t="shared" si="13"/>
        <v>124.66726289199565</v>
      </c>
      <c r="X41">
        <f t="shared" si="14"/>
        <v>0</v>
      </c>
      <c r="Y41">
        <f t="shared" si="15"/>
        <v>4</v>
      </c>
    </row>
    <row r="42" spans="1:25" x14ac:dyDescent="0.2">
      <c r="A42">
        <v>29</v>
      </c>
      <c r="B42" t="s">
        <v>31</v>
      </c>
      <c r="C42" t="s">
        <v>88</v>
      </c>
      <c r="D42" t="s">
        <v>89</v>
      </c>
      <c r="E42" s="9">
        <v>23.553162853300002</v>
      </c>
      <c r="F42" s="9">
        <v>94.9</v>
      </c>
      <c r="G42" s="9">
        <v>2.35</v>
      </c>
      <c r="H42" s="9">
        <v>0.1</v>
      </c>
      <c r="I42" s="9">
        <v>0.45</v>
      </c>
      <c r="J42" s="9">
        <v>0.7</v>
      </c>
      <c r="K42" s="10">
        <v>1.6</v>
      </c>
      <c r="L42">
        <f t="shared" si="2"/>
        <v>-0.7410267023909114</v>
      </c>
      <c r="M42">
        <f t="shared" si="3"/>
        <v>0.46595216061259875</v>
      </c>
      <c r="N42">
        <f t="shared" si="4"/>
        <v>-0.27772531211796075</v>
      </c>
      <c r="O42">
        <f t="shared" si="5"/>
        <v>-0.32821890423084898</v>
      </c>
      <c r="P42">
        <f t="shared" si="6"/>
        <v>-0.51291271166434194</v>
      </c>
      <c r="Q42">
        <f t="shared" si="7"/>
        <v>-0.99298280126855865</v>
      </c>
      <c r="R42" s="6">
        <f t="shared" si="8"/>
        <v>-0.41873582290345024</v>
      </c>
      <c r="S42">
        <f t="shared" si="9"/>
        <v>16.02797499519275</v>
      </c>
      <c r="T42">
        <f t="shared" si="10"/>
        <v>61.362036117615006</v>
      </c>
      <c r="U42">
        <f t="shared" si="11"/>
        <v>16.568694458594877</v>
      </c>
      <c r="V42">
        <f t="shared" si="12"/>
        <v>0.69386870225430519</v>
      </c>
      <c r="W42">
        <f t="shared" si="13"/>
        <v>133.56628011769399</v>
      </c>
      <c r="X42">
        <f t="shared" si="14"/>
        <v>0.69386870225430519</v>
      </c>
      <c r="Y42">
        <f t="shared" si="15"/>
        <v>4</v>
      </c>
    </row>
    <row r="43" spans="1:25" x14ac:dyDescent="0.2">
      <c r="A43">
        <v>30</v>
      </c>
      <c r="B43" t="s">
        <v>31</v>
      </c>
      <c r="C43" t="s">
        <v>90</v>
      </c>
      <c r="D43" t="s">
        <v>91</v>
      </c>
      <c r="E43" s="9">
        <v>31.046969116700001</v>
      </c>
      <c r="F43" s="9">
        <v>94.1</v>
      </c>
      <c r="G43" s="9">
        <v>1.4</v>
      </c>
      <c r="H43" s="9">
        <v>0.15</v>
      </c>
      <c r="I43" s="9">
        <v>0.55000000000000004</v>
      </c>
      <c r="J43" s="9">
        <v>0.8</v>
      </c>
      <c r="K43" s="10">
        <v>3</v>
      </c>
      <c r="L43">
        <f t="shared" si="2"/>
        <v>-0.1415259013769358</v>
      </c>
      <c r="M43">
        <f t="shared" si="3"/>
        <v>0.38166246837893131</v>
      </c>
      <c r="N43">
        <f t="shared" si="4"/>
        <v>-0.43272063098081204</v>
      </c>
      <c r="O43">
        <f t="shared" si="5"/>
        <v>2.6469266470229846E-2</v>
      </c>
      <c r="P43">
        <f t="shared" si="6"/>
        <v>-0.43812456872307765</v>
      </c>
      <c r="Q43">
        <f t="shared" si="7"/>
        <v>-0.74565994742099906</v>
      </c>
      <c r="R43" s="6">
        <f t="shared" si="8"/>
        <v>-2.5765135676400399E-2</v>
      </c>
      <c r="S43">
        <f t="shared" si="9"/>
        <v>11.474587772226347</v>
      </c>
      <c r="T43">
        <f t="shared" si="10"/>
        <v>57.0690830170645</v>
      </c>
      <c r="U43">
        <f t="shared" si="11"/>
        <v>12.442501449409514</v>
      </c>
      <c r="V43">
        <f t="shared" si="12"/>
        <v>0.62967827749191119</v>
      </c>
      <c r="W43">
        <f t="shared" si="13"/>
        <v>124.86324478842448</v>
      </c>
      <c r="X43">
        <f t="shared" si="14"/>
        <v>0.62967827749191119</v>
      </c>
      <c r="Y43">
        <f t="shared" si="15"/>
        <v>4</v>
      </c>
    </row>
    <row r="44" spans="1:25" x14ac:dyDescent="0.2">
      <c r="A44">
        <v>31</v>
      </c>
      <c r="B44" t="s">
        <v>31</v>
      </c>
      <c r="C44" t="s">
        <v>92</v>
      </c>
      <c r="D44" t="s">
        <v>93</v>
      </c>
      <c r="E44" s="9">
        <v>32.742379223100002</v>
      </c>
      <c r="F44" s="9">
        <v>95.05</v>
      </c>
      <c r="G44" s="9">
        <v>2.25</v>
      </c>
      <c r="H44" s="9">
        <v>0.1</v>
      </c>
      <c r="I44" s="9">
        <v>0.7</v>
      </c>
      <c r="J44" s="9">
        <v>1.1499999999999999</v>
      </c>
      <c r="K44" s="10">
        <v>0.8</v>
      </c>
      <c r="L44">
        <f t="shared" si="2"/>
        <v>-5.8939299716807584E-3</v>
      </c>
      <c r="M44">
        <f t="shared" si="3"/>
        <v>0.4817564779064103</v>
      </c>
      <c r="N44">
        <f t="shared" si="4"/>
        <v>-0.2940406088403662</v>
      </c>
      <c r="O44">
        <f t="shared" si="5"/>
        <v>-0.32821890423084898</v>
      </c>
      <c r="P44">
        <f t="shared" si="6"/>
        <v>-0.32594235431118135</v>
      </c>
      <c r="Q44">
        <f t="shared" si="7"/>
        <v>0.11997004104545839</v>
      </c>
      <c r="R44" s="6">
        <f t="shared" si="8"/>
        <v>-0.6432905013189073</v>
      </c>
      <c r="S44">
        <f t="shared" si="9"/>
        <v>11.422376484683557</v>
      </c>
      <c r="T44">
        <f t="shared" si="10"/>
        <v>64.520167544070688</v>
      </c>
      <c r="U44">
        <f t="shared" si="11"/>
        <v>11.156023876096679</v>
      </c>
      <c r="V44">
        <f t="shared" si="12"/>
        <v>0.65764994882934169</v>
      </c>
      <c r="W44">
        <f t="shared" si="13"/>
        <v>122.04546511945155</v>
      </c>
      <c r="X44">
        <f t="shared" si="14"/>
        <v>0.65764994882934169</v>
      </c>
      <c r="Y44">
        <f t="shared" si="15"/>
        <v>4</v>
      </c>
    </row>
    <row r="45" spans="1:25" x14ac:dyDescent="0.2">
      <c r="A45">
        <v>32</v>
      </c>
      <c r="B45" t="s">
        <v>31</v>
      </c>
      <c r="C45" t="s">
        <v>94</v>
      </c>
      <c r="D45" t="s">
        <v>95</v>
      </c>
      <c r="E45" s="9">
        <v>25.164811931799999</v>
      </c>
      <c r="F45" s="9">
        <v>96</v>
      </c>
      <c r="G45" s="9">
        <v>1.5</v>
      </c>
      <c r="H45" s="9">
        <v>0.05</v>
      </c>
      <c r="I45" s="9">
        <v>0.5</v>
      </c>
      <c r="J45" s="9">
        <v>1</v>
      </c>
      <c r="K45" s="10">
        <v>0.85</v>
      </c>
      <c r="L45">
        <f t="shared" si="2"/>
        <v>-0.61209557186074759</v>
      </c>
      <c r="M45">
        <f t="shared" si="3"/>
        <v>0.58185048743388923</v>
      </c>
      <c r="N45">
        <f t="shared" si="4"/>
        <v>-0.41640533425840665</v>
      </c>
      <c r="O45">
        <f t="shared" si="5"/>
        <v>-0.68290707493192793</v>
      </c>
      <c r="P45">
        <f t="shared" si="6"/>
        <v>-0.47551864019370982</v>
      </c>
      <c r="Q45">
        <f t="shared" si="7"/>
        <v>-0.25101423972588044</v>
      </c>
      <c r="R45" s="6">
        <f t="shared" si="8"/>
        <v>-0.62925583391794115</v>
      </c>
      <c r="S45">
        <f t="shared" si="9"/>
        <v>14.651058000074741</v>
      </c>
      <c r="T45">
        <f t="shared" si="10"/>
        <v>68.527679715130176</v>
      </c>
      <c r="U45">
        <f t="shared" si="11"/>
        <v>15.122492163731762</v>
      </c>
      <c r="V45">
        <f t="shared" si="12"/>
        <v>0.73347632824350462</v>
      </c>
      <c r="W45">
        <f t="shared" si="13"/>
        <v>133.28436796495697</v>
      </c>
      <c r="X45">
        <f t="shared" si="14"/>
        <v>0.73347632824350462</v>
      </c>
      <c r="Y45">
        <f t="shared" si="15"/>
        <v>4</v>
      </c>
    </row>
    <row r="46" spans="1:25" x14ac:dyDescent="0.2">
      <c r="A46">
        <v>33</v>
      </c>
      <c r="B46" t="s">
        <v>31</v>
      </c>
      <c r="C46" t="s">
        <v>96</v>
      </c>
      <c r="D46" t="s">
        <v>97</v>
      </c>
      <c r="E46" s="9">
        <v>24.979450573200001</v>
      </c>
      <c r="F46" s="9">
        <v>91.15</v>
      </c>
      <c r="G46" s="9">
        <v>2.9</v>
      </c>
      <c r="H46" s="9">
        <v>0.15</v>
      </c>
      <c r="I46" s="9">
        <v>0.9</v>
      </c>
      <c r="J46" s="9">
        <v>1.1499999999999999</v>
      </c>
      <c r="K46" s="10">
        <v>3.8</v>
      </c>
      <c r="L46">
        <f t="shared" si="2"/>
        <v>-0.6269243890267947</v>
      </c>
      <c r="M46">
        <f t="shared" si="3"/>
        <v>7.0844228267288228E-2</v>
      </c>
      <c r="N46">
        <f t="shared" si="4"/>
        <v>-0.18799118014473112</v>
      </c>
      <c r="O46">
        <f t="shared" si="5"/>
        <v>2.6469266470229846E-2</v>
      </c>
      <c r="P46">
        <f t="shared" si="6"/>
        <v>-0.17636606842865282</v>
      </c>
      <c r="Q46">
        <f t="shared" si="7"/>
        <v>0.11997004104545839</v>
      </c>
      <c r="R46" s="6">
        <f t="shared" si="8"/>
        <v>0.19878954273905661</v>
      </c>
      <c r="S46">
        <f t="shared" si="9"/>
        <v>8.428660404488868</v>
      </c>
      <c r="T46">
        <f t="shared" si="10"/>
        <v>59.571164349878899</v>
      </c>
      <c r="U46">
        <f t="shared" si="11"/>
        <v>10.42068370150467</v>
      </c>
      <c r="V46">
        <f t="shared" si="12"/>
        <v>1.1356530705378516</v>
      </c>
      <c r="W46">
        <f t="shared" si="13"/>
        <v>115.31625933633526</v>
      </c>
      <c r="X46">
        <f t="shared" si="14"/>
        <v>1.1356530705378516</v>
      </c>
      <c r="Y46">
        <f t="shared" si="15"/>
        <v>4</v>
      </c>
    </row>
    <row r="47" spans="1:25" x14ac:dyDescent="0.2">
      <c r="A47">
        <v>34</v>
      </c>
      <c r="B47" t="s">
        <v>31</v>
      </c>
      <c r="C47" t="s">
        <v>98</v>
      </c>
      <c r="D47" t="s">
        <v>99</v>
      </c>
      <c r="E47" s="9">
        <v>33.190747860000002</v>
      </c>
      <c r="F47" s="9">
        <v>87.35</v>
      </c>
      <c r="G47" s="9">
        <v>4.9000000000000004</v>
      </c>
      <c r="H47" s="9">
        <v>0.1</v>
      </c>
      <c r="I47" s="9">
        <v>1.1499999999999999</v>
      </c>
      <c r="J47" s="9">
        <v>1.5</v>
      </c>
      <c r="K47" s="10">
        <v>5.05</v>
      </c>
      <c r="L47">
        <f t="shared" si="2"/>
        <v>2.9975339598832355E-2</v>
      </c>
      <c r="M47">
        <f t="shared" si="3"/>
        <v>-0.32953180984262764</v>
      </c>
      <c r="N47">
        <f t="shared" si="4"/>
        <v>0.13831475430337684</v>
      </c>
      <c r="O47">
        <f t="shared" si="5"/>
        <v>-0.32821890423084898</v>
      </c>
      <c r="P47">
        <f t="shared" si="6"/>
        <v>1.0604288924507705E-2</v>
      </c>
      <c r="Q47">
        <f t="shared" si="7"/>
        <v>0.98560002951191639</v>
      </c>
      <c r="R47" s="6">
        <f t="shared" si="8"/>
        <v>0.54965622776320822</v>
      </c>
      <c r="S47">
        <f t="shared" si="9"/>
        <v>3.7711811345604884</v>
      </c>
      <c r="T47">
        <f t="shared" si="10"/>
        <v>70.757679113125377</v>
      </c>
      <c r="U47">
        <f t="shared" si="11"/>
        <v>6.0218769883134398</v>
      </c>
      <c r="V47">
        <f t="shared" si="12"/>
        <v>4.2853733894351143</v>
      </c>
      <c r="W47">
        <f t="shared" si="13"/>
        <v>96.480401635963318</v>
      </c>
      <c r="X47">
        <f t="shared" si="14"/>
        <v>3.7711811345604884</v>
      </c>
      <c r="Y47">
        <f t="shared" si="15"/>
        <v>1</v>
      </c>
    </row>
    <row r="48" spans="1:25" x14ac:dyDescent="0.2">
      <c r="A48">
        <v>35</v>
      </c>
      <c r="B48" t="s">
        <v>31</v>
      </c>
      <c r="C48" t="s">
        <v>100</v>
      </c>
      <c r="D48" t="s">
        <v>101</v>
      </c>
      <c r="E48" s="9">
        <v>38.242066906200002</v>
      </c>
      <c r="F48" s="9">
        <v>90.85</v>
      </c>
      <c r="G48" s="9">
        <v>5.95</v>
      </c>
      <c r="H48" s="9">
        <v>0.1</v>
      </c>
      <c r="I48" s="9">
        <v>0.35</v>
      </c>
      <c r="J48" s="9">
        <v>1.6</v>
      </c>
      <c r="K48" s="10">
        <v>1.1000000000000001</v>
      </c>
      <c r="L48">
        <f t="shared" si="2"/>
        <v>0.43407836921199727</v>
      </c>
      <c r="M48">
        <f t="shared" si="3"/>
        <v>3.923559367966218E-2</v>
      </c>
      <c r="N48">
        <f t="shared" si="4"/>
        <v>0.30962536988863348</v>
      </c>
      <c r="O48">
        <f t="shared" si="5"/>
        <v>-0.32821890423084898</v>
      </c>
      <c r="P48">
        <f t="shared" si="6"/>
        <v>-0.58770085460560617</v>
      </c>
      <c r="Q48">
        <f t="shared" si="7"/>
        <v>1.2329228833594759</v>
      </c>
      <c r="R48" s="6">
        <f t="shared" si="8"/>
        <v>-0.55908249691311085</v>
      </c>
      <c r="S48">
        <f t="shared" si="9"/>
        <v>9.2405813314164984</v>
      </c>
      <c r="T48">
        <f t="shared" si="10"/>
        <v>70.704421248650931</v>
      </c>
      <c r="U48">
        <f t="shared" si="11"/>
        <v>9.7696910381059681</v>
      </c>
      <c r="V48">
        <f t="shared" si="12"/>
        <v>3.6749036359621283</v>
      </c>
      <c r="W48">
        <f t="shared" si="13"/>
        <v>104.87996213957017</v>
      </c>
      <c r="X48">
        <f t="shared" si="14"/>
        <v>3.6749036359621283</v>
      </c>
      <c r="Y48">
        <f t="shared" si="15"/>
        <v>4</v>
      </c>
    </row>
    <row r="49" spans="1:25" x14ac:dyDescent="0.2">
      <c r="A49">
        <v>36</v>
      </c>
      <c r="B49" t="s">
        <v>31</v>
      </c>
      <c r="C49" t="s">
        <v>102</v>
      </c>
      <c r="D49" t="s">
        <v>103</v>
      </c>
      <c r="E49" s="9">
        <v>48.416391298800001</v>
      </c>
      <c r="F49" s="9">
        <v>87.75</v>
      </c>
      <c r="G49" s="9">
        <v>3.5</v>
      </c>
      <c r="H49" s="9">
        <v>0.1</v>
      </c>
      <c r="I49" s="9">
        <v>3.55</v>
      </c>
      <c r="J49" s="9">
        <v>1.25</v>
      </c>
      <c r="K49" s="10">
        <v>3.85</v>
      </c>
      <c r="L49">
        <f t="shared" si="2"/>
        <v>1.2480192970593007</v>
      </c>
      <c r="M49">
        <f t="shared" si="3"/>
        <v>-0.28738696372579392</v>
      </c>
      <c r="N49">
        <f t="shared" si="4"/>
        <v>-9.0099399810298741E-2</v>
      </c>
      <c r="O49">
        <f t="shared" si="5"/>
        <v>-0.32821890423084898</v>
      </c>
      <c r="P49">
        <f t="shared" si="6"/>
        <v>1.8055197195148496</v>
      </c>
      <c r="Q49">
        <f t="shared" si="7"/>
        <v>0.36729289489301797</v>
      </c>
      <c r="R49" s="6">
        <f t="shared" si="8"/>
        <v>0.21282421014002276</v>
      </c>
      <c r="S49">
        <f t="shared" si="9"/>
        <v>4.5547165642591469</v>
      </c>
      <c r="T49">
        <f t="shared" si="10"/>
        <v>76.010625692522069</v>
      </c>
      <c r="U49">
        <f t="shared" si="11"/>
        <v>0.84751509630906807</v>
      </c>
      <c r="V49">
        <f t="shared" si="12"/>
        <v>10.147453797110195</v>
      </c>
      <c r="W49">
        <f t="shared" si="13"/>
        <v>85.06752119347513</v>
      </c>
      <c r="X49">
        <f t="shared" si="14"/>
        <v>0.84751509630906807</v>
      </c>
      <c r="Y49">
        <f t="shared" si="15"/>
        <v>3</v>
      </c>
    </row>
    <row r="50" spans="1:25" x14ac:dyDescent="0.2">
      <c r="A50">
        <v>37</v>
      </c>
      <c r="B50" t="s">
        <v>31</v>
      </c>
      <c r="C50" t="s">
        <v>104</v>
      </c>
      <c r="D50" t="s">
        <v>105</v>
      </c>
      <c r="E50" s="9">
        <v>82.405138284700001</v>
      </c>
      <c r="F50" s="9">
        <v>38.299999999999997</v>
      </c>
      <c r="G50" s="9">
        <v>42.05</v>
      </c>
      <c r="H50" s="9">
        <v>0.2</v>
      </c>
      <c r="I50" s="9">
        <v>5.9</v>
      </c>
      <c r="J50" s="9">
        <v>1.9</v>
      </c>
      <c r="K50" s="10">
        <v>11.65</v>
      </c>
      <c r="L50">
        <f t="shared" si="2"/>
        <v>3.9671022740274715</v>
      </c>
      <c r="M50">
        <f t="shared" si="3"/>
        <v>-5.4975435649192894</v>
      </c>
      <c r="N50">
        <f t="shared" si="4"/>
        <v>6.1994474866769806</v>
      </c>
      <c r="O50">
        <f t="shared" si="5"/>
        <v>0.3811574371713089</v>
      </c>
      <c r="P50">
        <f t="shared" si="6"/>
        <v>3.5630410786345594</v>
      </c>
      <c r="Q50">
        <f t="shared" si="7"/>
        <v>1.9748914449021535</v>
      </c>
      <c r="R50" s="6">
        <f t="shared" si="8"/>
        <v>2.4022323246907291</v>
      </c>
      <c r="S50">
        <f t="shared" si="9"/>
        <v>77.784725932173799</v>
      </c>
      <c r="T50">
        <f t="shared" si="10"/>
        <v>188.06849243266817</v>
      </c>
      <c r="U50">
        <f t="shared" si="11"/>
        <v>70.903384471941763</v>
      </c>
      <c r="V50">
        <f t="shared" si="12"/>
        <v>124.66726289199565</v>
      </c>
      <c r="W50">
        <f t="shared" si="13"/>
        <v>0</v>
      </c>
      <c r="X50">
        <f t="shared" si="14"/>
        <v>0</v>
      </c>
      <c r="Y50">
        <f t="shared" si="15"/>
        <v>5</v>
      </c>
    </row>
    <row r="51" spans="1:25" x14ac:dyDescent="0.2">
      <c r="A51">
        <v>38</v>
      </c>
      <c r="B51" t="s">
        <v>31</v>
      </c>
      <c r="C51" t="s">
        <v>106</v>
      </c>
      <c r="D51" t="s">
        <v>107</v>
      </c>
      <c r="E51" s="9">
        <v>30.319492072100001</v>
      </c>
      <c r="F51" s="9">
        <v>88.25</v>
      </c>
      <c r="G51" s="9">
        <v>1.55</v>
      </c>
      <c r="H51" s="9">
        <v>0.1</v>
      </c>
      <c r="I51" s="9">
        <v>1</v>
      </c>
      <c r="J51" s="9">
        <v>0.95</v>
      </c>
      <c r="K51" s="10">
        <v>8.15</v>
      </c>
      <c r="L51">
        <f t="shared" si="2"/>
        <v>-0.19972370575400111</v>
      </c>
      <c r="M51">
        <f t="shared" si="3"/>
        <v>-0.23470590607975253</v>
      </c>
      <c r="N51">
        <f t="shared" si="4"/>
        <v>-0.40824768589720395</v>
      </c>
      <c r="O51">
        <f t="shared" si="5"/>
        <v>-0.32821890423084898</v>
      </c>
      <c r="P51">
        <f t="shared" si="6"/>
        <v>-0.10157792548738859</v>
      </c>
      <c r="Q51">
        <f t="shared" si="7"/>
        <v>-0.37467566664966023</v>
      </c>
      <c r="R51" s="6">
        <f t="shared" si="8"/>
        <v>1.4198056066231044</v>
      </c>
      <c r="S51">
        <f t="shared" si="9"/>
        <v>5.0333755763186456</v>
      </c>
      <c r="T51">
        <f t="shared" si="10"/>
        <v>67.78242188896732</v>
      </c>
      <c r="U51">
        <f t="shared" si="11"/>
        <v>9.0445061853463287</v>
      </c>
      <c r="V51">
        <f t="shared" si="12"/>
        <v>4.7807442548783854</v>
      </c>
      <c r="W51">
        <f t="shared" si="13"/>
        <v>109.13980956991354</v>
      </c>
      <c r="X51">
        <f t="shared" si="14"/>
        <v>4.7807442548783854</v>
      </c>
      <c r="Y51">
        <f t="shared" si="15"/>
        <v>4</v>
      </c>
    </row>
    <row r="52" spans="1:25" x14ac:dyDescent="0.2">
      <c r="A52">
        <v>39</v>
      </c>
      <c r="B52" t="s">
        <v>31</v>
      </c>
      <c r="C52" t="s">
        <v>108</v>
      </c>
      <c r="D52" t="s">
        <v>109</v>
      </c>
      <c r="E52" s="9">
        <v>24.415617775499999</v>
      </c>
      <c r="F52" s="9">
        <v>94.65</v>
      </c>
      <c r="G52" s="9">
        <v>2.1</v>
      </c>
      <c r="H52" s="9">
        <v>0.2</v>
      </c>
      <c r="I52" s="9">
        <v>0.45</v>
      </c>
      <c r="J52" s="9">
        <v>1.05</v>
      </c>
      <c r="K52" s="10">
        <v>1.6</v>
      </c>
      <c r="L52">
        <f t="shared" si="2"/>
        <v>-0.67203073445101447</v>
      </c>
      <c r="M52">
        <f t="shared" si="3"/>
        <v>0.43961163178957807</v>
      </c>
      <c r="N52">
        <f t="shared" si="4"/>
        <v>-0.31851355392397424</v>
      </c>
      <c r="O52">
        <f t="shared" si="5"/>
        <v>0.3811574371713089</v>
      </c>
      <c r="P52">
        <f t="shared" si="6"/>
        <v>-0.51291271166434194</v>
      </c>
      <c r="Q52">
        <f t="shared" si="7"/>
        <v>-0.12735281280210065</v>
      </c>
      <c r="R52" s="6">
        <f t="shared" si="8"/>
        <v>-0.41873582290345024</v>
      </c>
      <c r="S52">
        <f t="shared" si="9"/>
        <v>13.565344417725328</v>
      </c>
      <c r="T52">
        <f t="shared" si="10"/>
        <v>52.622526564329348</v>
      </c>
      <c r="U52">
        <f t="shared" si="11"/>
        <v>14.708691302379904</v>
      </c>
      <c r="V52">
        <f t="shared" si="12"/>
        <v>0.34303845235702007</v>
      </c>
      <c r="W52">
        <f t="shared" si="13"/>
        <v>128.24587453639708</v>
      </c>
      <c r="X52">
        <f t="shared" si="14"/>
        <v>0.34303845235702007</v>
      </c>
      <c r="Y52">
        <f t="shared" si="15"/>
        <v>4</v>
      </c>
    </row>
    <row r="53" spans="1:25" x14ac:dyDescent="0.2">
      <c r="A53">
        <v>40</v>
      </c>
      <c r="B53" t="s">
        <v>31</v>
      </c>
      <c r="C53" t="s">
        <v>110</v>
      </c>
      <c r="D53" t="s">
        <v>111</v>
      </c>
      <c r="E53" s="9">
        <v>50.373453744700001</v>
      </c>
      <c r="F53" s="9">
        <v>73.900000000000006</v>
      </c>
      <c r="G53" s="9">
        <v>4.55</v>
      </c>
      <c r="H53" s="9">
        <v>0.1</v>
      </c>
      <c r="I53" s="9">
        <v>2.85</v>
      </c>
      <c r="J53" s="9">
        <v>1.5</v>
      </c>
      <c r="K53" s="10">
        <v>17.100000000000001</v>
      </c>
      <c r="L53">
        <f t="shared" si="2"/>
        <v>1.4045833264340208</v>
      </c>
      <c r="M53">
        <f t="shared" si="3"/>
        <v>-1.7466522605211403</v>
      </c>
      <c r="N53">
        <f t="shared" si="4"/>
        <v>8.1211215774957865E-2</v>
      </c>
      <c r="O53">
        <f t="shared" si="5"/>
        <v>-0.32821890423084898</v>
      </c>
      <c r="P53">
        <f t="shared" si="6"/>
        <v>1.2820027189259999</v>
      </c>
      <c r="Q53">
        <f t="shared" si="7"/>
        <v>0.98560002951191639</v>
      </c>
      <c r="R53" s="6">
        <f t="shared" si="8"/>
        <v>3.9320110713960306</v>
      </c>
      <c r="S53">
        <f t="shared" si="9"/>
        <v>5.3467234879850727</v>
      </c>
      <c r="T53">
        <f t="shared" si="10"/>
        <v>101.71129671539605</v>
      </c>
      <c r="U53">
        <f t="shared" si="11"/>
        <v>11.618979780444654</v>
      </c>
      <c r="V53">
        <f t="shared" si="12"/>
        <v>33.396009849144249</v>
      </c>
      <c r="W53">
        <f t="shared" si="13"/>
        <v>67.093775311405267</v>
      </c>
      <c r="X53">
        <f t="shared" si="14"/>
        <v>5.3467234879850727</v>
      </c>
      <c r="Y53">
        <f t="shared" si="15"/>
        <v>1</v>
      </c>
    </row>
    <row r="54" spans="1:25" x14ac:dyDescent="0.2">
      <c r="A54">
        <v>41</v>
      </c>
      <c r="B54" t="s">
        <v>31</v>
      </c>
      <c r="C54" t="s">
        <v>112</v>
      </c>
      <c r="D54" t="s">
        <v>113</v>
      </c>
      <c r="E54" s="9">
        <v>23.171936758899999</v>
      </c>
      <c r="F54" s="9">
        <v>97.9</v>
      </c>
      <c r="G54" s="9">
        <v>0.15</v>
      </c>
      <c r="H54" s="9">
        <v>0.25</v>
      </c>
      <c r="I54" s="9">
        <v>0.3</v>
      </c>
      <c r="J54" s="9">
        <v>0.9</v>
      </c>
      <c r="K54" s="10">
        <v>0.55000000000000004</v>
      </c>
      <c r="L54">
        <f t="shared" si="2"/>
        <v>-0.77152460171297599</v>
      </c>
      <c r="M54">
        <f t="shared" si="3"/>
        <v>0.78203850648884721</v>
      </c>
      <c r="N54">
        <f t="shared" si="4"/>
        <v>-0.63666184001087944</v>
      </c>
      <c r="O54">
        <f t="shared" si="5"/>
        <v>0.73584560787238773</v>
      </c>
      <c r="P54">
        <f t="shared" si="6"/>
        <v>-0.62509492607623829</v>
      </c>
      <c r="Q54">
        <f t="shared" si="7"/>
        <v>-0.49833709357343975</v>
      </c>
      <c r="R54" s="6">
        <f t="shared" si="8"/>
        <v>-0.71346383832373772</v>
      </c>
      <c r="S54">
        <f t="shared" si="9"/>
        <v>18.572449130926955</v>
      </c>
      <c r="T54">
        <f t="shared" si="10"/>
        <v>46.998705821680346</v>
      </c>
      <c r="U54">
        <f t="shared" si="11"/>
        <v>19.236256093452191</v>
      </c>
      <c r="V54">
        <f t="shared" si="12"/>
        <v>1.1525611325636538</v>
      </c>
      <c r="W54">
        <f t="shared" si="13"/>
        <v>142.11083526161229</v>
      </c>
      <c r="X54">
        <f t="shared" si="14"/>
        <v>1.1525611325636538</v>
      </c>
      <c r="Y54">
        <f t="shared" si="15"/>
        <v>4</v>
      </c>
    </row>
    <row r="55" spans="1:25" x14ac:dyDescent="0.2">
      <c r="A55">
        <v>42</v>
      </c>
      <c r="B55" t="s">
        <v>31</v>
      </c>
      <c r="C55" t="s">
        <v>114</v>
      </c>
      <c r="D55" t="s">
        <v>115</v>
      </c>
      <c r="E55" s="9">
        <v>30.5478805849</v>
      </c>
      <c r="F55" s="9">
        <v>95.75</v>
      </c>
      <c r="G55" s="9">
        <v>1.65</v>
      </c>
      <c r="H55" s="9">
        <v>0.15</v>
      </c>
      <c r="I55" s="9">
        <v>0.65</v>
      </c>
      <c r="J55" s="9">
        <v>0.8</v>
      </c>
      <c r="K55" s="10">
        <v>1.05</v>
      </c>
      <c r="L55">
        <f t="shared" si="2"/>
        <v>-0.18145273749656066</v>
      </c>
      <c r="M55">
        <f t="shared" si="3"/>
        <v>0.5555099586108686</v>
      </c>
      <c r="N55">
        <f t="shared" si="4"/>
        <v>-0.39193238917479856</v>
      </c>
      <c r="O55">
        <f t="shared" si="5"/>
        <v>2.6469266470229846E-2</v>
      </c>
      <c r="P55">
        <f t="shared" si="6"/>
        <v>-0.36333642578181341</v>
      </c>
      <c r="Q55">
        <f t="shared" si="7"/>
        <v>-0.74565994742099906</v>
      </c>
      <c r="R55" s="6">
        <f t="shared" si="8"/>
        <v>-0.573117164314077</v>
      </c>
      <c r="S55">
        <f t="shared" si="9"/>
        <v>14.210018977174819</v>
      </c>
      <c r="T55">
        <f t="shared" si="10"/>
        <v>56.673096288437861</v>
      </c>
      <c r="U55">
        <f t="shared" si="11"/>
        <v>13.764372456180386</v>
      </c>
      <c r="V55">
        <f t="shared" si="12"/>
        <v>0.36367680684259146</v>
      </c>
      <c r="W55">
        <f t="shared" si="13"/>
        <v>129.0926027757607</v>
      </c>
      <c r="X55">
        <f t="shared" si="14"/>
        <v>0.36367680684259146</v>
      </c>
      <c r="Y55">
        <f t="shared" si="15"/>
        <v>4</v>
      </c>
    </row>
    <row r="56" spans="1:25" x14ac:dyDescent="0.2">
      <c r="A56">
        <v>43</v>
      </c>
      <c r="B56" t="s">
        <v>31</v>
      </c>
      <c r="C56" t="s">
        <v>116</v>
      </c>
      <c r="D56" t="s">
        <v>117</v>
      </c>
      <c r="E56" s="9">
        <v>26.380208333300001</v>
      </c>
      <c r="F56" s="9">
        <v>97.2</v>
      </c>
      <c r="G56" s="9">
        <v>0.35</v>
      </c>
      <c r="H56" s="9">
        <v>0.15</v>
      </c>
      <c r="I56" s="9">
        <v>0.25</v>
      </c>
      <c r="J56" s="9">
        <v>0.8</v>
      </c>
      <c r="K56" s="10">
        <v>1.2</v>
      </c>
      <c r="L56">
        <f t="shared" si="2"/>
        <v>-0.51486445984129059</v>
      </c>
      <c r="M56">
        <f t="shared" si="3"/>
        <v>0.7082850257843889</v>
      </c>
      <c r="N56">
        <f t="shared" si="4"/>
        <v>-0.60403124656606866</v>
      </c>
      <c r="O56">
        <f t="shared" si="5"/>
        <v>2.6469266470229846E-2</v>
      </c>
      <c r="P56">
        <f t="shared" si="6"/>
        <v>-0.66248899754687041</v>
      </c>
      <c r="Q56">
        <f t="shared" si="7"/>
        <v>-0.74565994742099906</v>
      </c>
      <c r="R56" s="6">
        <f t="shared" si="8"/>
        <v>-0.53101316211117877</v>
      </c>
      <c r="S56">
        <f t="shared" si="9"/>
        <v>16.399009146641674</v>
      </c>
      <c r="T56">
        <f t="shared" si="10"/>
        <v>56.545355121776325</v>
      </c>
      <c r="U56">
        <f t="shared" si="11"/>
        <v>17.100270578112422</v>
      </c>
      <c r="V56">
        <f t="shared" si="12"/>
        <v>0.53823413703336487</v>
      </c>
      <c r="W56">
        <f t="shared" si="13"/>
        <v>138.8738942616562</v>
      </c>
      <c r="X56">
        <f t="shared" si="14"/>
        <v>0.53823413703336487</v>
      </c>
      <c r="Y56">
        <f t="shared" si="15"/>
        <v>4</v>
      </c>
    </row>
    <row r="57" spans="1:25" x14ac:dyDescent="0.2">
      <c r="A57">
        <v>44</v>
      </c>
      <c r="B57" t="s">
        <v>31</v>
      </c>
      <c r="C57" t="s">
        <v>118</v>
      </c>
      <c r="D57" t="s">
        <v>119</v>
      </c>
      <c r="E57" s="9">
        <v>18.5273031103</v>
      </c>
      <c r="F57" s="9">
        <v>98</v>
      </c>
      <c r="G57" s="9">
        <v>0.25</v>
      </c>
      <c r="H57" s="9">
        <v>0.2</v>
      </c>
      <c r="I57" s="9">
        <v>0.2</v>
      </c>
      <c r="J57" s="9">
        <v>0.7</v>
      </c>
      <c r="K57" s="10">
        <v>0.6</v>
      </c>
      <c r="L57">
        <f t="shared" si="2"/>
        <v>-1.1430930003185773</v>
      </c>
      <c r="M57">
        <f t="shared" si="3"/>
        <v>0.7925747180180549</v>
      </c>
      <c r="N57">
        <f t="shared" si="4"/>
        <v>-0.62034654328847405</v>
      </c>
      <c r="O57">
        <f t="shared" si="5"/>
        <v>0.3811574371713089</v>
      </c>
      <c r="P57">
        <f t="shared" si="6"/>
        <v>-0.69988306901750252</v>
      </c>
      <c r="Q57">
        <f t="shared" si="7"/>
        <v>-0.99298280126855865</v>
      </c>
      <c r="R57" s="6">
        <f t="shared" si="8"/>
        <v>-0.69942917092277157</v>
      </c>
      <c r="S57">
        <f t="shared" si="9"/>
        <v>21.321755165923051</v>
      </c>
      <c r="T57">
        <f t="shared" si="10"/>
        <v>51.220003589794963</v>
      </c>
      <c r="U57">
        <f t="shared" si="11"/>
        <v>22.169260960400166</v>
      </c>
      <c r="V57">
        <f t="shared" si="12"/>
        <v>1.5535335115017346</v>
      </c>
      <c r="W57">
        <f t="shared" si="13"/>
        <v>148.79037822953362</v>
      </c>
      <c r="X57">
        <f t="shared" si="14"/>
        <v>1.5535335115017346</v>
      </c>
      <c r="Y57">
        <f t="shared" si="15"/>
        <v>4</v>
      </c>
    </row>
    <row r="58" spans="1:25" x14ac:dyDescent="0.2">
      <c r="A58">
        <v>45</v>
      </c>
      <c r="B58" t="s">
        <v>31</v>
      </c>
      <c r="C58" t="s">
        <v>120</v>
      </c>
      <c r="D58" t="s">
        <v>121</v>
      </c>
      <c r="E58" s="9">
        <v>21.888148253200001</v>
      </c>
      <c r="F58" s="9">
        <v>96.95</v>
      </c>
      <c r="G58" s="9">
        <v>0.6</v>
      </c>
      <c r="H58" s="9">
        <v>0.15</v>
      </c>
      <c r="I58" s="9">
        <v>0.3</v>
      </c>
      <c r="J58" s="9">
        <v>0.9</v>
      </c>
      <c r="K58" s="10">
        <v>1.1499999999999999</v>
      </c>
      <c r="L58">
        <f t="shared" si="2"/>
        <v>-0.87422704829991194</v>
      </c>
      <c r="M58">
        <f t="shared" si="3"/>
        <v>0.68194449696136827</v>
      </c>
      <c r="N58">
        <f t="shared" si="4"/>
        <v>-0.56324300476005518</v>
      </c>
      <c r="O58">
        <f t="shared" si="5"/>
        <v>2.6469266470229846E-2</v>
      </c>
      <c r="P58">
        <f t="shared" si="6"/>
        <v>-0.62509492607623829</v>
      </c>
      <c r="Q58">
        <f t="shared" si="7"/>
        <v>-0.49833709357343975</v>
      </c>
      <c r="R58" s="6">
        <f t="shared" si="8"/>
        <v>-0.54504782951214481</v>
      </c>
      <c r="S58">
        <f t="shared" si="9"/>
        <v>16.702472703847423</v>
      </c>
      <c r="T58">
        <f t="shared" si="10"/>
        <v>56.970074913826565</v>
      </c>
      <c r="U58">
        <f t="shared" si="11"/>
        <v>17.826537708614183</v>
      </c>
      <c r="V58">
        <f t="shared" si="12"/>
        <v>0.56409220150752648</v>
      </c>
      <c r="W58">
        <f t="shared" si="13"/>
        <v>139.82813160040382</v>
      </c>
      <c r="X58">
        <f t="shared" si="14"/>
        <v>0.56409220150752648</v>
      </c>
      <c r="Y58">
        <f t="shared" si="15"/>
        <v>4</v>
      </c>
    </row>
    <row r="59" spans="1:25" x14ac:dyDescent="0.2">
      <c r="A59">
        <v>46</v>
      </c>
      <c r="B59" t="s">
        <v>31</v>
      </c>
      <c r="C59" t="s">
        <v>122</v>
      </c>
      <c r="D59" t="s">
        <v>123</v>
      </c>
      <c r="E59" s="9">
        <v>30.3965224767</v>
      </c>
      <c r="F59" s="9">
        <v>95.1</v>
      </c>
      <c r="G59" s="9">
        <v>2.35</v>
      </c>
      <c r="H59" s="9">
        <v>0.15</v>
      </c>
      <c r="I59" s="9">
        <v>0.85</v>
      </c>
      <c r="J59" s="9">
        <v>0.7</v>
      </c>
      <c r="K59" s="10">
        <v>0.9</v>
      </c>
      <c r="L59">
        <f t="shared" si="2"/>
        <v>-0.19356131141967287</v>
      </c>
      <c r="M59">
        <f t="shared" si="3"/>
        <v>0.48702458367101414</v>
      </c>
      <c r="N59">
        <f t="shared" si="4"/>
        <v>-0.27772531211796075</v>
      </c>
      <c r="O59">
        <f t="shared" si="5"/>
        <v>2.6469266470229846E-2</v>
      </c>
      <c r="P59">
        <f t="shared" si="6"/>
        <v>-0.21376013989928497</v>
      </c>
      <c r="Q59">
        <f t="shared" si="7"/>
        <v>-0.99298280126855865</v>
      </c>
      <c r="R59" s="6">
        <f t="shared" si="8"/>
        <v>-0.61522116651697523</v>
      </c>
      <c r="S59">
        <f t="shared" si="9"/>
        <v>14.777078284739769</v>
      </c>
      <c r="T59">
        <f t="shared" si="10"/>
        <v>56.351496522318385</v>
      </c>
      <c r="U59">
        <f t="shared" si="11"/>
        <v>13.702868696512539</v>
      </c>
      <c r="V59">
        <f t="shared" si="12"/>
        <v>0.61842848453772048</v>
      </c>
      <c r="W59">
        <f t="shared" si="13"/>
        <v>127.38327911727551</v>
      </c>
      <c r="X59">
        <f t="shared" si="14"/>
        <v>0.61842848453772048</v>
      </c>
      <c r="Y59">
        <f t="shared" si="15"/>
        <v>4</v>
      </c>
    </row>
    <row r="60" spans="1:25" x14ac:dyDescent="0.2">
      <c r="A60">
        <v>47</v>
      </c>
      <c r="B60" t="s">
        <v>31</v>
      </c>
      <c r="C60" t="s">
        <v>124</v>
      </c>
      <c r="D60" t="s">
        <v>125</v>
      </c>
      <c r="E60" s="9">
        <v>23.0149774313</v>
      </c>
      <c r="F60" s="9">
        <v>92</v>
      </c>
      <c r="G60" s="9">
        <v>5.3</v>
      </c>
      <c r="H60" s="9">
        <v>0.05</v>
      </c>
      <c r="I60" s="9">
        <v>0.4</v>
      </c>
      <c r="J60" s="9">
        <v>0.85</v>
      </c>
      <c r="K60" s="10">
        <v>1.45</v>
      </c>
      <c r="L60">
        <f t="shared" si="2"/>
        <v>-0.78408127042249265</v>
      </c>
      <c r="M60">
        <f t="shared" si="3"/>
        <v>0.16040202626555802</v>
      </c>
      <c r="N60">
        <f t="shared" si="4"/>
        <v>0.20357594119299832</v>
      </c>
      <c r="O60">
        <f t="shared" si="5"/>
        <v>-0.68290707493192793</v>
      </c>
      <c r="P60">
        <f t="shared" si="6"/>
        <v>-0.55030678313497405</v>
      </c>
      <c r="Q60">
        <f t="shared" si="7"/>
        <v>-0.62199852049721949</v>
      </c>
      <c r="R60" s="6">
        <f t="shared" si="8"/>
        <v>-0.46083982510634847</v>
      </c>
      <c r="S60">
        <f t="shared" si="9"/>
        <v>14.525940102685297</v>
      </c>
      <c r="T60">
        <f t="shared" si="10"/>
        <v>67.801922260572681</v>
      </c>
      <c r="U60">
        <f t="shared" si="11"/>
        <v>15.117447163664147</v>
      </c>
      <c r="V60">
        <f t="shared" si="12"/>
        <v>0.85022555693986512</v>
      </c>
      <c r="W60">
        <f t="shared" si="13"/>
        <v>123.52945252098178</v>
      </c>
      <c r="X60">
        <f t="shared" si="14"/>
        <v>0.85022555693986512</v>
      </c>
      <c r="Y60">
        <f t="shared" si="15"/>
        <v>4</v>
      </c>
    </row>
    <row r="61" spans="1:25" x14ac:dyDescent="0.2">
      <c r="A61">
        <v>48</v>
      </c>
      <c r="B61" t="s">
        <v>31</v>
      </c>
      <c r="C61" t="s">
        <v>126</v>
      </c>
      <c r="D61" t="s">
        <v>127</v>
      </c>
      <c r="E61" s="9">
        <v>21.010730356500002</v>
      </c>
      <c r="F61" s="9">
        <v>96.9</v>
      </c>
      <c r="G61" s="9">
        <v>0.65</v>
      </c>
      <c r="H61" s="9">
        <v>0.15</v>
      </c>
      <c r="I61" s="9">
        <v>0.4</v>
      </c>
      <c r="J61" s="9">
        <v>1.05</v>
      </c>
      <c r="K61" s="10">
        <v>0.85</v>
      </c>
      <c r="L61">
        <f t="shared" si="2"/>
        <v>-0.94442004681185776</v>
      </c>
      <c r="M61">
        <f t="shared" si="3"/>
        <v>0.67667639119676437</v>
      </c>
      <c r="N61">
        <f t="shared" si="4"/>
        <v>-0.55508535639885248</v>
      </c>
      <c r="O61">
        <f t="shared" si="5"/>
        <v>2.6469266470229846E-2</v>
      </c>
      <c r="P61">
        <f t="shared" si="6"/>
        <v>-0.55030678313497405</v>
      </c>
      <c r="Q61">
        <f t="shared" si="7"/>
        <v>-0.12735281280210065</v>
      </c>
      <c r="R61" s="6">
        <f t="shared" si="8"/>
        <v>-0.62925583391794115</v>
      </c>
      <c r="S61">
        <f t="shared" si="9"/>
        <v>16.200588134299377</v>
      </c>
      <c r="T61">
        <f t="shared" si="10"/>
        <v>57.951103034325222</v>
      </c>
      <c r="U61">
        <f t="shared" si="11"/>
        <v>17.325061847336851</v>
      </c>
      <c r="V61">
        <f t="shared" si="12"/>
        <v>0.67502558731617368</v>
      </c>
      <c r="W61">
        <f t="shared" si="13"/>
        <v>138.52254320798912</v>
      </c>
      <c r="X61">
        <f t="shared" si="14"/>
        <v>0.67502558731617368</v>
      </c>
      <c r="Y61">
        <f t="shared" si="15"/>
        <v>4</v>
      </c>
    </row>
    <row r="62" spans="1:25" x14ac:dyDescent="0.2">
      <c r="A62">
        <v>49</v>
      </c>
      <c r="B62" t="s">
        <v>31</v>
      </c>
      <c r="C62" t="s">
        <v>128</v>
      </c>
      <c r="D62" t="s">
        <v>129</v>
      </c>
      <c r="E62" s="9">
        <v>58.729698308000003</v>
      </c>
      <c r="F62" s="9">
        <v>80.599999999999994</v>
      </c>
      <c r="G62" s="9">
        <v>8.15</v>
      </c>
      <c r="H62" s="9">
        <v>0.1</v>
      </c>
      <c r="I62" s="9">
        <v>5.8</v>
      </c>
      <c r="J62" s="9">
        <v>1.65</v>
      </c>
      <c r="K62" s="10">
        <v>3.75</v>
      </c>
      <c r="L62">
        <f t="shared" si="2"/>
        <v>2.073078765612101</v>
      </c>
      <c r="M62">
        <f t="shared" si="3"/>
        <v>-1.0407260880641866</v>
      </c>
      <c r="N62">
        <f t="shared" si="4"/>
        <v>0.66856189778155217</v>
      </c>
      <c r="O62">
        <f t="shared" si="5"/>
        <v>-0.32821890423084898</v>
      </c>
      <c r="P62">
        <f t="shared" si="6"/>
        <v>3.488252935693295</v>
      </c>
      <c r="Q62">
        <f t="shared" si="7"/>
        <v>1.3565843102832551</v>
      </c>
      <c r="R62" s="6">
        <f t="shared" si="8"/>
        <v>0.1847548753380906</v>
      </c>
      <c r="S62">
        <f t="shared" si="9"/>
        <v>11.759502103717548</v>
      </c>
      <c r="T62">
        <f t="shared" si="10"/>
        <v>98.262830515601209</v>
      </c>
      <c r="U62">
        <f t="shared" si="11"/>
        <v>4.1405920005261807</v>
      </c>
      <c r="V62">
        <f t="shared" si="12"/>
        <v>28.967561892328046</v>
      </c>
      <c r="W62">
        <f t="shared" si="13"/>
        <v>59.849560481056102</v>
      </c>
      <c r="X62">
        <f t="shared" si="14"/>
        <v>4.1405920005261807</v>
      </c>
      <c r="Y62">
        <f t="shared" si="15"/>
        <v>3</v>
      </c>
    </row>
    <row r="63" spans="1:25" x14ac:dyDescent="0.2">
      <c r="A63">
        <v>50</v>
      </c>
      <c r="B63" t="s">
        <v>31</v>
      </c>
      <c r="C63" t="s">
        <v>130</v>
      </c>
      <c r="D63" t="s">
        <v>131</v>
      </c>
      <c r="E63" s="9">
        <v>26.651882693699999</v>
      </c>
      <c r="F63" s="9">
        <v>96.6</v>
      </c>
      <c r="G63" s="9">
        <v>1.05</v>
      </c>
      <c r="H63" s="9">
        <v>0.1</v>
      </c>
      <c r="I63" s="9">
        <v>0.3</v>
      </c>
      <c r="J63" s="9">
        <v>1.1000000000000001</v>
      </c>
      <c r="K63" s="10">
        <v>0.85</v>
      </c>
      <c r="L63">
        <f t="shared" si="2"/>
        <v>-0.49313064514818639</v>
      </c>
      <c r="M63">
        <f t="shared" si="3"/>
        <v>0.6450677566091384</v>
      </c>
      <c r="N63">
        <f t="shared" si="4"/>
        <v>-0.48982416950923097</v>
      </c>
      <c r="O63">
        <f t="shared" si="5"/>
        <v>-0.32821890423084898</v>
      </c>
      <c r="P63">
        <f t="shared" si="6"/>
        <v>-0.62509492607623829</v>
      </c>
      <c r="Q63">
        <f t="shared" si="7"/>
        <v>-3.6913858783208585E-3</v>
      </c>
      <c r="R63" s="6">
        <f t="shared" si="8"/>
        <v>-0.62925583391794115</v>
      </c>
      <c r="S63">
        <f t="shared" si="9"/>
        <v>14.243876962887494</v>
      </c>
      <c r="T63">
        <f t="shared" si="10"/>
        <v>63.670137205366949</v>
      </c>
      <c r="U63">
        <f t="shared" si="11"/>
        <v>15.113863728576048</v>
      </c>
      <c r="V63">
        <f t="shared" si="12"/>
        <v>0.51588166768339139</v>
      </c>
      <c r="W63">
        <f t="shared" si="13"/>
        <v>133.52011529266355</v>
      </c>
      <c r="X63">
        <f t="shared" si="14"/>
        <v>0.51588166768339139</v>
      </c>
      <c r="Y63">
        <f t="shared" si="15"/>
        <v>4</v>
      </c>
    </row>
    <row r="64" spans="1:25" x14ac:dyDescent="0.2">
      <c r="A64">
        <v>51</v>
      </c>
      <c r="B64" t="s">
        <v>31</v>
      </c>
      <c r="C64" t="s">
        <v>132</v>
      </c>
      <c r="D64" t="s">
        <v>133</v>
      </c>
      <c r="E64" s="9">
        <v>25.700878832499999</v>
      </c>
      <c r="F64" s="9">
        <v>92.3</v>
      </c>
      <c r="G64" s="9">
        <v>4.3</v>
      </c>
      <c r="H64" s="9">
        <v>0.2</v>
      </c>
      <c r="I64" s="9">
        <v>0.55000000000000004</v>
      </c>
      <c r="J64" s="9">
        <v>1.55</v>
      </c>
      <c r="K64" s="10">
        <v>1.1499999999999999</v>
      </c>
      <c r="L64">
        <f t="shared" si="2"/>
        <v>-0.56921048448714906</v>
      </c>
      <c r="M64">
        <f t="shared" si="3"/>
        <v>0.19201066085318255</v>
      </c>
      <c r="N64">
        <f t="shared" si="4"/>
        <v>4.0422973968944384E-2</v>
      </c>
      <c r="O64">
        <f t="shared" si="5"/>
        <v>0.3811574371713089</v>
      </c>
      <c r="P64">
        <f t="shared" si="6"/>
        <v>-0.43812456872307765</v>
      </c>
      <c r="Q64">
        <f t="shared" si="7"/>
        <v>1.1092614564356962</v>
      </c>
      <c r="R64" s="6">
        <f t="shared" si="8"/>
        <v>-0.54504782951214481</v>
      </c>
      <c r="S64">
        <f t="shared" si="9"/>
        <v>11.721704139365286</v>
      </c>
      <c r="T64">
        <f t="shared" si="10"/>
        <v>57.90855673588031</v>
      </c>
      <c r="U64">
        <f t="shared" si="11"/>
        <v>13.057746257577564</v>
      </c>
      <c r="V64">
        <f t="shared" si="12"/>
        <v>2.4258142290715599</v>
      </c>
      <c r="W64">
        <f t="shared" si="13"/>
        <v>116.3278458010918</v>
      </c>
      <c r="X64">
        <f t="shared" si="14"/>
        <v>2.4258142290715599</v>
      </c>
      <c r="Y64">
        <f t="shared" si="15"/>
        <v>4</v>
      </c>
    </row>
    <row r="65" spans="1:25" x14ac:dyDescent="0.2">
      <c r="A65">
        <v>52</v>
      </c>
      <c r="B65" t="s">
        <v>31</v>
      </c>
      <c r="C65" t="s">
        <v>134</v>
      </c>
      <c r="D65" t="s">
        <v>135</v>
      </c>
      <c r="E65" s="9">
        <v>27.3944620971</v>
      </c>
      <c r="F65" s="9">
        <v>97.8</v>
      </c>
      <c r="G65" s="9">
        <v>0.3</v>
      </c>
      <c r="H65" s="9">
        <v>0.2</v>
      </c>
      <c r="I65" s="9">
        <v>0.4</v>
      </c>
      <c r="J65" s="9">
        <v>0.65</v>
      </c>
      <c r="K65" s="10">
        <v>0.65</v>
      </c>
      <c r="L65">
        <f t="shared" si="2"/>
        <v>-0.433724659523893</v>
      </c>
      <c r="M65">
        <f t="shared" si="3"/>
        <v>0.77150229495963807</v>
      </c>
      <c r="N65">
        <f t="shared" si="4"/>
        <v>-0.61218889492727147</v>
      </c>
      <c r="O65">
        <f t="shared" si="5"/>
        <v>0.3811574371713089</v>
      </c>
      <c r="P65">
        <f t="shared" si="6"/>
        <v>-0.55030678313497405</v>
      </c>
      <c r="Q65">
        <f t="shared" si="7"/>
        <v>-1.1166442281923381</v>
      </c>
      <c r="R65" s="6">
        <f t="shared" si="8"/>
        <v>-0.68539450352180553</v>
      </c>
      <c r="S65">
        <f t="shared" si="9"/>
        <v>18.614393247099432</v>
      </c>
      <c r="T65">
        <f t="shared" si="10"/>
        <v>50.967585864622272</v>
      </c>
      <c r="U65">
        <f t="shared" si="11"/>
        <v>18.373049758897512</v>
      </c>
      <c r="V65">
        <f t="shared" si="12"/>
        <v>1.1318342950672351</v>
      </c>
      <c r="W65">
        <f t="shared" si="13"/>
        <v>141.07726676776849</v>
      </c>
      <c r="X65">
        <f t="shared" si="14"/>
        <v>1.1318342950672351</v>
      </c>
      <c r="Y65">
        <f t="shared" si="15"/>
        <v>4</v>
      </c>
    </row>
    <row r="66" spans="1:25" x14ac:dyDescent="0.2">
      <c r="A66">
        <v>53</v>
      </c>
      <c r="B66" t="s">
        <v>31</v>
      </c>
      <c r="C66" t="s">
        <v>136</v>
      </c>
      <c r="D66" t="s">
        <v>137</v>
      </c>
      <c r="E66" s="9">
        <v>19.535062229299999</v>
      </c>
      <c r="F66" s="9">
        <v>97.25</v>
      </c>
      <c r="G66" s="9">
        <v>0.55000000000000004</v>
      </c>
      <c r="H66" s="9">
        <v>0.1</v>
      </c>
      <c r="I66" s="9">
        <v>0.35</v>
      </c>
      <c r="J66" s="9">
        <v>0.85</v>
      </c>
      <c r="K66" s="10">
        <v>0.95</v>
      </c>
      <c r="L66">
        <f t="shared" si="2"/>
        <v>-1.0624727683784567</v>
      </c>
      <c r="M66">
        <f t="shared" si="3"/>
        <v>0.7135531315489928</v>
      </c>
      <c r="N66">
        <f t="shared" si="4"/>
        <v>-0.57140065312125787</v>
      </c>
      <c r="O66">
        <f t="shared" si="5"/>
        <v>-0.32821890423084898</v>
      </c>
      <c r="P66">
        <f t="shared" si="6"/>
        <v>-0.58770085460560617</v>
      </c>
      <c r="Q66">
        <f t="shared" si="7"/>
        <v>-0.62199852049721949</v>
      </c>
      <c r="R66" s="6">
        <f t="shared" si="8"/>
        <v>-0.60118649911600908</v>
      </c>
      <c r="S66">
        <f t="shared" si="9"/>
        <v>18.004493805094455</v>
      </c>
      <c r="T66">
        <f t="shared" si="10"/>
        <v>62.233516950098</v>
      </c>
      <c r="U66">
        <f t="shared" si="11"/>
        <v>19.025454710334149</v>
      </c>
      <c r="V66">
        <f t="shared" si="12"/>
        <v>0.97811464412459692</v>
      </c>
      <c r="W66">
        <f t="shared" si="13"/>
        <v>143.2149673259691</v>
      </c>
      <c r="X66">
        <f t="shared" si="14"/>
        <v>0.97811464412459692</v>
      </c>
      <c r="Y66">
        <f t="shared" si="15"/>
        <v>4</v>
      </c>
    </row>
    <row r="67" spans="1:25" x14ac:dyDescent="0.2">
      <c r="A67">
        <v>54</v>
      </c>
      <c r="B67" t="s">
        <v>31</v>
      </c>
      <c r="C67" t="s">
        <v>138</v>
      </c>
      <c r="D67" t="s">
        <v>139</v>
      </c>
      <c r="E67" s="9">
        <v>31.341467910199999</v>
      </c>
      <c r="F67" s="9">
        <v>95.05</v>
      </c>
      <c r="G67" s="9">
        <v>1.4</v>
      </c>
      <c r="H67" s="9">
        <v>0.15</v>
      </c>
      <c r="I67" s="9">
        <v>0.75</v>
      </c>
      <c r="J67" s="9">
        <v>0.85</v>
      </c>
      <c r="K67" s="10">
        <v>1.85</v>
      </c>
      <c r="L67">
        <f t="shared" si="2"/>
        <v>-0.11796614330536877</v>
      </c>
      <c r="M67">
        <f t="shared" si="3"/>
        <v>0.4817564779064103</v>
      </c>
      <c r="N67">
        <f t="shared" si="4"/>
        <v>-0.43272063098081204</v>
      </c>
      <c r="O67">
        <f t="shared" si="5"/>
        <v>2.6469266470229846E-2</v>
      </c>
      <c r="P67">
        <f t="shared" si="6"/>
        <v>-0.28854828284054918</v>
      </c>
      <c r="Q67">
        <f t="shared" si="7"/>
        <v>-0.62199852049721949</v>
      </c>
      <c r="R67" s="6">
        <f t="shared" si="8"/>
        <v>-0.34856248589861988</v>
      </c>
      <c r="S67">
        <f t="shared" si="9"/>
        <v>12.252727980934175</v>
      </c>
      <c r="T67">
        <f t="shared" si="10"/>
        <v>57.115747873824162</v>
      </c>
      <c r="U67">
        <f t="shared" si="11"/>
        <v>12.233353231645845</v>
      </c>
      <c r="V67">
        <f t="shared" si="12"/>
        <v>0.40621763043177861</v>
      </c>
      <c r="W67">
        <f t="shared" si="13"/>
        <v>125.69672080752292</v>
      </c>
      <c r="X67">
        <f t="shared" si="14"/>
        <v>0.40621763043177861</v>
      </c>
      <c r="Y67">
        <f t="shared" si="15"/>
        <v>4</v>
      </c>
    </row>
    <row r="68" spans="1:25" x14ac:dyDescent="0.2">
      <c r="A68">
        <v>55</v>
      </c>
      <c r="B68" t="s">
        <v>31</v>
      </c>
      <c r="C68" t="s">
        <v>140</v>
      </c>
      <c r="D68" t="s">
        <v>141</v>
      </c>
      <c r="E68" s="9">
        <v>15.371851599699999</v>
      </c>
      <c r="F68" s="9">
        <v>97.6</v>
      </c>
      <c r="G68" s="9">
        <v>0.45</v>
      </c>
      <c r="H68" s="9">
        <v>0.1</v>
      </c>
      <c r="I68" s="9">
        <v>0.25</v>
      </c>
      <c r="J68" s="9">
        <v>0.8</v>
      </c>
      <c r="K68" s="10">
        <v>0.85</v>
      </c>
      <c r="L68">
        <f t="shared" si="2"/>
        <v>-1.395527563166107</v>
      </c>
      <c r="M68">
        <f t="shared" si="3"/>
        <v>0.75042987190122112</v>
      </c>
      <c r="N68">
        <f t="shared" si="4"/>
        <v>-0.58771594984366327</v>
      </c>
      <c r="O68">
        <f t="shared" si="5"/>
        <v>-0.32821890423084898</v>
      </c>
      <c r="P68">
        <f t="shared" si="6"/>
        <v>-0.66248899754687041</v>
      </c>
      <c r="Q68">
        <f t="shared" si="7"/>
        <v>-0.74565994742099906</v>
      </c>
      <c r="R68" s="6">
        <f t="shared" si="8"/>
        <v>-0.62925583391794115</v>
      </c>
      <c r="S68">
        <f t="shared" si="9"/>
        <v>20.437100598450577</v>
      </c>
      <c r="T68">
        <f t="shared" si="10"/>
        <v>62.374050051701339</v>
      </c>
      <c r="U68">
        <f t="shared" si="11"/>
        <v>21.797653498432449</v>
      </c>
      <c r="V68">
        <f t="shared" si="12"/>
        <v>1.6574716698661411</v>
      </c>
      <c r="W68">
        <f t="shared" si="13"/>
        <v>148.8101979045272</v>
      </c>
      <c r="X68">
        <f t="shared" si="14"/>
        <v>1.6574716698661411</v>
      </c>
      <c r="Y68">
        <f t="shared" si="15"/>
        <v>4</v>
      </c>
    </row>
    <row r="69" spans="1:25" x14ac:dyDescent="0.2">
      <c r="A69">
        <v>56</v>
      </c>
      <c r="B69" t="s">
        <v>31</v>
      </c>
      <c r="C69" t="s">
        <v>142</v>
      </c>
      <c r="D69" t="s">
        <v>143</v>
      </c>
      <c r="E69" s="9">
        <v>20.618527847700001</v>
      </c>
      <c r="F69" s="9">
        <v>95.65</v>
      </c>
      <c r="G69" s="9">
        <v>2.35</v>
      </c>
      <c r="H69" s="9">
        <v>0.05</v>
      </c>
      <c r="I69" s="9">
        <v>0.3</v>
      </c>
      <c r="J69" s="9">
        <v>0.55000000000000004</v>
      </c>
      <c r="K69" s="10">
        <v>1.05</v>
      </c>
      <c r="L69">
        <f t="shared" si="2"/>
        <v>-0.97579605386633061</v>
      </c>
      <c r="M69">
        <f t="shared" si="3"/>
        <v>0.54497374708166091</v>
      </c>
      <c r="N69">
        <f t="shared" si="4"/>
        <v>-0.27772531211796075</v>
      </c>
      <c r="O69">
        <f t="shared" si="5"/>
        <v>-0.68290707493192793</v>
      </c>
      <c r="P69">
        <f t="shared" si="6"/>
        <v>-0.62509492607623829</v>
      </c>
      <c r="Q69">
        <f t="shared" si="7"/>
        <v>-1.3639670820398975</v>
      </c>
      <c r="R69" s="6">
        <f t="shared" si="8"/>
        <v>-0.573117164314077</v>
      </c>
      <c r="S69">
        <f t="shared" si="9"/>
        <v>19.920529197850332</v>
      </c>
      <c r="T69">
        <f t="shared" si="10"/>
        <v>66.712608007260997</v>
      </c>
      <c r="U69">
        <f t="shared" si="11"/>
        <v>20.286726071475734</v>
      </c>
      <c r="V69">
        <f t="shared" si="12"/>
        <v>1.8805589503183584</v>
      </c>
      <c r="W69">
        <f t="shared" si="13"/>
        <v>141.57142413570287</v>
      </c>
      <c r="X69">
        <f t="shared" si="14"/>
        <v>1.8805589503183584</v>
      </c>
      <c r="Y69">
        <f t="shared" si="15"/>
        <v>4</v>
      </c>
    </row>
    <row r="70" spans="1:25" x14ac:dyDescent="0.2">
      <c r="A70">
        <v>57</v>
      </c>
      <c r="B70" t="s">
        <v>31</v>
      </c>
      <c r="C70" t="s">
        <v>144</v>
      </c>
      <c r="D70" t="s">
        <v>145</v>
      </c>
      <c r="E70" s="9">
        <v>16.71595731</v>
      </c>
      <c r="F70" s="9">
        <v>97.05</v>
      </c>
      <c r="G70" s="9">
        <v>0.4</v>
      </c>
      <c r="H70" s="9">
        <v>0.3</v>
      </c>
      <c r="I70" s="9">
        <v>0.45</v>
      </c>
      <c r="J70" s="9">
        <v>0.85</v>
      </c>
      <c r="K70" s="10">
        <v>0.95</v>
      </c>
      <c r="L70">
        <f t="shared" si="2"/>
        <v>-1.2879997699927199</v>
      </c>
      <c r="M70">
        <f t="shared" si="3"/>
        <v>0.69248070849057586</v>
      </c>
      <c r="N70">
        <f t="shared" si="4"/>
        <v>-0.59587359820486596</v>
      </c>
      <c r="O70">
        <f t="shared" si="5"/>
        <v>1.0905337785734666</v>
      </c>
      <c r="P70">
        <f t="shared" si="6"/>
        <v>-0.51291271166434194</v>
      </c>
      <c r="Q70">
        <f t="shared" si="7"/>
        <v>-0.62199852049721949</v>
      </c>
      <c r="R70" s="6">
        <f t="shared" si="8"/>
        <v>-0.60118649911600908</v>
      </c>
      <c r="S70">
        <f t="shared" si="9"/>
        <v>20.79120946673752</v>
      </c>
      <c r="T70">
        <f t="shared" si="10"/>
        <v>42.335914069324609</v>
      </c>
      <c r="U70">
        <f t="shared" si="11"/>
        <v>21.9114638311083</v>
      </c>
      <c r="V70">
        <f t="shared" si="12"/>
        <v>2.349061656639357</v>
      </c>
      <c r="W70">
        <f t="shared" si="13"/>
        <v>144.98986286309</v>
      </c>
      <c r="X70">
        <f t="shared" si="14"/>
        <v>2.349061656639357</v>
      </c>
      <c r="Y70">
        <f t="shared" si="15"/>
        <v>4</v>
      </c>
    </row>
    <row r="71" spans="1:25" x14ac:dyDescent="0.2">
      <c r="A71">
        <v>58</v>
      </c>
      <c r="B71" t="s">
        <v>31</v>
      </c>
      <c r="C71" t="s">
        <v>146</v>
      </c>
      <c r="D71" t="s">
        <v>147</v>
      </c>
      <c r="E71" s="9">
        <v>13.4064956251</v>
      </c>
      <c r="F71" s="9">
        <v>97.05</v>
      </c>
      <c r="G71" s="9">
        <v>0.95</v>
      </c>
      <c r="H71" s="9">
        <v>0.2</v>
      </c>
      <c r="I71" s="9">
        <v>0.15</v>
      </c>
      <c r="J71" s="9">
        <v>1</v>
      </c>
      <c r="K71" s="10">
        <v>0.65</v>
      </c>
      <c r="L71">
        <f t="shared" si="2"/>
        <v>-1.5527550707419073</v>
      </c>
      <c r="M71">
        <f t="shared" si="3"/>
        <v>0.69248070849057586</v>
      </c>
      <c r="N71">
        <f t="shared" si="4"/>
        <v>-0.5061394662316363</v>
      </c>
      <c r="O71">
        <f t="shared" si="5"/>
        <v>0.3811574371713089</v>
      </c>
      <c r="P71">
        <f t="shared" si="6"/>
        <v>-0.73727714048813464</v>
      </c>
      <c r="Q71">
        <f t="shared" si="7"/>
        <v>-0.25101423972588044</v>
      </c>
      <c r="R71" s="6">
        <f t="shared" si="8"/>
        <v>-0.68539450352180553</v>
      </c>
      <c r="S71">
        <f t="shared" si="9"/>
        <v>20.508959673446345</v>
      </c>
      <c r="T71">
        <f t="shared" si="10"/>
        <v>53.057229666091011</v>
      </c>
      <c r="U71">
        <f t="shared" si="11"/>
        <v>22.379851865751128</v>
      </c>
      <c r="V71">
        <f t="shared" si="12"/>
        <v>1.7844823217712924</v>
      </c>
      <c r="W71">
        <f t="shared" si="13"/>
        <v>146.73095432790183</v>
      </c>
      <c r="X71">
        <f t="shared" si="14"/>
        <v>1.7844823217712924</v>
      </c>
      <c r="Y71">
        <f t="shared" si="15"/>
        <v>4</v>
      </c>
    </row>
    <row r="72" spans="1:25" x14ac:dyDescent="0.2">
      <c r="A72">
        <v>59</v>
      </c>
      <c r="B72" t="s">
        <v>31</v>
      </c>
      <c r="C72" t="s">
        <v>148</v>
      </c>
      <c r="D72" t="s">
        <v>149</v>
      </c>
      <c r="E72" s="9">
        <v>35.475331849900002</v>
      </c>
      <c r="F72" s="9">
        <v>83.75</v>
      </c>
      <c r="G72" s="9">
        <v>5.0999999999999996</v>
      </c>
      <c r="H72" s="9">
        <v>0.2</v>
      </c>
      <c r="I72" s="9">
        <v>1.1000000000000001</v>
      </c>
      <c r="J72" s="9">
        <v>1.4</v>
      </c>
      <c r="K72" s="10">
        <v>8.4499999999999993</v>
      </c>
      <c r="L72">
        <f t="shared" si="2"/>
        <v>0.21274093078017564</v>
      </c>
      <c r="M72">
        <f t="shared" si="3"/>
        <v>-0.70883542489412521</v>
      </c>
      <c r="N72">
        <f t="shared" si="4"/>
        <v>0.17094534774818751</v>
      </c>
      <c r="O72">
        <f t="shared" si="5"/>
        <v>0.3811574371713089</v>
      </c>
      <c r="P72">
        <f t="shared" si="6"/>
        <v>-2.6789782546124283E-2</v>
      </c>
      <c r="Q72">
        <f t="shared" si="7"/>
        <v>0.7382771756643568</v>
      </c>
      <c r="R72" s="6">
        <f t="shared" si="8"/>
        <v>1.5040136110289006</v>
      </c>
      <c r="S72">
        <f t="shared" si="9"/>
        <v>2.1694736066958646</v>
      </c>
      <c r="T72">
        <f t="shared" si="10"/>
        <v>63.168313059116819</v>
      </c>
      <c r="U72">
        <f t="shared" si="11"/>
        <v>6.3461952408200615</v>
      </c>
      <c r="V72">
        <f t="shared" si="12"/>
        <v>7.5359110608477602</v>
      </c>
      <c r="W72">
        <f t="shared" si="13"/>
        <v>88.592690105422037</v>
      </c>
      <c r="X72">
        <f t="shared" si="14"/>
        <v>2.1694736066958646</v>
      </c>
      <c r="Y72">
        <f t="shared" si="15"/>
        <v>1</v>
      </c>
    </row>
    <row r="73" spans="1:25" x14ac:dyDescent="0.2">
      <c r="A73">
        <v>60</v>
      </c>
      <c r="B73" t="s">
        <v>31</v>
      </c>
      <c r="C73" t="s">
        <v>150</v>
      </c>
      <c r="D73" t="s">
        <v>151</v>
      </c>
      <c r="E73" s="9">
        <v>17.400499903899998</v>
      </c>
      <c r="F73" s="9">
        <v>96</v>
      </c>
      <c r="G73" s="9">
        <v>0.4</v>
      </c>
      <c r="H73" s="9">
        <v>0.1</v>
      </c>
      <c r="I73" s="9">
        <v>0.3</v>
      </c>
      <c r="J73" s="9">
        <v>0.85</v>
      </c>
      <c r="K73" s="10">
        <v>2.2999999999999998</v>
      </c>
      <c r="L73">
        <f t="shared" si="2"/>
        <v>-1.2332367004728204</v>
      </c>
      <c r="M73">
        <f t="shared" si="3"/>
        <v>0.58185048743388923</v>
      </c>
      <c r="N73">
        <f t="shared" si="4"/>
        <v>-0.59587359820486596</v>
      </c>
      <c r="O73">
        <f t="shared" si="5"/>
        <v>-0.32821890423084898</v>
      </c>
      <c r="P73">
        <f t="shared" si="6"/>
        <v>-0.62509492607623829</v>
      </c>
      <c r="Q73">
        <f t="shared" si="7"/>
        <v>-0.62199852049721949</v>
      </c>
      <c r="R73" s="6">
        <f t="shared" si="8"/>
        <v>-0.22225047928992536</v>
      </c>
      <c r="S73">
        <f t="shared" si="9"/>
        <v>16.759881164846909</v>
      </c>
      <c r="T73">
        <f t="shared" si="10"/>
        <v>62.520501275591357</v>
      </c>
      <c r="U73">
        <f t="shared" si="11"/>
        <v>18.933169404625108</v>
      </c>
      <c r="V73">
        <f t="shared" si="12"/>
        <v>1.2959994847722078</v>
      </c>
      <c r="W73">
        <f t="shared" si="13"/>
        <v>141.85439160861188</v>
      </c>
      <c r="X73">
        <f t="shared" si="14"/>
        <v>1.2959994847722078</v>
      </c>
      <c r="Y73">
        <f t="shared" si="15"/>
        <v>4</v>
      </c>
    </row>
    <row r="74" spans="1:25" x14ac:dyDescent="0.2">
      <c r="A74">
        <v>61</v>
      </c>
      <c r="B74" t="s">
        <v>31</v>
      </c>
      <c r="C74" t="s">
        <v>152</v>
      </c>
      <c r="D74" t="s">
        <v>153</v>
      </c>
      <c r="E74" s="9">
        <v>46.181754508799997</v>
      </c>
      <c r="F74" s="9">
        <v>82.35</v>
      </c>
      <c r="G74" s="9">
        <v>4.05</v>
      </c>
      <c r="H74" s="9">
        <v>0.1</v>
      </c>
      <c r="I74" s="9">
        <v>2.2000000000000002</v>
      </c>
      <c r="J74" s="9">
        <v>1.5</v>
      </c>
      <c r="K74" s="10">
        <v>9.8000000000000007</v>
      </c>
      <c r="L74">
        <f t="shared" si="2"/>
        <v>1.069249457208586</v>
      </c>
      <c r="M74">
        <f t="shared" si="3"/>
        <v>-0.85634238630304171</v>
      </c>
      <c r="N74">
        <f t="shared" si="4"/>
        <v>-3.6526783706910279E-4</v>
      </c>
      <c r="O74">
        <f t="shared" si="5"/>
        <v>-0.32821890423084898</v>
      </c>
      <c r="P74">
        <f t="shared" si="6"/>
        <v>0.7958797898077824</v>
      </c>
      <c r="Q74">
        <f t="shared" si="7"/>
        <v>0.98560002951191639</v>
      </c>
      <c r="R74" s="6">
        <f t="shared" si="8"/>
        <v>1.8829496308549847</v>
      </c>
      <c r="S74">
        <f t="shared" si="9"/>
        <v>0</v>
      </c>
      <c r="T74">
        <f t="shared" si="10"/>
        <v>81.047575402174019</v>
      </c>
      <c r="U74">
        <f t="shared" si="11"/>
        <v>2.8212431193867413</v>
      </c>
      <c r="V74">
        <f t="shared" si="12"/>
        <v>13.519029582439973</v>
      </c>
      <c r="W74">
        <f t="shared" si="13"/>
        <v>77.784725932173799</v>
      </c>
      <c r="X74">
        <f t="shared" si="14"/>
        <v>0</v>
      </c>
      <c r="Y74">
        <f t="shared" si="15"/>
        <v>1</v>
      </c>
    </row>
    <row r="75" spans="1:25" x14ac:dyDescent="0.2">
      <c r="A75">
        <v>62</v>
      </c>
      <c r="B75" t="s">
        <v>31</v>
      </c>
      <c r="C75" t="s">
        <v>154</v>
      </c>
      <c r="D75" t="s">
        <v>155</v>
      </c>
      <c r="E75" s="9">
        <v>24.435192555</v>
      </c>
      <c r="F75" s="9">
        <v>96.2</v>
      </c>
      <c r="G75" s="9">
        <v>0.95</v>
      </c>
      <c r="H75" s="9">
        <v>0.15</v>
      </c>
      <c r="I75" s="9">
        <v>0.45</v>
      </c>
      <c r="J75" s="9">
        <v>0.6</v>
      </c>
      <c r="K75" s="10">
        <v>1.55</v>
      </c>
      <c r="L75">
        <f t="shared" si="2"/>
        <v>-0.67046476175603875</v>
      </c>
      <c r="M75">
        <f t="shared" si="3"/>
        <v>0.60292291049230606</v>
      </c>
      <c r="N75">
        <f t="shared" si="4"/>
        <v>-0.5061394662316363</v>
      </c>
      <c r="O75">
        <f t="shared" si="5"/>
        <v>2.6469266470229846E-2</v>
      </c>
      <c r="P75">
        <f t="shared" si="6"/>
        <v>-0.51291271166434194</v>
      </c>
      <c r="Q75">
        <f t="shared" si="7"/>
        <v>-1.240305655116118</v>
      </c>
      <c r="R75" s="6">
        <f t="shared" si="8"/>
        <v>-0.43277049030441628</v>
      </c>
      <c r="S75">
        <f t="shared" si="9"/>
        <v>17.567825616607422</v>
      </c>
      <c r="T75">
        <f t="shared" si="10"/>
        <v>55.829135059135631</v>
      </c>
      <c r="U75">
        <f t="shared" si="11"/>
        <v>17.940298289615253</v>
      </c>
      <c r="V75">
        <f t="shared" si="12"/>
        <v>1.0724707086511003</v>
      </c>
      <c r="W75">
        <f t="shared" si="13"/>
        <v>138.80155196410846</v>
      </c>
      <c r="X75">
        <f t="shared" si="14"/>
        <v>1.0724707086511003</v>
      </c>
      <c r="Y75">
        <f t="shared" si="15"/>
        <v>4</v>
      </c>
    </row>
    <row r="76" spans="1:25" x14ac:dyDescent="0.2">
      <c r="A76">
        <v>63</v>
      </c>
      <c r="B76" t="s">
        <v>31</v>
      </c>
      <c r="C76" t="s">
        <v>156</v>
      </c>
      <c r="D76" t="s">
        <v>157</v>
      </c>
      <c r="E76" s="9">
        <v>33.3657769625</v>
      </c>
      <c r="F76" s="9">
        <v>93.5</v>
      </c>
      <c r="G76" s="9">
        <v>4.0999999999999996</v>
      </c>
      <c r="H76" s="9">
        <v>0.1</v>
      </c>
      <c r="I76" s="9">
        <v>0.3</v>
      </c>
      <c r="J76" s="9">
        <v>1.3</v>
      </c>
      <c r="K76" s="10">
        <v>0.65</v>
      </c>
      <c r="L76">
        <f t="shared" si="2"/>
        <v>4.3977581378418805E-2</v>
      </c>
      <c r="M76">
        <f t="shared" si="3"/>
        <v>0.31844519920368225</v>
      </c>
      <c r="N76">
        <f t="shared" si="4"/>
        <v>7.7923805241335653E-3</v>
      </c>
      <c r="O76">
        <f t="shared" si="5"/>
        <v>-0.32821890423084898</v>
      </c>
      <c r="P76">
        <f t="shared" si="6"/>
        <v>-0.62509492607623829</v>
      </c>
      <c r="Q76">
        <f t="shared" si="7"/>
        <v>0.49095432181679777</v>
      </c>
      <c r="R76" s="6">
        <f t="shared" si="8"/>
        <v>-0.68539450352180553</v>
      </c>
      <c r="S76">
        <f t="shared" si="9"/>
        <v>11.291609949566356</v>
      </c>
      <c r="T76">
        <f t="shared" si="10"/>
        <v>65.935783513742621</v>
      </c>
      <c r="U76">
        <f t="shared" si="11"/>
        <v>11.596752441101566</v>
      </c>
      <c r="V76">
        <f t="shared" si="12"/>
        <v>1.1027922346302763</v>
      </c>
      <c r="W76">
        <f t="shared" si="13"/>
        <v>117.3324324152907</v>
      </c>
      <c r="X76">
        <f t="shared" si="14"/>
        <v>1.1027922346302763</v>
      </c>
      <c r="Y76">
        <f t="shared" si="15"/>
        <v>4</v>
      </c>
    </row>
    <row r="77" spans="1:25" x14ac:dyDescent="0.2">
      <c r="A77">
        <v>64</v>
      </c>
      <c r="B77" t="s">
        <v>31</v>
      </c>
      <c r="C77" t="s">
        <v>158</v>
      </c>
      <c r="D77" t="s">
        <v>159</v>
      </c>
      <c r="E77" s="9">
        <v>29.1588338205</v>
      </c>
      <c r="F77" s="9">
        <v>96.2</v>
      </c>
      <c r="G77" s="9">
        <v>1</v>
      </c>
      <c r="H77" s="9">
        <v>0.1</v>
      </c>
      <c r="I77" s="9">
        <v>0.9</v>
      </c>
      <c r="J77" s="9">
        <v>0.85</v>
      </c>
      <c r="K77" s="10">
        <v>1</v>
      </c>
      <c r="L77">
        <f t="shared" si="2"/>
        <v>-0.29257579280835522</v>
      </c>
      <c r="M77">
        <f t="shared" si="3"/>
        <v>0.60292291049230606</v>
      </c>
      <c r="N77">
        <f t="shared" si="4"/>
        <v>-0.49798181787043361</v>
      </c>
      <c r="O77">
        <f t="shared" si="5"/>
        <v>-0.32821890423084898</v>
      </c>
      <c r="P77">
        <f t="shared" si="6"/>
        <v>-0.17636606842865282</v>
      </c>
      <c r="Q77">
        <f t="shared" si="7"/>
        <v>-0.62199852049721949</v>
      </c>
      <c r="R77" s="6">
        <f t="shared" si="8"/>
        <v>-0.58715183171504304</v>
      </c>
      <c r="S77">
        <f t="shared" si="9"/>
        <v>13.862681791121995</v>
      </c>
      <c r="T77">
        <f t="shared" si="10"/>
        <v>62.420437478265789</v>
      </c>
      <c r="U77">
        <f t="shared" si="11"/>
        <v>13.271513374962442</v>
      </c>
      <c r="V77">
        <f t="shared" si="12"/>
        <v>0.59139831178510405</v>
      </c>
      <c r="W77">
        <f t="shared" si="13"/>
        <v>130.3827434723238</v>
      </c>
      <c r="X77">
        <f t="shared" si="14"/>
        <v>0.59139831178510405</v>
      </c>
      <c r="Y77">
        <f t="shared" si="15"/>
        <v>4</v>
      </c>
    </row>
    <row r="78" spans="1:25" x14ac:dyDescent="0.2">
      <c r="A78">
        <v>65</v>
      </c>
      <c r="B78" t="s">
        <v>31</v>
      </c>
      <c r="C78" t="s">
        <v>160</v>
      </c>
      <c r="D78" t="s">
        <v>161</v>
      </c>
      <c r="E78" s="9">
        <v>52.576349118800003</v>
      </c>
      <c r="F78" s="9">
        <v>83.25</v>
      </c>
      <c r="G78" s="9">
        <v>6</v>
      </c>
      <c r="H78" s="9">
        <v>0.1</v>
      </c>
      <c r="I78" s="9">
        <v>3.55</v>
      </c>
      <c r="J78" s="9">
        <v>1.35</v>
      </c>
      <c r="K78" s="10">
        <v>5.75</v>
      </c>
      <c r="L78">
        <f t="shared" si="2"/>
        <v>1.5808138686850224</v>
      </c>
      <c r="M78">
        <f t="shared" si="3"/>
        <v>-0.76151648254016657</v>
      </c>
      <c r="N78">
        <f t="shared" si="4"/>
        <v>0.31778301824983612</v>
      </c>
      <c r="O78">
        <f t="shared" si="5"/>
        <v>-0.32821890423084898</v>
      </c>
      <c r="P78">
        <f t="shared" si="6"/>
        <v>1.8055197195148496</v>
      </c>
      <c r="Q78">
        <f t="shared" si="7"/>
        <v>0.61461574874057756</v>
      </c>
      <c r="R78" s="6">
        <f t="shared" si="8"/>
        <v>0.7461415713767332</v>
      </c>
      <c r="S78">
        <f t="shared" si="9"/>
        <v>2.8212431193867413</v>
      </c>
      <c r="T78">
        <f t="shared" si="10"/>
        <v>80.816587551673194</v>
      </c>
      <c r="U78">
        <f t="shared" si="11"/>
        <v>0</v>
      </c>
      <c r="V78">
        <f t="shared" si="12"/>
        <v>13.902699923213671</v>
      </c>
      <c r="W78">
        <f t="shared" si="13"/>
        <v>70.903384471941763</v>
      </c>
      <c r="X78">
        <f t="shared" si="14"/>
        <v>0</v>
      </c>
      <c r="Y78">
        <f t="shared" si="15"/>
        <v>3</v>
      </c>
    </row>
    <row r="79" spans="1:25" x14ac:dyDescent="0.2">
      <c r="A79">
        <v>66</v>
      </c>
      <c r="B79" t="s">
        <v>31</v>
      </c>
      <c r="C79" t="s">
        <v>162</v>
      </c>
      <c r="D79" t="s">
        <v>163</v>
      </c>
      <c r="E79" s="9">
        <v>29.863379863399999</v>
      </c>
      <c r="F79" s="9">
        <v>90.7</v>
      </c>
      <c r="G79" s="9">
        <v>1.5</v>
      </c>
      <c r="H79" s="9">
        <v>0.1</v>
      </c>
      <c r="I79" s="9">
        <v>0.7</v>
      </c>
      <c r="J79" s="9">
        <v>1.1499999999999999</v>
      </c>
      <c r="K79" s="10">
        <v>5.8</v>
      </c>
      <c r="L79">
        <f t="shared" ref="L79:L80" si="16">STANDARDIZE(E79,$E$11,$E$12)</f>
        <v>-0.23621245724513495</v>
      </c>
      <c r="M79">
        <f t="shared" ref="M79:M80" si="17">STANDARDIZE(F79,$F$11,$F$12)</f>
        <v>2.3431276385850658E-2</v>
      </c>
      <c r="N79">
        <f t="shared" ref="N79:N80" si="18">STANDARDIZE(G79,$G$11,$G$12)</f>
        <v>-0.41640533425840665</v>
      </c>
      <c r="O79">
        <f t="shared" ref="O79:O80" si="19">STANDARDIZE(H79,$H$11,$H$12)</f>
        <v>-0.32821890423084898</v>
      </c>
      <c r="P79">
        <f t="shared" ref="P79:P80" si="20">STANDARDIZE(I79,$I$11,$I$12)</f>
        <v>-0.32594235431118135</v>
      </c>
      <c r="Q79">
        <f t="shared" ref="Q79:Q80" si="21">STANDARDIZE(J79,$J$11,$J$12)</f>
        <v>0.11997004104545839</v>
      </c>
      <c r="R79" s="6">
        <f t="shared" ref="R79:R80" si="22">STANDARDIZE(K79,$K$11,$K$12)</f>
        <v>0.76017623877769924</v>
      </c>
      <c r="S79">
        <f t="shared" ref="S79:S80" si="23">SUMXMY2($E$3:$K$3,L79:R79)</f>
        <v>5.9197421344429166</v>
      </c>
      <c r="T79">
        <f t="shared" ref="T79:T80" si="24">SUMXMY2($E$4:$K$4,L79:R79)</f>
        <v>66.443350607387345</v>
      </c>
      <c r="U79">
        <f t="shared" ref="U79:U80" si="25">SUMXMY2($E$5:$K$5,L79:R79)</f>
        <v>9.2447621105140154</v>
      </c>
      <c r="V79">
        <f t="shared" ref="V79:V80" si="26">SUMXMY2($E$6:$K$6,L79:R79)</f>
        <v>2.4305054271646993</v>
      </c>
      <c r="W79">
        <f t="shared" ref="W79:W80" si="27">SUMXMY2($E$7:$K$7,L79:R79)</f>
        <v>113.68301501597361</v>
      </c>
      <c r="X79">
        <f t="shared" ref="X79:X80" si="28">MIN(S79:W79)</f>
        <v>2.4305054271646993</v>
      </c>
      <c r="Y79">
        <f t="shared" ref="Y79:Y80" si="29">MATCH(X79,S79:W79,0)</f>
        <v>4</v>
      </c>
    </row>
    <row r="80" spans="1:25" x14ac:dyDescent="0.2">
      <c r="A80">
        <v>67</v>
      </c>
      <c r="B80" t="s">
        <v>31</v>
      </c>
      <c r="C80" t="s">
        <v>164</v>
      </c>
      <c r="D80" t="s">
        <v>165</v>
      </c>
      <c r="E80" s="9">
        <v>56.441579481700003</v>
      </c>
      <c r="F80" s="9">
        <v>81.400000000000006</v>
      </c>
      <c r="G80" s="9">
        <v>12.8</v>
      </c>
      <c r="H80" s="9">
        <v>0.1</v>
      </c>
      <c r="I80" s="9">
        <v>2.5499999999999998</v>
      </c>
      <c r="J80" s="9">
        <v>1.7</v>
      </c>
      <c r="K80" s="10">
        <v>1.5</v>
      </c>
      <c r="L80">
        <f t="shared" si="16"/>
        <v>1.8900303892640791</v>
      </c>
      <c r="M80">
        <f t="shared" si="17"/>
        <v>-0.9564363958305192</v>
      </c>
      <c r="N80">
        <f t="shared" si="18"/>
        <v>1.4272231953734029</v>
      </c>
      <c r="O80">
        <f t="shared" si="19"/>
        <v>-0.32821890423084898</v>
      </c>
      <c r="P80">
        <f t="shared" si="20"/>
        <v>1.057638290102207</v>
      </c>
      <c r="Q80">
        <f t="shared" si="21"/>
        <v>1.480245737207035</v>
      </c>
      <c r="R80" s="6">
        <f t="shared" si="22"/>
        <v>-0.44680515770538237</v>
      </c>
      <c r="S80">
        <f t="shared" si="23"/>
        <v>8.4626582328983595</v>
      </c>
      <c r="T80">
        <f t="shared" si="24"/>
        <v>84.727134906534246</v>
      </c>
      <c r="U80">
        <f t="shared" si="25"/>
        <v>4.0962299436325633</v>
      </c>
      <c r="V80">
        <f t="shared" si="26"/>
        <v>15.588327873812243</v>
      </c>
      <c r="W80">
        <f t="shared" si="27"/>
        <v>62.851953500897885</v>
      </c>
      <c r="X80">
        <f t="shared" si="28"/>
        <v>4.0962299436325633</v>
      </c>
      <c r="Y80">
        <f t="shared" si="29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6D89-D922-1743-A3DB-3F83868A22F3}">
  <dimension ref="A1:Y80"/>
  <sheetViews>
    <sheetView workbookViewId="0">
      <selection activeCell="L10" sqref="L10"/>
    </sheetView>
  </sheetViews>
  <sheetFormatPr baseColWidth="10" defaultColWidth="8.6640625" defaultRowHeight="16" x14ac:dyDescent="0.2"/>
  <cols>
    <col min="1" max="1" width="14.33203125" bestFit="1" customWidth="1"/>
    <col min="2" max="2" width="13.83203125" bestFit="1" customWidth="1"/>
    <col min="3" max="3" width="13.6640625" bestFit="1" customWidth="1"/>
    <col min="4" max="4" width="33.5" bestFit="1" customWidth="1"/>
    <col min="5" max="5" width="17.6640625" bestFit="1" customWidth="1"/>
    <col min="6" max="6" width="17.33203125" customWidth="1"/>
    <col min="7" max="7" width="16.5" customWidth="1"/>
    <col min="8" max="8" width="15.6640625" customWidth="1"/>
    <col min="9" max="9" width="16.1640625" customWidth="1"/>
    <col min="10" max="10" width="19" customWidth="1"/>
    <col min="24" max="24" width="9.1640625" customWidth="1"/>
    <col min="25" max="25" width="14.33203125" bestFit="1" customWidth="1"/>
  </cols>
  <sheetData>
    <row r="1" spans="1:25" x14ac:dyDescent="0.2">
      <c r="D1">
        <v>4</v>
      </c>
      <c r="E1">
        <v>12</v>
      </c>
      <c r="F1">
        <v>13</v>
      </c>
      <c r="G1">
        <v>14</v>
      </c>
      <c r="H1">
        <v>15</v>
      </c>
      <c r="I1">
        <v>16</v>
      </c>
      <c r="J1">
        <v>17</v>
      </c>
      <c r="K1">
        <v>18</v>
      </c>
    </row>
    <row r="2" spans="1:25" x14ac:dyDescent="0.2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25" x14ac:dyDescent="0.2">
      <c r="A3">
        <f>SUM(X14:X80)</f>
        <v>136.05740598777012</v>
      </c>
      <c r="B3" s="4">
        <v>1</v>
      </c>
      <c r="C3" s="4">
        <v>28</v>
      </c>
      <c r="D3" s="4" t="str">
        <f>VLOOKUP(C3,cluster_rep,$D$1,0)</f>
        <v>Greene County, Pennsylvania</v>
      </c>
      <c r="E3" s="4">
        <f>VLOOKUP($C3,cluster_rep,$E$1,0)</f>
        <v>0.4741658939632894</v>
      </c>
      <c r="F3" s="4">
        <f>VLOOKUP($C3,cluster_rep,$F$1,0)</f>
        <v>0.36585815108511982</v>
      </c>
      <c r="G3" s="4">
        <f>VLOOKUP($C3,cluster_rep,$G$1,0)</f>
        <v>-9.0099399810298741E-2</v>
      </c>
      <c r="H3" s="4">
        <f>VLOOKUP($C3,cluster_rep,$H$1,0)</f>
        <v>2.6469266470229846E-2</v>
      </c>
      <c r="I3" s="4">
        <f>VLOOKUP($C3,cluster_rep,$I$1,0)</f>
        <v>-0.58770085460560617</v>
      </c>
      <c r="J3" s="4">
        <f>VLOOKUP($C3,cluster_rep,$J$1,0)</f>
        <v>-0.37467566664966023</v>
      </c>
      <c r="K3" s="4">
        <f>VLOOKUP($C3,cluster_rep,$K$1,0)</f>
        <v>-0.55908249691311085</v>
      </c>
    </row>
    <row r="4" spans="1:25" x14ac:dyDescent="0.2">
      <c r="B4" s="4">
        <v>2</v>
      </c>
      <c r="C4" s="4">
        <v>65</v>
      </c>
      <c r="D4" s="4" t="str">
        <f>VLOOKUP(C4,cluster_rep,$D$1,0)</f>
        <v>Chester County, Pennsylvania</v>
      </c>
      <c r="E4" s="4">
        <f>VLOOKUP($C4,cluster_rep,$E$1,0)</f>
        <v>-1.6087157107378238</v>
      </c>
      <c r="F4" s="4">
        <f>VLOOKUP($C4,cluster_rep,$F$1,0)</f>
        <v>-0.76151648254016657</v>
      </c>
      <c r="G4" s="4">
        <f>VLOOKUP($C4,cluster_rep,$G$1,0)</f>
        <v>0.31778301824983612</v>
      </c>
      <c r="H4" s="4">
        <f>VLOOKUP($C4,cluster_rep,$H$1,0)</f>
        <v>-0.32821890423084898</v>
      </c>
      <c r="I4" s="4">
        <f>VLOOKUP($C4,cluster_rep,$I$1,0)</f>
        <v>1.8055197195148496</v>
      </c>
      <c r="J4" s="4">
        <f>VLOOKUP($C4,cluster_rep,$J$1,0)</f>
        <v>0.61461574874057756</v>
      </c>
      <c r="K4" s="4">
        <f>VLOOKUP($C4,cluster_rep,$K$1,0)</f>
        <v>0.7461415713767332</v>
      </c>
    </row>
    <row r="5" spans="1:25" x14ac:dyDescent="0.2">
      <c r="B5" s="4">
        <v>3</v>
      </c>
      <c r="C5" s="4">
        <v>19</v>
      </c>
      <c r="D5" s="4" t="str">
        <f>VLOOKUP(C5,cluster_rep,$D$1,0)</f>
        <v>Lancaster County, Pennsylvania</v>
      </c>
      <c r="E5" s="4">
        <f>VLOOKUP($C5,cluster_rep,$E$1,0)</f>
        <v>-0.49387421979553631</v>
      </c>
      <c r="F5" s="4">
        <f>VLOOKUP($C5,cluster_rep,$F$1,0)</f>
        <v>-0.4770387712515427</v>
      </c>
      <c r="G5" s="4">
        <f>VLOOKUP($C5,cluster_rep,$G$1,0)</f>
        <v>-0.17167588342232573</v>
      </c>
      <c r="H5" s="4">
        <f>VLOOKUP($C5,cluster_rep,$H$1,0)</f>
        <v>-0.32821890423084898</v>
      </c>
      <c r="I5" s="4">
        <f>VLOOKUP($C5,cluster_rep,$I$1,0)</f>
        <v>0.45933314657209323</v>
      </c>
      <c r="J5" s="4">
        <f>VLOOKUP($C5,cluster_rep,$J$1,0)</f>
        <v>0.49095432181679777</v>
      </c>
      <c r="K5" s="4">
        <f>VLOOKUP($C5,cluster_rep,$K$1,0)</f>
        <v>1.3496322696182741</v>
      </c>
    </row>
    <row r="6" spans="1:25" x14ac:dyDescent="0.2">
      <c r="B6" s="4">
        <v>4</v>
      </c>
      <c r="C6" s="4">
        <v>37</v>
      </c>
      <c r="D6" s="4" t="str">
        <f>VLOOKUP(C6,cluster_rep,$D$1,0)</f>
        <v>Philadelphia County, Pennsylvania</v>
      </c>
      <c r="E6" s="4">
        <f>VLOOKUP($C6,cluster_rep,$E$1,0)</f>
        <v>-3.8267327702631193</v>
      </c>
      <c r="F6" s="4">
        <f>VLOOKUP($C6,cluster_rep,$F$1,0)</f>
        <v>-5.4975435649192894</v>
      </c>
      <c r="G6" s="4">
        <f>VLOOKUP($C6,cluster_rep,$G$1,0)</f>
        <v>6.1994474866769806</v>
      </c>
      <c r="H6" s="4">
        <f>VLOOKUP($C6,cluster_rep,$H$1,0)</f>
        <v>0.3811574371713089</v>
      </c>
      <c r="I6" s="4">
        <f>VLOOKUP($C6,cluster_rep,$I$1,0)</f>
        <v>3.5630410786345594</v>
      </c>
      <c r="J6" s="4">
        <f>VLOOKUP($C6,cluster_rep,$J$1,0)</f>
        <v>1.9748914449021535</v>
      </c>
      <c r="K6" s="4">
        <f>VLOOKUP($C6,cluster_rep,$K$1,0)</f>
        <v>2.4022323246907291</v>
      </c>
    </row>
    <row r="7" spans="1:25" x14ac:dyDescent="0.2">
      <c r="B7" s="4">
        <v>5</v>
      </c>
      <c r="C7" s="4">
        <v>7</v>
      </c>
      <c r="D7" s="4" t="str">
        <f>VLOOKUP(C7,cluster_rep,$D$1,0)</f>
        <v>Sullivan County, Pennsylvania</v>
      </c>
      <c r="E7" s="4">
        <f>VLOOKUP($C7,cluster_rep,$E$1,0)</f>
        <v>0.76623328249686262</v>
      </c>
      <c r="F7" s="4">
        <f>VLOOKUP($C7,cluster_rep,$F$1,0)</f>
        <v>0.41327110296655734</v>
      </c>
      <c r="G7" s="4">
        <f>VLOOKUP($C7,cluster_rep,$G$1,0)</f>
        <v>-0.18799118014473112</v>
      </c>
      <c r="H7" s="4">
        <f>VLOOKUP($C7,cluster_rep,$H$1,0)</f>
        <v>7.4749208511928869</v>
      </c>
      <c r="I7" s="4">
        <f>VLOOKUP($C7,cluster_rep,$I$1,0)</f>
        <v>-0.66248899754687041</v>
      </c>
      <c r="J7" s="4">
        <f>VLOOKUP($C7,cluster_rep,$J$1,0)</f>
        <v>-1.6112899358874571</v>
      </c>
      <c r="K7" s="4">
        <f>VLOOKUP($C7,cluster_rep,$K$1,0)</f>
        <v>-0.65732516871987334</v>
      </c>
    </row>
    <row r="11" spans="1:25" x14ac:dyDescent="0.2">
      <c r="D11" s="5" t="s">
        <v>11</v>
      </c>
      <c r="E11">
        <f t="shared" ref="E11:K11" si="0">AVERAGE(E14:E80)</f>
        <v>63.547960344961197</v>
      </c>
      <c r="F11">
        <f t="shared" si="0"/>
        <v>90.477611940298516</v>
      </c>
      <c r="G11">
        <f t="shared" si="0"/>
        <v>4.0522388059701511</v>
      </c>
      <c r="H11">
        <f t="shared" si="0"/>
        <v>0.14626865671641789</v>
      </c>
      <c r="I11">
        <f t="shared" si="0"/>
        <v>1.1358208955223879</v>
      </c>
      <c r="J11">
        <f t="shared" si="0"/>
        <v>1.1014925373134326</v>
      </c>
      <c r="K11" s="6">
        <f t="shared" si="0"/>
        <v>3.0917910447761194</v>
      </c>
      <c r="R11" s="6"/>
    </row>
    <row r="12" spans="1:25" x14ac:dyDescent="0.2">
      <c r="D12" s="5" t="s">
        <v>12</v>
      </c>
      <c r="E12">
        <f t="shared" ref="E12:K12" si="1">STDEV(E14:E80)</f>
        <v>12.556530490148997</v>
      </c>
      <c r="F12">
        <f t="shared" si="1"/>
        <v>9.4910774829056859</v>
      </c>
      <c r="G12">
        <f t="shared" si="1"/>
        <v>6.1292173658522842</v>
      </c>
      <c r="H12">
        <f t="shared" si="1"/>
        <v>0.14096889642857183</v>
      </c>
      <c r="I12">
        <f t="shared" si="1"/>
        <v>1.3371103502133512</v>
      </c>
      <c r="J12">
        <f t="shared" si="1"/>
        <v>0.4043297998721796</v>
      </c>
      <c r="K12" s="6">
        <f t="shared" si="1"/>
        <v>3.5626066918093326</v>
      </c>
      <c r="R12" s="6"/>
    </row>
    <row r="13" spans="1:25" x14ac:dyDescent="0.2">
      <c r="A13" s="1" t="s">
        <v>13</v>
      </c>
      <c r="B13" s="7" t="s">
        <v>14</v>
      </c>
      <c r="C13" s="7" t="s">
        <v>15</v>
      </c>
      <c r="D13" s="7" t="s">
        <v>16</v>
      </c>
      <c r="E13" s="7" t="s">
        <v>17</v>
      </c>
      <c r="F13" s="7" t="s">
        <v>18</v>
      </c>
      <c r="G13" s="7" t="s">
        <v>19</v>
      </c>
      <c r="H13" s="7" t="s">
        <v>20</v>
      </c>
      <c r="I13" s="7" t="s">
        <v>21</v>
      </c>
      <c r="J13" s="7" t="s">
        <v>22</v>
      </c>
      <c r="K13" s="8" t="s">
        <v>23</v>
      </c>
      <c r="L13" s="7" t="s">
        <v>4</v>
      </c>
      <c r="M13" s="7" t="s">
        <v>5</v>
      </c>
      <c r="N13" s="7" t="s">
        <v>6</v>
      </c>
      <c r="O13" s="7" t="s">
        <v>7</v>
      </c>
      <c r="P13" s="7" t="s">
        <v>8</v>
      </c>
      <c r="Q13" s="7" t="s">
        <v>9</v>
      </c>
      <c r="R13" s="8" t="s">
        <v>10</v>
      </c>
      <c r="S13" s="7" t="s">
        <v>24</v>
      </c>
      <c r="T13" s="7" t="s">
        <v>25</v>
      </c>
      <c r="U13" s="7" t="s">
        <v>26</v>
      </c>
      <c r="V13" s="7" t="s">
        <v>27</v>
      </c>
      <c r="W13" s="7" t="s">
        <v>28</v>
      </c>
      <c r="X13" s="7" t="s">
        <v>29</v>
      </c>
      <c r="Y13" s="7" t="s">
        <v>30</v>
      </c>
    </row>
    <row r="14" spans="1:25" x14ac:dyDescent="0.2">
      <c r="A14">
        <v>1</v>
      </c>
      <c r="B14" t="s">
        <v>31</v>
      </c>
      <c r="C14" t="s">
        <v>32</v>
      </c>
      <c r="D14" t="s">
        <v>33</v>
      </c>
      <c r="E14" s="9">
        <v>74.479406161699998</v>
      </c>
      <c r="F14" s="9">
        <v>97.7</v>
      </c>
      <c r="G14" s="9">
        <v>0.85</v>
      </c>
      <c r="H14" s="9">
        <v>0.1</v>
      </c>
      <c r="I14" s="9">
        <v>0.2</v>
      </c>
      <c r="J14" s="9">
        <v>0.65</v>
      </c>
      <c r="K14" s="10">
        <v>0.55000000000000004</v>
      </c>
      <c r="L14">
        <f>STANDARDIZE(E14,$E$11,$E$12)</f>
        <v>0.87057852687212223</v>
      </c>
      <c r="M14">
        <f>STANDARDIZE(F14,$F$11,$F$12)</f>
        <v>0.76096608343043037</v>
      </c>
      <c r="N14">
        <f>STANDARDIZE(G14,$G$11,$G$12)</f>
        <v>-0.5224547629540417</v>
      </c>
      <c r="O14">
        <f>STANDARDIZE(H14,$H$11,$H$12)</f>
        <v>-0.32821890423084898</v>
      </c>
      <c r="P14">
        <f>STANDARDIZE(I14,$I$11,$I$12)</f>
        <v>-0.69988306901750252</v>
      </c>
      <c r="Q14">
        <f>STANDARDIZE(J14,$J$11,$J$12)</f>
        <v>-1.1166442281923381</v>
      </c>
      <c r="R14" s="6">
        <f>STANDARDIZE(K14,$K$11,$K$12)</f>
        <v>-0.71346383832373772</v>
      </c>
      <c r="S14">
        <f>SUMXMY2($E$3:$K$3,L14:R14)</f>
        <v>1.2129239063301467</v>
      </c>
      <c r="T14">
        <f>SUMXMY2($E$4:$K$4,L14:R14)</f>
        <v>20.575604801835038</v>
      </c>
      <c r="U14">
        <f>SUMXMY2($E$5:$K$5,L14:R14)</f>
        <v>11.701954023513393</v>
      </c>
      <c r="V14">
        <f>SUMXMY2($E$6:$K$6,L14:R14)</f>
        <v>144.35853877489058</v>
      </c>
      <c r="W14">
        <f>SUMXMY2($E$7:$K$7,L14:R14)</f>
        <v>61.381859903310797</v>
      </c>
      <c r="X14">
        <f>MIN(S14:W14)</f>
        <v>1.2129239063301467</v>
      </c>
      <c r="Y14">
        <f>MATCH(X14,S14:W14,0)</f>
        <v>1</v>
      </c>
    </row>
    <row r="15" spans="1:25" x14ac:dyDescent="0.2">
      <c r="A15">
        <v>2</v>
      </c>
      <c r="B15" t="s">
        <v>31</v>
      </c>
      <c r="C15" t="s">
        <v>34</v>
      </c>
      <c r="D15" t="s">
        <v>35</v>
      </c>
      <c r="E15" s="9">
        <v>48.7615148414</v>
      </c>
      <c r="F15" s="9">
        <v>87.55</v>
      </c>
      <c r="G15" s="9">
        <v>6.5</v>
      </c>
      <c r="H15" s="9">
        <v>0.15</v>
      </c>
      <c r="I15" s="9">
        <v>0.95</v>
      </c>
      <c r="J15" s="9">
        <v>1.75</v>
      </c>
      <c r="K15" s="10">
        <v>3.1</v>
      </c>
      <c r="L15">
        <f t="shared" ref="L15:L78" si="2">STANDARDIZE(E15,$E$11,$E$12)</f>
        <v>-1.1775900608182841</v>
      </c>
      <c r="M15">
        <f t="shared" ref="M15:M78" si="3">STANDARDIZE(F15,$F$11,$F$12)</f>
        <v>-0.30845938678421081</v>
      </c>
      <c r="N15">
        <f t="shared" ref="N15:N78" si="4">STANDARDIZE(G15,$G$11,$G$12)</f>
        <v>0.39935950186186309</v>
      </c>
      <c r="O15">
        <f t="shared" ref="O15:O78" si="5">STANDARDIZE(H15,$H$11,$H$12)</f>
        <v>2.6469266470229846E-2</v>
      </c>
      <c r="P15">
        <f t="shared" ref="P15:P78" si="6">STANDARDIZE(I15,$I$11,$I$12)</f>
        <v>-0.13897199695802073</v>
      </c>
      <c r="Q15">
        <f t="shared" ref="Q15:Q78" si="7">STANDARDIZE(J15,$J$11,$J$12)</f>
        <v>1.6039071641308147</v>
      </c>
      <c r="R15" s="6">
        <f t="shared" ref="R15:R78" si="8">STANDARDIZE(K15,$K$11,$K$12)</f>
        <v>2.304199125531758E-3</v>
      </c>
      <c r="S15">
        <f t="shared" ref="S15:S78" si="9">SUMXMY2($E$3:$K$3,L15:R15)</f>
        <v>7.8538745208948306</v>
      </c>
      <c r="T15">
        <f t="shared" ref="T15:T78" si="10">SUMXMY2($E$4:$K$4,L15:R15)</f>
        <v>5.8366280555011478</v>
      </c>
      <c r="U15">
        <f t="shared" ref="U15:U78" si="11">SUMXMY2($E$5:$K$5,L15:R15)</f>
        <v>4.3596974733419032</v>
      </c>
      <c r="V15">
        <f t="shared" ref="V15:V78" si="12">SUMXMY2($E$6:$K$6,L15:R15)</f>
        <v>87.313561189125238</v>
      </c>
      <c r="W15">
        <f t="shared" ref="W15:W78" si="13">SUMXMY2($E$7:$K$7,L15:R15)</f>
        <v>71.170429268259412</v>
      </c>
      <c r="X15">
        <f t="shared" ref="X15:X78" si="14">MIN(S15:W15)</f>
        <v>4.3596974733419032</v>
      </c>
      <c r="Y15">
        <f t="shared" ref="Y15:Y78" si="15">MATCH(X15,S15:W15,0)</f>
        <v>3</v>
      </c>
    </row>
    <row r="16" spans="1:25" x14ac:dyDescent="0.2">
      <c r="A16">
        <v>3</v>
      </c>
      <c r="B16" t="s">
        <v>31</v>
      </c>
      <c r="C16" t="s">
        <v>36</v>
      </c>
      <c r="D16" t="s">
        <v>37</v>
      </c>
      <c r="E16" s="9">
        <v>70.019123506</v>
      </c>
      <c r="F16" s="9">
        <v>93.7</v>
      </c>
      <c r="G16" s="9">
        <v>2.5</v>
      </c>
      <c r="H16" s="9">
        <v>0.05</v>
      </c>
      <c r="I16" s="9">
        <v>0.55000000000000004</v>
      </c>
      <c r="J16" s="9">
        <v>0.8</v>
      </c>
      <c r="K16" s="10">
        <v>2.4</v>
      </c>
      <c r="L16">
        <f t="shared" si="2"/>
        <v>0.51536235794717644</v>
      </c>
      <c r="M16">
        <f t="shared" si="3"/>
        <v>0.33951762226209908</v>
      </c>
      <c r="N16">
        <f t="shared" si="4"/>
        <v>-0.25325236703435272</v>
      </c>
      <c r="O16">
        <f t="shared" si="5"/>
        <v>-0.68290707493192793</v>
      </c>
      <c r="P16">
        <f t="shared" si="6"/>
        <v>-0.43812456872307765</v>
      </c>
      <c r="Q16">
        <f t="shared" si="7"/>
        <v>-0.74565994742099906</v>
      </c>
      <c r="R16" s="6">
        <f t="shared" si="8"/>
        <v>-0.1941811444879932</v>
      </c>
      <c r="S16">
        <f t="shared" si="9"/>
        <v>0.82538005543809534</v>
      </c>
      <c r="T16">
        <f t="shared" si="10"/>
        <v>13.944365323170018</v>
      </c>
      <c r="U16">
        <f t="shared" si="11"/>
        <v>6.5357862939554163</v>
      </c>
      <c r="V16">
        <f t="shared" si="12"/>
        <v>125.84673141212974</v>
      </c>
      <c r="W16">
        <f t="shared" si="13"/>
        <v>67.63694835251215</v>
      </c>
      <c r="X16">
        <f t="shared" si="14"/>
        <v>0.82538005543809534</v>
      </c>
      <c r="Y16">
        <f t="shared" si="15"/>
        <v>1</v>
      </c>
    </row>
    <row r="17" spans="1:25" x14ac:dyDescent="0.2">
      <c r="A17">
        <v>4</v>
      </c>
      <c r="B17" t="s">
        <v>31</v>
      </c>
      <c r="C17" t="s">
        <v>38</v>
      </c>
      <c r="D17" t="s">
        <v>39</v>
      </c>
      <c r="E17" s="9">
        <v>69.823568099300005</v>
      </c>
      <c r="F17" s="9">
        <v>94.75</v>
      </c>
      <c r="G17" s="9">
        <v>1.95</v>
      </c>
      <c r="H17" s="9">
        <v>0.1</v>
      </c>
      <c r="I17" s="9">
        <v>0.3</v>
      </c>
      <c r="J17" s="9">
        <v>0.75</v>
      </c>
      <c r="K17" s="10">
        <v>2.1</v>
      </c>
      <c r="L17">
        <f t="shared" si="2"/>
        <v>0.49978835787976811</v>
      </c>
      <c r="M17">
        <f t="shared" si="3"/>
        <v>0.45014784331878577</v>
      </c>
      <c r="N17">
        <f t="shared" si="4"/>
        <v>-0.34298649900758232</v>
      </c>
      <c r="O17">
        <f t="shared" si="5"/>
        <v>-0.32821890423084898</v>
      </c>
      <c r="P17">
        <f t="shared" si="6"/>
        <v>-0.62509492607623829</v>
      </c>
      <c r="Q17">
        <f t="shared" si="7"/>
        <v>-0.86932137434477885</v>
      </c>
      <c r="R17" s="6">
        <f t="shared" si="8"/>
        <v>-0.27838914889378957</v>
      </c>
      <c r="S17">
        <f t="shared" si="9"/>
        <v>0.52237829459434304</v>
      </c>
      <c r="T17">
        <f t="shared" si="10"/>
        <v>15.51015633828354</v>
      </c>
      <c r="U17">
        <f t="shared" si="11"/>
        <v>7.5531756169725854</v>
      </c>
      <c r="V17">
        <f t="shared" si="12"/>
        <v>130.21623665044328</v>
      </c>
      <c r="W17">
        <f t="shared" si="13"/>
        <v>61.680874553397508</v>
      </c>
      <c r="X17">
        <f t="shared" si="14"/>
        <v>0.52237829459434304</v>
      </c>
      <c r="Y17">
        <f t="shared" si="15"/>
        <v>1</v>
      </c>
    </row>
    <row r="18" spans="1:25" x14ac:dyDescent="0.2">
      <c r="A18">
        <v>5</v>
      </c>
      <c r="B18" t="s">
        <v>31</v>
      </c>
      <c r="C18" t="s">
        <v>40</v>
      </c>
      <c r="D18" t="s">
        <v>41</v>
      </c>
      <c r="E18" s="9">
        <v>62.441129330499997</v>
      </c>
      <c r="F18" s="9">
        <v>93.45</v>
      </c>
      <c r="G18" s="9">
        <v>3.6</v>
      </c>
      <c r="H18" s="9">
        <v>0.05</v>
      </c>
      <c r="I18" s="9">
        <v>0.4</v>
      </c>
      <c r="J18" s="9">
        <v>1.6</v>
      </c>
      <c r="K18" s="10">
        <v>0.9</v>
      </c>
      <c r="L18">
        <f t="shared" si="2"/>
        <v>-8.8147837918248553E-2</v>
      </c>
      <c r="M18">
        <f t="shared" si="3"/>
        <v>0.3131770934390784</v>
      </c>
      <c r="N18">
        <f t="shared" si="4"/>
        <v>-7.3784103087893335E-2</v>
      </c>
      <c r="O18">
        <f t="shared" si="5"/>
        <v>-0.68290707493192793</v>
      </c>
      <c r="P18">
        <f t="shared" si="6"/>
        <v>-0.55030678313497405</v>
      </c>
      <c r="Q18">
        <f t="shared" si="7"/>
        <v>1.2329228833594759</v>
      </c>
      <c r="R18" s="6">
        <f t="shared" si="8"/>
        <v>-0.61522116651697523</v>
      </c>
      <c r="S18">
        <f t="shared" si="9"/>
        <v>3.4113759743430179</v>
      </c>
      <c r="T18">
        <f t="shared" si="10"/>
        <v>11.531752174483485</v>
      </c>
      <c r="U18">
        <f t="shared" si="11"/>
        <v>6.354980668321403</v>
      </c>
      <c r="V18">
        <f t="shared" si="12"/>
        <v>114.80233328041349</v>
      </c>
      <c r="W18">
        <f t="shared" si="13"/>
        <v>75.407089795777267</v>
      </c>
      <c r="X18">
        <f t="shared" si="14"/>
        <v>3.4113759743430179</v>
      </c>
      <c r="Y18">
        <f t="shared" si="15"/>
        <v>1</v>
      </c>
    </row>
    <row r="19" spans="1:25" x14ac:dyDescent="0.2">
      <c r="A19">
        <v>6</v>
      </c>
      <c r="B19" t="s">
        <v>31</v>
      </c>
      <c r="C19" t="s">
        <v>42</v>
      </c>
      <c r="D19" t="s">
        <v>43</v>
      </c>
      <c r="E19" s="9">
        <v>57.052351652900001</v>
      </c>
      <c r="F19" s="9">
        <v>90.4</v>
      </c>
      <c r="G19" s="9">
        <v>2.95</v>
      </c>
      <c r="H19" s="9">
        <v>0.1</v>
      </c>
      <c r="I19" s="9">
        <v>2.65</v>
      </c>
      <c r="J19" s="9">
        <v>1.5</v>
      </c>
      <c r="K19" s="10">
        <v>2.4</v>
      </c>
      <c r="L19">
        <f t="shared" si="2"/>
        <v>-0.5173091959723437</v>
      </c>
      <c r="M19">
        <f t="shared" si="3"/>
        <v>-8.1773582017738867E-3</v>
      </c>
      <c r="N19">
        <f t="shared" si="4"/>
        <v>-0.1798335317835284</v>
      </c>
      <c r="O19">
        <f t="shared" si="5"/>
        <v>-0.32821890423084898</v>
      </c>
      <c r="P19">
        <f t="shared" si="6"/>
        <v>1.1324264330434712</v>
      </c>
      <c r="Q19">
        <f t="shared" si="7"/>
        <v>0.98560002951191639</v>
      </c>
      <c r="R19" s="6">
        <f t="shared" si="8"/>
        <v>-0.1941811444879932</v>
      </c>
      <c r="S19">
        <f t="shared" si="9"/>
        <v>6.199122181331159</v>
      </c>
      <c r="T19">
        <f t="shared" si="10"/>
        <v>3.4812009664420596</v>
      </c>
      <c r="U19">
        <f t="shared" si="11"/>
        <v>3.3015355759907132</v>
      </c>
      <c r="V19">
        <f t="shared" si="12"/>
        <v>95.911814814614857</v>
      </c>
      <c r="W19">
        <f t="shared" si="13"/>
        <v>72.894217971902179</v>
      </c>
      <c r="X19">
        <f t="shared" si="14"/>
        <v>3.3015355759907132</v>
      </c>
      <c r="Y19">
        <f t="shared" si="15"/>
        <v>3</v>
      </c>
    </row>
    <row r="20" spans="1:25" x14ac:dyDescent="0.2">
      <c r="A20">
        <v>7</v>
      </c>
      <c r="B20" t="s">
        <v>31</v>
      </c>
      <c r="C20" t="s">
        <v>44</v>
      </c>
      <c r="D20" t="s">
        <v>45</v>
      </c>
      <c r="E20" s="9">
        <v>73.169191919200003</v>
      </c>
      <c r="F20" s="9">
        <v>94.4</v>
      </c>
      <c r="G20" s="9">
        <v>2.9</v>
      </c>
      <c r="H20" s="9">
        <v>1.2</v>
      </c>
      <c r="I20" s="9">
        <v>0.25</v>
      </c>
      <c r="J20" s="9">
        <v>0.45</v>
      </c>
      <c r="K20" s="10">
        <v>0.75</v>
      </c>
      <c r="L20">
        <f t="shared" si="2"/>
        <v>0.76623328249686262</v>
      </c>
      <c r="M20">
        <f t="shared" si="3"/>
        <v>0.41327110296655734</v>
      </c>
      <c r="N20">
        <f t="shared" si="4"/>
        <v>-0.18799118014473112</v>
      </c>
      <c r="O20">
        <f t="shared" si="5"/>
        <v>7.4749208511928869</v>
      </c>
      <c r="P20">
        <f t="shared" si="6"/>
        <v>-0.66248899754687041</v>
      </c>
      <c r="Q20">
        <f t="shared" si="7"/>
        <v>-1.6112899358874571</v>
      </c>
      <c r="R20" s="6">
        <f t="shared" si="8"/>
        <v>-0.65732516871987334</v>
      </c>
      <c r="S20">
        <f t="shared" si="9"/>
        <v>57.121024897836307</v>
      </c>
      <c r="T20">
        <f t="shared" si="10"/>
        <v>81.180748208872672</v>
      </c>
      <c r="U20">
        <f t="shared" si="11"/>
        <v>72.975572822432383</v>
      </c>
      <c r="V20">
        <f t="shared" si="12"/>
        <v>187.23061267254121</v>
      </c>
      <c r="W20">
        <f t="shared" si="13"/>
        <v>0</v>
      </c>
      <c r="X20">
        <f t="shared" si="14"/>
        <v>0</v>
      </c>
      <c r="Y20">
        <f t="shared" si="15"/>
        <v>5</v>
      </c>
    </row>
    <row r="21" spans="1:25" x14ac:dyDescent="0.2">
      <c r="A21">
        <v>8</v>
      </c>
      <c r="B21" t="s">
        <v>31</v>
      </c>
      <c r="C21" t="s">
        <v>46</v>
      </c>
      <c r="D21" t="s">
        <v>47</v>
      </c>
      <c r="E21" s="9">
        <v>71.763629082999998</v>
      </c>
      <c r="F21" s="9">
        <v>97</v>
      </c>
      <c r="G21" s="9">
        <v>1.1000000000000001</v>
      </c>
      <c r="H21" s="9">
        <v>0.05</v>
      </c>
      <c r="I21" s="9">
        <v>0.45</v>
      </c>
      <c r="J21" s="9">
        <v>0.8</v>
      </c>
      <c r="K21" s="10">
        <v>0.55000000000000004</v>
      </c>
      <c r="L21">
        <f t="shared" si="2"/>
        <v>0.65429449197644662</v>
      </c>
      <c r="M21">
        <f t="shared" si="3"/>
        <v>0.68721260272597207</v>
      </c>
      <c r="N21">
        <f t="shared" si="4"/>
        <v>-0.48166652114802821</v>
      </c>
      <c r="O21">
        <f t="shared" si="5"/>
        <v>-0.68290707493192793</v>
      </c>
      <c r="P21">
        <f t="shared" si="6"/>
        <v>-0.51291271166434194</v>
      </c>
      <c r="Q21">
        <f t="shared" si="7"/>
        <v>-0.74565994742099906</v>
      </c>
      <c r="R21" s="6">
        <f t="shared" si="8"/>
        <v>-0.71346383832373772</v>
      </c>
      <c r="S21">
        <f t="shared" si="9"/>
        <v>0.9593108011451803</v>
      </c>
      <c r="T21">
        <f t="shared" si="10"/>
        <v>17.340881264101881</v>
      </c>
      <c r="U21">
        <f t="shared" si="11"/>
        <v>9.6265129567594414</v>
      </c>
      <c r="V21">
        <f t="shared" si="12"/>
        <v>137.82269360877984</v>
      </c>
      <c r="W21">
        <f t="shared" si="13"/>
        <v>67.498815808744652</v>
      </c>
      <c r="X21">
        <f t="shared" si="14"/>
        <v>0.9593108011451803</v>
      </c>
      <c r="Y21">
        <f t="shared" si="15"/>
        <v>1</v>
      </c>
    </row>
    <row r="22" spans="1:25" x14ac:dyDescent="0.2">
      <c r="A22">
        <v>9</v>
      </c>
      <c r="B22" t="s">
        <v>31</v>
      </c>
      <c r="C22" t="s">
        <v>48</v>
      </c>
      <c r="D22" t="s">
        <v>49</v>
      </c>
      <c r="E22" s="9">
        <v>37.411175710599998</v>
      </c>
      <c r="F22" s="9">
        <v>72.8</v>
      </c>
      <c r="G22" s="9">
        <v>18.55</v>
      </c>
      <c r="H22" s="9">
        <v>0.1</v>
      </c>
      <c r="I22" s="9">
        <v>4.5</v>
      </c>
      <c r="J22" s="9">
        <v>1.5</v>
      </c>
      <c r="K22" s="10">
        <v>2.65</v>
      </c>
      <c r="L22">
        <f t="shared" si="2"/>
        <v>-2.0815291815574652</v>
      </c>
      <c r="M22">
        <f t="shared" si="3"/>
        <v>-1.8625505873424322</v>
      </c>
      <c r="N22">
        <f t="shared" si="4"/>
        <v>2.365352756911713</v>
      </c>
      <c r="O22">
        <f t="shared" si="5"/>
        <v>-0.32821890423084898</v>
      </c>
      <c r="P22">
        <f t="shared" si="6"/>
        <v>2.5160070774568601</v>
      </c>
      <c r="Q22">
        <f t="shared" si="7"/>
        <v>0.98560002951191639</v>
      </c>
      <c r="R22" s="6">
        <f t="shared" si="8"/>
        <v>-0.12400780748316288</v>
      </c>
      <c r="S22">
        <f t="shared" si="9"/>
        <v>29.325074699425262</v>
      </c>
      <c r="T22">
        <f t="shared" si="10"/>
        <v>7.0279520767152182</v>
      </c>
      <c r="U22">
        <f t="shared" si="11"/>
        <v>17.52300270297166</v>
      </c>
      <c r="V22">
        <f t="shared" si="12"/>
        <v>39.919273613212042</v>
      </c>
      <c r="W22">
        <f t="shared" si="13"/>
        <v>97.828772920337514</v>
      </c>
      <c r="X22">
        <f t="shared" si="14"/>
        <v>7.0279520767152182</v>
      </c>
      <c r="Y22">
        <f t="shared" si="15"/>
        <v>2</v>
      </c>
    </row>
    <row r="23" spans="1:25" x14ac:dyDescent="0.2">
      <c r="A23">
        <v>10</v>
      </c>
      <c r="B23" t="s">
        <v>31</v>
      </c>
      <c r="C23" t="s">
        <v>50</v>
      </c>
      <c r="D23" t="s">
        <v>51</v>
      </c>
      <c r="E23" s="9">
        <v>68.271853342300005</v>
      </c>
      <c r="F23" s="9">
        <v>92.65</v>
      </c>
      <c r="G23" s="9">
        <v>2.5499999999999998</v>
      </c>
      <c r="H23" s="9">
        <v>0.15</v>
      </c>
      <c r="I23" s="9">
        <v>0.65</v>
      </c>
      <c r="J23" s="9">
        <v>1</v>
      </c>
      <c r="K23" s="10">
        <v>3.1</v>
      </c>
      <c r="L23">
        <f t="shared" si="2"/>
        <v>0.37621005269288793</v>
      </c>
      <c r="M23">
        <f t="shared" si="3"/>
        <v>0.22888740120541243</v>
      </c>
      <c r="N23">
        <f t="shared" si="4"/>
        <v>-0.24509471867315002</v>
      </c>
      <c r="O23">
        <f t="shared" si="5"/>
        <v>2.6469266470229846E-2</v>
      </c>
      <c r="P23">
        <f t="shared" si="6"/>
        <v>-0.36333642578181341</v>
      </c>
      <c r="Q23">
        <f t="shared" si="7"/>
        <v>-0.25101423972588044</v>
      </c>
      <c r="R23" s="6">
        <f t="shared" si="8"/>
        <v>2.304199125531758E-3</v>
      </c>
      <c r="S23">
        <f t="shared" si="9"/>
        <v>0.43316644995043374</v>
      </c>
      <c r="T23">
        <f t="shared" si="10"/>
        <v>11.370011476709255</v>
      </c>
      <c r="U23">
        <f t="shared" si="11"/>
        <v>4.4291679271286695</v>
      </c>
      <c r="V23">
        <f t="shared" si="12"/>
        <v>118.24541934972892</v>
      </c>
      <c r="W23">
        <f t="shared" si="13"/>
        <v>58.043760427017439</v>
      </c>
      <c r="X23">
        <f t="shared" si="14"/>
        <v>0.43316644995043374</v>
      </c>
      <c r="Y23">
        <f t="shared" si="15"/>
        <v>1</v>
      </c>
    </row>
    <row r="24" spans="1:25" x14ac:dyDescent="0.2">
      <c r="A24">
        <v>11</v>
      </c>
      <c r="B24" t="s">
        <v>31</v>
      </c>
      <c r="C24" t="s">
        <v>52</v>
      </c>
      <c r="D24" t="s">
        <v>53</v>
      </c>
      <c r="E24" s="9">
        <v>70.699633843900003</v>
      </c>
      <c r="F24" s="9">
        <v>96.85</v>
      </c>
      <c r="G24" s="9">
        <v>0.45</v>
      </c>
      <c r="H24" s="9">
        <v>0.2</v>
      </c>
      <c r="I24" s="9">
        <v>0.55000000000000004</v>
      </c>
      <c r="J24" s="9">
        <v>0.9</v>
      </c>
      <c r="K24" s="10">
        <v>0.95</v>
      </c>
      <c r="L24">
        <f t="shared" si="2"/>
        <v>0.56955808808408692</v>
      </c>
      <c r="M24">
        <f t="shared" si="3"/>
        <v>0.67140828543215902</v>
      </c>
      <c r="N24">
        <f t="shared" si="4"/>
        <v>-0.58771594984366327</v>
      </c>
      <c r="O24">
        <f t="shared" si="5"/>
        <v>0.3811574371713089</v>
      </c>
      <c r="P24">
        <f t="shared" si="6"/>
        <v>-0.43812456872307765</v>
      </c>
      <c r="Q24">
        <f t="shared" si="7"/>
        <v>-0.49833709357343975</v>
      </c>
      <c r="R24" s="6">
        <f t="shared" si="8"/>
        <v>-0.60118649911600908</v>
      </c>
      <c r="S24">
        <f t="shared" si="9"/>
        <v>0.51532444540979816</v>
      </c>
      <c r="T24">
        <f t="shared" si="10"/>
        <v>16.209189959157307</v>
      </c>
      <c r="U24">
        <f t="shared" si="11"/>
        <v>8.7159447698102142</v>
      </c>
      <c r="V24">
        <f t="shared" si="12"/>
        <v>134.59563832950613</v>
      </c>
      <c r="W24">
        <f t="shared" si="13"/>
        <v>51.878730179051693</v>
      </c>
      <c r="X24">
        <f t="shared" si="14"/>
        <v>0.51532444540979816</v>
      </c>
      <c r="Y24">
        <f t="shared" si="15"/>
        <v>1</v>
      </c>
    </row>
    <row r="25" spans="1:25" x14ac:dyDescent="0.2">
      <c r="A25">
        <v>12</v>
      </c>
      <c r="B25" t="s">
        <v>31</v>
      </c>
      <c r="C25" t="s">
        <v>54</v>
      </c>
      <c r="D25" t="s">
        <v>55</v>
      </c>
      <c r="E25" s="9">
        <v>46.819155148900002</v>
      </c>
      <c r="F25" s="9">
        <v>91.45</v>
      </c>
      <c r="G25" s="9">
        <v>1.95</v>
      </c>
      <c r="H25" s="9">
        <v>0.1</v>
      </c>
      <c r="I25" s="9">
        <v>1.35</v>
      </c>
      <c r="J25" s="9">
        <v>1.1499999999999999</v>
      </c>
      <c r="K25" s="10">
        <v>4</v>
      </c>
      <c r="L25">
        <f t="shared" si="2"/>
        <v>-1.3322792637015044</v>
      </c>
      <c r="M25">
        <f t="shared" si="3"/>
        <v>0.10245286285491277</v>
      </c>
      <c r="N25">
        <f t="shared" si="4"/>
        <v>-0.34298649900758232</v>
      </c>
      <c r="O25">
        <f t="shared" si="5"/>
        <v>-0.32821890423084898</v>
      </c>
      <c r="P25">
        <f t="shared" si="6"/>
        <v>0.16018057480703632</v>
      </c>
      <c r="Q25">
        <f t="shared" si="7"/>
        <v>0.11997004104545839</v>
      </c>
      <c r="R25" s="6">
        <f t="shared" si="8"/>
        <v>0.2549282123429209</v>
      </c>
      <c r="S25">
        <f t="shared" si="9"/>
        <v>4.9889964802789253</v>
      </c>
      <c r="T25">
        <f t="shared" si="10"/>
        <v>4.4525823353113916</v>
      </c>
      <c r="U25">
        <f t="shared" si="11"/>
        <v>2.493579469446733</v>
      </c>
      <c r="V25">
        <f t="shared" si="12"/>
        <v>100.52002351216368</v>
      </c>
      <c r="W25">
        <f t="shared" si="13"/>
        <v>69.919629040749058</v>
      </c>
      <c r="X25">
        <f t="shared" si="14"/>
        <v>2.493579469446733</v>
      </c>
      <c r="Y25">
        <f t="shared" si="15"/>
        <v>3</v>
      </c>
    </row>
    <row r="26" spans="1:25" x14ac:dyDescent="0.2">
      <c r="A26">
        <v>13</v>
      </c>
      <c r="B26" t="s">
        <v>31</v>
      </c>
      <c r="C26" t="s">
        <v>56</v>
      </c>
      <c r="D26" t="s">
        <v>57</v>
      </c>
      <c r="E26" s="9">
        <v>67.329266873899996</v>
      </c>
      <c r="F26" s="9">
        <v>93.7</v>
      </c>
      <c r="G26" s="9">
        <v>3.35</v>
      </c>
      <c r="H26" s="9">
        <v>0.1</v>
      </c>
      <c r="I26" s="9">
        <v>0.55000000000000004</v>
      </c>
      <c r="J26" s="9">
        <v>1</v>
      </c>
      <c r="K26" s="10">
        <v>1.3</v>
      </c>
      <c r="L26">
        <f t="shared" si="2"/>
        <v>0.30114262310798001</v>
      </c>
      <c r="M26">
        <f t="shared" si="3"/>
        <v>0.33951762226209908</v>
      </c>
      <c r="N26">
        <f t="shared" si="4"/>
        <v>-0.11457234489390683</v>
      </c>
      <c r="O26">
        <f t="shared" si="5"/>
        <v>-0.32821890423084898</v>
      </c>
      <c r="P26">
        <f t="shared" si="6"/>
        <v>-0.43812456872307765</v>
      </c>
      <c r="Q26">
        <f t="shared" si="7"/>
        <v>-0.25101423972588044</v>
      </c>
      <c r="R26" s="6">
        <f t="shared" si="8"/>
        <v>-0.50294382730924658</v>
      </c>
      <c r="S26">
        <f t="shared" si="9"/>
        <v>0.19785026322461813</v>
      </c>
      <c r="T26">
        <f t="shared" si="10"/>
        <v>12.390235417622781</v>
      </c>
      <c r="U26">
        <f t="shared" si="11"/>
        <v>6.0900628303684918</v>
      </c>
      <c r="V26">
        <f t="shared" si="12"/>
        <v>120.88473092191322</v>
      </c>
      <c r="W26">
        <f t="shared" si="13"/>
        <v>63.040652230475828</v>
      </c>
      <c r="X26">
        <f t="shared" si="14"/>
        <v>0.19785026322461813</v>
      </c>
      <c r="Y26">
        <f t="shared" si="15"/>
        <v>1</v>
      </c>
    </row>
    <row r="27" spans="1:25" x14ac:dyDescent="0.2">
      <c r="A27">
        <v>14</v>
      </c>
      <c r="B27" t="s">
        <v>31</v>
      </c>
      <c r="C27" t="s">
        <v>58</v>
      </c>
      <c r="D27" t="s">
        <v>59</v>
      </c>
      <c r="E27" s="9">
        <v>61.7926186292</v>
      </c>
      <c r="F27" s="9">
        <v>94.45</v>
      </c>
      <c r="G27" s="9">
        <v>1.45</v>
      </c>
      <c r="H27" s="9">
        <v>0.1</v>
      </c>
      <c r="I27" s="9">
        <v>1.75</v>
      </c>
      <c r="J27" s="9">
        <v>0.7</v>
      </c>
      <c r="K27" s="10">
        <v>1.6</v>
      </c>
      <c r="L27">
        <f t="shared" si="2"/>
        <v>-0.13979512231808935</v>
      </c>
      <c r="M27">
        <f t="shared" si="3"/>
        <v>0.41853920873116118</v>
      </c>
      <c r="N27">
        <f t="shared" si="4"/>
        <v>-0.42456298261960929</v>
      </c>
      <c r="O27">
        <f t="shared" si="5"/>
        <v>-0.32821890423084898</v>
      </c>
      <c r="P27">
        <f t="shared" si="6"/>
        <v>0.45933314657209323</v>
      </c>
      <c r="Q27">
        <f t="shared" si="7"/>
        <v>-0.99298280126855865</v>
      </c>
      <c r="R27" s="6">
        <f t="shared" si="8"/>
        <v>-0.41873582290345024</v>
      </c>
      <c r="S27">
        <f t="shared" si="9"/>
        <v>2.1156741112572761</v>
      </c>
      <c r="T27">
        <f t="shared" si="10"/>
        <v>9.8548674454599201</v>
      </c>
      <c r="U27">
        <f t="shared" si="11"/>
        <v>6.3205789063605264</v>
      </c>
      <c r="V27">
        <f t="shared" si="12"/>
        <v>119.37341585398175</v>
      </c>
      <c r="W27">
        <f t="shared" si="13"/>
        <v>63.463584995363895</v>
      </c>
      <c r="X27">
        <f t="shared" si="14"/>
        <v>2.1156741112572761</v>
      </c>
      <c r="Y27">
        <f t="shared" si="15"/>
        <v>1</v>
      </c>
    </row>
    <row r="28" spans="1:25" x14ac:dyDescent="0.2">
      <c r="A28">
        <v>15</v>
      </c>
      <c r="B28" t="s">
        <v>31</v>
      </c>
      <c r="C28" t="s">
        <v>60</v>
      </c>
      <c r="D28" t="s">
        <v>61</v>
      </c>
      <c r="E28" s="9">
        <v>48.080189251500002</v>
      </c>
      <c r="F28" s="9">
        <v>72.349999999999994</v>
      </c>
      <c r="G28" s="9">
        <v>11</v>
      </c>
      <c r="H28" s="9">
        <v>0.15</v>
      </c>
      <c r="I28" s="9">
        <v>2</v>
      </c>
      <c r="J28" s="9">
        <v>2.15</v>
      </c>
      <c r="K28" s="10">
        <v>12.35</v>
      </c>
      <c r="L28">
        <f t="shared" si="2"/>
        <v>-1.2318507174888924</v>
      </c>
      <c r="M28">
        <f t="shared" si="3"/>
        <v>-1.9099635392238699</v>
      </c>
      <c r="N28">
        <f t="shared" si="4"/>
        <v>1.1335478543701059</v>
      </c>
      <c r="O28">
        <f t="shared" si="5"/>
        <v>2.6469266470229846E-2</v>
      </c>
      <c r="P28">
        <f t="shared" si="6"/>
        <v>0.64630350392525382</v>
      </c>
      <c r="Q28">
        <f t="shared" si="7"/>
        <v>2.5931985795210521</v>
      </c>
      <c r="R28" s="6">
        <f t="shared" si="8"/>
        <v>2.5987176683042539</v>
      </c>
      <c r="S28">
        <f t="shared" si="9"/>
        <v>29.889915828698246</v>
      </c>
      <c r="T28">
        <f t="shared" si="10"/>
        <v>10.942844279079932</v>
      </c>
      <c r="U28">
        <f t="shared" si="11"/>
        <v>10.441898572738216</v>
      </c>
      <c r="V28">
        <f t="shared" si="12"/>
        <v>54.321554374317429</v>
      </c>
      <c r="W28">
        <f t="shared" si="13"/>
        <v>96.608131748024462</v>
      </c>
      <c r="X28">
        <f t="shared" si="14"/>
        <v>10.441898572738216</v>
      </c>
      <c r="Y28">
        <f t="shared" si="15"/>
        <v>3</v>
      </c>
    </row>
    <row r="29" spans="1:25" x14ac:dyDescent="0.2">
      <c r="A29">
        <v>16</v>
      </c>
      <c r="B29" t="s">
        <v>31</v>
      </c>
      <c r="C29" t="s">
        <v>62</v>
      </c>
      <c r="D29" t="s">
        <v>63</v>
      </c>
      <c r="E29" s="9">
        <v>46.573448063900003</v>
      </c>
      <c r="F29" s="9">
        <v>71.55</v>
      </c>
      <c r="G29" s="9">
        <v>16.850000000000001</v>
      </c>
      <c r="H29" s="9">
        <v>0.1</v>
      </c>
      <c r="I29" s="9">
        <v>2.85</v>
      </c>
      <c r="J29" s="9">
        <v>2.2999999999999998</v>
      </c>
      <c r="K29" s="10">
        <v>6.35</v>
      </c>
      <c r="L29">
        <f t="shared" si="2"/>
        <v>-1.3518473350881637</v>
      </c>
      <c r="M29">
        <f t="shared" si="3"/>
        <v>-1.9942532314575359</v>
      </c>
      <c r="N29">
        <f t="shared" si="4"/>
        <v>2.0879927126308218</v>
      </c>
      <c r="O29">
        <f t="shared" si="5"/>
        <v>-0.32821890423084898</v>
      </c>
      <c r="P29">
        <f t="shared" si="6"/>
        <v>1.2820027189259999</v>
      </c>
      <c r="Q29">
        <f t="shared" si="7"/>
        <v>2.9641828602923908</v>
      </c>
      <c r="R29" s="6">
        <f t="shared" si="8"/>
        <v>0.91455758018832589</v>
      </c>
      <c r="S29">
        <f t="shared" si="9"/>
        <v>30.58972179204185</v>
      </c>
      <c r="T29">
        <f t="shared" si="10"/>
        <v>10.542163230236184</v>
      </c>
      <c r="U29">
        <f t="shared" si="11"/>
        <v>15.127094363001543</v>
      </c>
      <c r="V29">
        <f t="shared" si="12"/>
        <v>44.200385878992776</v>
      </c>
      <c r="W29">
        <f t="shared" si="13"/>
        <v>103.53834636661034</v>
      </c>
      <c r="X29">
        <f t="shared" si="14"/>
        <v>10.542163230236184</v>
      </c>
      <c r="Y29">
        <f t="shared" si="15"/>
        <v>2</v>
      </c>
    </row>
    <row r="30" spans="1:25" x14ac:dyDescent="0.2">
      <c r="A30">
        <v>17</v>
      </c>
      <c r="B30" t="s">
        <v>31</v>
      </c>
      <c r="C30" t="s">
        <v>64</v>
      </c>
      <c r="D30" t="s">
        <v>65</v>
      </c>
      <c r="E30" s="9">
        <v>46.554102448499997</v>
      </c>
      <c r="F30" s="9">
        <v>88.4</v>
      </c>
      <c r="G30" s="9">
        <v>2.9</v>
      </c>
      <c r="H30" s="9">
        <v>0.15</v>
      </c>
      <c r="I30" s="9">
        <v>4.95</v>
      </c>
      <c r="J30" s="9">
        <v>1.25</v>
      </c>
      <c r="K30" s="10">
        <v>2.35</v>
      </c>
      <c r="L30">
        <f t="shared" si="2"/>
        <v>-1.3533880166813141</v>
      </c>
      <c r="M30">
        <f t="shared" si="3"/>
        <v>-0.21890158878593952</v>
      </c>
      <c r="N30">
        <f t="shared" si="4"/>
        <v>-0.18799118014473112</v>
      </c>
      <c r="O30">
        <f t="shared" si="5"/>
        <v>2.6469266470229846E-2</v>
      </c>
      <c r="P30">
        <f t="shared" si="6"/>
        <v>2.8525537206925491</v>
      </c>
      <c r="Q30">
        <f t="shared" si="7"/>
        <v>0.36729289489301797</v>
      </c>
      <c r="R30" s="6">
        <f t="shared" si="8"/>
        <v>-0.20821581188895924</v>
      </c>
      <c r="S30">
        <f t="shared" si="9"/>
        <v>16.200456370180934</v>
      </c>
      <c r="T30">
        <f t="shared" si="10"/>
        <v>2.8094812011242944</v>
      </c>
      <c r="U30">
        <f t="shared" si="11"/>
        <v>9.1011561693087408</v>
      </c>
      <c r="V30">
        <f t="shared" si="12"/>
        <v>84.810276660671306</v>
      </c>
      <c r="W30">
        <f t="shared" si="13"/>
        <v>76.843882317785173</v>
      </c>
      <c r="X30">
        <f t="shared" si="14"/>
        <v>2.8094812011242944</v>
      </c>
      <c r="Y30">
        <f t="shared" si="15"/>
        <v>2</v>
      </c>
    </row>
    <row r="31" spans="1:25" x14ac:dyDescent="0.2">
      <c r="A31">
        <v>18</v>
      </c>
      <c r="B31" t="s">
        <v>31</v>
      </c>
      <c r="C31" t="s">
        <v>66</v>
      </c>
      <c r="D31" t="s">
        <v>67</v>
      </c>
      <c r="E31" s="9">
        <v>67.4424222902</v>
      </c>
      <c r="F31" s="9">
        <v>96.6</v>
      </c>
      <c r="G31" s="9">
        <v>0.65</v>
      </c>
      <c r="H31" s="9">
        <v>0.2</v>
      </c>
      <c r="I31" s="9">
        <v>0.4</v>
      </c>
      <c r="J31" s="9">
        <v>0.75</v>
      </c>
      <c r="K31" s="10">
        <v>1.35</v>
      </c>
      <c r="L31">
        <f t="shared" si="2"/>
        <v>0.31015430164360558</v>
      </c>
      <c r="M31">
        <f t="shared" si="3"/>
        <v>0.6450677566091384</v>
      </c>
      <c r="N31">
        <f t="shared" si="4"/>
        <v>-0.55508535639885248</v>
      </c>
      <c r="O31">
        <f t="shared" si="5"/>
        <v>0.3811574371713089</v>
      </c>
      <c r="P31">
        <f t="shared" si="6"/>
        <v>-0.55030678313497405</v>
      </c>
      <c r="Q31">
        <f t="shared" si="7"/>
        <v>-0.86932137434477885</v>
      </c>
      <c r="R31" s="6">
        <f t="shared" si="8"/>
        <v>-0.48890915990828054</v>
      </c>
      <c r="S31">
        <f t="shared" si="9"/>
        <v>0.6978704344407155</v>
      </c>
      <c r="T31">
        <f t="shared" si="10"/>
        <v>16.202993544148679</v>
      </c>
      <c r="U31">
        <f t="shared" si="11"/>
        <v>8.8057598861767143</v>
      </c>
      <c r="V31">
        <f t="shared" si="12"/>
        <v>133.83709869833024</v>
      </c>
      <c r="W31">
        <f t="shared" si="13"/>
        <v>51.309441381338907</v>
      </c>
      <c r="X31">
        <f t="shared" si="14"/>
        <v>0.6978704344407155</v>
      </c>
      <c r="Y31">
        <f t="shared" si="15"/>
        <v>1</v>
      </c>
    </row>
    <row r="32" spans="1:25" x14ac:dyDescent="0.2">
      <c r="A32">
        <v>19</v>
      </c>
      <c r="B32" t="s">
        <v>31</v>
      </c>
      <c r="C32" t="s">
        <v>68</v>
      </c>
      <c r="D32" t="s">
        <v>69</v>
      </c>
      <c r="E32" s="9">
        <v>57.346613645799998</v>
      </c>
      <c r="F32" s="9">
        <v>85.95</v>
      </c>
      <c r="G32" s="9">
        <v>3</v>
      </c>
      <c r="H32" s="9">
        <v>0.1</v>
      </c>
      <c r="I32" s="9">
        <v>1.75</v>
      </c>
      <c r="J32" s="9">
        <v>1.3</v>
      </c>
      <c r="K32" s="10">
        <v>7.9</v>
      </c>
      <c r="L32">
        <f t="shared" si="2"/>
        <v>-0.49387421979553631</v>
      </c>
      <c r="M32">
        <f t="shared" si="3"/>
        <v>-0.4770387712515427</v>
      </c>
      <c r="N32">
        <f t="shared" si="4"/>
        <v>-0.17167588342232573</v>
      </c>
      <c r="O32">
        <f t="shared" si="5"/>
        <v>-0.32821890423084898</v>
      </c>
      <c r="P32">
        <f t="shared" si="6"/>
        <v>0.45933314657209323</v>
      </c>
      <c r="Q32">
        <f t="shared" si="7"/>
        <v>0.49095432181679777</v>
      </c>
      <c r="R32" s="6">
        <f t="shared" si="8"/>
        <v>1.3496322696182741</v>
      </c>
      <c r="S32">
        <f t="shared" si="9"/>
        <v>7.2688228411741802</v>
      </c>
      <c r="T32">
        <f t="shared" si="10"/>
        <v>3.7550805951168056</v>
      </c>
      <c r="U32">
        <f t="shared" si="11"/>
        <v>0</v>
      </c>
      <c r="V32">
        <f t="shared" si="12"/>
        <v>90.350881480189202</v>
      </c>
      <c r="W32">
        <f t="shared" si="13"/>
        <v>72.975572822432383</v>
      </c>
      <c r="X32">
        <f t="shared" si="14"/>
        <v>0</v>
      </c>
      <c r="Y32">
        <f t="shared" si="15"/>
        <v>3</v>
      </c>
    </row>
    <row r="33" spans="1:25" x14ac:dyDescent="0.2">
      <c r="A33">
        <v>20</v>
      </c>
      <c r="B33" t="s">
        <v>31</v>
      </c>
      <c r="C33" t="s">
        <v>70</v>
      </c>
      <c r="D33" t="s">
        <v>71</v>
      </c>
      <c r="E33" s="9">
        <v>58.394798502199997</v>
      </c>
      <c r="F33" s="9">
        <v>90.05</v>
      </c>
      <c r="G33" s="9">
        <v>2.8</v>
      </c>
      <c r="H33" s="9">
        <v>0.1</v>
      </c>
      <c r="I33" s="9">
        <v>0.9</v>
      </c>
      <c r="J33" s="9">
        <v>0.9</v>
      </c>
      <c r="K33" s="10">
        <v>5.35</v>
      </c>
      <c r="L33">
        <f t="shared" si="2"/>
        <v>-0.41039695215203131</v>
      </c>
      <c r="M33">
        <f t="shared" si="3"/>
        <v>-4.5054098554003767E-2</v>
      </c>
      <c r="N33">
        <f t="shared" si="4"/>
        <v>-0.20430647686713654</v>
      </c>
      <c r="O33">
        <f t="shared" si="5"/>
        <v>-0.32821890423084898</v>
      </c>
      <c r="P33">
        <f t="shared" si="6"/>
        <v>-0.17636606842865282</v>
      </c>
      <c r="Q33">
        <f t="shared" si="7"/>
        <v>-0.49833709357343975</v>
      </c>
      <c r="R33" s="6">
        <f t="shared" si="8"/>
        <v>0.63386423216900456</v>
      </c>
      <c r="S33">
        <f t="shared" si="9"/>
        <v>2.6977576137720494</v>
      </c>
      <c r="T33">
        <f t="shared" si="10"/>
        <v>7.4010051423240801</v>
      </c>
      <c r="U33">
        <f t="shared" si="11"/>
        <v>2.0897788472387493</v>
      </c>
      <c r="V33">
        <f t="shared" si="12"/>
        <v>106.13942234796774</v>
      </c>
      <c r="W33">
        <f t="shared" si="13"/>
        <v>65.62592653141742</v>
      </c>
      <c r="X33">
        <f t="shared" si="14"/>
        <v>2.0897788472387493</v>
      </c>
      <c r="Y33">
        <f t="shared" si="15"/>
        <v>3</v>
      </c>
    </row>
    <row r="34" spans="1:25" x14ac:dyDescent="0.2">
      <c r="A34">
        <v>21</v>
      </c>
      <c r="B34" t="s">
        <v>31</v>
      </c>
      <c r="C34" t="s">
        <v>72</v>
      </c>
      <c r="D34" t="s">
        <v>73</v>
      </c>
      <c r="E34" s="9">
        <v>60.559745130499998</v>
      </c>
      <c r="F34" s="9">
        <v>91.55</v>
      </c>
      <c r="G34" s="9">
        <v>5.4</v>
      </c>
      <c r="H34" s="9">
        <v>0.1</v>
      </c>
      <c r="I34" s="9">
        <v>0.6</v>
      </c>
      <c r="J34" s="9">
        <v>1.3</v>
      </c>
      <c r="K34" s="10">
        <v>1</v>
      </c>
      <c r="L34">
        <f t="shared" si="2"/>
        <v>-0.23798096271940331</v>
      </c>
      <c r="M34">
        <f t="shared" si="3"/>
        <v>0.11298907438412045</v>
      </c>
      <c r="N34">
        <f t="shared" si="4"/>
        <v>0.21989123791540383</v>
      </c>
      <c r="O34">
        <f t="shared" si="5"/>
        <v>-0.32821890423084898</v>
      </c>
      <c r="P34">
        <f t="shared" si="6"/>
        <v>-0.40073049725244558</v>
      </c>
      <c r="Q34">
        <f t="shared" si="7"/>
        <v>0.49095432181679777</v>
      </c>
      <c r="R34" s="6">
        <f t="shared" si="8"/>
        <v>-0.58715183171504304</v>
      </c>
      <c r="S34">
        <f t="shared" si="9"/>
        <v>1.5780548883649528</v>
      </c>
      <c r="T34">
        <f t="shared" si="10"/>
        <v>9.3137599853962367</v>
      </c>
      <c r="U34">
        <f t="shared" si="11"/>
        <v>5.0577811547614582</v>
      </c>
      <c r="V34">
        <f t="shared" si="12"/>
        <v>107.46549588433237</v>
      </c>
      <c r="W34">
        <f t="shared" si="13"/>
        <v>66.646846385375142</v>
      </c>
      <c r="X34">
        <f t="shared" si="14"/>
        <v>1.5780548883649528</v>
      </c>
      <c r="Y34">
        <f t="shared" si="15"/>
        <v>1</v>
      </c>
    </row>
    <row r="35" spans="1:25" x14ac:dyDescent="0.2">
      <c r="A35">
        <v>22</v>
      </c>
      <c r="B35" t="s">
        <v>31</v>
      </c>
      <c r="C35" t="s">
        <v>74</v>
      </c>
      <c r="D35" t="s">
        <v>75</v>
      </c>
      <c r="E35" s="9">
        <v>52.914160992200003</v>
      </c>
      <c r="F35" s="9">
        <v>78.400000000000006</v>
      </c>
      <c r="G35" s="9">
        <v>3.95</v>
      </c>
      <c r="H35" s="9">
        <v>0.1</v>
      </c>
      <c r="I35" s="9">
        <v>1.25</v>
      </c>
      <c r="J35" s="9">
        <v>1.25</v>
      </c>
      <c r="K35" s="10">
        <v>15.05</v>
      </c>
      <c r="L35">
        <f t="shared" si="2"/>
        <v>-0.84687401198155432</v>
      </c>
      <c r="M35">
        <f t="shared" si="3"/>
        <v>-1.2725227417067677</v>
      </c>
      <c r="N35">
        <f t="shared" si="4"/>
        <v>-1.6680564559474441E-2</v>
      </c>
      <c r="O35">
        <f t="shared" si="5"/>
        <v>-0.32821890423084898</v>
      </c>
      <c r="P35">
        <f t="shared" si="6"/>
        <v>8.5392431865772014E-2</v>
      </c>
      <c r="Q35">
        <f t="shared" si="7"/>
        <v>0.36729289489301797</v>
      </c>
      <c r="R35" s="6">
        <f t="shared" si="8"/>
        <v>3.3565897079564215</v>
      </c>
      <c r="S35">
        <f t="shared" si="9"/>
        <v>20.896693141367543</v>
      </c>
      <c r="T35">
        <f t="shared" si="10"/>
        <v>10.787842012619564</v>
      </c>
      <c r="U35">
        <f t="shared" si="11"/>
        <v>4.9644291153286968</v>
      </c>
      <c r="V35">
        <f t="shared" si="12"/>
        <v>81.463033142354604</v>
      </c>
      <c r="W35">
        <f t="shared" si="13"/>
        <v>86.9479826878474</v>
      </c>
      <c r="X35">
        <f t="shared" si="14"/>
        <v>4.9644291153286968</v>
      </c>
      <c r="Y35">
        <f t="shared" si="15"/>
        <v>3</v>
      </c>
    </row>
    <row r="36" spans="1:25" x14ac:dyDescent="0.2">
      <c r="A36">
        <v>23</v>
      </c>
      <c r="B36" t="s">
        <v>31</v>
      </c>
      <c r="C36" t="s">
        <v>76</v>
      </c>
      <c r="D36" t="s">
        <v>77</v>
      </c>
      <c r="E36" s="9">
        <v>60.948275862099997</v>
      </c>
      <c r="F36" s="9">
        <v>85.55</v>
      </c>
      <c r="G36" s="9">
        <v>6.1</v>
      </c>
      <c r="H36" s="9">
        <v>0.2</v>
      </c>
      <c r="I36" s="9">
        <v>1.45</v>
      </c>
      <c r="J36" s="9">
        <v>1.85</v>
      </c>
      <c r="K36" s="10">
        <v>4.8</v>
      </c>
      <c r="L36">
        <f t="shared" si="2"/>
        <v>-0.20703843987005296</v>
      </c>
      <c r="M36">
        <f t="shared" si="3"/>
        <v>-0.51918361736837637</v>
      </c>
      <c r="N36">
        <f t="shared" si="4"/>
        <v>0.33409831497224146</v>
      </c>
      <c r="O36">
        <f t="shared" si="5"/>
        <v>0.3811574371713089</v>
      </c>
      <c r="P36">
        <f t="shared" si="6"/>
        <v>0.23496871774830047</v>
      </c>
      <c r="Q36">
        <f t="shared" si="7"/>
        <v>1.8512300179783743</v>
      </c>
      <c r="R36" s="6">
        <f t="shared" si="8"/>
        <v>0.47948289075837791</v>
      </c>
      <c r="S36">
        <f t="shared" si="9"/>
        <v>8.2631450826082133</v>
      </c>
      <c r="T36">
        <f t="shared" si="10"/>
        <v>6.5938575238395059</v>
      </c>
      <c r="U36">
        <f t="shared" si="11"/>
        <v>3.5009225942220015</v>
      </c>
      <c r="V36">
        <f t="shared" si="12"/>
        <v>87.076898892367353</v>
      </c>
      <c r="W36">
        <f t="shared" si="13"/>
        <v>66.497593811813104</v>
      </c>
      <c r="X36">
        <f t="shared" si="14"/>
        <v>3.5009225942220015</v>
      </c>
      <c r="Y36">
        <f t="shared" si="15"/>
        <v>3</v>
      </c>
    </row>
    <row r="37" spans="1:25" x14ac:dyDescent="0.2">
      <c r="A37">
        <v>24</v>
      </c>
      <c r="B37" t="s">
        <v>31</v>
      </c>
      <c r="C37" t="s">
        <v>78</v>
      </c>
      <c r="D37" t="s">
        <v>79</v>
      </c>
      <c r="E37" s="9">
        <v>70.058381984999997</v>
      </c>
      <c r="F37" s="9">
        <v>76.8</v>
      </c>
      <c r="G37" s="9">
        <v>17.399999999999999</v>
      </c>
      <c r="H37" s="9">
        <v>0.2</v>
      </c>
      <c r="I37" s="9">
        <v>0.15</v>
      </c>
      <c r="J37" s="9">
        <v>0.55000000000000004</v>
      </c>
      <c r="K37" s="10">
        <v>4.9000000000000004</v>
      </c>
      <c r="L37">
        <f t="shared" si="2"/>
        <v>0.51848889668578713</v>
      </c>
      <c r="M37">
        <f t="shared" si="3"/>
        <v>-1.4411021261741011</v>
      </c>
      <c r="N37">
        <f t="shared" si="4"/>
        <v>2.177726844604051</v>
      </c>
      <c r="O37">
        <f t="shared" si="5"/>
        <v>0.3811574371713089</v>
      </c>
      <c r="P37">
        <f t="shared" si="6"/>
        <v>-0.73727714048813464</v>
      </c>
      <c r="Q37">
        <f t="shared" si="7"/>
        <v>-1.3639670820398975</v>
      </c>
      <c r="R37" s="6">
        <f t="shared" si="8"/>
        <v>0.50755222556031021</v>
      </c>
      <c r="S37">
        <f t="shared" si="9"/>
        <v>10.674689746502011</v>
      </c>
      <c r="T37">
        <f t="shared" si="10"/>
        <v>19.386972685249283</v>
      </c>
      <c r="U37">
        <f t="shared" si="11"/>
        <v>13.558913598299924</v>
      </c>
      <c r="V37">
        <f t="shared" si="12"/>
        <v>84.740431130459939</v>
      </c>
      <c r="W37">
        <f t="shared" si="13"/>
        <v>60.841879704451699</v>
      </c>
      <c r="X37">
        <f t="shared" si="14"/>
        <v>10.674689746502011</v>
      </c>
      <c r="Y37">
        <f t="shared" si="15"/>
        <v>1</v>
      </c>
    </row>
    <row r="38" spans="1:25" x14ac:dyDescent="0.2">
      <c r="A38">
        <v>25</v>
      </c>
      <c r="B38" t="s">
        <v>31</v>
      </c>
      <c r="C38" t="s">
        <v>80</v>
      </c>
      <c r="D38" t="s">
        <v>81</v>
      </c>
      <c r="E38" s="9">
        <v>60.7983908402</v>
      </c>
      <c r="F38" s="9">
        <v>93.75</v>
      </c>
      <c r="G38" s="9">
        <v>3.2</v>
      </c>
      <c r="H38" s="9">
        <v>0.1</v>
      </c>
      <c r="I38" s="9">
        <v>0.55000000000000004</v>
      </c>
      <c r="J38" s="9">
        <v>1.35</v>
      </c>
      <c r="K38" s="10">
        <v>1</v>
      </c>
      <c r="L38">
        <f t="shared" si="2"/>
        <v>-0.2189752580872816</v>
      </c>
      <c r="M38">
        <f t="shared" si="3"/>
        <v>0.34478572802670293</v>
      </c>
      <c r="N38">
        <f t="shared" si="4"/>
        <v>-0.13904528997751489</v>
      </c>
      <c r="O38">
        <f t="shared" si="5"/>
        <v>-0.32821890423084898</v>
      </c>
      <c r="P38">
        <f t="shared" si="6"/>
        <v>-0.43812456872307765</v>
      </c>
      <c r="Q38">
        <f t="shared" si="7"/>
        <v>0.61461574874057756</v>
      </c>
      <c r="R38" s="6">
        <f t="shared" si="8"/>
        <v>-0.58715183171504304</v>
      </c>
      <c r="S38">
        <f t="shared" si="9"/>
        <v>1.6109465596985395</v>
      </c>
      <c r="T38">
        <f t="shared" si="10"/>
        <v>10.175586200907064</v>
      </c>
      <c r="U38">
        <f t="shared" si="11"/>
        <v>5.3238848568199337</v>
      </c>
      <c r="V38">
        <f t="shared" si="12"/>
        <v>114.62452544905091</v>
      </c>
      <c r="W38">
        <f t="shared" si="13"/>
        <v>66.87663166886648</v>
      </c>
      <c r="X38">
        <f t="shared" si="14"/>
        <v>1.6109465596985395</v>
      </c>
      <c r="Y38">
        <f t="shared" si="15"/>
        <v>1</v>
      </c>
    </row>
    <row r="39" spans="1:25" x14ac:dyDescent="0.2">
      <c r="A39">
        <v>26</v>
      </c>
      <c r="B39" t="s">
        <v>31</v>
      </c>
      <c r="C39" t="s">
        <v>82</v>
      </c>
      <c r="D39" t="s">
        <v>83</v>
      </c>
      <c r="E39" s="9">
        <v>70.044752418100003</v>
      </c>
      <c r="F39" s="9">
        <v>98.2</v>
      </c>
      <c r="G39" s="9">
        <v>0.25</v>
      </c>
      <c r="H39" s="9">
        <v>0.1</v>
      </c>
      <c r="I39" s="9">
        <v>0.35</v>
      </c>
      <c r="J39" s="9">
        <v>0.55000000000000004</v>
      </c>
      <c r="K39" s="10">
        <v>0.6</v>
      </c>
      <c r="L39">
        <f t="shared" si="2"/>
        <v>0.51740344024456031</v>
      </c>
      <c r="M39">
        <f t="shared" si="3"/>
        <v>0.81364714107647174</v>
      </c>
      <c r="N39">
        <f t="shared" si="4"/>
        <v>-0.62034654328847405</v>
      </c>
      <c r="O39">
        <f t="shared" si="5"/>
        <v>-0.32821890423084898</v>
      </c>
      <c r="P39">
        <f t="shared" si="6"/>
        <v>-0.58770085460560617</v>
      </c>
      <c r="Q39">
        <f t="shared" si="7"/>
        <v>-1.3639670820398975</v>
      </c>
      <c r="R39" s="6">
        <f t="shared" si="8"/>
        <v>-0.69942917092277157</v>
      </c>
      <c r="S39">
        <f t="shared" si="9"/>
        <v>1.6077448900383351</v>
      </c>
      <c r="T39">
        <f t="shared" si="10"/>
        <v>19.613579665216278</v>
      </c>
      <c r="U39">
        <f t="shared" si="11"/>
        <v>11.625524392222918</v>
      </c>
      <c r="V39">
        <f t="shared" si="12"/>
        <v>143.71239184044822</v>
      </c>
      <c r="W39">
        <f t="shared" si="13"/>
        <v>61.366673072362865</v>
      </c>
      <c r="X39">
        <f t="shared" si="14"/>
        <v>1.6077448900383351</v>
      </c>
      <c r="Y39">
        <f t="shared" si="15"/>
        <v>1</v>
      </c>
    </row>
    <row r="40" spans="1:25" x14ac:dyDescent="0.2">
      <c r="A40">
        <v>27</v>
      </c>
      <c r="B40" t="s">
        <v>31</v>
      </c>
      <c r="C40" t="s">
        <v>84</v>
      </c>
      <c r="D40" t="s">
        <v>85</v>
      </c>
      <c r="E40" s="9">
        <v>67.2384219554</v>
      </c>
      <c r="F40" s="9">
        <v>95.7</v>
      </c>
      <c r="G40" s="9">
        <v>1.75</v>
      </c>
      <c r="H40" s="9">
        <v>0.25</v>
      </c>
      <c r="I40" s="9">
        <v>0.4</v>
      </c>
      <c r="J40" s="9">
        <v>1</v>
      </c>
      <c r="K40" s="10">
        <v>0.9</v>
      </c>
      <c r="L40">
        <f t="shared" si="2"/>
        <v>0.29390774890676119</v>
      </c>
      <c r="M40">
        <f t="shared" si="3"/>
        <v>0.5502418528462647</v>
      </c>
      <c r="N40">
        <f t="shared" si="4"/>
        <v>-0.37561709245239316</v>
      </c>
      <c r="O40">
        <f t="shared" si="5"/>
        <v>0.73584560787238773</v>
      </c>
      <c r="P40">
        <f t="shared" si="6"/>
        <v>-0.55030678313497405</v>
      </c>
      <c r="Q40">
        <f t="shared" si="7"/>
        <v>-0.25101423972588044</v>
      </c>
      <c r="R40" s="6">
        <f t="shared" si="8"/>
        <v>-0.61522116651697523</v>
      </c>
      <c r="S40">
        <f t="shared" si="9"/>
        <v>0.6710675102020075</v>
      </c>
      <c r="T40">
        <f t="shared" si="10"/>
        <v>15.106265250730269</v>
      </c>
      <c r="U40">
        <f t="shared" si="11"/>
        <v>8.280270372986493</v>
      </c>
      <c r="V40">
        <f t="shared" si="12"/>
        <v>127.89197698610425</v>
      </c>
      <c r="W40">
        <f t="shared" si="13"/>
        <v>47.556898579908037</v>
      </c>
      <c r="X40">
        <f t="shared" si="14"/>
        <v>0.6710675102020075</v>
      </c>
      <c r="Y40">
        <f t="shared" si="15"/>
        <v>1</v>
      </c>
    </row>
    <row r="41" spans="1:25" x14ac:dyDescent="0.2">
      <c r="A41">
        <v>28</v>
      </c>
      <c r="B41" t="s">
        <v>31</v>
      </c>
      <c r="C41" t="s">
        <v>86</v>
      </c>
      <c r="D41" t="s">
        <v>87</v>
      </c>
      <c r="E41" s="9">
        <v>69.501838849899997</v>
      </c>
      <c r="F41" s="9">
        <v>93.95</v>
      </c>
      <c r="G41" s="9">
        <v>3.5</v>
      </c>
      <c r="H41" s="9">
        <v>0.15</v>
      </c>
      <c r="I41" s="9">
        <v>0.35</v>
      </c>
      <c r="J41" s="9">
        <v>0.95</v>
      </c>
      <c r="K41" s="10">
        <v>1.1000000000000001</v>
      </c>
      <c r="L41">
        <f t="shared" si="2"/>
        <v>0.4741658939632894</v>
      </c>
      <c r="M41">
        <f t="shared" si="3"/>
        <v>0.36585815108511982</v>
      </c>
      <c r="N41">
        <f t="shared" si="4"/>
        <v>-9.0099399810298741E-2</v>
      </c>
      <c r="O41">
        <f t="shared" si="5"/>
        <v>2.6469266470229846E-2</v>
      </c>
      <c r="P41">
        <f t="shared" si="6"/>
        <v>-0.58770085460560617</v>
      </c>
      <c r="Q41">
        <f t="shared" si="7"/>
        <v>-0.37467566664966023</v>
      </c>
      <c r="R41" s="6">
        <f t="shared" si="8"/>
        <v>-0.55908249691311085</v>
      </c>
      <c r="S41">
        <f t="shared" si="9"/>
        <v>0</v>
      </c>
      <c r="T41">
        <f t="shared" si="10"/>
        <v>14.311353198543248</v>
      </c>
      <c r="U41">
        <f t="shared" si="11"/>
        <v>7.2688228411741802</v>
      </c>
      <c r="V41">
        <f t="shared" si="12"/>
        <v>124.07992241963991</v>
      </c>
      <c r="W41">
        <f t="shared" si="13"/>
        <v>57.121024897836307</v>
      </c>
      <c r="X41">
        <f t="shared" si="14"/>
        <v>0</v>
      </c>
      <c r="Y41">
        <f t="shared" si="15"/>
        <v>1</v>
      </c>
    </row>
    <row r="42" spans="1:25" x14ac:dyDescent="0.2">
      <c r="A42">
        <v>29</v>
      </c>
      <c r="B42" t="s">
        <v>31</v>
      </c>
      <c r="C42" t="s">
        <v>88</v>
      </c>
      <c r="D42" t="s">
        <v>89</v>
      </c>
      <c r="E42" s="9">
        <v>73.134100085599997</v>
      </c>
      <c r="F42" s="9">
        <v>94.9</v>
      </c>
      <c r="G42" s="9">
        <v>2.35</v>
      </c>
      <c r="H42" s="9">
        <v>0.1</v>
      </c>
      <c r="I42" s="9">
        <v>0.45</v>
      </c>
      <c r="J42" s="9">
        <v>0.7</v>
      </c>
      <c r="K42" s="10">
        <v>1.6</v>
      </c>
      <c r="L42">
        <f t="shared" si="2"/>
        <v>0.76343857470496601</v>
      </c>
      <c r="M42">
        <f t="shared" si="3"/>
        <v>0.46595216061259875</v>
      </c>
      <c r="N42">
        <f t="shared" si="4"/>
        <v>-0.27772531211796075</v>
      </c>
      <c r="O42">
        <f t="shared" si="5"/>
        <v>-0.32821890423084898</v>
      </c>
      <c r="P42">
        <f t="shared" si="6"/>
        <v>-0.51291271166434194</v>
      </c>
      <c r="Q42">
        <f t="shared" si="7"/>
        <v>-0.99298280126855865</v>
      </c>
      <c r="R42" s="6">
        <f t="shared" si="8"/>
        <v>-0.41873582290345024</v>
      </c>
      <c r="S42">
        <f t="shared" si="9"/>
        <v>0.66229884392213267</v>
      </c>
      <c r="T42">
        <f t="shared" si="10"/>
        <v>16.804866775045248</v>
      </c>
      <c r="U42">
        <f t="shared" si="11"/>
        <v>8.7557709468970017</v>
      </c>
      <c r="V42">
        <f t="shared" si="12"/>
        <v>132.46947463526971</v>
      </c>
      <c r="W42">
        <f t="shared" si="13"/>
        <v>61.361427015297892</v>
      </c>
      <c r="X42">
        <f t="shared" si="14"/>
        <v>0.66229884392213267</v>
      </c>
      <c r="Y42">
        <f t="shared" si="15"/>
        <v>1</v>
      </c>
    </row>
    <row r="43" spans="1:25" x14ac:dyDescent="0.2">
      <c r="A43">
        <v>30</v>
      </c>
      <c r="B43" t="s">
        <v>31</v>
      </c>
      <c r="C43" t="s">
        <v>90</v>
      </c>
      <c r="D43" t="s">
        <v>91</v>
      </c>
      <c r="E43" s="9">
        <v>65.157898401899999</v>
      </c>
      <c r="F43" s="9">
        <v>94.1</v>
      </c>
      <c r="G43" s="9">
        <v>1.4</v>
      </c>
      <c r="H43" s="9">
        <v>0.15</v>
      </c>
      <c r="I43" s="9">
        <v>0.55000000000000004</v>
      </c>
      <c r="J43" s="9">
        <v>0.8</v>
      </c>
      <c r="K43" s="10">
        <v>3</v>
      </c>
      <c r="L43">
        <f t="shared" si="2"/>
        <v>0.12821519911108009</v>
      </c>
      <c r="M43">
        <f t="shared" si="3"/>
        <v>0.38166246837893131</v>
      </c>
      <c r="N43">
        <f t="shared" si="4"/>
        <v>-0.43272063098081204</v>
      </c>
      <c r="O43">
        <f t="shared" si="5"/>
        <v>2.6469266470229846E-2</v>
      </c>
      <c r="P43">
        <f t="shared" si="6"/>
        <v>-0.43812456872307765</v>
      </c>
      <c r="Q43">
        <f t="shared" si="7"/>
        <v>-0.74565994742099906</v>
      </c>
      <c r="R43" s="6">
        <f t="shared" si="8"/>
        <v>-2.5765135676400399E-2</v>
      </c>
      <c r="S43">
        <f t="shared" si="9"/>
        <v>0.68175077743697554</v>
      </c>
      <c r="T43">
        <f t="shared" si="10"/>
        <v>12.492976151460976</v>
      </c>
      <c r="U43">
        <f t="shared" si="11"/>
        <v>5.5446743468383168</v>
      </c>
      <c r="V43">
        <f t="shared" si="12"/>
        <v>123.62403274515464</v>
      </c>
      <c r="W43">
        <f t="shared" si="13"/>
        <v>57.1459124437635</v>
      </c>
      <c r="X43">
        <f t="shared" si="14"/>
        <v>0.68175077743697554</v>
      </c>
      <c r="Y43">
        <f t="shared" si="15"/>
        <v>1</v>
      </c>
    </row>
    <row r="44" spans="1:25" x14ac:dyDescent="0.2">
      <c r="A44">
        <v>31</v>
      </c>
      <c r="B44" t="s">
        <v>31</v>
      </c>
      <c r="C44" t="s">
        <v>92</v>
      </c>
      <c r="D44" t="s">
        <v>93</v>
      </c>
      <c r="E44" s="9">
        <v>64.062396830599994</v>
      </c>
      <c r="F44" s="9">
        <v>95.05</v>
      </c>
      <c r="G44" s="9">
        <v>2.25</v>
      </c>
      <c r="H44" s="9">
        <v>0.1</v>
      </c>
      <c r="I44" s="9">
        <v>0.7</v>
      </c>
      <c r="J44" s="9">
        <v>1.1499999999999999</v>
      </c>
      <c r="K44" s="10">
        <v>0.8</v>
      </c>
      <c r="L44">
        <f t="shared" si="2"/>
        <v>4.0969636162026493E-2</v>
      </c>
      <c r="M44">
        <f t="shared" si="3"/>
        <v>0.4817564779064103</v>
      </c>
      <c r="N44">
        <f t="shared" si="4"/>
        <v>-0.2940406088403662</v>
      </c>
      <c r="O44">
        <f t="shared" si="5"/>
        <v>-0.32821890423084898</v>
      </c>
      <c r="P44">
        <f t="shared" si="6"/>
        <v>-0.32594235431118135</v>
      </c>
      <c r="Q44">
        <f t="shared" si="7"/>
        <v>0.11997004104545839</v>
      </c>
      <c r="R44" s="6">
        <f t="shared" si="8"/>
        <v>-0.6432905013189073</v>
      </c>
      <c r="S44">
        <f t="shared" si="9"/>
        <v>0.68877001173251395</v>
      </c>
      <c r="T44">
        <f t="shared" si="10"/>
        <v>11.359843981554759</v>
      </c>
      <c r="U44">
        <f t="shared" si="11"/>
        <v>5.9463475258768863</v>
      </c>
      <c r="V44">
        <f t="shared" si="12"/>
        <v>121.21988818712676</v>
      </c>
      <c r="W44">
        <f t="shared" si="13"/>
        <v>64.541655849968649</v>
      </c>
      <c r="X44">
        <f t="shared" si="14"/>
        <v>0.68877001173251395</v>
      </c>
      <c r="Y44">
        <f t="shared" si="15"/>
        <v>1</v>
      </c>
    </row>
    <row r="45" spans="1:25" x14ac:dyDescent="0.2">
      <c r="A45">
        <v>32</v>
      </c>
      <c r="B45" t="s">
        <v>31</v>
      </c>
      <c r="C45" t="s">
        <v>94</v>
      </c>
      <c r="D45" t="s">
        <v>95</v>
      </c>
      <c r="E45" s="9">
        <v>71.544715447200005</v>
      </c>
      <c r="F45" s="9">
        <v>96</v>
      </c>
      <c r="G45" s="9">
        <v>1.5</v>
      </c>
      <c r="H45" s="9">
        <v>0.05</v>
      </c>
      <c r="I45" s="9">
        <v>0.5</v>
      </c>
      <c r="J45" s="9">
        <v>1</v>
      </c>
      <c r="K45" s="10">
        <v>0.85</v>
      </c>
      <c r="L45">
        <f t="shared" si="2"/>
        <v>0.63686024642814509</v>
      </c>
      <c r="M45">
        <f t="shared" si="3"/>
        <v>0.58185048743388923</v>
      </c>
      <c r="N45">
        <f t="shared" si="4"/>
        <v>-0.41640533425840665</v>
      </c>
      <c r="O45">
        <f t="shared" si="5"/>
        <v>-0.68290707493192793</v>
      </c>
      <c r="P45">
        <f t="shared" si="6"/>
        <v>-0.47551864019370982</v>
      </c>
      <c r="Q45">
        <f t="shared" si="7"/>
        <v>-0.25101423972588044</v>
      </c>
      <c r="R45" s="6">
        <f t="shared" si="8"/>
        <v>-0.62925583391794115</v>
      </c>
      <c r="S45">
        <f t="shared" si="9"/>
        <v>0.71561379324809771</v>
      </c>
      <c r="T45">
        <f t="shared" si="10"/>
        <v>15.356251728698856</v>
      </c>
      <c r="U45">
        <f t="shared" si="11"/>
        <v>7.9259664336614275</v>
      </c>
      <c r="V45">
        <f t="shared" si="12"/>
        <v>132.2389776718247</v>
      </c>
      <c r="W45">
        <f t="shared" si="13"/>
        <v>68.533581661043257</v>
      </c>
      <c r="X45">
        <f t="shared" si="14"/>
        <v>0.71561379324809771</v>
      </c>
      <c r="Y45">
        <f t="shared" si="15"/>
        <v>1</v>
      </c>
    </row>
    <row r="46" spans="1:25" x14ac:dyDescent="0.2">
      <c r="A46">
        <v>33</v>
      </c>
      <c r="B46" t="s">
        <v>31</v>
      </c>
      <c r="C46" t="s">
        <v>96</v>
      </c>
      <c r="D46" t="s">
        <v>97</v>
      </c>
      <c r="E46" s="9">
        <v>71.460090850100002</v>
      </c>
      <c r="F46" s="9">
        <v>91.15</v>
      </c>
      <c r="G46" s="9">
        <v>2.9</v>
      </c>
      <c r="H46" s="9">
        <v>0.15</v>
      </c>
      <c r="I46" s="9">
        <v>0.9</v>
      </c>
      <c r="J46" s="9">
        <v>1.1499999999999999</v>
      </c>
      <c r="K46" s="10">
        <v>3.8</v>
      </c>
      <c r="L46">
        <f t="shared" si="2"/>
        <v>0.63012075758874042</v>
      </c>
      <c r="M46">
        <f t="shared" si="3"/>
        <v>7.0844228267288228E-2</v>
      </c>
      <c r="N46">
        <f t="shared" si="4"/>
        <v>-0.18799118014473112</v>
      </c>
      <c r="O46">
        <f t="shared" si="5"/>
        <v>2.6469266470229846E-2</v>
      </c>
      <c r="P46">
        <f t="shared" si="6"/>
        <v>-0.17636606842865282</v>
      </c>
      <c r="Q46">
        <f t="shared" si="7"/>
        <v>0.11997004104545839</v>
      </c>
      <c r="R46" s="6">
        <f t="shared" si="8"/>
        <v>0.19878954273905661</v>
      </c>
      <c r="S46">
        <f t="shared" si="9"/>
        <v>1.1091786457488242</v>
      </c>
      <c r="T46">
        <f t="shared" si="10"/>
        <v>10.558964218849223</v>
      </c>
      <c r="U46">
        <f t="shared" si="11"/>
        <v>3.5557921882320356</v>
      </c>
      <c r="V46">
        <f t="shared" si="12"/>
        <v>114.07472172420732</v>
      </c>
      <c r="W46">
        <f t="shared" si="13"/>
        <v>59.581722803031283</v>
      </c>
      <c r="X46">
        <f t="shared" si="14"/>
        <v>1.1091786457488242</v>
      </c>
      <c r="Y46">
        <f t="shared" si="15"/>
        <v>1</v>
      </c>
    </row>
    <row r="47" spans="1:25" x14ac:dyDescent="0.2">
      <c r="A47">
        <v>34</v>
      </c>
      <c r="B47" t="s">
        <v>31</v>
      </c>
      <c r="C47" t="s">
        <v>98</v>
      </c>
      <c r="D47" t="s">
        <v>99</v>
      </c>
      <c r="E47" s="9">
        <v>62.481479476099999</v>
      </c>
      <c r="F47" s="9">
        <v>87.35</v>
      </c>
      <c r="G47" s="9">
        <v>4.9000000000000004</v>
      </c>
      <c r="H47" s="9">
        <v>0.1</v>
      </c>
      <c r="I47" s="9">
        <v>1.1499999999999999</v>
      </c>
      <c r="J47" s="9">
        <v>1.5</v>
      </c>
      <c r="K47" s="10">
        <v>5.05</v>
      </c>
      <c r="L47">
        <f t="shared" si="2"/>
        <v>-8.4934359033165013E-2</v>
      </c>
      <c r="M47">
        <f t="shared" si="3"/>
        <v>-0.32953180984262764</v>
      </c>
      <c r="N47">
        <f t="shared" si="4"/>
        <v>0.13831475430337684</v>
      </c>
      <c r="O47">
        <f t="shared" si="5"/>
        <v>-0.32821890423084898</v>
      </c>
      <c r="P47">
        <f t="shared" si="6"/>
        <v>1.0604288924507705E-2</v>
      </c>
      <c r="Q47">
        <f t="shared" si="7"/>
        <v>0.98560002951191639</v>
      </c>
      <c r="R47" s="6">
        <f t="shared" si="8"/>
        <v>0.54965622776320822</v>
      </c>
      <c r="S47">
        <f t="shared" si="9"/>
        <v>4.4117575888338596</v>
      </c>
      <c r="T47">
        <f t="shared" si="10"/>
        <v>5.9386864528180991</v>
      </c>
      <c r="U47">
        <f t="shared" si="11"/>
        <v>1.3710779402310367</v>
      </c>
      <c r="V47">
        <f t="shared" si="12"/>
        <v>94.980488488442873</v>
      </c>
      <c r="W47">
        <f t="shared" si="13"/>
        <v>70.925404282937109</v>
      </c>
      <c r="X47">
        <f t="shared" si="14"/>
        <v>1.3710779402310367</v>
      </c>
      <c r="Y47">
        <f t="shared" si="15"/>
        <v>3</v>
      </c>
    </row>
    <row r="48" spans="1:25" x14ac:dyDescent="0.2">
      <c r="A48">
        <v>35</v>
      </c>
      <c r="B48" t="s">
        <v>31</v>
      </c>
      <c r="C48" t="s">
        <v>100</v>
      </c>
      <c r="D48" t="s">
        <v>101</v>
      </c>
      <c r="E48" s="9">
        <v>58.303810921599997</v>
      </c>
      <c r="F48" s="9">
        <v>90.85</v>
      </c>
      <c r="G48" s="9">
        <v>5.95</v>
      </c>
      <c r="H48" s="9">
        <v>0.1</v>
      </c>
      <c r="I48" s="9">
        <v>0.35</v>
      </c>
      <c r="J48" s="9">
        <v>1.6</v>
      </c>
      <c r="K48" s="10">
        <v>1.1000000000000001</v>
      </c>
      <c r="L48">
        <f t="shared" si="2"/>
        <v>-0.41764318793916877</v>
      </c>
      <c r="M48">
        <f t="shared" si="3"/>
        <v>3.923559367966218E-2</v>
      </c>
      <c r="N48">
        <f t="shared" si="4"/>
        <v>0.30962536988863348</v>
      </c>
      <c r="O48">
        <f t="shared" si="5"/>
        <v>-0.32821890423084898</v>
      </c>
      <c r="P48">
        <f t="shared" si="6"/>
        <v>-0.58770085460560617</v>
      </c>
      <c r="Q48">
        <f t="shared" si="7"/>
        <v>1.2329228833594759</v>
      </c>
      <c r="R48" s="6">
        <f t="shared" si="8"/>
        <v>-0.55908249691311085</v>
      </c>
      <c r="S48">
        <f t="shared" si="9"/>
        <v>3.7719624215074061</v>
      </c>
      <c r="T48">
        <f t="shared" si="10"/>
        <v>9.8733424869202722</v>
      </c>
      <c r="U48">
        <f t="shared" si="11"/>
        <v>5.7939908924565575</v>
      </c>
      <c r="V48">
        <f t="shared" si="12"/>
        <v>104.01959600788228</v>
      </c>
      <c r="W48">
        <f t="shared" si="13"/>
        <v>70.782869783058018</v>
      </c>
      <c r="X48">
        <f t="shared" si="14"/>
        <v>3.7719624215074061</v>
      </c>
      <c r="Y48">
        <f t="shared" si="15"/>
        <v>1</v>
      </c>
    </row>
    <row r="49" spans="1:25" x14ac:dyDescent="0.2">
      <c r="A49">
        <v>36</v>
      </c>
      <c r="B49" t="s">
        <v>31</v>
      </c>
      <c r="C49" t="s">
        <v>102</v>
      </c>
      <c r="D49" t="s">
        <v>103</v>
      </c>
      <c r="E49" s="9">
        <v>47.836075336</v>
      </c>
      <c r="F49" s="9">
        <v>87.75</v>
      </c>
      <c r="G49" s="9">
        <v>3.5</v>
      </c>
      <c r="H49" s="9">
        <v>0.1</v>
      </c>
      <c r="I49" s="9">
        <v>3.55</v>
      </c>
      <c r="J49" s="9">
        <v>1.25</v>
      </c>
      <c r="K49" s="10">
        <v>3.85</v>
      </c>
      <c r="L49">
        <f t="shared" si="2"/>
        <v>-1.2512919091215267</v>
      </c>
      <c r="M49">
        <f t="shared" si="3"/>
        <v>-0.28738696372579392</v>
      </c>
      <c r="N49">
        <f t="shared" si="4"/>
        <v>-9.0099399810298741E-2</v>
      </c>
      <c r="O49">
        <f t="shared" si="5"/>
        <v>-0.32821890423084898</v>
      </c>
      <c r="P49">
        <f t="shared" si="6"/>
        <v>1.8055197195148496</v>
      </c>
      <c r="Q49">
        <f t="shared" si="7"/>
        <v>0.36729289489301797</v>
      </c>
      <c r="R49" s="6">
        <f t="shared" si="8"/>
        <v>0.21282421014002276</v>
      </c>
      <c r="S49">
        <f t="shared" si="9"/>
        <v>10.403599535790647</v>
      </c>
      <c r="T49">
        <f t="shared" si="10"/>
        <v>0.8645146433673665</v>
      </c>
      <c r="U49">
        <f t="shared" si="11"/>
        <v>3.7361470886551045</v>
      </c>
      <c r="V49">
        <f t="shared" si="12"/>
        <v>84.307004587074786</v>
      </c>
      <c r="W49">
        <f t="shared" si="13"/>
        <v>76.222919455849507</v>
      </c>
      <c r="X49">
        <f t="shared" si="14"/>
        <v>0.8645146433673665</v>
      </c>
      <c r="Y49">
        <f t="shared" si="15"/>
        <v>2</v>
      </c>
    </row>
    <row r="50" spans="1:25" x14ac:dyDescent="0.2">
      <c r="A50">
        <v>37</v>
      </c>
      <c r="B50" t="s">
        <v>31</v>
      </c>
      <c r="C50" t="s">
        <v>104</v>
      </c>
      <c r="D50" t="s">
        <v>105</v>
      </c>
      <c r="E50" s="9">
        <v>15.497473637500001</v>
      </c>
      <c r="F50" s="9">
        <v>38.299999999999997</v>
      </c>
      <c r="G50" s="9">
        <v>42.05</v>
      </c>
      <c r="H50" s="9">
        <v>0.2</v>
      </c>
      <c r="I50" s="9">
        <v>5.9</v>
      </c>
      <c r="J50" s="9">
        <v>1.9</v>
      </c>
      <c r="K50" s="10">
        <v>11.65</v>
      </c>
      <c r="L50">
        <f t="shared" si="2"/>
        <v>-3.8267327702631193</v>
      </c>
      <c r="M50">
        <f t="shared" si="3"/>
        <v>-5.4975435649192894</v>
      </c>
      <c r="N50">
        <f t="shared" si="4"/>
        <v>6.1994474866769806</v>
      </c>
      <c r="O50">
        <f t="shared" si="5"/>
        <v>0.3811574371713089</v>
      </c>
      <c r="P50">
        <f t="shared" si="6"/>
        <v>3.5630410786345594</v>
      </c>
      <c r="Q50">
        <f t="shared" si="7"/>
        <v>1.9748914449021535</v>
      </c>
      <c r="R50" s="6">
        <f t="shared" si="8"/>
        <v>2.4022323246907291</v>
      </c>
      <c r="S50">
        <f t="shared" si="9"/>
        <v>124.07992241963991</v>
      </c>
      <c r="T50">
        <f t="shared" si="10"/>
        <v>70.128611794815185</v>
      </c>
      <c r="U50">
        <f t="shared" si="11"/>
        <v>90.350881480189202</v>
      </c>
      <c r="V50">
        <f t="shared" si="12"/>
        <v>0</v>
      </c>
      <c r="W50">
        <f t="shared" si="13"/>
        <v>187.23061267254121</v>
      </c>
      <c r="X50">
        <f t="shared" si="14"/>
        <v>0</v>
      </c>
      <c r="Y50">
        <f t="shared" si="15"/>
        <v>4</v>
      </c>
    </row>
    <row r="51" spans="1:25" x14ac:dyDescent="0.2">
      <c r="A51">
        <v>38</v>
      </c>
      <c r="B51" t="s">
        <v>31</v>
      </c>
      <c r="C51" t="s">
        <v>106</v>
      </c>
      <c r="D51" t="s">
        <v>107</v>
      </c>
      <c r="E51" s="9">
        <v>65.874444029499998</v>
      </c>
      <c r="F51" s="9">
        <v>88.25</v>
      </c>
      <c r="G51" s="9">
        <v>1.55</v>
      </c>
      <c r="H51" s="9">
        <v>0.1</v>
      </c>
      <c r="I51" s="9">
        <v>1</v>
      </c>
      <c r="J51" s="9">
        <v>0.95</v>
      </c>
      <c r="K51" s="10">
        <v>8.15</v>
      </c>
      <c r="L51">
        <f t="shared" si="2"/>
        <v>0.18528077372678717</v>
      </c>
      <c r="M51">
        <f t="shared" si="3"/>
        <v>-0.23470590607975253</v>
      </c>
      <c r="N51">
        <f t="shared" si="4"/>
        <v>-0.40824768589720395</v>
      </c>
      <c r="O51">
        <f t="shared" si="5"/>
        <v>-0.32821890423084898</v>
      </c>
      <c r="P51">
        <f t="shared" si="6"/>
        <v>-0.10157792548738859</v>
      </c>
      <c r="Q51">
        <f t="shared" si="7"/>
        <v>-0.37467566664966023</v>
      </c>
      <c r="R51" s="6">
        <f t="shared" si="8"/>
        <v>1.4198056066231044</v>
      </c>
      <c r="S51">
        <f t="shared" si="9"/>
        <v>4.8234674583593371</v>
      </c>
      <c r="T51">
        <f t="shared" si="10"/>
        <v>9.0926155176285111</v>
      </c>
      <c r="U51">
        <f t="shared" si="11"/>
        <v>1.6448037454126399</v>
      </c>
      <c r="V51">
        <f t="shared" si="12"/>
        <v>107.87362350129015</v>
      </c>
      <c r="W51">
        <f t="shared" si="13"/>
        <v>67.853191332217904</v>
      </c>
      <c r="X51">
        <f t="shared" si="14"/>
        <v>1.6448037454126399</v>
      </c>
      <c r="Y51">
        <f t="shared" si="15"/>
        <v>3</v>
      </c>
    </row>
    <row r="52" spans="1:25" x14ac:dyDescent="0.2">
      <c r="A52">
        <v>39</v>
      </c>
      <c r="B52" t="s">
        <v>31</v>
      </c>
      <c r="C52" t="s">
        <v>108</v>
      </c>
      <c r="D52" t="s">
        <v>109</v>
      </c>
      <c r="E52" s="9">
        <v>71.660673002799996</v>
      </c>
      <c r="F52" s="9">
        <v>94.65</v>
      </c>
      <c r="G52" s="9">
        <v>2.1</v>
      </c>
      <c r="H52" s="9">
        <v>0.2</v>
      </c>
      <c r="I52" s="9">
        <v>0.45</v>
      </c>
      <c r="J52" s="9">
        <v>1.05</v>
      </c>
      <c r="K52" s="10">
        <v>1.6</v>
      </c>
      <c r="L52">
        <f t="shared" si="2"/>
        <v>0.64609508687160699</v>
      </c>
      <c r="M52">
        <f t="shared" si="3"/>
        <v>0.43961163178957807</v>
      </c>
      <c r="N52">
        <f t="shared" si="4"/>
        <v>-0.31851355392397424</v>
      </c>
      <c r="O52">
        <f t="shared" si="5"/>
        <v>0.3811574371713089</v>
      </c>
      <c r="P52">
        <f t="shared" si="6"/>
        <v>-0.51291271166434194</v>
      </c>
      <c r="Q52">
        <f t="shared" si="7"/>
        <v>-0.12735281280210065</v>
      </c>
      <c r="R52" s="6">
        <f t="shared" si="8"/>
        <v>-0.41873582290345024</v>
      </c>
      <c r="S52">
        <f t="shared" si="9"/>
        <v>0.29943499679035029</v>
      </c>
      <c r="T52">
        <f t="shared" si="10"/>
        <v>14.717554229516818</v>
      </c>
      <c r="U52">
        <f t="shared" si="11"/>
        <v>7.119245508985534</v>
      </c>
      <c r="V52">
        <f t="shared" si="12"/>
        <v>126.73050850560284</v>
      </c>
      <c r="W52">
        <f t="shared" si="13"/>
        <v>52.635009800181173</v>
      </c>
      <c r="X52">
        <f t="shared" si="14"/>
        <v>0.29943499679035029</v>
      </c>
      <c r="Y52">
        <f t="shared" si="15"/>
        <v>1</v>
      </c>
    </row>
    <row r="53" spans="1:25" x14ac:dyDescent="0.2">
      <c r="A53">
        <v>40</v>
      </c>
      <c r="B53" t="s">
        <v>31</v>
      </c>
      <c r="C53" t="s">
        <v>110</v>
      </c>
      <c r="D53" t="s">
        <v>111</v>
      </c>
      <c r="E53" s="9">
        <v>45.928602701400003</v>
      </c>
      <c r="F53" s="9">
        <v>73.900000000000006</v>
      </c>
      <c r="G53" s="9">
        <v>4.55</v>
      </c>
      <c r="H53" s="9">
        <v>0.1</v>
      </c>
      <c r="I53" s="9">
        <v>2.85</v>
      </c>
      <c r="J53" s="9">
        <v>1.5</v>
      </c>
      <c r="K53" s="10">
        <v>17.100000000000001</v>
      </c>
      <c r="L53">
        <f t="shared" si="2"/>
        <v>-1.4032027125155431</v>
      </c>
      <c r="M53">
        <f t="shared" si="3"/>
        <v>-1.7466522605211403</v>
      </c>
      <c r="N53">
        <f t="shared" si="4"/>
        <v>8.1211215774957865E-2</v>
      </c>
      <c r="O53">
        <f t="shared" si="5"/>
        <v>-0.32821890423084898</v>
      </c>
      <c r="P53">
        <f t="shared" si="6"/>
        <v>1.2820027189259999</v>
      </c>
      <c r="Q53">
        <f t="shared" si="7"/>
        <v>0.98560002951191639</v>
      </c>
      <c r="R53" s="6">
        <f t="shared" si="8"/>
        <v>3.9320110713960306</v>
      </c>
      <c r="S53">
        <f t="shared" si="9"/>
        <v>33.658427010937061</v>
      </c>
      <c r="T53">
        <f t="shared" si="10"/>
        <v>11.630158168860884</v>
      </c>
      <c r="U53">
        <f t="shared" si="11"/>
        <v>10.092888482037464</v>
      </c>
      <c r="V53">
        <f t="shared" si="12"/>
        <v>66.400769895435786</v>
      </c>
      <c r="W53">
        <f t="shared" si="13"/>
        <v>101.92007409790352</v>
      </c>
      <c r="X53">
        <f t="shared" si="14"/>
        <v>10.092888482037464</v>
      </c>
      <c r="Y53">
        <f t="shared" si="15"/>
        <v>3</v>
      </c>
    </row>
    <row r="54" spans="1:25" x14ac:dyDescent="0.2">
      <c r="A54">
        <v>41</v>
      </c>
      <c r="B54" t="s">
        <v>31</v>
      </c>
      <c r="C54" t="s">
        <v>112</v>
      </c>
      <c r="D54" t="s">
        <v>113</v>
      </c>
      <c r="E54" s="9">
        <v>73.863636363599994</v>
      </c>
      <c r="F54" s="9">
        <v>97.9</v>
      </c>
      <c r="G54" s="9">
        <v>0.15</v>
      </c>
      <c r="H54" s="9">
        <v>0.25</v>
      </c>
      <c r="I54" s="9">
        <v>0.3</v>
      </c>
      <c r="J54" s="9">
        <v>0.9</v>
      </c>
      <c r="K54" s="10">
        <v>0.55000000000000004</v>
      </c>
      <c r="L54">
        <f t="shared" si="2"/>
        <v>0.82153872255809657</v>
      </c>
      <c r="M54">
        <f t="shared" si="3"/>
        <v>0.78203850648884721</v>
      </c>
      <c r="N54">
        <f t="shared" si="4"/>
        <v>-0.63666184001087944</v>
      </c>
      <c r="O54">
        <f t="shared" si="5"/>
        <v>0.73584560787238773</v>
      </c>
      <c r="P54">
        <f t="shared" si="6"/>
        <v>-0.62509492607623829</v>
      </c>
      <c r="Q54">
        <f t="shared" si="7"/>
        <v>-0.49833709357343975</v>
      </c>
      <c r="R54" s="6">
        <f t="shared" si="8"/>
        <v>-0.71346383832373772</v>
      </c>
      <c r="S54">
        <f t="shared" si="9"/>
        <v>1.1363433287147748</v>
      </c>
      <c r="T54">
        <f t="shared" si="10"/>
        <v>19.608896424692272</v>
      </c>
      <c r="U54">
        <f t="shared" si="11"/>
        <v>11.075079325893736</v>
      </c>
      <c r="V54">
        <f t="shared" si="12"/>
        <v>141.262678465097</v>
      </c>
      <c r="W54">
        <f t="shared" si="13"/>
        <v>46.998702481781812</v>
      </c>
      <c r="X54">
        <f t="shared" si="14"/>
        <v>1.1363433287147748</v>
      </c>
      <c r="Y54">
        <f t="shared" si="15"/>
        <v>1</v>
      </c>
    </row>
    <row r="55" spans="1:25" x14ac:dyDescent="0.2">
      <c r="A55">
        <v>42</v>
      </c>
      <c r="B55" t="s">
        <v>31</v>
      </c>
      <c r="C55" t="s">
        <v>114</v>
      </c>
      <c r="D55" t="s">
        <v>115</v>
      </c>
      <c r="E55" s="9">
        <v>65.375025271200002</v>
      </c>
      <c r="F55" s="9">
        <v>95.75</v>
      </c>
      <c r="G55" s="9">
        <v>1.65</v>
      </c>
      <c r="H55" s="9">
        <v>0.15</v>
      </c>
      <c r="I55" s="9">
        <v>0.65</v>
      </c>
      <c r="J55" s="9">
        <v>0.8</v>
      </c>
      <c r="K55" s="10">
        <v>1.05</v>
      </c>
      <c r="L55">
        <f t="shared" si="2"/>
        <v>0.14550714687247374</v>
      </c>
      <c r="M55">
        <f t="shared" si="3"/>
        <v>0.5555099586108686</v>
      </c>
      <c r="N55">
        <f t="shared" si="4"/>
        <v>-0.39193238917479856</v>
      </c>
      <c r="O55">
        <f t="shared" si="5"/>
        <v>2.6469266470229846E-2</v>
      </c>
      <c r="P55">
        <f t="shared" si="6"/>
        <v>-0.36333642578181341</v>
      </c>
      <c r="Q55">
        <f t="shared" si="7"/>
        <v>-0.74565994742099906</v>
      </c>
      <c r="R55" s="6">
        <f t="shared" si="8"/>
        <v>-0.573117164314077</v>
      </c>
      <c r="S55">
        <f t="shared" si="9"/>
        <v>0.42325323899570871</v>
      </c>
      <c r="T55">
        <f t="shared" si="10"/>
        <v>13.736086699080071</v>
      </c>
      <c r="U55">
        <f t="shared" si="11"/>
        <v>7.5522475001909637</v>
      </c>
      <c r="V55">
        <f t="shared" si="12"/>
        <v>127.66078405140489</v>
      </c>
      <c r="W55">
        <f t="shared" si="13"/>
        <v>56.772454380332398</v>
      </c>
      <c r="X55">
        <f t="shared" si="14"/>
        <v>0.42325323899570871</v>
      </c>
      <c r="Y55">
        <f t="shared" si="15"/>
        <v>1</v>
      </c>
    </row>
    <row r="56" spans="1:25" x14ac:dyDescent="0.2">
      <c r="A56">
        <v>43</v>
      </c>
      <c r="B56" t="s">
        <v>31</v>
      </c>
      <c r="C56" t="s">
        <v>116</v>
      </c>
      <c r="D56" t="s">
        <v>117</v>
      </c>
      <c r="E56" s="9">
        <v>69.244791666699996</v>
      </c>
      <c r="F56" s="9">
        <v>97.2</v>
      </c>
      <c r="G56" s="9">
        <v>0.35</v>
      </c>
      <c r="H56" s="9">
        <v>0.15</v>
      </c>
      <c r="I56" s="9">
        <v>0.25</v>
      </c>
      <c r="J56" s="9">
        <v>0.8</v>
      </c>
      <c r="K56" s="10">
        <v>1.2</v>
      </c>
      <c r="L56">
        <f t="shared" si="2"/>
        <v>0.45369469904191656</v>
      </c>
      <c r="M56">
        <f t="shared" si="3"/>
        <v>0.7082850257843889</v>
      </c>
      <c r="N56">
        <f t="shared" si="4"/>
        <v>-0.60403124656606866</v>
      </c>
      <c r="O56">
        <f t="shared" si="5"/>
        <v>2.6469266470229846E-2</v>
      </c>
      <c r="P56">
        <f t="shared" si="6"/>
        <v>-0.66248899754687041</v>
      </c>
      <c r="Q56">
        <f t="shared" si="7"/>
        <v>-0.74565994742099906</v>
      </c>
      <c r="R56" s="6">
        <f t="shared" si="8"/>
        <v>-0.53101316211117877</v>
      </c>
      <c r="S56">
        <f t="shared" si="9"/>
        <v>0.52581166790786737</v>
      </c>
      <c r="T56">
        <f t="shared" si="10"/>
        <v>16.961939619825419</v>
      </c>
      <c r="U56">
        <f t="shared" si="11"/>
        <v>8.9401412320439526</v>
      </c>
      <c r="V56">
        <f t="shared" si="12"/>
        <v>137.10792777813109</v>
      </c>
      <c r="W56">
        <f t="shared" si="13"/>
        <v>56.602503927575682</v>
      </c>
      <c r="X56">
        <f t="shared" si="14"/>
        <v>0.52581166790786737</v>
      </c>
      <c r="Y56">
        <f t="shared" si="15"/>
        <v>1</v>
      </c>
    </row>
    <row r="57" spans="1:25" x14ac:dyDescent="0.2">
      <c r="A57">
        <v>44</v>
      </c>
      <c r="B57" t="s">
        <v>31</v>
      </c>
      <c r="C57" t="s">
        <v>118</v>
      </c>
      <c r="D57" t="s">
        <v>119</v>
      </c>
      <c r="E57" s="9">
        <v>78.340790253899996</v>
      </c>
      <c r="F57" s="9">
        <v>98</v>
      </c>
      <c r="G57" s="9">
        <v>0.25</v>
      </c>
      <c r="H57" s="9">
        <v>0.2</v>
      </c>
      <c r="I57" s="9">
        <v>0.2</v>
      </c>
      <c r="J57" s="9">
        <v>0.7</v>
      </c>
      <c r="K57" s="10">
        <v>0.6</v>
      </c>
      <c r="L57">
        <f t="shared" si="2"/>
        <v>1.1780985138007869</v>
      </c>
      <c r="M57">
        <f t="shared" si="3"/>
        <v>0.7925747180180549</v>
      </c>
      <c r="N57">
        <f t="shared" si="4"/>
        <v>-0.62034654328847405</v>
      </c>
      <c r="O57">
        <f t="shared" si="5"/>
        <v>0.3811574371713089</v>
      </c>
      <c r="P57">
        <f t="shared" si="6"/>
        <v>-0.69988306901750252</v>
      </c>
      <c r="Q57">
        <f t="shared" si="7"/>
        <v>-0.99298280126855865</v>
      </c>
      <c r="R57" s="6">
        <f t="shared" si="8"/>
        <v>-0.69942917092277157</v>
      </c>
      <c r="S57">
        <f t="shared" si="9"/>
        <v>1.4991596442249184</v>
      </c>
      <c r="T57">
        <f t="shared" si="10"/>
        <v>22.51592585148591</v>
      </c>
      <c r="U57">
        <f t="shared" si="11"/>
        <v>12.856435795659575</v>
      </c>
      <c r="V57">
        <f t="shared" si="12"/>
        <v>147.72461866952969</v>
      </c>
      <c r="W57">
        <f t="shared" si="13"/>
        <v>51.20738951160169</v>
      </c>
      <c r="X57">
        <f t="shared" si="14"/>
        <v>1.4991596442249184</v>
      </c>
      <c r="Y57">
        <f t="shared" si="15"/>
        <v>1</v>
      </c>
    </row>
    <row r="58" spans="1:25" x14ac:dyDescent="0.2">
      <c r="A58">
        <v>45</v>
      </c>
      <c r="B58" t="s">
        <v>31</v>
      </c>
      <c r="C58" t="s">
        <v>120</v>
      </c>
      <c r="D58" t="s">
        <v>121</v>
      </c>
      <c r="E58" s="9">
        <v>73.809861485400006</v>
      </c>
      <c r="F58" s="9">
        <v>96.95</v>
      </c>
      <c r="G58" s="9">
        <v>0.6</v>
      </c>
      <c r="H58" s="9">
        <v>0.15</v>
      </c>
      <c r="I58" s="9">
        <v>0.3</v>
      </c>
      <c r="J58" s="9">
        <v>0.9</v>
      </c>
      <c r="K58" s="10">
        <v>1.1499999999999999</v>
      </c>
      <c r="L58">
        <f t="shared" si="2"/>
        <v>0.8172561002013734</v>
      </c>
      <c r="M58">
        <f t="shared" si="3"/>
        <v>0.68194449696136827</v>
      </c>
      <c r="N58">
        <f t="shared" si="4"/>
        <v>-0.56324300476005518</v>
      </c>
      <c r="O58">
        <f t="shared" si="5"/>
        <v>2.6469266470229846E-2</v>
      </c>
      <c r="P58">
        <f t="shared" si="6"/>
        <v>-0.62509492607623829</v>
      </c>
      <c r="Q58">
        <f t="shared" si="7"/>
        <v>-0.49833709357343975</v>
      </c>
      <c r="R58" s="6">
        <f t="shared" si="8"/>
        <v>-0.54504782951214481</v>
      </c>
      <c r="S58">
        <f t="shared" si="9"/>
        <v>0.45837377554977338</v>
      </c>
      <c r="T58">
        <f t="shared" si="10"/>
        <v>17.684651032015562</v>
      </c>
      <c r="U58">
        <f t="shared" si="11"/>
        <v>9.0859278683141227</v>
      </c>
      <c r="V58">
        <f t="shared" si="12"/>
        <v>137.95629462217499</v>
      </c>
      <c r="W58">
        <f t="shared" si="13"/>
        <v>56.947702209097372</v>
      </c>
      <c r="X58">
        <f t="shared" si="14"/>
        <v>0.45837377554977338</v>
      </c>
      <c r="Y58">
        <f t="shared" si="15"/>
        <v>1</v>
      </c>
    </row>
    <row r="59" spans="1:25" x14ac:dyDescent="0.2">
      <c r="A59">
        <v>46</v>
      </c>
      <c r="B59" t="s">
        <v>31</v>
      </c>
      <c r="C59" t="s">
        <v>122</v>
      </c>
      <c r="D59" t="s">
        <v>123</v>
      </c>
      <c r="E59" s="9">
        <v>66.051738761699994</v>
      </c>
      <c r="F59" s="9">
        <v>95.1</v>
      </c>
      <c r="G59" s="9">
        <v>2.35</v>
      </c>
      <c r="H59" s="9">
        <v>0.15</v>
      </c>
      <c r="I59" s="9">
        <v>0.85</v>
      </c>
      <c r="J59" s="9">
        <v>0.7</v>
      </c>
      <c r="K59" s="10">
        <v>0.9</v>
      </c>
      <c r="L59">
        <f t="shared" si="2"/>
        <v>0.19940049671388857</v>
      </c>
      <c r="M59">
        <f t="shared" si="3"/>
        <v>0.48702458367101414</v>
      </c>
      <c r="N59">
        <f t="shared" si="4"/>
        <v>-0.27772531211796075</v>
      </c>
      <c r="O59">
        <f t="shared" si="5"/>
        <v>2.6469266470229846E-2</v>
      </c>
      <c r="P59">
        <f t="shared" si="6"/>
        <v>-0.21376013989928497</v>
      </c>
      <c r="Q59">
        <f t="shared" si="7"/>
        <v>-0.99298280126855865</v>
      </c>
      <c r="R59" s="6">
        <f t="shared" si="8"/>
        <v>-0.61522116651697523</v>
      </c>
      <c r="S59">
        <f t="shared" si="9"/>
        <v>0.6506677319410944</v>
      </c>
      <c r="T59">
        <f t="shared" si="10"/>
        <v>13.823745636390534</v>
      </c>
      <c r="U59">
        <f t="shared" si="11"/>
        <v>8.0628711476738886</v>
      </c>
      <c r="V59">
        <f t="shared" si="12"/>
        <v>126.28190672946857</v>
      </c>
      <c r="W59">
        <f t="shared" si="13"/>
        <v>56.399656254760806</v>
      </c>
      <c r="X59">
        <f t="shared" si="14"/>
        <v>0.6506677319410944</v>
      </c>
      <c r="Y59">
        <f t="shared" si="15"/>
        <v>1</v>
      </c>
    </row>
    <row r="60" spans="1:25" x14ac:dyDescent="0.2">
      <c r="A60">
        <v>47</v>
      </c>
      <c r="B60" t="s">
        <v>31</v>
      </c>
      <c r="C60" t="s">
        <v>124</v>
      </c>
      <c r="D60" t="s">
        <v>125</v>
      </c>
      <c r="E60" s="9">
        <v>73.702297907299993</v>
      </c>
      <c r="F60" s="9">
        <v>92</v>
      </c>
      <c r="G60" s="9">
        <v>5.3</v>
      </c>
      <c r="H60" s="9">
        <v>0.05</v>
      </c>
      <c r="I60" s="9">
        <v>0.4</v>
      </c>
      <c r="J60" s="9">
        <v>0.85</v>
      </c>
      <c r="K60" s="10">
        <v>1.45</v>
      </c>
      <c r="L60">
        <f t="shared" si="2"/>
        <v>0.80868975473003479</v>
      </c>
      <c r="M60">
        <f t="shared" si="3"/>
        <v>0.16040202626555802</v>
      </c>
      <c r="N60">
        <f t="shared" si="4"/>
        <v>0.20357594119299832</v>
      </c>
      <c r="O60">
        <f t="shared" si="5"/>
        <v>-0.68290707493192793</v>
      </c>
      <c r="P60">
        <f t="shared" si="6"/>
        <v>-0.55030678313497405</v>
      </c>
      <c r="Q60">
        <f t="shared" si="7"/>
        <v>-0.62199852049721949</v>
      </c>
      <c r="R60" s="6">
        <f t="shared" si="8"/>
        <v>-0.46083982510634847</v>
      </c>
      <c r="S60">
        <f t="shared" si="9"/>
        <v>0.81579696548285685</v>
      </c>
      <c r="T60">
        <f t="shared" si="10"/>
        <v>15.368567329163668</v>
      </c>
      <c r="U60">
        <f t="shared" si="11"/>
        <v>7.9054673310338011</v>
      </c>
      <c r="V60">
        <f t="shared" si="12"/>
        <v>122.44284943314355</v>
      </c>
      <c r="W60">
        <f t="shared" si="13"/>
        <v>67.799115448810809</v>
      </c>
      <c r="X60">
        <f t="shared" si="14"/>
        <v>0.81579696548285685</v>
      </c>
      <c r="Y60">
        <f t="shared" si="15"/>
        <v>1</v>
      </c>
    </row>
    <row r="61" spans="1:25" x14ac:dyDescent="0.2">
      <c r="A61">
        <v>48</v>
      </c>
      <c r="B61" t="s">
        <v>31</v>
      </c>
      <c r="C61" t="s">
        <v>126</v>
      </c>
      <c r="D61" t="s">
        <v>127</v>
      </c>
      <c r="E61" s="9">
        <v>74.581746855899993</v>
      </c>
      <c r="F61" s="9">
        <v>96.9</v>
      </c>
      <c r="G61" s="9">
        <v>0.65</v>
      </c>
      <c r="H61" s="9">
        <v>0.15</v>
      </c>
      <c r="I61" s="9">
        <v>0.4</v>
      </c>
      <c r="J61" s="9">
        <v>1.05</v>
      </c>
      <c r="K61" s="10">
        <v>0.85</v>
      </c>
      <c r="L61">
        <f t="shared" si="2"/>
        <v>0.8787289227382642</v>
      </c>
      <c r="M61">
        <f t="shared" si="3"/>
        <v>0.67667639119676437</v>
      </c>
      <c r="N61">
        <f t="shared" si="4"/>
        <v>-0.55508535639885248</v>
      </c>
      <c r="O61">
        <f t="shared" si="5"/>
        <v>2.6469266470229846E-2</v>
      </c>
      <c r="P61">
        <f t="shared" si="6"/>
        <v>-0.55030678313497405</v>
      </c>
      <c r="Q61">
        <f t="shared" si="7"/>
        <v>-0.12735281280210065</v>
      </c>
      <c r="R61" s="6">
        <f t="shared" si="8"/>
        <v>-0.62925583391794115</v>
      </c>
      <c r="S61">
        <f t="shared" si="9"/>
        <v>0.54398237030509899</v>
      </c>
      <c r="T61">
        <f t="shared" si="10"/>
        <v>17.135636323970136</v>
      </c>
      <c r="U61">
        <f t="shared" si="11"/>
        <v>8.8055792120568857</v>
      </c>
      <c r="V61">
        <f t="shared" si="12"/>
        <v>136.54086144418963</v>
      </c>
      <c r="W61">
        <f t="shared" si="13"/>
        <v>57.911668881195546</v>
      </c>
      <c r="X61">
        <f t="shared" si="14"/>
        <v>0.54398237030509899</v>
      </c>
      <c r="Y61">
        <f t="shared" si="15"/>
        <v>1</v>
      </c>
    </row>
    <row r="62" spans="1:25" x14ac:dyDescent="0.2">
      <c r="A62">
        <v>49</v>
      </c>
      <c r="B62" t="s">
        <v>31</v>
      </c>
      <c r="C62" t="s">
        <v>128</v>
      </c>
      <c r="D62" t="s">
        <v>129</v>
      </c>
      <c r="E62" s="9">
        <v>37.615704731599998</v>
      </c>
      <c r="F62" s="9">
        <v>80.599999999999994</v>
      </c>
      <c r="G62" s="9">
        <v>8.15</v>
      </c>
      <c r="H62" s="9">
        <v>0.1</v>
      </c>
      <c r="I62" s="9">
        <v>5.8</v>
      </c>
      <c r="J62" s="9">
        <v>1.65</v>
      </c>
      <c r="K62" s="10">
        <v>3.75</v>
      </c>
      <c r="L62">
        <f t="shared" si="2"/>
        <v>-2.0652405243395768</v>
      </c>
      <c r="M62">
        <f t="shared" si="3"/>
        <v>-1.0407260880641866</v>
      </c>
      <c r="N62">
        <f t="shared" si="4"/>
        <v>0.66856189778155217</v>
      </c>
      <c r="O62">
        <f t="shared" si="5"/>
        <v>-0.32821890423084898</v>
      </c>
      <c r="P62">
        <f t="shared" si="6"/>
        <v>3.488252935693295</v>
      </c>
      <c r="Q62">
        <f t="shared" si="7"/>
        <v>1.3565843102832551</v>
      </c>
      <c r="R62" s="6">
        <f t="shared" si="8"/>
        <v>0.1847548753380906</v>
      </c>
      <c r="S62">
        <f t="shared" si="9"/>
        <v>29.292389286779365</v>
      </c>
      <c r="T62">
        <f t="shared" si="10"/>
        <v>4.1066821772136688</v>
      </c>
      <c r="U62">
        <f t="shared" si="11"/>
        <v>14.773544692721703</v>
      </c>
      <c r="V62">
        <f t="shared" si="12"/>
        <v>59.365090363074799</v>
      </c>
      <c r="W62">
        <f t="shared" si="13"/>
        <v>98.500059906347843</v>
      </c>
      <c r="X62">
        <f t="shared" si="14"/>
        <v>4.1066821772136688</v>
      </c>
      <c r="Y62">
        <f t="shared" si="15"/>
        <v>2</v>
      </c>
    </row>
    <row r="63" spans="1:25" x14ac:dyDescent="0.2">
      <c r="A63">
        <v>50</v>
      </c>
      <c r="B63" t="s">
        <v>31</v>
      </c>
      <c r="C63" t="s">
        <v>130</v>
      </c>
      <c r="D63" t="s">
        <v>131</v>
      </c>
      <c r="E63" s="9">
        <v>69.035119478599995</v>
      </c>
      <c r="F63" s="9">
        <v>96.6</v>
      </c>
      <c r="G63" s="9">
        <v>1.05</v>
      </c>
      <c r="H63" s="9">
        <v>0.1</v>
      </c>
      <c r="I63" s="9">
        <v>0.3</v>
      </c>
      <c r="J63" s="9">
        <v>1.1000000000000001</v>
      </c>
      <c r="K63" s="10">
        <v>0.85</v>
      </c>
      <c r="L63">
        <f t="shared" si="2"/>
        <v>0.4369964408515275</v>
      </c>
      <c r="M63">
        <f t="shared" si="3"/>
        <v>0.6450677566091384</v>
      </c>
      <c r="N63">
        <f t="shared" si="4"/>
        <v>-0.48982416950923097</v>
      </c>
      <c r="O63">
        <f t="shared" si="5"/>
        <v>-0.32821890423084898</v>
      </c>
      <c r="P63">
        <f t="shared" si="6"/>
        <v>-0.62509492607623829</v>
      </c>
      <c r="Q63">
        <f t="shared" si="7"/>
        <v>-3.6913858783208585E-3</v>
      </c>
      <c r="R63" s="6">
        <f t="shared" si="8"/>
        <v>-0.62925583391794115</v>
      </c>
      <c r="S63">
        <f t="shared" si="9"/>
        <v>0.50887511239461991</v>
      </c>
      <c r="T63">
        <f t="shared" si="10"/>
        <v>14.997556089277516</v>
      </c>
      <c r="U63">
        <f t="shared" si="11"/>
        <v>7.5635183258672276</v>
      </c>
      <c r="V63">
        <f t="shared" si="12"/>
        <v>131.80582438507767</v>
      </c>
      <c r="W63">
        <f t="shared" si="13"/>
        <v>63.728779084808451</v>
      </c>
      <c r="X63">
        <f t="shared" si="14"/>
        <v>0.50887511239461991</v>
      </c>
      <c r="Y63">
        <f t="shared" si="15"/>
        <v>1</v>
      </c>
    </row>
    <row r="64" spans="1:25" x14ac:dyDescent="0.2">
      <c r="A64">
        <v>51</v>
      </c>
      <c r="B64" t="s">
        <v>31</v>
      </c>
      <c r="C64" t="s">
        <v>132</v>
      </c>
      <c r="D64" t="s">
        <v>133</v>
      </c>
      <c r="E64" s="9">
        <v>70.535252713999995</v>
      </c>
      <c r="F64" s="9">
        <v>92.3</v>
      </c>
      <c r="G64" s="9">
        <v>4.3</v>
      </c>
      <c r="H64" s="9">
        <v>0.2</v>
      </c>
      <c r="I64" s="9">
        <v>0.55000000000000004</v>
      </c>
      <c r="J64" s="9">
        <v>1.55</v>
      </c>
      <c r="K64" s="10">
        <v>1.1499999999999999</v>
      </c>
      <c r="L64">
        <f t="shared" si="2"/>
        <v>0.55646680223653766</v>
      </c>
      <c r="M64">
        <f t="shared" si="3"/>
        <v>0.19201066085318255</v>
      </c>
      <c r="N64">
        <f t="shared" si="4"/>
        <v>4.0422973968944384E-2</v>
      </c>
      <c r="O64">
        <f t="shared" si="5"/>
        <v>0.3811574371713089</v>
      </c>
      <c r="P64">
        <f t="shared" si="6"/>
        <v>-0.43812456872307765</v>
      </c>
      <c r="Q64">
        <f t="shared" si="7"/>
        <v>1.1092614564356962</v>
      </c>
      <c r="R64" s="6">
        <f t="shared" si="8"/>
        <v>-0.54504782951214481</v>
      </c>
      <c r="S64">
        <f t="shared" si="9"/>
        <v>2.4044756003131034</v>
      </c>
      <c r="T64">
        <f t="shared" si="10"/>
        <v>13.12315685283412</v>
      </c>
      <c r="U64">
        <f t="shared" si="11"/>
        <v>6.8765908657151442</v>
      </c>
      <c r="V64">
        <f t="shared" si="12"/>
        <v>114.96215085039044</v>
      </c>
      <c r="W64">
        <f t="shared" si="13"/>
        <v>57.930956035487995</v>
      </c>
      <c r="X64">
        <f t="shared" si="14"/>
        <v>2.4044756003131034</v>
      </c>
      <c r="Y64">
        <f t="shared" si="15"/>
        <v>1</v>
      </c>
    </row>
    <row r="65" spans="1:25" x14ac:dyDescent="0.2">
      <c r="A65">
        <v>52</v>
      </c>
      <c r="B65" t="s">
        <v>31</v>
      </c>
      <c r="C65" t="s">
        <v>134</v>
      </c>
      <c r="D65" t="s">
        <v>135</v>
      </c>
      <c r="E65" s="9">
        <v>68.270540172500006</v>
      </c>
      <c r="F65" s="9">
        <v>97.8</v>
      </c>
      <c r="G65" s="9">
        <v>0.3</v>
      </c>
      <c r="H65" s="9">
        <v>0.2</v>
      </c>
      <c r="I65" s="9">
        <v>0.4</v>
      </c>
      <c r="J65" s="9">
        <v>0.65</v>
      </c>
      <c r="K65" s="10">
        <v>0.65</v>
      </c>
      <c r="L65">
        <f t="shared" si="2"/>
        <v>0.37610547206840494</v>
      </c>
      <c r="M65">
        <f t="shared" si="3"/>
        <v>0.77150229495963807</v>
      </c>
      <c r="N65">
        <f t="shared" si="4"/>
        <v>-0.61218889492727147</v>
      </c>
      <c r="O65">
        <f t="shared" si="5"/>
        <v>0.3811574371713089</v>
      </c>
      <c r="P65">
        <f t="shared" si="6"/>
        <v>-0.55030678313497405</v>
      </c>
      <c r="Q65">
        <f t="shared" si="7"/>
        <v>-1.1166442281923381</v>
      </c>
      <c r="R65" s="6">
        <f t="shared" si="8"/>
        <v>-0.68539450352180553</v>
      </c>
      <c r="S65">
        <f t="shared" si="9"/>
        <v>1.1404145430610431</v>
      </c>
      <c r="T65">
        <f t="shared" si="10"/>
        <v>18.254199404975687</v>
      </c>
      <c r="U65">
        <f t="shared" si="11"/>
        <v>10.75806581836499</v>
      </c>
      <c r="V65">
        <f t="shared" si="12"/>
        <v>139.37383835990173</v>
      </c>
      <c r="W65">
        <f t="shared" si="13"/>
        <v>51.039999483652068</v>
      </c>
      <c r="X65">
        <f t="shared" si="14"/>
        <v>1.1404145430610431</v>
      </c>
      <c r="Y65">
        <f t="shared" si="15"/>
        <v>1</v>
      </c>
    </row>
    <row r="66" spans="1:25" x14ac:dyDescent="0.2">
      <c r="A66">
        <v>53</v>
      </c>
      <c r="B66" t="s">
        <v>31</v>
      </c>
      <c r="C66" t="s">
        <v>136</v>
      </c>
      <c r="D66" t="s">
        <v>137</v>
      </c>
      <c r="E66" s="9">
        <v>77.032732057700002</v>
      </c>
      <c r="F66" s="9">
        <v>97.25</v>
      </c>
      <c r="G66" s="9">
        <v>0.55000000000000004</v>
      </c>
      <c r="H66" s="9">
        <v>0.1</v>
      </c>
      <c r="I66" s="9">
        <v>0.35</v>
      </c>
      <c r="J66" s="9">
        <v>0.85</v>
      </c>
      <c r="K66" s="10">
        <v>0.95</v>
      </c>
      <c r="L66">
        <f t="shared" si="2"/>
        <v>1.0739249765942944</v>
      </c>
      <c r="M66">
        <f t="shared" si="3"/>
        <v>0.7135531315489928</v>
      </c>
      <c r="N66">
        <f t="shared" si="4"/>
        <v>-0.57140065312125787</v>
      </c>
      <c r="O66">
        <f t="shared" si="5"/>
        <v>-0.32821890423084898</v>
      </c>
      <c r="P66">
        <f t="shared" si="6"/>
        <v>-0.58770085460560617</v>
      </c>
      <c r="Q66">
        <f t="shared" si="7"/>
        <v>-0.62199852049721949</v>
      </c>
      <c r="R66" s="6">
        <f t="shared" si="8"/>
        <v>-0.60118649911600908</v>
      </c>
      <c r="S66">
        <f t="shared" si="9"/>
        <v>0.90099869254893827</v>
      </c>
      <c r="T66">
        <f t="shared" si="10"/>
        <v>19.235051521985532</v>
      </c>
      <c r="U66">
        <f t="shared" si="11"/>
        <v>10.175921388008639</v>
      </c>
      <c r="V66">
        <f t="shared" si="12"/>
        <v>141.9347885706101</v>
      </c>
      <c r="W66">
        <f t="shared" si="13"/>
        <v>62.208278663062984</v>
      </c>
      <c r="X66">
        <f t="shared" si="14"/>
        <v>0.90099869254893827</v>
      </c>
      <c r="Y66">
        <f t="shared" si="15"/>
        <v>1</v>
      </c>
    </row>
    <row r="67" spans="1:25" x14ac:dyDescent="0.2">
      <c r="A67">
        <v>54</v>
      </c>
      <c r="B67" t="s">
        <v>31</v>
      </c>
      <c r="C67" t="s">
        <v>138</v>
      </c>
      <c r="D67" t="s">
        <v>139</v>
      </c>
      <c r="E67" s="9">
        <v>64.094813285699999</v>
      </c>
      <c r="F67" s="9">
        <v>95.05</v>
      </c>
      <c r="G67" s="9">
        <v>1.4</v>
      </c>
      <c r="H67" s="9">
        <v>0.15</v>
      </c>
      <c r="I67" s="9">
        <v>0.75</v>
      </c>
      <c r="J67" s="9">
        <v>0.85</v>
      </c>
      <c r="K67" s="10">
        <v>1.85</v>
      </c>
      <c r="L67">
        <f t="shared" si="2"/>
        <v>4.355127725511642E-2</v>
      </c>
      <c r="M67">
        <f t="shared" si="3"/>
        <v>0.4817564779064103</v>
      </c>
      <c r="N67">
        <f t="shared" si="4"/>
        <v>-0.43272063098081204</v>
      </c>
      <c r="O67">
        <f t="shared" si="5"/>
        <v>2.6469266470229846E-2</v>
      </c>
      <c r="P67">
        <f t="shared" si="6"/>
        <v>-0.28854828284054918</v>
      </c>
      <c r="Q67">
        <f t="shared" si="7"/>
        <v>-0.62199852049721949</v>
      </c>
      <c r="R67" s="6">
        <f t="shared" si="8"/>
        <v>-0.34856248589861988</v>
      </c>
      <c r="S67">
        <f t="shared" si="9"/>
        <v>0.51123020859798984</v>
      </c>
      <c r="T67">
        <f t="shared" si="10"/>
        <v>12.077485902119035</v>
      </c>
      <c r="U67">
        <f t="shared" si="11"/>
        <v>6.0839186426913834</v>
      </c>
      <c r="V67">
        <f t="shared" si="12"/>
        <v>123.98803544170683</v>
      </c>
      <c r="W67">
        <f t="shared" si="13"/>
        <v>57.280146598327754</v>
      </c>
      <c r="X67">
        <f t="shared" si="14"/>
        <v>0.51123020859798984</v>
      </c>
      <c r="Y67">
        <f t="shared" si="15"/>
        <v>1</v>
      </c>
    </row>
    <row r="68" spans="1:25" x14ac:dyDescent="0.2">
      <c r="A68">
        <v>55</v>
      </c>
      <c r="B68" t="s">
        <v>31</v>
      </c>
      <c r="C68" t="s">
        <v>140</v>
      </c>
      <c r="D68" t="s">
        <v>141</v>
      </c>
      <c r="E68" s="9">
        <v>82.773144996599996</v>
      </c>
      <c r="F68" s="9">
        <v>97.6</v>
      </c>
      <c r="G68" s="9">
        <v>0.45</v>
      </c>
      <c r="H68" s="9">
        <v>0.1</v>
      </c>
      <c r="I68" s="9">
        <v>0.25</v>
      </c>
      <c r="J68" s="9">
        <v>0.8</v>
      </c>
      <c r="K68" s="10">
        <v>0.85</v>
      </c>
      <c r="L68">
        <f t="shared" si="2"/>
        <v>1.5310905083790125</v>
      </c>
      <c r="M68">
        <f t="shared" si="3"/>
        <v>0.75042987190122112</v>
      </c>
      <c r="N68">
        <f t="shared" si="4"/>
        <v>-0.58771594984366327</v>
      </c>
      <c r="O68">
        <f t="shared" si="5"/>
        <v>-0.32821890423084898</v>
      </c>
      <c r="P68">
        <f t="shared" si="6"/>
        <v>-0.66248899754687041</v>
      </c>
      <c r="Q68">
        <f t="shared" si="7"/>
        <v>-0.74565994742099906</v>
      </c>
      <c r="R68" s="6">
        <f t="shared" si="8"/>
        <v>-0.62925583391794115</v>
      </c>
      <c r="S68">
        <f t="shared" si="9"/>
        <v>1.7865578784420919</v>
      </c>
      <c r="T68">
        <f t="shared" si="10"/>
        <v>22.797428273083579</v>
      </c>
      <c r="U68">
        <f t="shared" si="11"/>
        <v>12.483948657377541</v>
      </c>
      <c r="V68">
        <f t="shared" si="12"/>
        <v>148.75866941892789</v>
      </c>
      <c r="W68">
        <f t="shared" si="13"/>
        <v>62.497555710127607</v>
      </c>
      <c r="X68">
        <f t="shared" si="14"/>
        <v>1.7865578784420919</v>
      </c>
      <c r="Y68">
        <f t="shared" si="15"/>
        <v>1</v>
      </c>
    </row>
    <row r="69" spans="1:25" x14ac:dyDescent="0.2">
      <c r="A69">
        <v>56</v>
      </c>
      <c r="B69" t="s">
        <v>31</v>
      </c>
      <c r="C69" t="s">
        <v>142</v>
      </c>
      <c r="D69" t="s">
        <v>143</v>
      </c>
      <c r="E69" s="9">
        <v>76.537923313700006</v>
      </c>
      <c r="F69" s="9">
        <v>95.65</v>
      </c>
      <c r="G69" s="9">
        <v>2.35</v>
      </c>
      <c r="H69" s="9">
        <v>0.05</v>
      </c>
      <c r="I69" s="9">
        <v>0.3</v>
      </c>
      <c r="J69" s="9">
        <v>0.55000000000000004</v>
      </c>
      <c r="K69" s="10">
        <v>1.05</v>
      </c>
      <c r="L69">
        <f t="shared" si="2"/>
        <v>1.0345184905121565</v>
      </c>
      <c r="M69">
        <f t="shared" si="3"/>
        <v>0.54497374708166091</v>
      </c>
      <c r="N69">
        <f t="shared" si="4"/>
        <v>-0.27772531211796075</v>
      </c>
      <c r="O69">
        <f t="shared" si="5"/>
        <v>-0.68290707493192793</v>
      </c>
      <c r="P69">
        <f t="shared" si="6"/>
        <v>-0.62509492607623829</v>
      </c>
      <c r="Q69">
        <f t="shared" si="7"/>
        <v>-1.3639670820398975</v>
      </c>
      <c r="R69" s="6">
        <f t="shared" si="8"/>
        <v>-0.573117164314077</v>
      </c>
      <c r="S69">
        <f t="shared" si="9"/>
        <v>1.864788498933672</v>
      </c>
      <c r="T69">
        <f t="shared" si="10"/>
        <v>20.737158818045316</v>
      </c>
      <c r="U69">
        <f t="shared" si="11"/>
        <v>11.831227089234066</v>
      </c>
      <c r="V69">
        <f t="shared" si="12"/>
        <v>140.77094407619674</v>
      </c>
      <c r="W69">
        <f t="shared" si="13"/>
        <v>66.717189124632085</v>
      </c>
      <c r="X69">
        <f t="shared" si="14"/>
        <v>1.864788498933672</v>
      </c>
      <c r="Y69">
        <f t="shared" si="15"/>
        <v>1</v>
      </c>
    </row>
    <row r="70" spans="1:25" x14ac:dyDescent="0.2">
      <c r="A70">
        <v>57</v>
      </c>
      <c r="B70" t="s">
        <v>31</v>
      </c>
      <c r="C70" t="s">
        <v>144</v>
      </c>
      <c r="D70" t="s">
        <v>145</v>
      </c>
      <c r="E70" s="9">
        <v>80.326604089</v>
      </c>
      <c r="F70" s="9">
        <v>97.05</v>
      </c>
      <c r="G70" s="9">
        <v>0.4</v>
      </c>
      <c r="H70" s="9">
        <v>0.3</v>
      </c>
      <c r="I70" s="9">
        <v>0.45</v>
      </c>
      <c r="J70" s="9">
        <v>0.85</v>
      </c>
      <c r="K70" s="10">
        <v>0.95</v>
      </c>
      <c r="L70">
        <f t="shared" si="2"/>
        <v>1.3362483973739552</v>
      </c>
      <c r="M70">
        <f t="shared" si="3"/>
        <v>0.69248070849057586</v>
      </c>
      <c r="N70">
        <f t="shared" si="4"/>
        <v>-0.59587359820486596</v>
      </c>
      <c r="O70">
        <f t="shared" si="5"/>
        <v>1.0905337785734666</v>
      </c>
      <c r="P70">
        <f t="shared" si="6"/>
        <v>-0.51291271166434194</v>
      </c>
      <c r="Q70">
        <f t="shared" si="7"/>
        <v>-0.62199852049721949</v>
      </c>
      <c r="R70" s="6">
        <f t="shared" si="8"/>
        <v>-0.60118649911600908</v>
      </c>
      <c r="S70">
        <f t="shared" si="9"/>
        <v>2.3064439707334534</v>
      </c>
      <c r="T70">
        <f t="shared" si="10"/>
        <v>22.354185735711475</v>
      </c>
      <c r="U70">
        <f t="shared" si="11"/>
        <v>12.899547390081455</v>
      </c>
      <c r="V70">
        <f t="shared" si="12"/>
        <v>144.0301399073999</v>
      </c>
      <c r="W70">
        <f t="shared" si="13"/>
        <v>42.33386371508589</v>
      </c>
      <c r="X70">
        <f t="shared" si="14"/>
        <v>2.3064439707334534</v>
      </c>
      <c r="Y70">
        <f t="shared" si="15"/>
        <v>1</v>
      </c>
    </row>
    <row r="71" spans="1:25" x14ac:dyDescent="0.2">
      <c r="A71">
        <v>58</v>
      </c>
      <c r="B71" t="s">
        <v>31</v>
      </c>
      <c r="C71" t="s">
        <v>146</v>
      </c>
      <c r="D71" t="s">
        <v>147</v>
      </c>
      <c r="E71" s="9">
        <v>84.176182707999999</v>
      </c>
      <c r="F71" s="9">
        <v>97.05</v>
      </c>
      <c r="G71" s="9">
        <v>0.95</v>
      </c>
      <c r="H71" s="9">
        <v>0.2</v>
      </c>
      <c r="I71" s="9">
        <v>0.15</v>
      </c>
      <c r="J71" s="9">
        <v>1</v>
      </c>
      <c r="K71" s="10">
        <v>0.65</v>
      </c>
      <c r="L71">
        <f t="shared" si="2"/>
        <v>1.6428281983803015</v>
      </c>
      <c r="M71">
        <f t="shared" si="3"/>
        <v>0.69248070849057586</v>
      </c>
      <c r="N71">
        <f t="shared" si="4"/>
        <v>-0.5061394662316363</v>
      </c>
      <c r="O71">
        <f t="shared" si="5"/>
        <v>0.3811574371713089</v>
      </c>
      <c r="P71">
        <f t="shared" si="6"/>
        <v>-0.73727714048813464</v>
      </c>
      <c r="Q71">
        <f t="shared" si="7"/>
        <v>-0.25101423972588044</v>
      </c>
      <c r="R71" s="6">
        <f t="shared" si="8"/>
        <v>-0.68539450352180553</v>
      </c>
      <c r="S71">
        <f t="shared" si="9"/>
        <v>1.8249668488952624</v>
      </c>
      <c r="T71">
        <f t="shared" si="10"/>
        <v>23.133135360533096</v>
      </c>
      <c r="U71">
        <f t="shared" si="11"/>
        <v>12.672081212114495</v>
      </c>
      <c r="V71">
        <f t="shared" si="12"/>
        <v>146.17822641100491</v>
      </c>
      <c r="W71">
        <f t="shared" si="13"/>
        <v>53.125805479869356</v>
      </c>
      <c r="X71">
        <f t="shared" si="14"/>
        <v>1.8249668488952624</v>
      </c>
      <c r="Y71">
        <f t="shared" si="15"/>
        <v>1</v>
      </c>
    </row>
    <row r="72" spans="1:25" x14ac:dyDescent="0.2">
      <c r="A72">
        <v>59</v>
      </c>
      <c r="B72" t="s">
        <v>31</v>
      </c>
      <c r="C72" t="s">
        <v>148</v>
      </c>
      <c r="D72" t="s">
        <v>149</v>
      </c>
      <c r="E72" s="9">
        <v>61.516918591299998</v>
      </c>
      <c r="F72" s="9">
        <v>83.75</v>
      </c>
      <c r="G72" s="9">
        <v>5.0999999999999996</v>
      </c>
      <c r="H72" s="9">
        <v>0.2</v>
      </c>
      <c r="I72" s="9">
        <v>1.1000000000000001</v>
      </c>
      <c r="J72" s="9">
        <v>1.4</v>
      </c>
      <c r="K72" s="10">
        <v>8.4499999999999993</v>
      </c>
      <c r="L72">
        <f t="shared" si="2"/>
        <v>-0.16175182748567504</v>
      </c>
      <c r="M72">
        <f t="shared" si="3"/>
        <v>-0.70883542489412521</v>
      </c>
      <c r="N72">
        <f t="shared" si="4"/>
        <v>0.17094534774818751</v>
      </c>
      <c r="O72">
        <f t="shared" si="5"/>
        <v>0.3811574371713089</v>
      </c>
      <c r="P72">
        <f t="shared" si="6"/>
        <v>-2.6789782546124283E-2</v>
      </c>
      <c r="Q72">
        <f t="shared" si="7"/>
        <v>0.7382771756643568</v>
      </c>
      <c r="R72" s="6">
        <f t="shared" si="8"/>
        <v>1.5040136110289006</v>
      </c>
      <c r="S72">
        <f t="shared" si="9"/>
        <v>7.5629564999462948</v>
      </c>
      <c r="T72">
        <f t="shared" si="10"/>
        <v>6.5682761568286017</v>
      </c>
      <c r="U72">
        <f t="shared" si="11"/>
        <v>1.1059567687289551</v>
      </c>
      <c r="V72">
        <f t="shared" si="12"/>
        <v>87.929546320674234</v>
      </c>
      <c r="W72">
        <f t="shared" si="13"/>
        <v>63.166558653868172</v>
      </c>
      <c r="X72">
        <f t="shared" si="14"/>
        <v>1.1059567687289551</v>
      </c>
      <c r="Y72">
        <f t="shared" si="15"/>
        <v>3</v>
      </c>
    </row>
    <row r="73" spans="1:25" x14ac:dyDescent="0.2">
      <c r="A73">
        <v>60</v>
      </c>
      <c r="B73" t="s">
        <v>31</v>
      </c>
      <c r="C73" t="s">
        <v>150</v>
      </c>
      <c r="D73" t="s">
        <v>151</v>
      </c>
      <c r="E73" s="9">
        <v>79.1578542588</v>
      </c>
      <c r="F73" s="9">
        <v>96</v>
      </c>
      <c r="G73" s="9">
        <v>0.4</v>
      </c>
      <c r="H73" s="9">
        <v>0.1</v>
      </c>
      <c r="I73" s="9">
        <v>0.3</v>
      </c>
      <c r="J73" s="9">
        <v>0.85</v>
      </c>
      <c r="K73" s="10">
        <v>2.2999999999999998</v>
      </c>
      <c r="L73">
        <f t="shared" si="2"/>
        <v>1.2431693552677843</v>
      </c>
      <c r="M73">
        <f t="shared" si="3"/>
        <v>0.58185048743388923</v>
      </c>
      <c r="N73">
        <f t="shared" si="4"/>
        <v>-0.59587359820486596</v>
      </c>
      <c r="O73">
        <f t="shared" si="5"/>
        <v>-0.32821890423084898</v>
      </c>
      <c r="P73">
        <f t="shared" si="6"/>
        <v>-0.62509492607623829</v>
      </c>
      <c r="Q73">
        <f t="shared" si="7"/>
        <v>-0.62199852049721949</v>
      </c>
      <c r="R73" s="6">
        <f t="shared" si="8"/>
        <v>-0.22225047928992536</v>
      </c>
      <c r="S73">
        <f t="shared" si="9"/>
        <v>1.1956529697691962</v>
      </c>
      <c r="T73">
        <f t="shared" si="10"/>
        <v>19.14753722855334</v>
      </c>
      <c r="U73">
        <f t="shared" si="11"/>
        <v>9.2039741953326981</v>
      </c>
      <c r="V73">
        <f t="shared" si="12"/>
        <v>140.51477372136793</v>
      </c>
      <c r="W73">
        <f t="shared" si="13"/>
        <v>62.480630942543058</v>
      </c>
      <c r="X73">
        <f t="shared" si="14"/>
        <v>1.1956529697691962</v>
      </c>
      <c r="Y73">
        <f t="shared" si="15"/>
        <v>1</v>
      </c>
    </row>
    <row r="74" spans="1:25" x14ac:dyDescent="0.2">
      <c r="A74">
        <v>61</v>
      </c>
      <c r="B74" t="s">
        <v>31</v>
      </c>
      <c r="C74" t="s">
        <v>152</v>
      </c>
      <c r="D74" t="s">
        <v>153</v>
      </c>
      <c r="E74" s="9">
        <v>49.997548590400001</v>
      </c>
      <c r="F74" s="9">
        <v>82.35</v>
      </c>
      <c r="G74" s="9">
        <v>4.05</v>
      </c>
      <c r="H74" s="9">
        <v>0.1</v>
      </c>
      <c r="I74" s="9">
        <v>2.2000000000000002</v>
      </c>
      <c r="J74" s="9">
        <v>1.5</v>
      </c>
      <c r="K74" s="10">
        <v>9.8000000000000007</v>
      </c>
      <c r="L74">
        <f t="shared" si="2"/>
        <v>-1.0791525386086491</v>
      </c>
      <c r="M74">
        <f t="shared" si="3"/>
        <v>-0.85634238630304171</v>
      </c>
      <c r="N74">
        <f t="shared" si="4"/>
        <v>-3.6526783706910279E-4</v>
      </c>
      <c r="O74">
        <f t="shared" si="5"/>
        <v>-0.32821890423084898</v>
      </c>
      <c r="P74">
        <f t="shared" si="6"/>
        <v>0.7958797898077824</v>
      </c>
      <c r="Q74">
        <f t="shared" si="7"/>
        <v>0.98560002951191639</v>
      </c>
      <c r="R74" s="6">
        <f t="shared" si="8"/>
        <v>1.8829496308549847</v>
      </c>
      <c r="S74">
        <f t="shared" si="9"/>
        <v>13.768594501650723</v>
      </c>
      <c r="T74">
        <f t="shared" si="10"/>
        <v>2.8399821255730222</v>
      </c>
      <c r="U74">
        <f t="shared" si="11"/>
        <v>1.1581346968869421</v>
      </c>
      <c r="V74">
        <f t="shared" si="12"/>
        <v>76.936372113607078</v>
      </c>
      <c r="W74">
        <f t="shared" si="13"/>
        <v>81.265233836193602</v>
      </c>
      <c r="X74">
        <f t="shared" si="14"/>
        <v>1.1581346968869421</v>
      </c>
      <c r="Y74">
        <f t="shared" si="15"/>
        <v>3</v>
      </c>
    </row>
    <row r="75" spans="1:25" x14ac:dyDescent="0.2">
      <c r="A75">
        <v>62</v>
      </c>
      <c r="B75" t="s">
        <v>31</v>
      </c>
      <c r="C75" t="s">
        <v>154</v>
      </c>
      <c r="D75" t="s">
        <v>155</v>
      </c>
      <c r="E75" s="9">
        <v>71.695340721199997</v>
      </c>
      <c r="F75" s="9">
        <v>96.2</v>
      </c>
      <c r="G75" s="9">
        <v>0.95</v>
      </c>
      <c r="H75" s="9">
        <v>0.15</v>
      </c>
      <c r="I75" s="9">
        <v>0.45</v>
      </c>
      <c r="J75" s="9">
        <v>0.6</v>
      </c>
      <c r="K75" s="10">
        <v>1.55</v>
      </c>
      <c r="L75">
        <f t="shared" si="2"/>
        <v>0.64885601819950844</v>
      </c>
      <c r="M75">
        <f t="shared" si="3"/>
        <v>0.60292291049230606</v>
      </c>
      <c r="N75">
        <f t="shared" si="4"/>
        <v>-0.5061394662316363</v>
      </c>
      <c r="O75">
        <f t="shared" si="5"/>
        <v>2.6469266470229846E-2</v>
      </c>
      <c r="P75">
        <f t="shared" si="6"/>
        <v>-0.51291271166434194</v>
      </c>
      <c r="Q75">
        <f t="shared" si="7"/>
        <v>-1.240305655116118</v>
      </c>
      <c r="R75" s="6">
        <f t="shared" si="8"/>
        <v>-0.43277049030441628</v>
      </c>
      <c r="S75">
        <f t="shared" si="9"/>
        <v>1.0306689427968814</v>
      </c>
      <c r="T75">
        <f t="shared" si="10"/>
        <v>17.968672929031769</v>
      </c>
      <c r="U75">
        <f t="shared" si="11"/>
        <v>9.8293019326918198</v>
      </c>
      <c r="V75">
        <f t="shared" si="12"/>
        <v>137.32541895613497</v>
      </c>
      <c r="W75">
        <f t="shared" si="13"/>
        <v>55.840821777645324</v>
      </c>
      <c r="X75">
        <f t="shared" si="14"/>
        <v>1.0306689427968814</v>
      </c>
      <c r="Y75">
        <f t="shared" si="15"/>
        <v>1</v>
      </c>
    </row>
    <row r="76" spans="1:25" x14ac:dyDescent="0.2">
      <c r="A76">
        <v>63</v>
      </c>
      <c r="B76" t="s">
        <v>31</v>
      </c>
      <c r="C76" t="s">
        <v>156</v>
      </c>
      <c r="D76" t="s">
        <v>157</v>
      </c>
      <c r="E76" s="9">
        <v>64.365664657699995</v>
      </c>
      <c r="F76" s="9">
        <v>93.5</v>
      </c>
      <c r="G76" s="9">
        <v>4.0999999999999996</v>
      </c>
      <c r="H76" s="9">
        <v>0.1</v>
      </c>
      <c r="I76" s="9">
        <v>0.3</v>
      </c>
      <c r="J76" s="9">
        <v>1.3</v>
      </c>
      <c r="K76" s="10">
        <v>0.65</v>
      </c>
      <c r="L76">
        <f t="shared" si="2"/>
        <v>6.5121835476791373E-2</v>
      </c>
      <c r="M76">
        <f t="shared" si="3"/>
        <v>0.31844519920368225</v>
      </c>
      <c r="N76">
        <f t="shared" si="4"/>
        <v>7.7923805241335653E-3</v>
      </c>
      <c r="O76">
        <f t="shared" si="5"/>
        <v>-0.32821890423084898</v>
      </c>
      <c r="P76">
        <f t="shared" si="6"/>
        <v>-0.62509492607623829</v>
      </c>
      <c r="Q76">
        <f t="shared" si="7"/>
        <v>0.49095432181679777</v>
      </c>
      <c r="R76" s="6">
        <f t="shared" si="8"/>
        <v>-0.68539450352180553</v>
      </c>
      <c r="S76">
        <f t="shared" si="9"/>
        <v>1.0716198454086452</v>
      </c>
      <c r="T76">
        <f t="shared" si="10"/>
        <v>12.036618798236985</v>
      </c>
      <c r="U76">
        <f t="shared" si="11"/>
        <v>6.294798406969889</v>
      </c>
      <c r="V76">
        <f t="shared" si="12"/>
        <v>117.08805733343692</v>
      </c>
      <c r="W76">
        <f t="shared" si="13"/>
        <v>65.849487581657499</v>
      </c>
      <c r="X76">
        <f t="shared" si="14"/>
        <v>1.0716198454086452</v>
      </c>
      <c r="Y76">
        <f t="shared" si="15"/>
        <v>1</v>
      </c>
    </row>
    <row r="77" spans="1:25" x14ac:dyDescent="0.2">
      <c r="A77">
        <v>64</v>
      </c>
      <c r="B77" t="s">
        <v>31</v>
      </c>
      <c r="C77" t="s">
        <v>158</v>
      </c>
      <c r="D77" t="s">
        <v>159</v>
      </c>
      <c r="E77" s="9">
        <v>66.706510046000005</v>
      </c>
      <c r="F77" s="9">
        <v>96.2</v>
      </c>
      <c r="G77" s="9">
        <v>1</v>
      </c>
      <c r="H77" s="9">
        <v>0.1</v>
      </c>
      <c r="I77" s="9">
        <v>0.9</v>
      </c>
      <c r="J77" s="9">
        <v>0.85</v>
      </c>
      <c r="K77" s="10">
        <v>1</v>
      </c>
      <c r="L77">
        <f t="shared" si="2"/>
        <v>0.2515463729026734</v>
      </c>
      <c r="M77">
        <f t="shared" si="3"/>
        <v>0.60292291049230606</v>
      </c>
      <c r="N77">
        <f t="shared" si="4"/>
        <v>-0.49798181787043361</v>
      </c>
      <c r="O77">
        <f t="shared" si="5"/>
        <v>-0.32821890423084898</v>
      </c>
      <c r="P77">
        <f t="shared" si="6"/>
        <v>-0.17636606842865282</v>
      </c>
      <c r="Q77">
        <f t="shared" si="7"/>
        <v>-0.62199852049721949</v>
      </c>
      <c r="R77" s="6">
        <f t="shared" si="8"/>
        <v>-0.58715183171504304</v>
      </c>
      <c r="S77">
        <f t="shared" si="9"/>
        <v>0.62908370461866947</v>
      </c>
      <c r="T77">
        <f t="shared" si="10"/>
        <v>13.222499571002654</v>
      </c>
      <c r="U77">
        <f t="shared" si="11"/>
        <v>7.2223548332545242</v>
      </c>
      <c r="V77">
        <f t="shared" si="12"/>
        <v>128.8702470088227</v>
      </c>
      <c r="W77">
        <f t="shared" si="13"/>
        <v>62.50589196516308</v>
      </c>
      <c r="X77">
        <f t="shared" si="14"/>
        <v>0.62908370461866947</v>
      </c>
      <c r="Y77">
        <f t="shared" si="15"/>
        <v>1</v>
      </c>
    </row>
    <row r="78" spans="1:25" x14ac:dyDescent="0.2">
      <c r="A78">
        <v>65</v>
      </c>
      <c r="B78" t="s">
        <v>31</v>
      </c>
      <c r="C78" t="s">
        <v>160</v>
      </c>
      <c r="D78" t="s">
        <v>161</v>
      </c>
      <c r="E78" s="9">
        <v>43.348072473099997</v>
      </c>
      <c r="F78" s="9">
        <v>83.25</v>
      </c>
      <c r="G78" s="9">
        <v>6</v>
      </c>
      <c r="H78" s="9">
        <v>0.1</v>
      </c>
      <c r="I78" s="9">
        <v>3.55</v>
      </c>
      <c r="J78" s="9">
        <v>1.35</v>
      </c>
      <c r="K78" s="10">
        <v>5.75</v>
      </c>
      <c r="L78">
        <f t="shared" si="2"/>
        <v>-1.6087157107378238</v>
      </c>
      <c r="M78">
        <f t="shared" si="3"/>
        <v>-0.76151648254016657</v>
      </c>
      <c r="N78">
        <f t="shared" si="4"/>
        <v>0.31778301824983612</v>
      </c>
      <c r="O78">
        <f t="shared" si="5"/>
        <v>-0.32821890423084898</v>
      </c>
      <c r="P78">
        <f t="shared" si="6"/>
        <v>1.8055197195148496</v>
      </c>
      <c r="Q78">
        <f t="shared" si="7"/>
        <v>0.61461574874057756</v>
      </c>
      <c r="R78" s="6">
        <f t="shared" si="8"/>
        <v>0.7461415713767332</v>
      </c>
      <c r="S78">
        <f t="shared" si="9"/>
        <v>14.311353198543248</v>
      </c>
      <c r="T78">
        <f t="shared" si="10"/>
        <v>0</v>
      </c>
      <c r="U78">
        <f t="shared" si="11"/>
        <v>3.7550805951168056</v>
      </c>
      <c r="V78">
        <f t="shared" si="12"/>
        <v>70.128611794815185</v>
      </c>
      <c r="W78">
        <f t="shared" si="13"/>
        <v>81.180748208872672</v>
      </c>
      <c r="X78">
        <f t="shared" si="14"/>
        <v>0</v>
      </c>
      <c r="Y78">
        <f t="shared" si="15"/>
        <v>2</v>
      </c>
    </row>
    <row r="79" spans="1:25" x14ac:dyDescent="0.2">
      <c r="A79">
        <v>66</v>
      </c>
      <c r="B79" t="s">
        <v>31</v>
      </c>
      <c r="C79" t="s">
        <v>162</v>
      </c>
      <c r="D79" t="s">
        <v>163</v>
      </c>
      <c r="E79" s="9">
        <v>66.292587721199993</v>
      </c>
      <c r="F79" s="9">
        <v>90.7</v>
      </c>
      <c r="G79" s="9">
        <v>1.5</v>
      </c>
      <c r="H79" s="9">
        <v>0.1</v>
      </c>
      <c r="I79" s="9">
        <v>0.7</v>
      </c>
      <c r="J79" s="9">
        <v>1.1499999999999999</v>
      </c>
      <c r="K79" s="10">
        <v>5.8</v>
      </c>
      <c r="L79">
        <f t="shared" ref="L79:L80" si="16">STANDARDIZE(E79,$E$11,$E$12)</f>
        <v>0.21858166779366678</v>
      </c>
      <c r="M79">
        <f t="shared" ref="M79:M80" si="17">STANDARDIZE(F79,$F$11,$F$12)</f>
        <v>2.3431276385850658E-2</v>
      </c>
      <c r="N79">
        <f t="shared" ref="N79:N80" si="18">STANDARDIZE(G79,$G$11,$G$12)</f>
        <v>-0.41640533425840665</v>
      </c>
      <c r="O79">
        <f t="shared" ref="O79:O80" si="19">STANDARDIZE(H79,$H$11,$H$12)</f>
        <v>-0.32821890423084898</v>
      </c>
      <c r="P79">
        <f t="shared" ref="P79:P80" si="20">STANDARDIZE(I79,$I$11,$I$12)</f>
        <v>-0.32594235431118135</v>
      </c>
      <c r="Q79">
        <f t="shared" ref="Q79:Q80" si="21">STANDARDIZE(J79,$J$11,$J$12)</f>
        <v>0.11997004104545839</v>
      </c>
      <c r="R79" s="6">
        <f t="shared" ref="R79:R80" si="22">STANDARDIZE(K79,$K$11,$K$12)</f>
        <v>0.76017623877769924</v>
      </c>
      <c r="S79">
        <f t="shared" ref="S79:S80" si="23">SUMXMY2($E$3:$K$3,L79:R79)</f>
        <v>2.4684942227884701</v>
      </c>
      <c r="T79">
        <f t="shared" ref="T79:T80" si="24">SUMXMY2($E$4:$K$4,L79:R79)</f>
        <v>9.2821931509788289</v>
      </c>
      <c r="U79">
        <f t="shared" ref="U79:U80" si="25">SUMXMY2($E$5:$K$5,L79:R79)</f>
        <v>1.9197015256104539</v>
      </c>
      <c r="V79">
        <f t="shared" ref="V79:V80" si="26">SUMXMY2($E$6:$K$6,L79:R79)</f>
        <v>112.37972918859099</v>
      </c>
      <c r="W79">
        <f t="shared" ref="W79:W80" si="27">SUMXMY2($E$7:$K$7,L79:R79)</f>
        <v>66.512895441009931</v>
      </c>
      <c r="X79">
        <f t="shared" ref="X79:X80" si="28">MIN(S79:W79)</f>
        <v>1.9197015256104539</v>
      </c>
      <c r="Y79">
        <f t="shared" ref="Y79:Y80" si="29">MATCH(X79,S79:W79,0)</f>
        <v>3</v>
      </c>
    </row>
    <row r="80" spans="1:25" x14ac:dyDescent="0.2">
      <c r="A80">
        <v>67</v>
      </c>
      <c r="B80" t="s">
        <v>31</v>
      </c>
      <c r="C80" t="s">
        <v>164</v>
      </c>
      <c r="D80" t="s">
        <v>165</v>
      </c>
      <c r="E80" s="9">
        <v>40.034018840999998</v>
      </c>
      <c r="F80" s="9">
        <v>81.400000000000006</v>
      </c>
      <c r="G80" s="9">
        <v>12.8</v>
      </c>
      <c r="H80" s="9">
        <v>0.1</v>
      </c>
      <c r="I80" s="9">
        <v>2.5499999999999998</v>
      </c>
      <c r="J80" s="9">
        <v>1.7</v>
      </c>
      <c r="K80" s="10">
        <v>1.5</v>
      </c>
      <c r="L80">
        <f t="shared" si="16"/>
        <v>-1.8726463908488609</v>
      </c>
      <c r="M80">
        <f t="shared" si="17"/>
        <v>-0.9564363958305192</v>
      </c>
      <c r="N80">
        <f t="shared" si="18"/>
        <v>1.4272231953734029</v>
      </c>
      <c r="O80">
        <f t="shared" si="19"/>
        <v>-0.32821890423084898</v>
      </c>
      <c r="P80">
        <f t="shared" si="20"/>
        <v>1.057638290102207</v>
      </c>
      <c r="Q80">
        <f t="shared" si="21"/>
        <v>1.480245737207035</v>
      </c>
      <c r="R80" s="6">
        <f t="shared" si="22"/>
        <v>-0.44680515770538237</v>
      </c>
      <c r="S80">
        <f t="shared" si="23"/>
        <v>15.844542841731439</v>
      </c>
      <c r="T80">
        <f t="shared" si="24"/>
        <v>4.07027449093742</v>
      </c>
      <c r="U80">
        <f t="shared" si="25"/>
        <v>9.2511670259255396</v>
      </c>
      <c r="V80">
        <f t="shared" si="26"/>
        <v>62.356179464635652</v>
      </c>
      <c r="W80">
        <f t="shared" si="27"/>
        <v>84.898441462981353</v>
      </c>
      <c r="X80">
        <f t="shared" si="28"/>
        <v>4.07027449093742</v>
      </c>
      <c r="Y80">
        <f t="shared" si="29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134E-DA66-BB4D-88FD-CCDF42B16392}">
  <dimension ref="A1:B7"/>
  <sheetViews>
    <sheetView workbookViewId="0">
      <selection activeCell="B11" sqref="B11"/>
    </sheetView>
  </sheetViews>
  <sheetFormatPr baseColWidth="10" defaultRowHeight="16" x14ac:dyDescent="0.2"/>
  <cols>
    <col min="1" max="1" width="16" customWidth="1"/>
    <col min="2" max="2" width="20" bestFit="1" customWidth="1"/>
  </cols>
  <sheetData>
    <row r="1" spans="1:2" x14ac:dyDescent="0.2">
      <c r="A1" s="13" t="s">
        <v>169</v>
      </c>
      <c r="B1" t="s">
        <v>170</v>
      </c>
    </row>
    <row r="2" spans="1:2" x14ac:dyDescent="0.2">
      <c r="A2" s="12">
        <v>1</v>
      </c>
      <c r="B2">
        <v>9</v>
      </c>
    </row>
    <row r="3" spans="1:2" x14ac:dyDescent="0.2">
      <c r="A3" s="12">
        <v>2</v>
      </c>
      <c r="B3">
        <v>1</v>
      </c>
    </row>
    <row r="4" spans="1:2" x14ac:dyDescent="0.2">
      <c r="A4" s="12">
        <v>3</v>
      </c>
      <c r="B4">
        <v>9</v>
      </c>
    </row>
    <row r="5" spans="1:2" x14ac:dyDescent="0.2">
      <c r="A5" s="12">
        <v>4</v>
      </c>
      <c r="B5">
        <v>47</v>
      </c>
    </row>
    <row r="6" spans="1:2" x14ac:dyDescent="0.2">
      <c r="A6" s="12">
        <v>5</v>
      </c>
      <c r="B6">
        <v>1</v>
      </c>
    </row>
    <row r="7" spans="1:2" x14ac:dyDescent="0.2">
      <c r="A7" s="12" t="s">
        <v>171</v>
      </c>
      <c r="B7">
        <v>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5A70-4829-7F4D-B566-EFE16D4A7AD7}">
  <dimension ref="A1:B7"/>
  <sheetViews>
    <sheetView workbookViewId="0">
      <selection activeCell="G26" sqref="G26"/>
    </sheetView>
  </sheetViews>
  <sheetFormatPr baseColWidth="10" defaultRowHeight="16" x14ac:dyDescent="0.2"/>
  <cols>
    <col min="1" max="1" width="16.5" customWidth="1"/>
    <col min="2" max="2" width="14.6640625" bestFit="1" customWidth="1"/>
  </cols>
  <sheetData>
    <row r="1" spans="1:2" x14ac:dyDescent="0.2">
      <c r="A1" s="13" t="s">
        <v>169</v>
      </c>
      <c r="B1" t="s">
        <v>170</v>
      </c>
    </row>
    <row r="2" spans="1:2" x14ac:dyDescent="0.2">
      <c r="A2" s="12">
        <v>1</v>
      </c>
      <c r="B2">
        <v>44</v>
      </c>
    </row>
    <row r="3" spans="1:2" x14ac:dyDescent="0.2">
      <c r="A3" s="12">
        <v>2</v>
      </c>
      <c r="B3">
        <v>7</v>
      </c>
    </row>
    <row r="4" spans="1:2" x14ac:dyDescent="0.2">
      <c r="A4" s="12">
        <v>3</v>
      </c>
      <c r="B4">
        <v>14</v>
      </c>
    </row>
    <row r="5" spans="1:2" x14ac:dyDescent="0.2">
      <c r="A5" s="12">
        <v>4</v>
      </c>
      <c r="B5">
        <v>1</v>
      </c>
    </row>
    <row r="6" spans="1:2" x14ac:dyDescent="0.2">
      <c r="A6" s="12">
        <v>5</v>
      </c>
      <c r="B6">
        <v>1</v>
      </c>
    </row>
    <row r="7" spans="1:2" x14ac:dyDescent="0.2">
      <c r="A7" s="12" t="s">
        <v>171</v>
      </c>
      <c r="B7">
        <v>67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5F12-C10E-7F49-9527-898DCA5143B1}">
  <dimension ref="A1:I96"/>
  <sheetViews>
    <sheetView workbookViewId="0">
      <selection activeCell="K29" sqref="K29"/>
    </sheetView>
  </sheetViews>
  <sheetFormatPr baseColWidth="10" defaultRowHeight="16" x14ac:dyDescent="0.2"/>
  <sheetData>
    <row r="1" spans="1:9" x14ac:dyDescent="0.2">
      <c r="A1" t="s">
        <v>178</v>
      </c>
    </row>
    <row r="2" spans="1:9" ht="17" thickBot="1" x14ac:dyDescent="0.25"/>
    <row r="3" spans="1:9" x14ac:dyDescent="0.2">
      <c r="A3" s="16" t="s">
        <v>179</v>
      </c>
      <c r="B3" s="16"/>
    </row>
    <row r="4" spans="1:9" x14ac:dyDescent="0.2">
      <c r="A4" t="s">
        <v>180</v>
      </c>
      <c r="B4">
        <v>0.92298578388913788</v>
      </c>
    </row>
    <row r="5" spans="1:9" x14ac:dyDescent="0.2">
      <c r="A5" t="s">
        <v>181</v>
      </c>
      <c r="B5">
        <v>0.85190275726144638</v>
      </c>
    </row>
    <row r="6" spans="1:9" x14ac:dyDescent="0.2">
      <c r="A6" t="s">
        <v>182</v>
      </c>
      <c r="B6">
        <v>0.83709303298759097</v>
      </c>
    </row>
    <row r="7" spans="1:9" x14ac:dyDescent="0.2">
      <c r="A7" t="s">
        <v>183</v>
      </c>
      <c r="B7">
        <v>5.0452480413055945</v>
      </c>
    </row>
    <row r="8" spans="1:9" ht="17" thickBot="1" x14ac:dyDescent="0.25">
      <c r="A8" s="17" t="s">
        <v>184</v>
      </c>
      <c r="B8" s="17">
        <v>67</v>
      </c>
    </row>
    <row r="10" spans="1:9" ht="17" thickBot="1" x14ac:dyDescent="0.25">
      <c r="A10" t="s">
        <v>185</v>
      </c>
    </row>
    <row r="11" spans="1:9" x14ac:dyDescent="0.2">
      <c r="A11" s="18"/>
      <c r="B11" s="18" t="s">
        <v>186</v>
      </c>
      <c r="C11" s="18" t="s">
        <v>187</v>
      </c>
      <c r="D11" s="18" t="s">
        <v>188</v>
      </c>
      <c r="E11" s="18" t="s">
        <v>189</v>
      </c>
      <c r="F11" s="18" t="s">
        <v>190</v>
      </c>
    </row>
    <row r="12" spans="1:9" x14ac:dyDescent="0.2">
      <c r="A12" t="s">
        <v>191</v>
      </c>
      <c r="B12">
        <v>6</v>
      </c>
      <c r="C12">
        <v>8785.35562789908</v>
      </c>
      <c r="D12">
        <v>1464.2259379831801</v>
      </c>
      <c r="E12">
        <v>57.523201749634822</v>
      </c>
      <c r="F12">
        <v>4.7592757794505816E-23</v>
      </c>
    </row>
    <row r="13" spans="1:9" x14ac:dyDescent="0.2">
      <c r="A13" t="s">
        <v>192</v>
      </c>
      <c r="B13">
        <v>60</v>
      </c>
      <c r="C13">
        <v>1527.2716678978761</v>
      </c>
      <c r="D13">
        <v>25.454527798297935</v>
      </c>
    </row>
    <row r="14" spans="1:9" ht="17" thickBot="1" x14ac:dyDescent="0.25">
      <c r="A14" s="17" t="s">
        <v>193</v>
      </c>
      <c r="B14" s="17">
        <v>66</v>
      </c>
      <c r="C14" s="17">
        <v>10312.627295796956</v>
      </c>
      <c r="D14" s="17"/>
      <c r="E14" s="17"/>
      <c r="F14" s="17"/>
    </row>
    <row r="15" spans="1:9" ht="17" thickBot="1" x14ac:dyDescent="0.25"/>
    <row r="16" spans="1:9" x14ac:dyDescent="0.2">
      <c r="A16" s="18"/>
      <c r="B16" s="18" t="s">
        <v>194</v>
      </c>
      <c r="C16" s="18" t="s">
        <v>183</v>
      </c>
      <c r="D16" s="18" t="s">
        <v>195</v>
      </c>
      <c r="E16" s="18" t="s">
        <v>196</v>
      </c>
      <c r="F16" s="18" t="s">
        <v>197</v>
      </c>
      <c r="G16" s="18" t="s">
        <v>198</v>
      </c>
      <c r="H16" s="18" t="s">
        <v>199</v>
      </c>
      <c r="I16" s="18" t="s">
        <v>200</v>
      </c>
    </row>
    <row r="17" spans="1:9" x14ac:dyDescent="0.2">
      <c r="A17" t="s">
        <v>201</v>
      </c>
      <c r="B17">
        <v>247.49570966649998</v>
      </c>
      <c r="C17">
        <v>1344.4706315185899</v>
      </c>
      <c r="D17">
        <v>0.1840841323450492</v>
      </c>
      <c r="E17">
        <v>0.85456819987613553</v>
      </c>
      <c r="F17">
        <v>-2441.8459663222734</v>
      </c>
      <c r="G17">
        <v>2936.837385655273</v>
      </c>
      <c r="H17">
        <v>-2441.8459663222734</v>
      </c>
      <c r="I17">
        <v>2936.837385655273</v>
      </c>
    </row>
    <row r="18" spans="1:9" x14ac:dyDescent="0.2">
      <c r="A18" t="s">
        <v>172</v>
      </c>
      <c r="B18">
        <v>-2.3048174137732804</v>
      </c>
      <c r="C18">
        <v>13.441494183856326</v>
      </c>
      <c r="D18">
        <v>-0.171470327795956</v>
      </c>
      <c r="E18">
        <v>0.86443095899586997</v>
      </c>
      <c r="F18">
        <v>-29.191808954358443</v>
      </c>
      <c r="G18">
        <v>24.582174126811886</v>
      </c>
      <c r="H18">
        <v>-29.191808954358443</v>
      </c>
      <c r="I18">
        <v>24.582174126811886</v>
      </c>
    </row>
    <row r="19" spans="1:9" x14ac:dyDescent="0.2">
      <c r="A19" t="s">
        <v>173</v>
      </c>
      <c r="B19">
        <v>-1.8735323500097245</v>
      </c>
      <c r="C19">
        <v>13.437232911506872</v>
      </c>
      <c r="D19">
        <v>-0.13942843458531848</v>
      </c>
      <c r="E19">
        <v>0.88957856892356335</v>
      </c>
      <c r="F19">
        <v>-28.752000076795266</v>
      </c>
      <c r="G19">
        <v>25.004935376775816</v>
      </c>
      <c r="H19">
        <v>-28.752000076795266</v>
      </c>
      <c r="I19">
        <v>25.004935376775816</v>
      </c>
    </row>
    <row r="20" spans="1:9" x14ac:dyDescent="0.2">
      <c r="A20" t="s">
        <v>174</v>
      </c>
      <c r="B20">
        <v>-1.8858501692903527</v>
      </c>
      <c r="C20">
        <v>13.453711124749068</v>
      </c>
      <c r="D20">
        <v>-0.14017323189147385</v>
      </c>
      <c r="E20">
        <v>0.88899262688643943</v>
      </c>
      <c r="F20">
        <v>-28.797279230134947</v>
      </c>
      <c r="G20">
        <v>25.02557889155424</v>
      </c>
      <c r="H20">
        <v>-28.797279230134947</v>
      </c>
      <c r="I20">
        <v>25.02557889155424</v>
      </c>
    </row>
    <row r="21" spans="1:9" x14ac:dyDescent="0.2">
      <c r="A21" t="s">
        <v>175</v>
      </c>
      <c r="B21">
        <v>2.8531499154984585</v>
      </c>
      <c r="C21">
        <v>13.338188754249094</v>
      </c>
      <c r="D21">
        <v>0.21390834753253449</v>
      </c>
      <c r="E21">
        <v>0.831343795699928</v>
      </c>
      <c r="F21">
        <v>-23.82719999924111</v>
      </c>
      <c r="G21">
        <v>29.533499830238028</v>
      </c>
      <c r="H21">
        <v>-23.82719999924111</v>
      </c>
      <c r="I21">
        <v>29.533499830238028</v>
      </c>
    </row>
    <row r="22" spans="1:9" x14ac:dyDescent="0.2">
      <c r="A22" t="s">
        <v>176</v>
      </c>
      <c r="B22">
        <v>-4.2425766451138136</v>
      </c>
      <c r="C22">
        <v>14.835253132010854</v>
      </c>
      <c r="D22">
        <v>-0.28597939026462377</v>
      </c>
      <c r="E22">
        <v>0.77587896827876091</v>
      </c>
      <c r="F22">
        <v>-33.917501174105368</v>
      </c>
      <c r="G22">
        <v>25.432347883877739</v>
      </c>
      <c r="H22">
        <v>-33.917501174105368</v>
      </c>
      <c r="I22">
        <v>25.432347883877739</v>
      </c>
    </row>
    <row r="23" spans="1:9" ht="17" thickBot="1" x14ac:dyDescent="0.25">
      <c r="A23" s="17" t="s">
        <v>177</v>
      </c>
      <c r="B23" s="17">
        <v>4.2281389912120915</v>
      </c>
      <c r="C23" s="17">
        <v>13.850580521408849</v>
      </c>
      <c r="D23" s="17">
        <v>0.30526799831073181</v>
      </c>
      <c r="E23" s="17">
        <v>0.76121856942526611</v>
      </c>
      <c r="F23" s="17">
        <v>-23.477147059395175</v>
      </c>
      <c r="G23" s="17">
        <v>31.933425041819358</v>
      </c>
      <c r="H23" s="17">
        <v>-23.477147059395175</v>
      </c>
      <c r="I23" s="17">
        <v>31.933425041819358</v>
      </c>
    </row>
    <row r="27" spans="1:9" x14ac:dyDescent="0.2">
      <c r="A27" t="s">
        <v>202</v>
      </c>
    </row>
    <row r="28" spans="1:9" ht="17" thickBot="1" x14ac:dyDescent="0.25"/>
    <row r="29" spans="1:9" x14ac:dyDescent="0.2">
      <c r="A29" s="18" t="s">
        <v>203</v>
      </c>
      <c r="B29" s="18" t="s">
        <v>204</v>
      </c>
      <c r="C29" s="18" t="s">
        <v>205</v>
      </c>
    </row>
    <row r="30" spans="1:9" x14ac:dyDescent="0.2">
      <c r="A30">
        <v>1</v>
      </c>
      <c r="B30">
        <v>22.579990913108677</v>
      </c>
      <c r="C30">
        <v>-8.442499310867646E-2</v>
      </c>
    </row>
    <row r="31" spans="1:9" x14ac:dyDescent="0.2">
      <c r="A31">
        <v>2</v>
      </c>
      <c r="B31">
        <v>37.158198448363592</v>
      </c>
      <c r="C31">
        <v>9.6005869491364066</v>
      </c>
    </row>
    <row r="32" spans="1:9" x14ac:dyDescent="0.2">
      <c r="A32">
        <v>3</v>
      </c>
      <c r="B32">
        <v>27.064061528860556</v>
      </c>
      <c r="C32">
        <v>-0.41226870016055628</v>
      </c>
    </row>
    <row r="33" spans="1:3" x14ac:dyDescent="0.2">
      <c r="A33">
        <v>4</v>
      </c>
      <c r="B33">
        <v>25.103377827000177</v>
      </c>
      <c r="C33">
        <v>1.1583819167998222</v>
      </c>
    </row>
    <row r="34" spans="1:3" x14ac:dyDescent="0.2">
      <c r="A34">
        <v>5</v>
      </c>
      <c r="B34">
        <v>31.362694256873628</v>
      </c>
      <c r="C34">
        <v>2.9931188364263726</v>
      </c>
    </row>
    <row r="35" spans="1:3" x14ac:dyDescent="0.2">
      <c r="A35">
        <v>6</v>
      </c>
      <c r="B35">
        <v>42.566052720947532</v>
      </c>
      <c r="C35">
        <v>-4.0827211257475327</v>
      </c>
    </row>
    <row r="36" spans="1:3" x14ac:dyDescent="0.2">
      <c r="A36">
        <v>7</v>
      </c>
      <c r="B36">
        <v>20.598172415089799</v>
      </c>
      <c r="C36">
        <v>3.2654639485102024</v>
      </c>
    </row>
    <row r="37" spans="1:3" x14ac:dyDescent="0.2">
      <c r="A37">
        <v>8</v>
      </c>
      <c r="B37">
        <v>25.284617175059658</v>
      </c>
      <c r="C37">
        <v>-0.93818390465965962</v>
      </c>
    </row>
    <row r="38" spans="1:3" x14ac:dyDescent="0.2">
      <c r="A38">
        <v>9</v>
      </c>
      <c r="B38">
        <v>58.710599344555163</v>
      </c>
      <c r="C38">
        <v>0.68195486284484019</v>
      </c>
    </row>
    <row r="39" spans="1:3" x14ac:dyDescent="0.2">
      <c r="A39">
        <v>10</v>
      </c>
      <c r="B39">
        <v>28.777033202599664</v>
      </c>
      <c r="C39">
        <v>-0.16983445459966617</v>
      </c>
    </row>
    <row r="40" spans="1:3" x14ac:dyDescent="0.2">
      <c r="A40">
        <v>11</v>
      </c>
      <c r="B40">
        <v>26.165538140819848</v>
      </c>
      <c r="C40">
        <v>-1.5070870207198475</v>
      </c>
    </row>
    <row r="41" spans="1:3" x14ac:dyDescent="0.2">
      <c r="A41">
        <v>12</v>
      </c>
      <c r="B41">
        <v>33.813222978558535</v>
      </c>
      <c r="C41">
        <v>16.403829775941468</v>
      </c>
    </row>
    <row r="42" spans="1:3" x14ac:dyDescent="0.2">
      <c r="A42">
        <v>13</v>
      </c>
      <c r="B42">
        <v>28.17949318355841</v>
      </c>
      <c r="C42">
        <v>1.4015063676415913</v>
      </c>
    </row>
    <row r="43" spans="1:3" x14ac:dyDescent="0.2">
      <c r="A43">
        <v>14</v>
      </c>
      <c r="B43">
        <v>31.600174738694371</v>
      </c>
      <c r="C43">
        <v>1.8034573644056309</v>
      </c>
    </row>
    <row r="44" spans="1:3" x14ac:dyDescent="0.2">
      <c r="A44">
        <v>15</v>
      </c>
      <c r="B44">
        <v>51.003476504496156</v>
      </c>
      <c r="C44">
        <v>-2.5836050984961574</v>
      </c>
    </row>
    <row r="45" spans="1:3" x14ac:dyDescent="0.2">
      <c r="A45">
        <v>16</v>
      </c>
      <c r="B45">
        <v>56.473794312811208</v>
      </c>
      <c r="C45">
        <v>-7.0830444665112111</v>
      </c>
    </row>
    <row r="46" spans="1:3" x14ac:dyDescent="0.2">
      <c r="A46">
        <v>17</v>
      </c>
      <c r="B46">
        <v>52.65673790004687</v>
      </c>
      <c r="C46">
        <v>-4.1714472933468727</v>
      </c>
    </row>
    <row r="47" spans="1:3" x14ac:dyDescent="0.2">
      <c r="A47">
        <v>18</v>
      </c>
      <c r="B47">
        <v>24.550502620538484</v>
      </c>
      <c r="C47">
        <v>4.2222466144615147</v>
      </c>
    </row>
    <row r="48" spans="1:3" x14ac:dyDescent="0.2">
      <c r="A48">
        <v>19</v>
      </c>
      <c r="B48">
        <v>38.943174941450188</v>
      </c>
      <c r="C48">
        <v>-1.2824501274501898</v>
      </c>
    </row>
    <row r="49" spans="1:3" x14ac:dyDescent="0.2">
      <c r="A49">
        <v>20</v>
      </c>
      <c r="B49">
        <v>30.560614922013588</v>
      </c>
      <c r="C49">
        <v>8.2050087830864094</v>
      </c>
    </row>
    <row r="50" spans="1:3" x14ac:dyDescent="0.2">
      <c r="A50">
        <v>21</v>
      </c>
      <c r="B50">
        <v>31.270963549576713</v>
      </c>
      <c r="C50">
        <v>4.2797079026232865</v>
      </c>
    </row>
    <row r="51" spans="1:3" x14ac:dyDescent="0.2">
      <c r="A51">
        <v>22</v>
      </c>
      <c r="B51">
        <v>39.442880065193364</v>
      </c>
      <c r="C51">
        <v>3.2828011562066379</v>
      </c>
    </row>
    <row r="52" spans="1:3" x14ac:dyDescent="0.2">
      <c r="A52">
        <v>23</v>
      </c>
      <c r="B52">
        <v>40.9485609527352</v>
      </c>
      <c r="C52">
        <v>-5.672698883735201</v>
      </c>
    </row>
    <row r="53" spans="1:3" x14ac:dyDescent="0.2">
      <c r="A53">
        <v>24</v>
      </c>
      <c r="B53">
        <v>30.550537172488777</v>
      </c>
      <c r="C53">
        <v>-4.4454495994887786</v>
      </c>
    </row>
    <row r="54" spans="1:3" x14ac:dyDescent="0.2">
      <c r="A54">
        <v>25</v>
      </c>
      <c r="B54">
        <v>30.390885863082566</v>
      </c>
      <c r="C54">
        <v>5.1302859353174313</v>
      </c>
    </row>
    <row r="55" spans="1:3" x14ac:dyDescent="0.2">
      <c r="A55">
        <v>26</v>
      </c>
      <c r="B55">
        <v>22.462567695966925</v>
      </c>
      <c r="C55">
        <v>3.7897781969330744</v>
      </c>
    </row>
    <row r="56" spans="1:3" x14ac:dyDescent="0.2">
      <c r="A56">
        <v>27</v>
      </c>
      <c r="B56">
        <v>26.25749119965171</v>
      </c>
      <c r="C56">
        <v>2.4661822812482903</v>
      </c>
    </row>
    <row r="57" spans="1:3" x14ac:dyDescent="0.2">
      <c r="A57">
        <v>28</v>
      </c>
      <c r="B57">
        <v>26.705263246555731</v>
      </c>
      <c r="C57">
        <v>1.0914602572442682</v>
      </c>
    </row>
    <row r="58" spans="1:3" x14ac:dyDescent="0.2">
      <c r="A58">
        <v>29</v>
      </c>
      <c r="B58">
        <v>25.167732897339626</v>
      </c>
      <c r="C58">
        <v>-1.614570044039624</v>
      </c>
    </row>
    <row r="59" spans="1:3" x14ac:dyDescent="0.2">
      <c r="A59">
        <v>30</v>
      </c>
      <c r="B59">
        <v>26.647252382276388</v>
      </c>
      <c r="C59">
        <v>4.3997167344236132</v>
      </c>
    </row>
    <row r="60" spans="1:3" x14ac:dyDescent="0.2">
      <c r="A60">
        <v>31</v>
      </c>
      <c r="B60">
        <v>29.133993680626965</v>
      </c>
      <c r="C60">
        <v>3.6083855424730373</v>
      </c>
    </row>
    <row r="61" spans="1:3" x14ac:dyDescent="0.2">
      <c r="A61">
        <v>32</v>
      </c>
      <c r="B61">
        <v>27.2625518920593</v>
      </c>
      <c r="C61">
        <v>-2.0977399602593003</v>
      </c>
    </row>
    <row r="62" spans="1:3" x14ac:dyDescent="0.2">
      <c r="A62">
        <v>33</v>
      </c>
      <c r="B62">
        <v>31.605936209809371</v>
      </c>
      <c r="C62">
        <v>-6.6264856366093703</v>
      </c>
    </row>
    <row r="63" spans="1:3" x14ac:dyDescent="0.2">
      <c r="A63">
        <v>34</v>
      </c>
      <c r="B63">
        <v>36.665129928569996</v>
      </c>
      <c r="C63">
        <v>-3.4743820685699944</v>
      </c>
    </row>
    <row r="64" spans="1:3" x14ac:dyDescent="0.2">
      <c r="A64">
        <v>35</v>
      </c>
      <c r="B64">
        <v>32.220462148272645</v>
      </c>
      <c r="C64">
        <v>6.0216047579273564</v>
      </c>
    </row>
    <row r="65" spans="1:3" x14ac:dyDescent="0.2">
      <c r="A65">
        <v>36</v>
      </c>
      <c r="B65">
        <v>46.419693505615982</v>
      </c>
      <c r="C65">
        <v>1.9966977931840191</v>
      </c>
    </row>
    <row r="66" spans="1:3" x14ac:dyDescent="0.2">
      <c r="A66">
        <v>37</v>
      </c>
      <c r="B66">
        <v>82.487546184562973</v>
      </c>
      <c r="C66">
        <v>-8.240789986297159E-2</v>
      </c>
    </row>
    <row r="67" spans="1:3" x14ac:dyDescent="0.2">
      <c r="A67">
        <v>38</v>
      </c>
      <c r="B67">
        <v>32.267543171415099</v>
      </c>
      <c r="C67">
        <v>-1.9480510993150979</v>
      </c>
    </row>
    <row r="68" spans="1:3" x14ac:dyDescent="0.2">
      <c r="A68">
        <v>39</v>
      </c>
      <c r="B68">
        <v>27.267911320698236</v>
      </c>
      <c r="C68">
        <v>-2.8522935451982363</v>
      </c>
    </row>
    <row r="69" spans="1:3" x14ac:dyDescent="0.2">
      <c r="A69">
        <v>40</v>
      </c>
      <c r="B69">
        <v>50.446520782722637</v>
      </c>
      <c r="C69">
        <v>-7.30670380226357E-2</v>
      </c>
    </row>
    <row r="70" spans="1:3" x14ac:dyDescent="0.2">
      <c r="A70">
        <v>41</v>
      </c>
      <c r="B70">
        <v>24.136463317946617</v>
      </c>
      <c r="C70">
        <v>-0.9645265590466181</v>
      </c>
    </row>
    <row r="71" spans="1:3" x14ac:dyDescent="0.2">
      <c r="A71">
        <v>42</v>
      </c>
      <c r="B71">
        <v>26.338643383714068</v>
      </c>
      <c r="C71">
        <v>4.2092372011859318</v>
      </c>
    </row>
    <row r="72" spans="1:3" x14ac:dyDescent="0.2">
      <c r="A72">
        <v>43</v>
      </c>
      <c r="B72">
        <v>24.008112697162488</v>
      </c>
      <c r="C72">
        <v>2.3720956361375123</v>
      </c>
    </row>
    <row r="73" spans="1:3" x14ac:dyDescent="0.2">
      <c r="A73">
        <v>44</v>
      </c>
      <c r="B73">
        <v>22.70552187556725</v>
      </c>
      <c r="C73">
        <v>-4.1782187652672498</v>
      </c>
    </row>
    <row r="74" spans="1:3" x14ac:dyDescent="0.2">
      <c r="A74">
        <v>45</v>
      </c>
      <c r="B74">
        <v>24.775697866464036</v>
      </c>
      <c r="C74">
        <v>-2.887549613264035</v>
      </c>
    </row>
    <row r="75" spans="1:3" x14ac:dyDescent="0.2">
      <c r="A75">
        <v>46</v>
      </c>
      <c r="B75">
        <v>26.955995667031928</v>
      </c>
      <c r="C75">
        <v>3.4405268096680715</v>
      </c>
    </row>
    <row r="76" spans="1:3" x14ac:dyDescent="0.2">
      <c r="A76">
        <v>47</v>
      </c>
      <c r="B76">
        <v>27.311352675309589</v>
      </c>
      <c r="C76">
        <v>-4.2963752440095888</v>
      </c>
    </row>
    <row r="77" spans="1:3" x14ac:dyDescent="0.2">
      <c r="A77">
        <v>48</v>
      </c>
      <c r="B77">
        <v>26.282553010670981</v>
      </c>
      <c r="C77">
        <v>-5.271822654170979</v>
      </c>
    </row>
    <row r="78" spans="1:3" x14ac:dyDescent="0.2">
      <c r="A78">
        <v>49</v>
      </c>
      <c r="B78">
        <v>62.486640509835127</v>
      </c>
      <c r="C78">
        <v>-3.7569422018351233</v>
      </c>
    </row>
    <row r="79" spans="1:3" x14ac:dyDescent="0.2">
      <c r="A79">
        <v>50</v>
      </c>
      <c r="B79">
        <v>26.362806085065543</v>
      </c>
      <c r="C79">
        <v>0.28907660863445628</v>
      </c>
    </row>
    <row r="80" spans="1:3" x14ac:dyDescent="0.2">
      <c r="A80">
        <v>51</v>
      </c>
      <c r="B80">
        <v>31.81047813638061</v>
      </c>
      <c r="C80">
        <v>-6.1095993038806107</v>
      </c>
    </row>
    <row r="81" spans="1:3" x14ac:dyDescent="0.2">
      <c r="A81">
        <v>52</v>
      </c>
      <c r="B81">
        <v>23.337739265895994</v>
      </c>
      <c r="C81">
        <v>4.0567228312040058</v>
      </c>
    </row>
    <row r="82" spans="1:3" x14ac:dyDescent="0.2">
      <c r="A82">
        <v>53</v>
      </c>
      <c r="B82">
        <v>24.69847867216064</v>
      </c>
      <c r="C82">
        <v>-5.1634164428606404</v>
      </c>
    </row>
    <row r="83" spans="1:3" x14ac:dyDescent="0.2">
      <c r="A83">
        <v>54</v>
      </c>
      <c r="B83">
        <v>27.408440466535964</v>
      </c>
      <c r="C83">
        <v>3.9330274436640345</v>
      </c>
    </row>
    <row r="84" spans="1:3" x14ac:dyDescent="0.2">
      <c r="A84">
        <v>55</v>
      </c>
      <c r="B84">
        <v>23.77100888815956</v>
      </c>
      <c r="C84">
        <v>-8.3991572884595609</v>
      </c>
    </row>
    <row r="85" spans="1:3" x14ac:dyDescent="0.2">
      <c r="A85">
        <v>56</v>
      </c>
      <c r="B85">
        <v>23.626272926368468</v>
      </c>
      <c r="C85">
        <v>-3.0077450786684672</v>
      </c>
    </row>
    <row r="86" spans="1:3" x14ac:dyDescent="0.2">
      <c r="A86">
        <v>57</v>
      </c>
      <c r="B86">
        <v>24.877271669943841</v>
      </c>
      <c r="C86">
        <v>-8.1613143599438409</v>
      </c>
    </row>
    <row r="87" spans="1:3" x14ac:dyDescent="0.2">
      <c r="A87">
        <v>58</v>
      </c>
      <c r="B87">
        <v>24.615117466769256</v>
      </c>
      <c r="C87">
        <v>-11.208621841669256</v>
      </c>
    </row>
    <row r="88" spans="1:3" x14ac:dyDescent="0.2">
      <c r="A88">
        <v>59</v>
      </c>
      <c r="B88">
        <v>37.186146513157126</v>
      </c>
      <c r="C88">
        <v>-1.7108146632571248</v>
      </c>
    </row>
    <row r="89" spans="1:3" x14ac:dyDescent="0.2">
      <c r="A89">
        <v>60</v>
      </c>
      <c r="B89">
        <v>25.171975067561792</v>
      </c>
      <c r="C89">
        <v>-7.771475163661794</v>
      </c>
    </row>
    <row r="90" spans="1:3" x14ac:dyDescent="0.2">
      <c r="A90">
        <v>61</v>
      </c>
      <c r="B90">
        <v>43.819738602088876</v>
      </c>
      <c r="C90">
        <v>2.3620159067111217</v>
      </c>
    </row>
    <row r="91" spans="1:3" x14ac:dyDescent="0.2">
      <c r="A91">
        <v>62</v>
      </c>
      <c r="B91">
        <v>24.253765326535593</v>
      </c>
      <c r="C91">
        <v>0.18142722846440762</v>
      </c>
    </row>
    <row r="92" spans="1:3" x14ac:dyDescent="0.2">
      <c r="A92">
        <v>63</v>
      </c>
      <c r="B92">
        <v>29.016264232333523</v>
      </c>
      <c r="C92">
        <v>4.3495127301664773</v>
      </c>
    </row>
    <row r="93" spans="1:3" x14ac:dyDescent="0.2">
      <c r="A93">
        <v>64</v>
      </c>
      <c r="B93">
        <v>27.750387344177824</v>
      </c>
      <c r="C93">
        <v>1.408446476322176</v>
      </c>
    </row>
    <row r="94" spans="1:3" x14ac:dyDescent="0.2">
      <c r="A94">
        <v>65</v>
      </c>
      <c r="B94">
        <v>48.947239570040978</v>
      </c>
      <c r="C94">
        <v>3.6291095487590255</v>
      </c>
    </row>
    <row r="95" spans="1:3" x14ac:dyDescent="0.2">
      <c r="A95">
        <v>66</v>
      </c>
      <c r="B95">
        <v>31.135847846596246</v>
      </c>
      <c r="C95">
        <v>-1.2724679831962469</v>
      </c>
    </row>
    <row r="96" spans="1:3" ht="17" thickBot="1" x14ac:dyDescent="0.25">
      <c r="A96" s="17">
        <v>67</v>
      </c>
      <c r="B96" s="17">
        <v>47.112693756365189</v>
      </c>
      <c r="C96" s="17">
        <v>9.3288857253348141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F51A-8565-8F49-AE5F-569BA70B8F0C}">
  <dimension ref="A1:I96"/>
  <sheetViews>
    <sheetView tabSelected="1" workbookViewId="0">
      <selection activeCell="P33" sqref="P33"/>
    </sheetView>
  </sheetViews>
  <sheetFormatPr baseColWidth="10" defaultRowHeight="16" x14ac:dyDescent="0.2"/>
  <sheetData>
    <row r="1" spans="1:9" x14ac:dyDescent="0.2">
      <c r="A1" t="s">
        <v>178</v>
      </c>
    </row>
    <row r="2" spans="1:9" ht="17" thickBot="1" x14ac:dyDescent="0.25"/>
    <row r="3" spans="1:9" x14ac:dyDescent="0.2">
      <c r="A3" s="16" t="s">
        <v>179</v>
      </c>
      <c r="B3" s="16"/>
    </row>
    <row r="4" spans="1:9" x14ac:dyDescent="0.2">
      <c r="A4" t="s">
        <v>180</v>
      </c>
      <c r="B4">
        <v>0.9207599117219547</v>
      </c>
    </row>
    <row r="5" spans="1:9" x14ac:dyDescent="0.2">
      <c r="A5" t="s">
        <v>181</v>
      </c>
      <c r="B5">
        <v>0.84779881503422172</v>
      </c>
    </row>
    <row r="6" spans="1:9" x14ac:dyDescent="0.2">
      <c r="A6" t="s">
        <v>182</v>
      </c>
      <c r="B6">
        <v>0.83257869653764383</v>
      </c>
    </row>
    <row r="7" spans="1:9" x14ac:dyDescent="0.2">
      <c r="A7" t="s">
        <v>183</v>
      </c>
      <c r="B7">
        <v>5.1377742167488183</v>
      </c>
    </row>
    <row r="8" spans="1:9" ht="17" thickBot="1" x14ac:dyDescent="0.25">
      <c r="A8" s="17" t="s">
        <v>184</v>
      </c>
      <c r="B8" s="17">
        <v>67</v>
      </c>
    </row>
    <row r="10" spans="1:9" ht="17" thickBot="1" x14ac:dyDescent="0.25">
      <c r="A10" t="s">
        <v>185</v>
      </c>
    </row>
    <row r="11" spans="1:9" x14ac:dyDescent="0.2">
      <c r="A11" s="18"/>
      <c r="B11" s="18" t="s">
        <v>186</v>
      </c>
      <c r="C11" s="18" t="s">
        <v>187</v>
      </c>
      <c r="D11" s="18" t="s">
        <v>188</v>
      </c>
      <c r="E11" s="18" t="s">
        <v>189</v>
      </c>
      <c r="F11" s="18" t="s">
        <v>190</v>
      </c>
    </row>
    <row r="12" spans="1:9" x14ac:dyDescent="0.2">
      <c r="A12" t="s">
        <v>191</v>
      </c>
      <c r="B12">
        <v>6</v>
      </c>
      <c r="C12">
        <v>8822.18279056549</v>
      </c>
      <c r="D12">
        <v>1470.3637984275817</v>
      </c>
      <c r="E12">
        <v>55.702510806656676</v>
      </c>
      <c r="F12">
        <v>1.070625047268945E-22</v>
      </c>
    </row>
    <row r="13" spans="1:9" x14ac:dyDescent="0.2">
      <c r="A13" t="s">
        <v>192</v>
      </c>
      <c r="B13">
        <v>60</v>
      </c>
      <c r="C13">
        <v>1583.8034341373357</v>
      </c>
      <c r="D13">
        <v>26.39672390228893</v>
      </c>
    </row>
    <row r="14" spans="1:9" ht="17" thickBot="1" x14ac:dyDescent="0.25">
      <c r="A14" s="17" t="s">
        <v>193</v>
      </c>
      <c r="B14" s="17">
        <v>66</v>
      </c>
      <c r="C14" s="17">
        <v>10405.986224702825</v>
      </c>
      <c r="D14" s="17"/>
      <c r="E14" s="17"/>
      <c r="F14" s="17"/>
    </row>
    <row r="15" spans="1:9" ht="17" thickBot="1" x14ac:dyDescent="0.25"/>
    <row r="16" spans="1:9" x14ac:dyDescent="0.2">
      <c r="A16" s="18"/>
      <c r="B16" s="18" t="s">
        <v>194</v>
      </c>
      <c r="C16" s="18" t="s">
        <v>183</v>
      </c>
      <c r="D16" s="18" t="s">
        <v>195</v>
      </c>
      <c r="E16" s="18" t="s">
        <v>196</v>
      </c>
      <c r="F16" s="18" t="s">
        <v>197</v>
      </c>
      <c r="G16" s="18" t="s">
        <v>198</v>
      </c>
      <c r="H16" s="18" t="s">
        <v>199</v>
      </c>
      <c r="I16" s="18" t="s">
        <v>200</v>
      </c>
    </row>
    <row r="17" spans="1:9" x14ac:dyDescent="0.2">
      <c r="A17" t="s">
        <v>201</v>
      </c>
      <c r="B17">
        <v>-310.90759976496616</v>
      </c>
      <c r="C17">
        <v>1369.1272439411496</v>
      </c>
      <c r="D17">
        <v>-0.22708451763036439</v>
      </c>
      <c r="E17">
        <v>0.82112998682276406</v>
      </c>
      <c r="F17">
        <v>-3049.5698438808354</v>
      </c>
      <c r="G17">
        <v>2427.7546443509032</v>
      </c>
      <c r="H17">
        <v>-3049.5698438808354</v>
      </c>
      <c r="I17">
        <v>2427.7546443509032</v>
      </c>
    </row>
    <row r="18" spans="1:9" x14ac:dyDescent="0.2">
      <c r="A18" t="s">
        <v>172</v>
      </c>
      <c r="B18">
        <v>3.9036201719109913</v>
      </c>
      <c r="C18">
        <v>13.68800139993221</v>
      </c>
      <c r="D18">
        <v>0.28518554738972512</v>
      </c>
      <c r="E18">
        <v>0.77648413109154224</v>
      </c>
      <c r="F18">
        <v>-23.476459216101563</v>
      </c>
      <c r="G18">
        <v>31.283699559923544</v>
      </c>
      <c r="H18">
        <v>-23.476459216101563</v>
      </c>
      <c r="I18">
        <v>31.283699559923544</v>
      </c>
    </row>
    <row r="19" spans="1:9" x14ac:dyDescent="0.2">
      <c r="A19" t="s">
        <v>173</v>
      </c>
      <c r="B19">
        <v>3.5271650816472007</v>
      </c>
      <c r="C19">
        <v>13.683661978950662</v>
      </c>
      <c r="D19">
        <v>0.25776470414666608</v>
      </c>
      <c r="E19">
        <v>0.79747055416350832</v>
      </c>
      <c r="F19">
        <v>-23.844234172027157</v>
      </c>
      <c r="G19">
        <v>30.898564335321559</v>
      </c>
      <c r="H19">
        <v>-23.844234172027157</v>
      </c>
      <c r="I19">
        <v>30.898564335321559</v>
      </c>
    </row>
    <row r="20" spans="1:9" x14ac:dyDescent="0.2">
      <c r="A20" t="s">
        <v>174</v>
      </c>
      <c r="B20">
        <v>3.469924477280891</v>
      </c>
      <c r="C20">
        <v>13.700442390625316</v>
      </c>
      <c r="D20">
        <v>0.25327098047981478</v>
      </c>
      <c r="E20">
        <v>0.80092462104257345</v>
      </c>
      <c r="F20">
        <v>-23.935040597318782</v>
      </c>
      <c r="G20">
        <v>30.874889551880564</v>
      </c>
      <c r="H20">
        <v>-23.935040597318782</v>
      </c>
      <c r="I20">
        <v>30.874889551880564</v>
      </c>
    </row>
    <row r="21" spans="1:9" x14ac:dyDescent="0.2">
      <c r="A21" t="s">
        <v>175</v>
      </c>
      <c r="B21">
        <v>-1.4249035926240996</v>
      </c>
      <c r="C21">
        <v>13.582801423966542</v>
      </c>
      <c r="D21">
        <v>-0.1049049859559818</v>
      </c>
      <c r="E21">
        <v>0.91680111339849568</v>
      </c>
      <c r="F21">
        <v>-28.594551697836572</v>
      </c>
      <c r="G21">
        <v>25.744744512588376</v>
      </c>
      <c r="H21">
        <v>-28.594551697836572</v>
      </c>
      <c r="I21">
        <v>25.744744512588376</v>
      </c>
    </row>
    <row r="22" spans="1:9" x14ac:dyDescent="0.2">
      <c r="A22" t="s">
        <v>176</v>
      </c>
      <c r="B22">
        <v>6.1750223016595482</v>
      </c>
      <c r="C22">
        <v>15.10732087234773</v>
      </c>
      <c r="D22">
        <v>0.4087437047135366</v>
      </c>
      <c r="E22">
        <v>0.68418302349886106</v>
      </c>
      <c r="F22">
        <v>-24.044118735768198</v>
      </c>
      <c r="G22">
        <v>36.394163339087292</v>
      </c>
      <c r="H22">
        <v>-24.044118735768198</v>
      </c>
      <c r="I22">
        <v>36.394163339087292</v>
      </c>
    </row>
    <row r="23" spans="1:9" ht="17" thickBot="1" x14ac:dyDescent="0.25">
      <c r="A23" s="17" t="s">
        <v>177</v>
      </c>
      <c r="B23" s="17">
        <v>-2.7604767622333513</v>
      </c>
      <c r="C23" s="17">
        <v>14.104590083044343</v>
      </c>
      <c r="D23" s="17">
        <v>-0.1957147812152176</v>
      </c>
      <c r="E23" s="17">
        <v>0.84549473223450367</v>
      </c>
      <c r="F23" s="17">
        <v>-30.973857585750896</v>
      </c>
      <c r="G23" s="17">
        <v>25.45290406128419</v>
      </c>
      <c r="H23" s="17">
        <v>-30.973857585750896</v>
      </c>
      <c r="I23" s="17">
        <v>25.45290406128419</v>
      </c>
    </row>
    <row r="27" spans="1:9" x14ac:dyDescent="0.2">
      <c r="A27" t="s">
        <v>202</v>
      </c>
    </row>
    <row r="28" spans="1:9" ht="17" thickBot="1" x14ac:dyDescent="0.25"/>
    <row r="29" spans="1:9" x14ac:dyDescent="0.2">
      <c r="A29" s="18" t="s">
        <v>203</v>
      </c>
      <c r="B29" s="18" t="s">
        <v>206</v>
      </c>
      <c r="C29" s="18" t="s">
        <v>205</v>
      </c>
    </row>
    <row r="30" spans="1:9" x14ac:dyDescent="0.2">
      <c r="A30">
        <v>1</v>
      </c>
      <c r="B30">
        <v>73.920851428831739</v>
      </c>
      <c r="C30">
        <v>0.55855473286825941</v>
      </c>
    </row>
    <row r="31" spans="1:9" x14ac:dyDescent="0.2">
      <c r="A31">
        <v>2</v>
      </c>
      <c r="B31">
        <v>59.279445794466376</v>
      </c>
      <c r="C31">
        <v>-10.517930953066376</v>
      </c>
    </row>
    <row r="32" spans="1:9" x14ac:dyDescent="0.2">
      <c r="A32">
        <v>3</v>
      </c>
      <c r="B32">
        <v>69.324014522038908</v>
      </c>
      <c r="C32">
        <v>0.69510898396109155</v>
      </c>
    </row>
    <row r="33" spans="1:3" x14ac:dyDescent="0.2">
      <c r="A33">
        <v>4</v>
      </c>
      <c r="B33">
        <v>71.244898415805878</v>
      </c>
      <c r="C33">
        <v>-1.4213303165058733</v>
      </c>
    </row>
    <row r="34" spans="1:3" x14ac:dyDescent="0.2">
      <c r="A34">
        <v>5</v>
      </c>
      <c r="B34">
        <v>65.028458482058696</v>
      </c>
      <c r="C34">
        <v>-2.5873291515586985</v>
      </c>
    </row>
    <row r="35" spans="1:3" x14ac:dyDescent="0.2">
      <c r="A35">
        <v>6</v>
      </c>
      <c r="B35">
        <v>53.413412078482899</v>
      </c>
      <c r="C35">
        <v>3.6389395744171011</v>
      </c>
    </row>
    <row r="36" spans="1:3" x14ac:dyDescent="0.2">
      <c r="A36">
        <v>7</v>
      </c>
      <c r="B36">
        <v>76.236952878999446</v>
      </c>
      <c r="C36">
        <v>-3.0677609597994433</v>
      </c>
    </row>
    <row r="37" spans="1:3" x14ac:dyDescent="0.2">
      <c r="A37">
        <v>8</v>
      </c>
      <c r="B37">
        <v>70.991060051331857</v>
      </c>
      <c r="C37">
        <v>0.77256903166814084</v>
      </c>
    </row>
    <row r="38" spans="1:3" x14ac:dyDescent="0.2">
      <c r="A38">
        <v>9</v>
      </c>
      <c r="B38">
        <v>37.964881799511403</v>
      </c>
      <c r="C38">
        <v>-0.55370608891140449</v>
      </c>
    </row>
    <row r="39" spans="1:3" x14ac:dyDescent="0.2">
      <c r="A39">
        <v>10</v>
      </c>
      <c r="B39">
        <v>67.75343524816823</v>
      </c>
      <c r="C39">
        <v>0.51841809413177486</v>
      </c>
    </row>
    <row r="40" spans="1:3" x14ac:dyDescent="0.2">
      <c r="A40">
        <v>11</v>
      </c>
      <c r="B40">
        <v>70.008544823150032</v>
      </c>
      <c r="C40">
        <v>0.69108902074997047</v>
      </c>
    </row>
    <row r="41" spans="1:3" x14ac:dyDescent="0.2">
      <c r="A41">
        <v>12</v>
      </c>
      <c r="B41">
        <v>62.355468878184674</v>
      </c>
      <c r="C41">
        <v>-15.536313729284672</v>
      </c>
    </row>
    <row r="42" spans="1:3" x14ac:dyDescent="0.2">
      <c r="A42">
        <v>13</v>
      </c>
      <c r="B42">
        <v>68.261843679066359</v>
      </c>
      <c r="C42">
        <v>-0.93257680516636299</v>
      </c>
    </row>
    <row r="43" spans="1:3" x14ac:dyDescent="0.2">
      <c r="A43">
        <v>14</v>
      </c>
      <c r="B43">
        <v>64.647181213575294</v>
      </c>
      <c r="C43">
        <v>-2.8545625843752944</v>
      </c>
    </row>
    <row r="44" spans="1:3" x14ac:dyDescent="0.2">
      <c r="A44">
        <v>15</v>
      </c>
      <c r="B44">
        <v>45.313123986531281</v>
      </c>
      <c r="C44">
        <v>2.7670652649687213</v>
      </c>
    </row>
    <row r="45" spans="1:3" x14ac:dyDescent="0.2">
      <c r="A45">
        <v>16</v>
      </c>
      <c r="B45">
        <v>40.070606029804793</v>
      </c>
      <c r="C45">
        <v>6.5028420340952096</v>
      </c>
    </row>
    <row r="46" spans="1:3" x14ac:dyDescent="0.2">
      <c r="A46">
        <v>17</v>
      </c>
      <c r="B46">
        <v>42.977909299320437</v>
      </c>
      <c r="C46">
        <v>3.5761931491795593</v>
      </c>
    </row>
    <row r="47" spans="1:3" x14ac:dyDescent="0.2">
      <c r="A47">
        <v>18</v>
      </c>
      <c r="B47">
        <v>71.753849640642699</v>
      </c>
      <c r="C47">
        <v>-4.311427350442699</v>
      </c>
    </row>
    <row r="48" spans="1:3" x14ac:dyDescent="0.2">
      <c r="A48">
        <v>19</v>
      </c>
      <c r="B48">
        <v>57.13775377841462</v>
      </c>
      <c r="C48">
        <v>0.2088598673853781</v>
      </c>
    </row>
    <row r="49" spans="1:3" x14ac:dyDescent="0.2">
      <c r="A49">
        <v>20</v>
      </c>
      <c r="B49">
        <v>65.904214808477775</v>
      </c>
      <c r="C49">
        <v>-7.5094163062777781</v>
      </c>
    </row>
    <row r="50" spans="1:3" x14ac:dyDescent="0.2">
      <c r="A50">
        <v>21</v>
      </c>
      <c r="B50">
        <v>65.159383175348992</v>
      </c>
      <c r="C50">
        <v>-4.5996380448489944</v>
      </c>
    </row>
    <row r="51" spans="1:3" x14ac:dyDescent="0.2">
      <c r="A51">
        <v>22</v>
      </c>
      <c r="B51">
        <v>56.676663955033561</v>
      </c>
      <c r="C51">
        <v>-3.7625029628335582</v>
      </c>
    </row>
    <row r="52" spans="1:3" x14ac:dyDescent="0.2">
      <c r="A52">
        <v>23</v>
      </c>
      <c r="B52">
        <v>55.280462671910591</v>
      </c>
      <c r="C52">
        <v>5.6678131901894062</v>
      </c>
    </row>
    <row r="53" spans="1:3" x14ac:dyDescent="0.2">
      <c r="A53">
        <v>24</v>
      </c>
      <c r="B53">
        <v>66.768738499345531</v>
      </c>
      <c r="C53">
        <v>3.2896434856544658</v>
      </c>
    </row>
    <row r="54" spans="1:3" x14ac:dyDescent="0.2">
      <c r="A54">
        <v>25</v>
      </c>
      <c r="B54">
        <v>65.920805715448907</v>
      </c>
      <c r="C54">
        <v>-5.1224148752489072</v>
      </c>
    </row>
    <row r="55" spans="1:3" x14ac:dyDescent="0.2">
      <c r="A55">
        <v>26</v>
      </c>
      <c r="B55">
        <v>73.992170826992691</v>
      </c>
      <c r="C55">
        <v>-3.9474184088926876</v>
      </c>
    </row>
    <row r="56" spans="1:3" x14ac:dyDescent="0.2">
      <c r="A56">
        <v>27</v>
      </c>
      <c r="B56">
        <v>70.177638985483028</v>
      </c>
      <c r="C56">
        <v>-2.9392170300830287</v>
      </c>
    </row>
    <row r="57" spans="1:3" x14ac:dyDescent="0.2">
      <c r="A57">
        <v>28</v>
      </c>
      <c r="B57">
        <v>69.804594260554452</v>
      </c>
      <c r="C57">
        <v>-0.30275541065445566</v>
      </c>
    </row>
    <row r="58" spans="1:3" x14ac:dyDescent="0.2">
      <c r="A58">
        <v>29</v>
      </c>
      <c r="B58">
        <v>71.430633534829042</v>
      </c>
      <c r="C58">
        <v>1.7034665507709548</v>
      </c>
    </row>
    <row r="59" spans="1:3" x14ac:dyDescent="0.2">
      <c r="A59">
        <v>30</v>
      </c>
      <c r="B59">
        <v>69.705037917525857</v>
      </c>
      <c r="C59">
        <v>-4.5471395156258581</v>
      </c>
    </row>
    <row r="60" spans="1:3" x14ac:dyDescent="0.2">
      <c r="A60">
        <v>31</v>
      </c>
      <c r="B60">
        <v>67.289080029465211</v>
      </c>
      <c r="C60">
        <v>-3.2266831988652172</v>
      </c>
    </row>
    <row r="61" spans="1:3" x14ac:dyDescent="0.2">
      <c r="A61">
        <v>32</v>
      </c>
      <c r="B61">
        <v>68.915942723186163</v>
      </c>
      <c r="C61">
        <v>2.6287727240138423</v>
      </c>
    </row>
    <row r="62" spans="1:3" x14ac:dyDescent="0.2">
      <c r="A62">
        <v>33</v>
      </c>
      <c r="B62">
        <v>64.791162490483856</v>
      </c>
      <c r="C62">
        <v>6.6689283596161459</v>
      </c>
    </row>
    <row r="63" spans="1:3" x14ac:dyDescent="0.2">
      <c r="A63">
        <v>34</v>
      </c>
      <c r="B63">
        <v>59.717997717096907</v>
      </c>
      <c r="C63">
        <v>2.763481759003092</v>
      </c>
    </row>
    <row r="64" spans="1:3" x14ac:dyDescent="0.2">
      <c r="A64">
        <v>35</v>
      </c>
      <c r="B64">
        <v>64.241865167131323</v>
      </c>
      <c r="C64">
        <v>-5.9380542455313261</v>
      </c>
    </row>
    <row r="65" spans="1:3" x14ac:dyDescent="0.2">
      <c r="A65">
        <v>36</v>
      </c>
      <c r="B65">
        <v>49.447855867078694</v>
      </c>
      <c r="C65">
        <v>-1.6117805310786935</v>
      </c>
    </row>
    <row r="66" spans="1:3" x14ac:dyDescent="0.2">
      <c r="A66">
        <v>37</v>
      </c>
      <c r="B66">
        <v>14.926132078418327</v>
      </c>
      <c r="C66">
        <v>0.57134155908167372</v>
      </c>
    </row>
    <row r="67" spans="1:3" x14ac:dyDescent="0.2">
      <c r="A67">
        <v>38</v>
      </c>
      <c r="B67">
        <v>63.904016485991399</v>
      </c>
      <c r="C67">
        <v>1.9704275435085989</v>
      </c>
    </row>
    <row r="68" spans="1:3" x14ac:dyDescent="0.2">
      <c r="A68">
        <v>39</v>
      </c>
      <c r="B68">
        <v>69.224272584823794</v>
      </c>
      <c r="C68">
        <v>2.436400417976202</v>
      </c>
    </row>
    <row r="69" spans="1:3" x14ac:dyDescent="0.2">
      <c r="A69">
        <v>40</v>
      </c>
      <c r="B69">
        <v>45.370052470091338</v>
      </c>
      <c r="C69">
        <v>0.55855023130866499</v>
      </c>
    </row>
    <row r="70" spans="1:3" x14ac:dyDescent="0.2">
      <c r="A70">
        <v>41</v>
      </c>
      <c r="B70">
        <v>72.326203701489106</v>
      </c>
      <c r="C70">
        <v>1.5374326621108878</v>
      </c>
    </row>
    <row r="71" spans="1:3" x14ac:dyDescent="0.2">
      <c r="A71">
        <v>42</v>
      </c>
      <c r="B71">
        <v>70.118959381630646</v>
      </c>
      <c r="C71">
        <v>-4.7439341104306436</v>
      </c>
    </row>
    <row r="72" spans="1:3" x14ac:dyDescent="0.2">
      <c r="A72">
        <v>43</v>
      </c>
      <c r="B72">
        <v>72.28434413340203</v>
      </c>
      <c r="C72">
        <v>-3.0395524667020339</v>
      </c>
    </row>
    <row r="73" spans="1:3" x14ac:dyDescent="0.2">
      <c r="A73">
        <v>44</v>
      </c>
      <c r="B73">
        <v>73.628613047335051</v>
      </c>
      <c r="C73">
        <v>4.7121772065649452</v>
      </c>
    </row>
    <row r="74" spans="1:3" x14ac:dyDescent="0.2">
      <c r="A74">
        <v>45</v>
      </c>
      <c r="B74">
        <v>71.669441281117486</v>
      </c>
      <c r="C74">
        <v>2.1404202042825204</v>
      </c>
    </row>
    <row r="75" spans="1:3" x14ac:dyDescent="0.2">
      <c r="A75">
        <v>46</v>
      </c>
      <c r="B75">
        <v>69.521200113147913</v>
      </c>
      <c r="C75">
        <v>-3.4694613514479187</v>
      </c>
    </row>
    <row r="76" spans="1:3" x14ac:dyDescent="0.2">
      <c r="A76">
        <v>47</v>
      </c>
      <c r="B76">
        <v>69.343205905767476</v>
      </c>
      <c r="C76">
        <v>4.3590920015325167</v>
      </c>
    </row>
    <row r="77" spans="1:3" x14ac:dyDescent="0.2">
      <c r="A77">
        <v>48</v>
      </c>
      <c r="B77">
        <v>70.053079309822635</v>
      </c>
      <c r="C77">
        <v>4.528667546077358</v>
      </c>
    </row>
    <row r="78" spans="1:3" x14ac:dyDescent="0.2">
      <c r="A78">
        <v>49</v>
      </c>
      <c r="B78">
        <v>33.2810730315489</v>
      </c>
      <c r="C78">
        <v>4.3346317000510979</v>
      </c>
    </row>
    <row r="79" spans="1:3" x14ac:dyDescent="0.2">
      <c r="A79">
        <v>50</v>
      </c>
      <c r="B79">
        <v>69.988574696975917</v>
      </c>
      <c r="C79">
        <v>-0.95345521837592173</v>
      </c>
    </row>
    <row r="80" spans="1:3" x14ac:dyDescent="0.2">
      <c r="A80">
        <v>51</v>
      </c>
      <c r="B80">
        <v>64.726333605301264</v>
      </c>
      <c r="C80">
        <v>5.8089191086987313</v>
      </c>
    </row>
    <row r="81" spans="1:3" x14ac:dyDescent="0.2">
      <c r="A81">
        <v>52</v>
      </c>
      <c r="B81">
        <v>73.050786610486085</v>
      </c>
      <c r="C81">
        <v>-4.7802464379860794</v>
      </c>
    </row>
    <row r="82" spans="1:3" x14ac:dyDescent="0.2">
      <c r="A82">
        <v>53</v>
      </c>
      <c r="B82">
        <v>71.728211726549716</v>
      </c>
      <c r="C82">
        <v>5.304520331150286</v>
      </c>
    </row>
    <row r="83" spans="1:3" x14ac:dyDescent="0.2">
      <c r="A83">
        <v>54</v>
      </c>
      <c r="B83">
        <v>69.000059375331816</v>
      </c>
      <c r="C83">
        <v>-4.9052460896318166</v>
      </c>
    </row>
    <row r="84" spans="1:3" x14ac:dyDescent="0.2">
      <c r="A84">
        <v>55</v>
      </c>
      <c r="B84">
        <v>72.675284028199783</v>
      </c>
      <c r="C84">
        <v>10.097860968400212</v>
      </c>
    </row>
    <row r="85" spans="1:3" x14ac:dyDescent="0.2">
      <c r="A85">
        <v>56</v>
      </c>
      <c r="B85">
        <v>72.768946139403425</v>
      </c>
      <c r="C85">
        <v>3.7689771742965803</v>
      </c>
    </row>
    <row r="86" spans="1:3" x14ac:dyDescent="0.2">
      <c r="A86">
        <v>57</v>
      </c>
      <c r="B86">
        <v>71.510927030989905</v>
      </c>
      <c r="C86">
        <v>8.8156770580100954</v>
      </c>
    </row>
    <row r="87" spans="1:3" x14ac:dyDescent="0.2">
      <c r="A87">
        <v>58</v>
      </c>
      <c r="B87">
        <v>71.805787815997874</v>
      </c>
      <c r="C87">
        <v>12.370394892002125</v>
      </c>
    </row>
    <row r="88" spans="1:3" x14ac:dyDescent="0.2">
      <c r="A88">
        <v>59</v>
      </c>
      <c r="B88">
        <v>59.132936423322299</v>
      </c>
      <c r="C88">
        <v>2.3839821679776989</v>
      </c>
    </row>
    <row r="89" spans="1:3" x14ac:dyDescent="0.2">
      <c r="A89">
        <v>60</v>
      </c>
      <c r="B89">
        <v>71.075254973374328</v>
      </c>
      <c r="C89">
        <v>8.0825992854256725</v>
      </c>
    </row>
    <row r="90" spans="1:3" x14ac:dyDescent="0.2">
      <c r="A90">
        <v>61</v>
      </c>
      <c r="B90">
        <v>52.187799032970744</v>
      </c>
      <c r="C90">
        <v>-2.1902504425707434</v>
      </c>
    </row>
    <row r="91" spans="1:3" x14ac:dyDescent="0.2">
      <c r="A91">
        <v>62</v>
      </c>
      <c r="B91">
        <v>71.97861121144949</v>
      </c>
      <c r="C91">
        <v>-0.28327049024949247</v>
      </c>
    </row>
    <row r="92" spans="1:3" x14ac:dyDescent="0.2">
      <c r="A92">
        <v>63</v>
      </c>
      <c r="B92">
        <v>67.399125415172989</v>
      </c>
      <c r="C92">
        <v>-3.0334607574729944</v>
      </c>
    </row>
    <row r="93" spans="1:3" x14ac:dyDescent="0.2">
      <c r="A93">
        <v>64</v>
      </c>
      <c r="B93">
        <v>68.606434080705185</v>
      </c>
      <c r="C93">
        <v>-1.8999240347051796</v>
      </c>
    </row>
    <row r="94" spans="1:3" x14ac:dyDescent="0.2">
      <c r="A94">
        <v>65</v>
      </c>
      <c r="B94">
        <v>47.016286628207588</v>
      </c>
      <c r="C94">
        <v>-3.6682141551075915</v>
      </c>
    </row>
    <row r="95" spans="1:3" x14ac:dyDescent="0.2">
      <c r="A95">
        <v>66</v>
      </c>
      <c r="B95">
        <v>65.012580856821444</v>
      </c>
      <c r="C95">
        <v>1.2800068643785494</v>
      </c>
    </row>
    <row r="96" spans="1:3" ht="17" thickBot="1" x14ac:dyDescent="0.25">
      <c r="A96" s="17">
        <v>67</v>
      </c>
      <c r="B96" s="17">
        <v>49.490869562771842</v>
      </c>
      <c r="C96" s="17">
        <v>-9.4568507217718434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Organized Data</vt:lpstr>
      <vt:lpstr>Democrat Cluster</vt:lpstr>
      <vt:lpstr>Republican Cluster</vt:lpstr>
      <vt:lpstr>Democrat Pivot Table</vt:lpstr>
      <vt:lpstr>Republican Pivot Table</vt:lpstr>
      <vt:lpstr>Democratic Regression</vt:lpstr>
      <vt:lpstr>Republican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2020-10-29T07:03:20Z</dcterms:created>
  <dcterms:modified xsi:type="dcterms:W3CDTF">2020-10-29T07:10:39Z</dcterms:modified>
</cp:coreProperties>
</file>