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89a3c8187c4d8/Documents/"/>
    </mc:Choice>
  </mc:AlternateContent>
  <xr:revisionPtr revIDLastSave="1" documentId="8_{BE2D8855-904C-4738-9C2E-AA2E3D0ED9C4}" xr6:coauthVersionLast="47" xr6:coauthVersionMax="47" xr10:uidLastSave="{B2AA39FC-4220-4DC2-BE7E-42EEAEC48EBF}"/>
  <bookViews>
    <workbookView xWindow="-108" yWindow="-108" windowWidth="23256" windowHeight="12456" xr2:uid="{9E9FC1B7-9F5E-4F0E-A186-70C6D4372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J28" i="1"/>
  <c r="I28" i="1"/>
  <c r="B24" i="1"/>
  <c r="B25" i="1" s="1"/>
  <c r="W14" i="1"/>
  <c r="V14" i="1"/>
  <c r="S14" i="1"/>
  <c r="R14" i="1"/>
  <c r="I11" i="1"/>
  <c r="J11" i="1" s="1"/>
  <c r="K11" i="1" s="1"/>
  <c r="B11" i="1"/>
  <c r="B12" i="1" s="1"/>
  <c r="Y14" i="1" l="1"/>
  <c r="U14" i="1"/>
  <c r="X14" i="1"/>
  <c r="T14" i="1"/>
</calcChain>
</file>

<file path=xl/sharedStrings.xml><?xml version="1.0" encoding="utf-8"?>
<sst xmlns="http://schemas.openxmlformats.org/spreadsheetml/2006/main" count="63" uniqueCount="41">
  <si>
    <t>Old Tax Regime</t>
  </si>
  <si>
    <t>Income</t>
  </si>
  <si>
    <t>Column1</t>
  </si>
  <si>
    <t>Column2</t>
  </si>
  <si>
    <t>Column3</t>
  </si>
  <si>
    <t>Income Tax Salab (old Tax Regime)</t>
  </si>
  <si>
    <t>Salary</t>
  </si>
  <si>
    <t>Exemption</t>
  </si>
  <si>
    <t>up to Rs. 2.50 Lakhs</t>
  </si>
  <si>
    <t>Nil</t>
  </si>
  <si>
    <t>House Property</t>
  </si>
  <si>
    <t>Deduction</t>
  </si>
  <si>
    <t>Business</t>
  </si>
  <si>
    <t>Capital Gains</t>
  </si>
  <si>
    <t xml:space="preserve">Tax Calculator </t>
  </si>
  <si>
    <t>Other Source</t>
  </si>
  <si>
    <t>Total Income</t>
  </si>
  <si>
    <t>Tax</t>
  </si>
  <si>
    <t>Tax Amount</t>
  </si>
  <si>
    <t>Income after tax</t>
  </si>
  <si>
    <t xml:space="preserve">Total Income </t>
  </si>
  <si>
    <t>Column4</t>
  </si>
  <si>
    <t>Column5</t>
  </si>
  <si>
    <t>Column52</t>
  </si>
  <si>
    <t>Column6</t>
  </si>
  <si>
    <t>Column7</t>
  </si>
  <si>
    <t>Column8</t>
  </si>
  <si>
    <t>Income after Exemption &amp; Deduction</t>
  </si>
  <si>
    <t>Old Regime</t>
  </si>
  <si>
    <t>New Regeme</t>
  </si>
  <si>
    <t>Salary Amount</t>
  </si>
  <si>
    <t>Tax%</t>
  </si>
  <si>
    <t>Income After Tax</t>
  </si>
  <si>
    <t>Income after Tax</t>
  </si>
  <si>
    <t>New Tax Regime</t>
  </si>
  <si>
    <t>Income Tax Slab (New Tax Regime)</t>
  </si>
  <si>
    <t>up to Rs. 3 lakh</t>
  </si>
  <si>
    <t>Nill</t>
  </si>
  <si>
    <t>Income after tax after Exemption &amp; Deduction</t>
  </si>
  <si>
    <t xml:space="preserve">Tax </t>
  </si>
  <si>
    <t xml:space="preserve">Surcharge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</si>
</sst>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9" fontId="0" fillId="0" borderId="1" xfId="1" applyFont="1" applyBorder="1"/>
    <xf numFmtId="9" fontId="0" fillId="0" borderId="0" xfId="1" applyFont="1"/>
    <xf numFmtId="3" fontId="0" fillId="0" borderId="0" xfId="0" applyNumberFormat="1"/>
    <xf numFmtId="9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13" formatCode="0%"/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87171-90D1-46CF-BD0D-C5DF4988423E}" name="Table1" displayName="Table1" ref="I3:K8" totalsRowShown="0">
  <autoFilter ref="I3:K8" xr:uid="{28E87171-90D1-46CF-BD0D-C5DF4988423E}"/>
  <tableColumns count="3">
    <tableColumn id="1" xr3:uid="{B1BD9F3F-2C52-4588-BC24-A00A2C0072CC}" name="Column1" dataDxfId="3"/>
    <tableColumn id="2" xr3:uid="{0A3B7535-01A8-48A5-B3B2-C7CB4884A2E7}" name="Column2" dataDxfId="2"/>
    <tableColumn id="3" xr3:uid="{19F6268F-7485-4256-B93A-7A08421C7579}" name="Column3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3E9F2C-6F73-4A3B-A6B3-0C3696308A07}" name="Table2" displayName="Table2" ref="I19:K25" totalsRowShown="0">
  <autoFilter ref="I19:K25" xr:uid="{AB3E9F2C-6F73-4A3B-A6B3-0C3696308A07}"/>
  <tableColumns count="3">
    <tableColumn id="1" xr3:uid="{EE7FF3C7-5E16-4409-BFE6-ADDF214ED8A8}" name="Column1"/>
    <tableColumn id="2" xr3:uid="{88661EB7-94E9-49EF-A388-24E199EEA499}" name="Column2"/>
    <tableColumn id="3" xr3:uid="{32279307-4C2B-4CE1-94C8-033CED36ADD3}" name="Column3" dataDxfId="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12538C-D340-4742-8D44-DE0EB5999593}" name="Table5" displayName="Table5" ref="Q11:Y14" totalsRowShown="0">
  <autoFilter ref="Q11:Y14" xr:uid="{9012538C-D340-4742-8D44-DE0EB5999593}"/>
  <tableColumns count="9">
    <tableColumn id="1" xr3:uid="{AD6669F3-443B-44FA-9AF4-10883E4B0674}" name="Column1"/>
    <tableColumn id="2" xr3:uid="{B7FA0773-1009-4F8F-AB6C-F143F3BF43F5}" name="Column2"/>
    <tableColumn id="3" xr3:uid="{FF7812F1-9409-4742-B851-36CB58305D94}" name="Column3"/>
    <tableColumn id="4" xr3:uid="{28584061-A69D-4806-918B-24E4B7883EAC}" name="Column4"/>
    <tableColumn id="5" xr3:uid="{4F26A86E-5BAD-4AA4-81BC-2366667800A5}" name="Column5"/>
    <tableColumn id="9" xr3:uid="{C158E9C0-71F8-40D8-A714-1F83F578399D}" name="Column52"/>
    <tableColumn id="6" xr3:uid="{BAE4EF7E-9D08-4C15-A5CF-50C58015E329}" name="Column6"/>
    <tableColumn id="7" xr3:uid="{1592CC30-067A-45AF-9D6D-583D58F0A0F6}" name="Column7"/>
    <tableColumn id="8" xr3:uid="{836479F5-ADD4-4E20-939C-EDD3E478B7F6}" name="Column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743A-FCA8-4384-A3AA-ABA6E575A72F}">
  <dimension ref="A2:Y28"/>
  <sheetViews>
    <sheetView tabSelected="1" workbookViewId="0">
      <selection activeCell="I11" sqref="I11"/>
    </sheetView>
  </sheetViews>
  <sheetFormatPr defaultRowHeight="14.4" x14ac:dyDescent="0.3"/>
  <cols>
    <col min="1" max="1" width="22.109375" customWidth="1"/>
    <col min="7" max="7" width="6.88671875" customWidth="1"/>
    <col min="8" max="8" width="16.77734375" customWidth="1"/>
    <col min="9" max="9" width="21.109375" customWidth="1"/>
    <col min="10" max="10" width="19.109375" customWidth="1"/>
    <col min="11" max="11" width="24.44140625" customWidth="1"/>
    <col min="12" max="12" width="17.77734375" customWidth="1"/>
    <col min="17" max="17" width="27.88671875" customWidth="1"/>
    <col min="18" max="18" width="21.44140625" customWidth="1"/>
    <col min="19" max="19" width="20.44140625" customWidth="1"/>
    <col min="20" max="20" width="19.33203125" customWidth="1"/>
    <col min="21" max="21" width="18.88671875" customWidth="1"/>
    <col min="22" max="22" width="16.6640625" customWidth="1"/>
    <col min="23" max="23" width="15.109375" customWidth="1"/>
    <col min="24" max="24" width="17.6640625" customWidth="1"/>
    <col min="25" max="25" width="15" customWidth="1"/>
  </cols>
  <sheetData>
    <row r="2" spans="1:25" ht="25.8" x14ac:dyDescent="0.5">
      <c r="A2" t="s">
        <v>0</v>
      </c>
      <c r="I2" s="1" t="s">
        <v>0</v>
      </c>
    </row>
    <row r="3" spans="1:25" ht="35.4" customHeight="1" x14ac:dyDescent="0.3">
      <c r="A3" s="2" t="s">
        <v>1</v>
      </c>
      <c r="B3" s="2"/>
      <c r="I3" t="s">
        <v>2</v>
      </c>
      <c r="J3" t="s">
        <v>3</v>
      </c>
      <c r="K3" t="s">
        <v>4</v>
      </c>
    </row>
    <row r="4" spans="1:25" x14ac:dyDescent="0.3">
      <c r="A4" s="2"/>
      <c r="B4" s="2"/>
      <c r="D4" s="2"/>
      <c r="E4" s="2"/>
      <c r="I4" s="2" t="s">
        <v>5</v>
      </c>
      <c r="J4" s="2"/>
      <c r="K4" s="2"/>
    </row>
    <row r="5" spans="1:25" x14ac:dyDescent="0.3">
      <c r="A5" s="2" t="s">
        <v>6</v>
      </c>
      <c r="B5" s="2">
        <v>60000</v>
      </c>
      <c r="D5" s="2" t="s">
        <v>7</v>
      </c>
      <c r="E5" s="2">
        <v>50000</v>
      </c>
      <c r="I5" s="2" t="s">
        <v>8</v>
      </c>
      <c r="J5" s="2"/>
      <c r="K5" s="2" t="s">
        <v>9</v>
      </c>
    </row>
    <row r="6" spans="1:25" x14ac:dyDescent="0.3">
      <c r="A6" s="2" t="s">
        <v>10</v>
      </c>
      <c r="B6" s="2">
        <v>70000</v>
      </c>
      <c r="D6" s="2" t="s">
        <v>11</v>
      </c>
      <c r="E6" s="2">
        <v>60000</v>
      </c>
      <c r="I6" s="2">
        <v>250001</v>
      </c>
      <c r="J6" s="2">
        <v>500000</v>
      </c>
      <c r="K6" s="3">
        <v>0.05</v>
      </c>
    </row>
    <row r="7" spans="1:25" x14ac:dyDescent="0.3">
      <c r="A7" s="2" t="s">
        <v>12</v>
      </c>
      <c r="B7" s="2">
        <v>800000</v>
      </c>
      <c r="I7" s="2">
        <v>500001</v>
      </c>
      <c r="J7" s="2">
        <v>1000000</v>
      </c>
      <c r="K7" s="3">
        <v>0.2</v>
      </c>
    </row>
    <row r="8" spans="1:25" ht="25.8" x14ac:dyDescent="0.5">
      <c r="A8" s="2" t="s">
        <v>13</v>
      </c>
      <c r="B8" s="2">
        <v>200000</v>
      </c>
      <c r="I8" s="2">
        <v>1000001</v>
      </c>
      <c r="J8" s="2"/>
      <c r="K8" s="3">
        <v>0.3</v>
      </c>
      <c r="Q8" s="1" t="s">
        <v>14</v>
      </c>
    </row>
    <row r="9" spans="1:25" x14ac:dyDescent="0.3">
      <c r="A9" s="2" t="s">
        <v>15</v>
      </c>
      <c r="B9" s="2">
        <v>32000</v>
      </c>
    </row>
    <row r="10" spans="1:25" x14ac:dyDescent="0.3">
      <c r="A10" s="2"/>
      <c r="B10" s="2"/>
      <c r="H10" s="4" t="s">
        <v>16</v>
      </c>
      <c r="I10" s="4" t="s">
        <v>17</v>
      </c>
      <c r="J10" s="4" t="s">
        <v>18</v>
      </c>
      <c r="K10" s="4" t="s">
        <v>19</v>
      </c>
    </row>
    <row r="11" spans="1:25" x14ac:dyDescent="0.3">
      <c r="A11" s="2" t="s">
        <v>20</v>
      </c>
      <c r="B11" s="2">
        <f>SUM(B5:B9)</f>
        <v>1162000</v>
      </c>
      <c r="H11" s="2">
        <v>1052000</v>
      </c>
      <c r="I11" s="5">
        <f>IF(H11&lt;=I6,"0%",IF(H11&lt;=J6,K6,IF(H11&lt;=J7,K7,K8)))</f>
        <v>0.3</v>
      </c>
      <c r="J11" s="2">
        <f>H11*I11</f>
        <v>315600</v>
      </c>
      <c r="K11" s="2">
        <f>H11-J11</f>
        <v>736400</v>
      </c>
      <c r="Q11" t="s">
        <v>2</v>
      </c>
      <c r="R11" t="s">
        <v>3</v>
      </c>
      <c r="S11" t="s">
        <v>4</v>
      </c>
      <c r="T11" t="s">
        <v>21</v>
      </c>
      <c r="U11" t="s">
        <v>22</v>
      </c>
      <c r="V11" t="s">
        <v>23</v>
      </c>
      <c r="W11" t="s">
        <v>24</v>
      </c>
      <c r="X11" t="s">
        <v>25</v>
      </c>
      <c r="Y11" t="s">
        <v>26</v>
      </c>
    </row>
    <row r="12" spans="1:25" x14ac:dyDescent="0.3">
      <c r="A12" s="2" t="s">
        <v>27</v>
      </c>
      <c r="B12" s="2">
        <f>B11-E5-E6</f>
        <v>1052000</v>
      </c>
      <c r="R12" t="s">
        <v>28</v>
      </c>
      <c r="V12" t="s">
        <v>29</v>
      </c>
    </row>
    <row r="13" spans="1:25" x14ac:dyDescent="0.3">
      <c r="Q13" t="s">
        <v>30</v>
      </c>
      <c r="R13" t="s">
        <v>20</v>
      </c>
      <c r="S13" t="s">
        <v>31</v>
      </c>
      <c r="T13" s="6" t="s">
        <v>18</v>
      </c>
      <c r="U13" t="s">
        <v>32</v>
      </c>
      <c r="V13" t="s">
        <v>16</v>
      </c>
      <c r="W13" t="s">
        <v>31</v>
      </c>
      <c r="X13" t="s">
        <v>18</v>
      </c>
      <c r="Y13" t="s">
        <v>33</v>
      </c>
    </row>
    <row r="14" spans="1:25" x14ac:dyDescent="0.3">
      <c r="Q14" s="7">
        <v>2000000</v>
      </c>
      <c r="R14" s="7">
        <f>Table5[[#This Row],[Column1]]-E5-E6</f>
        <v>1890000</v>
      </c>
      <c r="S14" s="6">
        <f>IF(Table5[[#This Row],[Column1]]&lt;I6,"0%",IF(Table5[[#This Row],[Column1]]&lt;=J6,K6,IF(Table5[[#This Row],[Column1]]&lt;=J7,K7,K8)))</f>
        <v>0.3</v>
      </c>
      <c r="T14">
        <f>Table5[[#This Row],[Column2]]*Table5[[#This Row],[Column3]]</f>
        <v>567000</v>
      </c>
      <c r="U14" s="7">
        <f>Table5[[#This Row],[Column2]]-Table5[[#This Row],[Column4]]</f>
        <v>1323000</v>
      </c>
      <c r="V14" s="7">
        <f>Table5[[#This Row],[Column1]]-E5</f>
        <v>1950000</v>
      </c>
      <c r="W14" s="6">
        <f>IF(Table5[[#This Row],[Column1]]&lt;I22,L16,IF(Table5[[#This Row],[Column1]]&lt;=J22,K22,IF(Table5[[#This Row],[Column1]]&lt;=J23,K23,IF(Table5[[#This Row],[Column1]]&lt;=I24,K24,K25))))</f>
        <v>0.3</v>
      </c>
      <c r="X14">
        <f>V14*W14</f>
        <v>585000</v>
      </c>
      <c r="Y14" s="7">
        <f>Table5[[#This Row],[Column52]]-Table5[[#This Row],[Column7]]</f>
        <v>1365000</v>
      </c>
    </row>
    <row r="16" spans="1:25" x14ac:dyDescent="0.3">
      <c r="A16" t="s">
        <v>34</v>
      </c>
      <c r="L16" s="8">
        <v>0</v>
      </c>
    </row>
    <row r="18" spans="1:13" ht="25.8" x14ac:dyDescent="0.5">
      <c r="A18" s="2" t="s">
        <v>6</v>
      </c>
      <c r="B18" s="2">
        <v>1000000</v>
      </c>
      <c r="I18" s="1" t="s">
        <v>34</v>
      </c>
    </row>
    <row r="19" spans="1:13" x14ac:dyDescent="0.3">
      <c r="A19" s="2" t="s">
        <v>10</v>
      </c>
      <c r="B19" s="2">
        <v>1500000</v>
      </c>
      <c r="I19" t="s">
        <v>2</v>
      </c>
      <c r="J19" t="s">
        <v>3</v>
      </c>
      <c r="K19" t="s">
        <v>4</v>
      </c>
    </row>
    <row r="20" spans="1:13" x14ac:dyDescent="0.3">
      <c r="A20" s="2" t="s">
        <v>12</v>
      </c>
      <c r="B20" s="2">
        <v>650000</v>
      </c>
      <c r="I20" t="s">
        <v>35</v>
      </c>
    </row>
    <row r="21" spans="1:13" x14ac:dyDescent="0.3">
      <c r="A21" s="2" t="s">
        <v>13</v>
      </c>
      <c r="B21" s="2">
        <v>5600000</v>
      </c>
      <c r="I21" t="s">
        <v>36</v>
      </c>
      <c r="K21" t="s">
        <v>37</v>
      </c>
    </row>
    <row r="22" spans="1:13" x14ac:dyDescent="0.3">
      <c r="A22" s="2" t="s">
        <v>15</v>
      </c>
      <c r="B22" s="2">
        <v>1000000</v>
      </c>
      <c r="I22">
        <v>300001</v>
      </c>
      <c r="J22">
        <v>600000</v>
      </c>
      <c r="K22" s="8">
        <v>0.05</v>
      </c>
    </row>
    <row r="23" spans="1:13" x14ac:dyDescent="0.3">
      <c r="A23" s="2"/>
      <c r="B23" s="2"/>
      <c r="I23">
        <v>600001</v>
      </c>
      <c r="J23">
        <v>900000</v>
      </c>
      <c r="K23" s="8">
        <v>0.1</v>
      </c>
    </row>
    <row r="24" spans="1:13" x14ac:dyDescent="0.3">
      <c r="A24" s="2" t="s">
        <v>20</v>
      </c>
      <c r="B24" s="2">
        <f>SUM(B18:B22)</f>
        <v>9750000</v>
      </c>
      <c r="I24">
        <v>1200001</v>
      </c>
      <c r="J24">
        <v>1500000</v>
      </c>
      <c r="K24" s="8">
        <v>0.2</v>
      </c>
    </row>
    <row r="25" spans="1:13" x14ac:dyDescent="0.3">
      <c r="A25" s="2" t="s">
        <v>38</v>
      </c>
      <c r="B25" s="2">
        <f>B24-E5</f>
        <v>9700000</v>
      </c>
      <c r="I25">
        <v>1500001</v>
      </c>
      <c r="K25" s="8">
        <v>0.3</v>
      </c>
    </row>
    <row r="27" spans="1:13" x14ac:dyDescent="0.3">
      <c r="H27" s="4" t="s">
        <v>20</v>
      </c>
      <c r="I27" s="4" t="s">
        <v>39</v>
      </c>
      <c r="J27" s="4" t="s">
        <v>18</v>
      </c>
      <c r="K27" s="4" t="s">
        <v>40</v>
      </c>
      <c r="L27" s="4" t="s">
        <v>32</v>
      </c>
      <c r="M27" s="2"/>
    </row>
    <row r="28" spans="1:13" x14ac:dyDescent="0.3">
      <c r="H28" s="2">
        <v>9700000</v>
      </c>
      <c r="I28" s="5">
        <f>IF(H28&lt;I22,"0%",IF(H28&lt;I23,K22,IF(H28&lt;I24,K23,IF(H28&lt;I25,K24,K25))))</f>
        <v>0.3</v>
      </c>
      <c r="J28" s="2">
        <f>H28*I28</f>
        <v>2910000</v>
      </c>
      <c r="K28" s="2" t="str">
        <f>IF(H28&lt;500000,"0%",IF(H28&lt;1000000,"10%",IF(H28&lt;2000000,"15%",IF(H28&lt;5000000,"25%","37%"))))</f>
        <v>37%</v>
      </c>
      <c r="L28" s="2">
        <f>H28-J28</f>
        <v>6790000</v>
      </c>
      <c r="M28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Jatin Kapoor</dc:creator>
  <cp:lastModifiedBy>Jatin Kapoor</cp:lastModifiedBy>
  <dcterms:created xsi:type="dcterms:W3CDTF">2024-11-05T04:40:19Z</dcterms:created>
  <dcterms:modified xsi:type="dcterms:W3CDTF">2024-11-05T13:52:52Z</dcterms:modified>
</cp:coreProperties>
</file>