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File Data\TA\Tugas Akhir - Latest\GitHub\Lampiran\Data Embung\"/>
    </mc:Choice>
  </mc:AlternateContent>
  <xr:revisionPtr revIDLastSave="0" documentId="13_ncr:1_{C0FF78E1-883E-42A6-99AC-D5207B64F0C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ASPEK TEKNIS" sheetId="1" r:id="rId1"/>
    <sheet name="DATA EMBUNG" sheetId="2" r:id="rId2"/>
    <sheet name="BOBOT KEPENTINGA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I7" i="3"/>
  <c r="I8" i="3"/>
  <c r="J8" i="3"/>
  <c r="I9" i="3"/>
  <c r="J9" i="3"/>
  <c r="K9" i="3"/>
  <c r="I10" i="3"/>
  <c r="J10" i="3"/>
  <c r="K10" i="3"/>
  <c r="L10" i="3"/>
  <c r="I11" i="3"/>
  <c r="J11" i="3"/>
  <c r="K11" i="3"/>
  <c r="L11" i="3"/>
  <c r="M11" i="3"/>
  <c r="H11" i="3" l="1"/>
  <c r="H10" i="3"/>
  <c r="H9" i="3"/>
  <c r="H8" i="3"/>
  <c r="H7" i="3"/>
  <c r="H6" i="3"/>
  <c r="D20" i="3" s="1"/>
  <c r="G6" i="3"/>
  <c r="I4" i="3" s="1"/>
  <c r="G7" i="3"/>
  <c r="J4" i="3" s="1"/>
  <c r="G8" i="3"/>
  <c r="K4" i="3" s="1"/>
  <c r="G9" i="3"/>
  <c r="L4" i="3" s="1"/>
  <c r="G10" i="3"/>
  <c r="M4" i="3" s="1"/>
  <c r="G11" i="3"/>
  <c r="N4" i="3" s="1"/>
  <c r="G5" i="3"/>
  <c r="H4" i="3" s="1"/>
  <c r="D24" i="3" l="1"/>
  <c r="D23" i="3"/>
  <c r="D21" i="3"/>
  <c r="D25" i="3"/>
  <c r="D22" i="3"/>
  <c r="D26" i="3" l="1"/>
  <c r="F20" i="3" s="1"/>
  <c r="E19" i="3"/>
  <c r="E22" i="3"/>
  <c r="E21" i="3"/>
  <c r="E24" i="3"/>
  <c r="E23" i="3"/>
  <c r="E20" i="3"/>
  <c r="E25" i="3"/>
  <c r="E26" i="3" l="1"/>
  <c r="F21" i="3"/>
  <c r="F19" i="3"/>
  <c r="F24" i="3"/>
  <c r="F22" i="3"/>
  <c r="F23" i="3"/>
  <c r="F25" i="3"/>
  <c r="F26" i="3" l="1"/>
</calcChain>
</file>

<file path=xl/sharedStrings.xml><?xml version="1.0" encoding="utf-8"?>
<sst xmlns="http://schemas.openxmlformats.org/spreadsheetml/2006/main" count="353" uniqueCount="163">
  <si>
    <t>1. FAKTOR TOPOGRAFI</t>
  </si>
  <si>
    <t>No.</t>
  </si>
  <si>
    <t>Variabel</t>
  </si>
  <si>
    <t>Interval</t>
  </si>
  <si>
    <t>Kode</t>
  </si>
  <si>
    <t>Vegetasi area genangan embung</t>
  </si>
  <si>
    <t>K1</t>
  </si>
  <si>
    <t>Hutan</t>
  </si>
  <si>
    <t>Semak belukar</t>
  </si>
  <si>
    <t>Ladang/tegalan</t>
  </si>
  <si>
    <t>Sawah tadah hujan</t>
  </si>
  <si>
    <t>Perkampungan</t>
  </si>
  <si>
    <t>Kemiringan abutmen bukit tumpuan</t>
  </si>
  <si>
    <t>K2</t>
  </si>
  <si>
    <t>&lt; 2%</t>
  </si>
  <si>
    <t>Volume material timbunan</t>
  </si>
  <si>
    <t>K3</t>
  </si>
  <si>
    <t>Luas daerah yang akan dibebaskan</t>
  </si>
  <si>
    <t>K4</t>
  </si>
  <si>
    <t>≥ 7.5 Ha</t>
  </si>
  <si>
    <t>60% ≤ X &lt; 80%</t>
  </si>
  <si>
    <t>40% ≤ X &lt; 60%</t>
  </si>
  <si>
    <t>15% ≤ X &lt; 40%</t>
  </si>
  <si>
    <t>2% ≤ X &lt; 15%</t>
  </si>
  <si>
    <t>1.5 Ha ≤ X &lt; 3 Ha</t>
  </si>
  <si>
    <t>3 Ha ≤ X &lt; 4.5 Ha</t>
  </si>
  <si>
    <t>4.5 Ha ≤ X &lt; 6 Ha</t>
  </si>
  <si>
    <t>6 Ha ≤ X &lt; 7.5 Ha</t>
  </si>
  <si>
    <t>2. FAKTOR GEOLOGI</t>
  </si>
  <si>
    <t>Jenis tanah dasar pondasi</t>
  </si>
  <si>
    <t>K5</t>
  </si>
  <si>
    <t>Pondasi batuan</t>
  </si>
  <si>
    <t>Pondasi pasir/kerikil</t>
  </si>
  <si>
    <t>Pondasi tanah</t>
  </si>
  <si>
    <t>3. FAKTOR HIDROLOGI</t>
  </si>
  <si>
    <t>Debit banjir rencana Q50th</t>
  </si>
  <si>
    <t>K6</t>
  </si>
  <si>
    <t>K7</t>
  </si>
  <si>
    <t>Volume tampungan efektif</t>
  </si>
  <si>
    <t>Volume sedimen</t>
  </si>
  <si>
    <t>Luas DTA embung</t>
  </si>
  <si>
    <t>≥ 60 m3/dt</t>
  </si>
  <si>
    <t>45 m3/dt ≤ X &lt; 60 m3/dt</t>
  </si>
  <si>
    <t>30 m3/dt ≤ X &lt; 45 m3/dt</t>
  </si>
  <si>
    <t>15 m3/dt ≤ X &lt; 30 m3/dt</t>
  </si>
  <si>
    <t>&lt; 15 m3/dt</t>
  </si>
  <si>
    <t>&lt; 20 ton/ha</t>
  </si>
  <si>
    <t>20 ton/ha ≤ X &lt; 40 ton/ha</t>
  </si>
  <si>
    <t>40 ton/ha ≤ X &lt; 60 ton/ha</t>
  </si>
  <si>
    <t>60 ton/ha ≤ X &lt; 80 ton/ha</t>
  </si>
  <si>
    <t>80 ton/ha ≤ X &lt; 100 ton/ha</t>
  </si>
  <si>
    <t>≥ 35 km2</t>
  </si>
  <si>
    <t>25 km2 ≤ X &lt; 35 km2</t>
  </si>
  <si>
    <t>15 km2 ≤ X &lt; 25 km2</t>
  </si>
  <si>
    <t>5 km2 ≤ X &lt; 15 km2</t>
  </si>
  <si>
    <t>&lt; 5 km2</t>
  </si>
  <si>
    <t>4. FAKTOR EFEKTIVITAS</t>
  </si>
  <si>
    <t>Lama operasi</t>
  </si>
  <si>
    <t>Harga air/m3</t>
  </si>
  <si>
    <t>≥100 hr</t>
  </si>
  <si>
    <t>80 hr ≤ X &lt; 100 hr</t>
  </si>
  <si>
    <t>60 hr ≤ X &lt; 80 hr</t>
  </si>
  <si>
    <t>40 hr ≤ X &lt; 60 hr</t>
  </si>
  <si>
    <t>&lt; 40 hr</t>
  </si>
  <si>
    <t>&lt; Rp10.000,00</t>
  </si>
  <si>
    <t>Rp10.000,00 ≤ X &lt; Rp20.000,00</t>
  </si>
  <si>
    <t>Rp20.000,00 ≤ X &lt; Rp30.000,00</t>
  </si>
  <si>
    <t>Rp30.000,00 ≤ X &lt; Rp40.000,00</t>
  </si>
  <si>
    <t>≥ Rp40.0000,00</t>
  </si>
  <si>
    <t>Jarak quarry dari lokasi ke site bendungan</t>
  </si>
  <si>
    <t>Akses jalan menuju site bendungan</t>
  </si>
  <si>
    <t>&lt; 1 km</t>
  </si>
  <si>
    <t>1 km ≤ X &lt; 5 km</t>
  </si>
  <si>
    <t>10 km ≤ X &lt; 15 km</t>
  </si>
  <si>
    <t>5 km ≤ X &lt; 10 km</t>
  </si>
  <si>
    <t>15 km ≤ X &lt; 20 km</t>
  </si>
  <si>
    <t>Faktor Topografi</t>
  </si>
  <si>
    <t>Faktor Geologi</t>
  </si>
  <si>
    <t>Faktor Hidrologi</t>
  </si>
  <si>
    <t>Faktor Efektivitas</t>
  </si>
  <si>
    <t>Faktor Aksesibilitas</t>
  </si>
  <si>
    <t>Dadapayam</t>
  </si>
  <si>
    <t>Mluweh</t>
  </si>
  <si>
    <t>Lebak</t>
  </si>
  <si>
    <t>Pakis</t>
  </si>
  <si>
    <t>Jatikurung</t>
  </si>
  <si>
    <t>Gogodalem</t>
  </si>
  <si>
    <t>Kandangan</t>
  </si>
  <si>
    <t>Ngrawan</t>
  </si>
  <si>
    <t>batuan</t>
  </si>
  <si>
    <t>jalan setapak</t>
  </si>
  <si>
    <t>Satuan</t>
  </si>
  <si>
    <t>-</t>
  </si>
  <si>
    <t>%</t>
  </si>
  <si>
    <t>m3</t>
  </si>
  <si>
    <t>ha</t>
  </si>
  <si>
    <t>m3/dt</t>
  </si>
  <si>
    <t>ton/ha</t>
  </si>
  <si>
    <t>km2</t>
  </si>
  <si>
    <t>Rp</t>
  </si>
  <si>
    <t>km</t>
  </si>
  <si>
    <t>hutan</t>
  </si>
  <si>
    <t>ladang/tegalan</t>
  </si>
  <si>
    <t>tanah</t>
  </si>
  <si>
    <t>kerikil/pasir</t>
  </si>
  <si>
    <t>jalan makadam/tanah</t>
  </si>
  <si>
    <t>tersedia jalan aspal sampai site</t>
  </si>
  <si>
    <t>jalan makadam/tanah sampai site</t>
  </si>
  <si>
    <t>tidak tersedia jalan</t>
  </si>
  <si>
    <t>BOBOT KEPENTINGAN KRITERIA</t>
  </si>
  <si>
    <t>KRITERIA</t>
  </si>
  <si>
    <t>VARIABEL LINGUISTIK UNTUK BOBOT KEPENTINGAN SETIAP KRITERIA</t>
  </si>
  <si>
    <t>VARIABEL LINGUISTIK</t>
  </si>
  <si>
    <t>Penting</t>
  </si>
  <si>
    <t>Berdasarkan hasil survei dari 29 responden, ditentukan bobot kepentingan berdasarkan hasil perbandingan 2 kriteria</t>
  </si>
  <si>
    <t>Bobot</t>
  </si>
  <si>
    <t>KRITERIA DARI KUISONER</t>
  </si>
  <si>
    <t>Sama penting</t>
  </si>
  <si>
    <t>Diantara sama penting dan lebih penting</t>
  </si>
  <si>
    <t>Lebih penting</t>
  </si>
  <si>
    <t>Diantara lebih penting dan penting</t>
  </si>
  <si>
    <t>Sangat Penting</t>
  </si>
  <si>
    <t>Sangat Penting Sekali</t>
  </si>
  <si>
    <t>Diantara penting dan sangat penting</t>
  </si>
  <si>
    <t>Diantara sangat penting dan sangat penting sekali</t>
  </si>
  <si>
    <t>KODE</t>
  </si>
  <si>
    <t>Tidak penting</t>
  </si>
  <si>
    <t>A1</t>
  </si>
  <si>
    <t>A2</t>
  </si>
  <si>
    <t>A3</t>
  </si>
  <si>
    <t>A4</t>
  </si>
  <si>
    <t>A5</t>
  </si>
  <si>
    <t>A6</t>
  </si>
  <si>
    <t>A7</t>
  </si>
  <si>
    <t>A8</t>
  </si>
  <si>
    <t>Benefit</t>
  </si>
  <si>
    <t>Cost</t>
  </si>
  <si>
    <t>forest</t>
  </si>
  <si>
    <t>rainfed</t>
  </si>
  <si>
    <t>days</t>
  </si>
  <si>
    <t>PRIORITY ORDER</t>
  </si>
  <si>
    <t>USED DATA</t>
  </si>
  <si>
    <t>750,000 m3 ≤ X &lt; 1,500,000 m3</t>
  </si>
  <si>
    <t>≥ 1,500,000 m3</t>
  </si>
  <si>
    <t>500,000 m3 ≤ X &lt; 750,000 m3</t>
  </si>
  <si>
    <t>250,000 m3 ≤ X &lt; 500,000 m3</t>
  </si>
  <si>
    <t>&lt; 250,000 m3</t>
  </si>
  <si>
    <t>&lt; 40,000 m3</t>
  </si>
  <si>
    <t>40,000 m3 ≤ X &lt; 80,000 m3</t>
  </si>
  <si>
    <t>80,000 m3 ≤ X &lt; 120,000 m3</t>
  </si>
  <si>
    <t>120,000 m3 ≤ X &lt; 160,000 m3</t>
  </si>
  <si>
    <t>160,000 m3 ≤ X &lt; 200,000 m3</t>
  </si>
  <si>
    <t>PRIORITY
ORDER</t>
  </si>
  <si>
    <t>Terbaik</t>
  </si>
  <si>
    <t>(Berparameter)</t>
  </si>
  <si>
    <t>ALL DATA (OG DATA)</t>
  </si>
  <si>
    <t>Tidak pakai parameter (langsung isikan nilainya dari jurnalBu Desyta)</t>
  </si>
  <si>
    <t>intermediate value</t>
  </si>
  <si>
    <t>N</t>
  </si>
  <si>
    <t>Pair-wise comparison matrix</t>
  </si>
  <si>
    <t>Bobot
ternormalisasi</t>
  </si>
  <si>
    <t>Nilai ∆
 Fuzzy</t>
  </si>
  <si>
    <t>5. FAKTOR AKSESIBILITAS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</si>
</sst>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</cellStyleXfs>
  <cellXfs count="73">
    <xf numFmtId="0" fontId="0" fillId="0" borderId="0" xfId="0"/>
    <xf numFmtId="0" fontId="2" fillId="0" borderId="1" xfId="1" applyFont="1" applyFill="1" applyAlignment="1">
      <alignment horizontal="center" vertical="center"/>
    </xf>
    <xf numFmtId="0" fontId="2" fillId="0" borderId="1" xfId="1" applyFont="1" applyFill="1" applyAlignment="1">
      <alignment horizontal="left" vertical="center"/>
    </xf>
    <xf numFmtId="0" fontId="3" fillId="0" borderId="1" xfId="1" applyFont="1" applyFill="1" applyAlignment="1">
      <alignment horizontal="center" vertical="center"/>
    </xf>
    <xf numFmtId="0" fontId="4" fillId="0" borderId="1" xfId="1" applyFont="1" applyFill="1" applyAlignment="1">
      <alignment horizontal="left" vertical="center"/>
    </xf>
    <xf numFmtId="0" fontId="2" fillId="0" borderId="1" xfId="1" applyFont="1" applyFill="1" applyAlignment="1">
      <alignment horizontal="center" vertical="center" wrapText="1"/>
    </xf>
    <xf numFmtId="0" fontId="3" fillId="0" borderId="1" xfId="1" applyFont="1" applyFill="1" applyAlignment="1">
      <alignment horizontal="center" vertical="center" wrapText="1"/>
    </xf>
    <xf numFmtId="0" fontId="5" fillId="0" borderId="0" xfId="0" applyFont="1"/>
    <xf numFmtId="0" fontId="2" fillId="0" borderId="0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 wrapText="1"/>
    </xf>
    <xf numFmtId="164" fontId="2" fillId="0" borderId="4" xfId="1" applyNumberFormat="1" applyFont="1" applyFill="1" applyBorder="1"/>
    <xf numFmtId="164" fontId="0" fillId="0" borderId="5" xfId="0" applyNumberFormat="1" applyBorder="1"/>
    <xf numFmtId="0" fontId="3" fillId="0" borderId="5" xfId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1" applyFont="1" applyFill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164" fontId="2" fillId="0" borderId="7" xfId="1" applyNumberFormat="1" applyFont="1" applyFill="1" applyBorder="1"/>
    <xf numFmtId="0" fontId="6" fillId="4" borderId="5" xfId="2" applyBorder="1"/>
    <xf numFmtId="164" fontId="6" fillId="4" borderId="5" xfId="2" applyNumberFormat="1" applyBorder="1"/>
    <xf numFmtId="0" fontId="2" fillId="0" borderId="8" xfId="1" applyFont="1" applyFill="1" applyBorder="1" applyAlignment="1">
      <alignment horizontal="left" vertical="center"/>
    </xf>
    <xf numFmtId="3" fontId="2" fillId="0" borderId="1" xfId="1" applyNumberFormat="1" applyFont="1" applyFill="1" applyAlignment="1">
      <alignment horizontal="center" vertical="center"/>
    </xf>
    <xf numFmtId="165" fontId="2" fillId="0" borderId="1" xfId="1" applyNumberFormat="1" applyFont="1" applyFill="1" applyAlignment="1">
      <alignment horizontal="center" vertical="center"/>
    </xf>
    <xf numFmtId="4" fontId="2" fillId="0" borderId="1" xfId="1" applyNumberFormat="1" applyFont="1" applyFill="1" applyAlignment="1">
      <alignment horizontal="center" vertical="center"/>
    </xf>
    <xf numFmtId="0" fontId="2" fillId="0" borderId="1" xfId="1" applyNumberFormat="1" applyFont="1" applyFill="1" applyAlignment="1">
      <alignment horizontal="center" vertical="center"/>
    </xf>
    <xf numFmtId="0" fontId="2" fillId="0" borderId="1" xfId="1" applyNumberFormat="1" applyFont="1" applyFill="1" applyAlignment="1">
      <alignment horizontal="left" vertical="center"/>
    </xf>
    <xf numFmtId="0" fontId="6" fillId="4" borderId="5" xfId="2" applyBorder="1" applyAlignment="1">
      <alignment horizontal="left" vertical="center"/>
    </xf>
    <xf numFmtId="0" fontId="0" fillId="0" borderId="5" xfId="0" applyBorder="1"/>
    <xf numFmtId="0" fontId="0" fillId="0" borderId="0" xfId="0" applyAlignment="1">
      <alignment horizontal="center" vertical="center"/>
    </xf>
    <xf numFmtId="0" fontId="6" fillId="4" borderId="5" xfId="2" applyBorder="1" applyAlignment="1">
      <alignment horizontal="center" vertical="center"/>
    </xf>
    <xf numFmtId="0" fontId="6" fillId="4" borderId="5" xfId="2" applyBorder="1" applyAlignment="1">
      <alignment horizontal="center"/>
    </xf>
    <xf numFmtId="0" fontId="3" fillId="0" borderId="5" xfId="1" applyFont="1" applyFill="1" applyBorder="1" applyAlignment="1">
      <alignment horizontal="center" vertical="center" wrapText="1"/>
    </xf>
    <xf numFmtId="164" fontId="0" fillId="6" borderId="5" xfId="0" applyNumberFormat="1" applyFill="1" applyBorder="1"/>
    <xf numFmtId="0" fontId="2" fillId="0" borderId="2" xfId="1" applyFont="1" applyFill="1" applyBorder="1" applyAlignment="1">
      <alignment horizontal="center" vertical="center"/>
    </xf>
    <xf numFmtId="0" fontId="2" fillId="0" borderId="10" xfId="1" applyFont="1" applyFill="1" applyBorder="1" applyAlignment="1"/>
    <xf numFmtId="0" fontId="3" fillId="0" borderId="5" xfId="0" applyFont="1" applyBorder="1" applyAlignment="1">
      <alignment horizontal="center" vertical="center" wrapText="1"/>
    </xf>
    <xf numFmtId="0" fontId="2" fillId="7" borderId="1" xfId="1" applyFont="1" applyFill="1" applyAlignment="1">
      <alignment horizontal="center" vertical="center"/>
    </xf>
    <xf numFmtId="0" fontId="2" fillId="7" borderId="1" xfId="1" applyFont="1" applyFill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5" fillId="0" borderId="14" xfId="0" applyFont="1" applyBorder="1"/>
    <xf numFmtId="0" fontId="0" fillId="0" borderId="15" xfId="0" applyBorder="1"/>
    <xf numFmtId="0" fontId="2" fillId="3" borderId="5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8" fillId="5" borderId="5" xfId="3" applyBorder="1" applyAlignment="1">
      <alignment horizontal="left" vertical="center"/>
    </xf>
    <xf numFmtId="0" fontId="8" fillId="5" borderId="5" xfId="3" applyBorder="1"/>
    <xf numFmtId="0" fontId="2" fillId="3" borderId="1" xfId="1" applyFont="1" applyFill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4" borderId="20" xfId="2" applyBorder="1"/>
    <xf numFmtId="0" fontId="2" fillId="0" borderId="19" xfId="1" applyFont="1" applyFill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horizontal="center" vertical="center" textRotation="180"/>
    </xf>
    <xf numFmtId="0" fontId="3" fillId="0" borderId="2" xfId="1" applyFont="1" applyFill="1" applyBorder="1" applyAlignment="1">
      <alignment horizontal="left" vertical="center"/>
    </xf>
    <xf numFmtId="0" fontId="3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1" applyNumberFormat="1" applyFont="1" applyFill="1" applyBorder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center" vertical="center" wrapText="1"/>
    </xf>
    <xf numFmtId="0" fontId="6" fillId="4" borderId="5" xfId="2" applyBorder="1" applyAlignment="1">
      <alignment horizontal="center" textRotation="90" wrapText="1"/>
    </xf>
    <xf numFmtId="0" fontId="9" fillId="4" borderId="6" xfId="2" applyFont="1" applyBorder="1" applyAlignment="1">
      <alignment horizontal="center" vertical="center"/>
    </xf>
    <xf numFmtId="0" fontId="9" fillId="4" borderId="11" xfId="2" applyFont="1" applyBorder="1" applyAlignment="1">
      <alignment horizontal="center" vertical="center"/>
    </xf>
    <xf numFmtId="0" fontId="9" fillId="4" borderId="12" xfId="2" applyFont="1" applyBorder="1" applyAlignment="1">
      <alignment horizontal="center" vertical="center"/>
    </xf>
  </cellXfs>
  <cellStyles count="4">
    <cellStyle name="Bad" xfId="3" builtinId="27"/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45</xdr:row>
      <xdr:rowOff>95250</xdr:rowOff>
    </xdr:from>
    <xdr:to>
      <xdr:col>11</xdr:col>
      <xdr:colOff>457200</xdr:colOff>
      <xdr:row>70</xdr:row>
      <xdr:rowOff>174240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52FACF8-BAFC-4B0F-2307-62ABA8FD6B8A}"/>
                </a:ext>
              </a:extLst>
            </xdr14:cNvPr>
            <xdr14:cNvContentPartPr/>
          </xdr14:nvContentPartPr>
          <xdr14:nvPr macro=""/>
          <xdr14:xfrm>
            <a:off x="10696575" y="9191625"/>
            <a:ext cx="3371850" cy="484149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52FACF8-BAFC-4B0F-2307-62ABA8FD6B8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897249" y="2162700"/>
              <a:ext cx="3065641" cy="4992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366090</xdr:colOff>
      <xdr:row>16</xdr:row>
      <xdr:rowOff>76200</xdr:rowOff>
    </xdr:from>
    <xdr:to>
      <xdr:col>18</xdr:col>
      <xdr:colOff>2716695</xdr:colOff>
      <xdr:row>25</xdr:row>
      <xdr:rowOff>180274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AED95A-E2DA-A5F3-A8CC-4D26325881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860" t="29551"/>
        <a:stretch/>
      </xdr:blipFill>
      <xdr:spPr>
        <a:xfrm>
          <a:off x="12500112" y="3331265"/>
          <a:ext cx="2781300" cy="2009074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11</xdr:row>
      <xdr:rowOff>161926</xdr:rowOff>
    </xdr:from>
    <xdr:to>
      <xdr:col>4</xdr:col>
      <xdr:colOff>57150</xdr:colOff>
      <xdr:row>14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F09E77-1F7A-5BFE-956E-AAA17529E2BC}"/>
            </a:ext>
          </a:extLst>
        </xdr:cNvPr>
        <xdr:cNvSpPr txBox="1"/>
      </xdr:nvSpPr>
      <xdr:spPr>
        <a:xfrm>
          <a:off x="4581525" y="2466976"/>
          <a:ext cx="914400" cy="55244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Geometric Mean</a:t>
          </a:r>
          <a:endParaRPr lang="id-ID" sz="1100"/>
        </a:p>
      </xdr:txBody>
    </xdr:sp>
    <xdr:clientData/>
  </xdr:twoCellAnchor>
  <xdr:twoCellAnchor>
    <xdr:from>
      <xdr:col>14</xdr:col>
      <xdr:colOff>61291</xdr:colOff>
      <xdr:row>15</xdr:row>
      <xdr:rowOff>5798</xdr:rowOff>
    </xdr:from>
    <xdr:to>
      <xdr:col>16</xdr:col>
      <xdr:colOff>118441</xdr:colOff>
      <xdr:row>18</xdr:row>
      <xdr:rowOff>91522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A5EA538-1A16-4AD8-95CC-30F4433E6D29}"/>
            </a:ext>
          </a:extLst>
        </xdr:cNvPr>
        <xdr:cNvSpPr txBox="1"/>
      </xdr:nvSpPr>
      <xdr:spPr>
        <a:xfrm>
          <a:off x="10903226" y="3070363"/>
          <a:ext cx="918541" cy="847724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Geometric Mean dari total 29 kuesioner</a:t>
          </a:r>
          <a:endParaRPr lang="id-ID" sz="1100"/>
        </a:p>
      </xdr:txBody>
    </xdr:sp>
    <xdr:clientData/>
  </xdr:twoCellAnchor>
  <xdr:twoCellAnchor>
    <xdr:from>
      <xdr:col>14</xdr:col>
      <xdr:colOff>82827</xdr:colOff>
      <xdr:row>4</xdr:row>
      <xdr:rowOff>66261</xdr:rowOff>
    </xdr:from>
    <xdr:to>
      <xdr:col>15</xdr:col>
      <xdr:colOff>89868</xdr:colOff>
      <xdr:row>15</xdr:row>
      <xdr:rowOff>5798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D5B7C16A-4C0B-C07E-659F-BCB6344675F1}"/>
            </a:ext>
          </a:extLst>
        </xdr:cNvPr>
        <xdr:cNvCxnSpPr>
          <a:stCxn id="2" idx="0"/>
        </xdr:cNvCxnSpPr>
      </xdr:nvCxnSpPr>
      <xdr:spPr>
        <a:xfrm rot="16200000" flipV="1">
          <a:off x="10126111" y="1833977"/>
          <a:ext cx="2035037" cy="437736"/>
        </a:xfrm>
        <a:prstGeom prst="curvedConnector3">
          <a:avLst>
            <a:gd name="adj1" fmla="val 100061"/>
          </a:avLst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14</xdr:row>
      <xdr:rowOff>142875</xdr:rowOff>
    </xdr:from>
    <xdr:to>
      <xdr:col>3</xdr:col>
      <xdr:colOff>561975</xdr:colOff>
      <xdr:row>18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985AE08-D29F-2417-5376-E5D92EAC309A}"/>
            </a:ext>
          </a:extLst>
        </xdr:cNvPr>
        <xdr:cNvCxnSpPr>
          <a:stCxn id="5" idx="2"/>
        </xdr:cNvCxnSpPr>
      </xdr:nvCxnSpPr>
      <xdr:spPr>
        <a:xfrm>
          <a:off x="5038725" y="3019425"/>
          <a:ext cx="0" cy="7143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561354</xdr:colOff>
      <xdr:row>4</xdr:row>
      <xdr:rowOff>99392</xdr:rowOff>
    </xdr:from>
    <xdr:to>
      <xdr:col>5</xdr:col>
      <xdr:colOff>687457</xdr:colOff>
      <xdr:row>11</xdr:row>
      <xdr:rowOff>161926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F1782678-7AA7-23B6-9FBE-147C726A9A04}"/>
            </a:ext>
          </a:extLst>
        </xdr:cNvPr>
        <xdr:cNvCxnSpPr>
          <a:endCxn id="5" idx="0"/>
        </xdr:cNvCxnSpPr>
      </xdr:nvCxnSpPr>
      <xdr:spPr>
        <a:xfrm rot="10800000" flipV="1">
          <a:off x="5042245" y="1068457"/>
          <a:ext cx="2122212" cy="1396034"/>
        </a:xfrm>
        <a:prstGeom prst="curved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17393</xdr:colOff>
      <xdr:row>0</xdr:row>
      <xdr:rowOff>99393</xdr:rowOff>
    </xdr:from>
    <xdr:to>
      <xdr:col>18</xdr:col>
      <xdr:colOff>960782</xdr:colOff>
      <xdr:row>2</xdr:row>
      <xdr:rowOff>140805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BF53451-779E-42CF-A5C5-FF8E1C7A9AC0}"/>
            </a:ext>
          </a:extLst>
        </xdr:cNvPr>
        <xdr:cNvSpPr txBox="1"/>
      </xdr:nvSpPr>
      <xdr:spPr>
        <a:xfrm>
          <a:off x="12151415" y="99393"/>
          <a:ext cx="1374084" cy="42241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Skala </a:t>
          </a:r>
          <a:r>
            <a:rPr lang="id-ID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saaty</a:t>
          </a:r>
          <a:endParaRPr lang="id-ID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10T13:46:50.7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707 0 24575,'-1'36'0,"1"1"0,2-1 0,2 0 0,2 0 0,3 0 0,0-1 0,3 0 0,20 41 0,52 80 26,68 112-1354,-106-195 1328,2 4 0,98 117 0,13-22 252,80 92 210,469 442-2470,-440-456 1593,565 492-773,-191-177 398,-28 30 1921,-421-401-937,-45-29 439,-45-47-267,161 180 2093,-117-119-3872,-9-10-128,120 142 3420,-124-133-1900,-20-25 256,75 82 832,-93-135-1067,-65-70 0,-3 2 0,44 57 0,-43-49-340,2-2-1,68 64 1,3 3-139,121 155 285,-149-178 574,91 105 934,-97-108-1314,-47-57 0,0 1 0,-2 1 0,-1 0 0,-2 0 0,15 31 0,-15-23 0,1-2 0,23 31 0,-22-35 0,-1-1 0,-2 1 0,17 42 0,-11-18 0,2 0 0,43 62 0,-32-56 0,26 60 0,17 50 0,-68-147 0,1-1 0,1 0 0,1 0 0,1-1 0,21 21 0,24 36 0,85 102 0,69 161 0,-173-267 0,-4 1 0,38 115 0,-39-119 0,-27-55 0,1 1 0,-1 0 0,7 22 0,2 10 0,1-1 0,45 75 0,-42-84 0,0 1 0,-3 0 0,-2 1 0,18 75 0,-25-80 0,1-1 0,22 50 0,-20-58 0,-2 2 0,0-1 0,-3 1 0,1 1 0,1 36 0,-6-40 0,1 0 0,2 0 0,-1-1 0,14 31 0,8 34 0,-5 6 0,-3-22 0,-4 0 0,6 132 0,-20-163 0,3 1 0,13 72 0,-9-75 0,2 49 0,-7-52 0,1 0 0,9 33 0,-5-36 0,-3 1 0,-1-1 0,-3 50 0,-1-50 0,1 1 0,2-1 0,10 46 0,27 125 0,-33-157 0,0-1 0,-6 76 0,2 17 0,4-106 0,0-2 0,14 36 0,-11-39 0,-1-2 0,-2 1 0,5 49 0,-12-33 0,0-28 0,1 0 0,0 0 0,0 0 0,7 26 0,-7-39-2,0 1 0,0-1-1,0 0 1,0 0-1,0 1 1,1-1 0,-1 1-1,0-1 1,0 1 0,0-1-1,0 1 1,0-1-1,1 1 1,-1-1 0,0 0-1,0 1 1,1-1 0,-1 1-1,0-1 1,1 0-1,-1 1 1,0-1 0,1 0-1,-1 1 1,1-1 0,-1 0-1,2 0 1,-2 1-1,1-1 1,-1 0 0,1 1-1,8-15 192,-3-24-1667,-3 14-5348</inkml:trace>
  <inkml:trace contextRef="#ctx0" brushRef="#br0" timeOffset="1924.1">9266 575 24575,'-6'74'-969,"-4"-1"0,-3 0 0,-43 127 0,-15 66 949,-8 31 20,-4 32 0,-64 288-4779,84-389 3736,25-70 991,8-32 33,-51 128 0,-47 78 1416,-87 200 802,-118 122-5277,230-459 3697,-310 552 801,350-625-914,37-68 30,-40 60 0,-78 131-394,-5 6 5,-85 125-180,-4 23-89,146-232-102,-129 170 0,16-41-577,1 0 2703,146-222-1639,-120 117 1,104-121-575,-227 199 3519,-192 134-4018,330-270 247,-120 88-679,93-76 587,20-14 102,-397 310 277,237-177 575,7-3 1397,-105 84-2211,87-75 1197,191-150-588,-82 71 3211,185-147-3305,-13 13 0,-2-2 0,-75 51 0,55-51 0,4 4 0,-101 98 0,122-99 0,-67 61 0,10 5 0,65-78 0,-43 52 0,-11 10 0,81-83 0,0 1 0,2 1 0,-26 44 0,5-6 0,-8 26 68,38-68-426,-1-1 0,-1 1-1,-27 33 1,26-39-6468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86"/>
  <sheetViews>
    <sheetView topLeftCell="A38" zoomScale="85" zoomScaleNormal="85" workbookViewId="0">
      <selection activeCell="P50" sqref="P50"/>
    </sheetView>
  </sheetViews>
  <sheetFormatPr defaultRowHeight="15" x14ac:dyDescent="0.25"/>
  <cols>
    <col min="1" max="1" width="4.85546875" customWidth="1"/>
    <col min="2" max="2" width="38.7109375" bestFit="1" customWidth="1"/>
    <col min="3" max="3" width="8.42578125" bestFit="1" customWidth="1"/>
    <col min="4" max="4" width="31.28515625" bestFit="1" customWidth="1"/>
    <col min="5" max="5" width="13.28515625" customWidth="1"/>
    <col min="8" max="8" width="28.28515625" customWidth="1"/>
    <col min="9" max="9" width="10.85546875" customWidth="1"/>
    <col min="10" max="10" width="32.42578125" customWidth="1"/>
    <col min="11" max="11" width="12.140625" customWidth="1"/>
    <col min="12" max="12" width="9.140625" customWidth="1"/>
    <col min="13" max="13" width="13" customWidth="1"/>
    <col min="14" max="14" width="14.7109375" customWidth="1"/>
    <col min="17" max="17" width="10.5703125" customWidth="1"/>
  </cols>
  <sheetData>
    <row r="2" spans="1:23" x14ac:dyDescent="0.25">
      <c r="G2" s="7"/>
    </row>
    <row r="3" spans="1:23" x14ac:dyDescent="0.25">
      <c r="A3" t="s">
        <v>0</v>
      </c>
      <c r="G3" t="s">
        <v>34</v>
      </c>
      <c r="M3" t="s">
        <v>56</v>
      </c>
      <c r="S3" t="s">
        <v>162</v>
      </c>
    </row>
    <row r="5" spans="1:23" ht="31.5" customHeight="1" x14ac:dyDescent="0.25">
      <c r="A5" s="3" t="s">
        <v>1</v>
      </c>
      <c r="B5" s="3" t="s">
        <v>2</v>
      </c>
      <c r="C5" s="3" t="s">
        <v>4</v>
      </c>
      <c r="D5" s="3" t="s">
        <v>3</v>
      </c>
      <c r="E5" s="3" t="s">
        <v>140</v>
      </c>
      <c r="G5" s="3" t="s">
        <v>1</v>
      </c>
      <c r="H5" s="3" t="s">
        <v>2</v>
      </c>
      <c r="I5" s="3" t="s">
        <v>4</v>
      </c>
      <c r="J5" s="3" t="s">
        <v>3</v>
      </c>
      <c r="K5" s="6" t="s">
        <v>161</v>
      </c>
      <c r="M5" s="3" t="s">
        <v>1</v>
      </c>
      <c r="N5" s="3" t="s">
        <v>2</v>
      </c>
      <c r="O5" s="3" t="s">
        <v>4</v>
      </c>
      <c r="P5" s="3" t="s">
        <v>3</v>
      </c>
      <c r="Q5" s="6" t="s">
        <v>161</v>
      </c>
      <c r="S5" s="3" t="s">
        <v>1</v>
      </c>
      <c r="T5" s="3" t="s">
        <v>2</v>
      </c>
      <c r="U5" s="3" t="s">
        <v>4</v>
      </c>
      <c r="V5" s="3" t="s">
        <v>3</v>
      </c>
      <c r="W5" s="6" t="s">
        <v>161</v>
      </c>
    </row>
    <row r="6" spans="1:23" x14ac:dyDescent="0.25">
      <c r="A6" s="48">
        <v>1</v>
      </c>
      <c r="B6" s="16" t="s">
        <v>5</v>
      </c>
      <c r="C6" s="1" t="s">
        <v>6</v>
      </c>
      <c r="D6" s="2" t="s">
        <v>7</v>
      </c>
      <c r="E6" s="2">
        <v>1</v>
      </c>
      <c r="F6" s="21"/>
      <c r="G6" s="1">
        <v>1</v>
      </c>
      <c r="H6" s="2" t="s">
        <v>35</v>
      </c>
      <c r="I6" s="1"/>
      <c r="J6" s="4" t="s">
        <v>41</v>
      </c>
      <c r="K6" s="2">
        <v>1</v>
      </c>
      <c r="M6" s="48">
        <v>1</v>
      </c>
      <c r="N6" s="16" t="s">
        <v>57</v>
      </c>
      <c r="O6" s="1" t="s">
        <v>30</v>
      </c>
      <c r="P6" s="4" t="s">
        <v>59</v>
      </c>
      <c r="Q6" s="2">
        <v>1</v>
      </c>
      <c r="S6" s="1">
        <v>1</v>
      </c>
      <c r="T6" s="2" t="s">
        <v>69</v>
      </c>
      <c r="U6" s="1"/>
      <c r="V6" s="2" t="s">
        <v>71</v>
      </c>
      <c r="W6" s="2">
        <v>1</v>
      </c>
    </row>
    <row r="7" spans="1:23" x14ac:dyDescent="0.25">
      <c r="A7" s="1"/>
      <c r="B7" s="2" t="s">
        <v>135</v>
      </c>
      <c r="C7" s="1"/>
      <c r="D7" s="2" t="s">
        <v>8</v>
      </c>
      <c r="E7" s="2">
        <v>2</v>
      </c>
      <c r="F7" s="21"/>
      <c r="G7" s="1"/>
      <c r="H7" s="2"/>
      <c r="I7" s="1"/>
      <c r="J7" s="2" t="s">
        <v>42</v>
      </c>
      <c r="K7" s="2">
        <v>2</v>
      </c>
      <c r="M7" s="1"/>
      <c r="N7" s="2" t="s">
        <v>135</v>
      </c>
      <c r="O7" s="1"/>
      <c r="P7" s="2" t="s">
        <v>60</v>
      </c>
      <c r="Q7" s="2">
        <v>2</v>
      </c>
      <c r="S7" s="1"/>
      <c r="T7" s="2"/>
      <c r="U7" s="1"/>
      <c r="V7" s="2" t="s">
        <v>72</v>
      </c>
      <c r="W7" s="2">
        <v>2</v>
      </c>
    </row>
    <row r="8" spans="1:23" x14ac:dyDescent="0.25">
      <c r="A8" s="1"/>
      <c r="B8" s="2"/>
      <c r="C8" s="1"/>
      <c r="D8" s="2" t="s">
        <v>9</v>
      </c>
      <c r="E8" s="2">
        <v>3</v>
      </c>
      <c r="G8" s="1"/>
      <c r="H8" s="2"/>
      <c r="I8" s="1"/>
      <c r="J8" s="2" t="s">
        <v>43</v>
      </c>
      <c r="K8" s="2">
        <v>3</v>
      </c>
      <c r="M8" s="1"/>
      <c r="N8" s="2"/>
      <c r="O8" s="1"/>
      <c r="P8" s="2" t="s">
        <v>61</v>
      </c>
      <c r="Q8" s="2">
        <v>3</v>
      </c>
      <c r="S8" s="1"/>
      <c r="T8" s="2"/>
      <c r="U8" s="1"/>
      <c r="V8" s="2" t="s">
        <v>74</v>
      </c>
      <c r="W8" s="2">
        <v>3</v>
      </c>
    </row>
    <row r="9" spans="1:23" x14ac:dyDescent="0.25">
      <c r="A9" s="1"/>
      <c r="B9" s="2"/>
      <c r="C9" s="1"/>
      <c r="D9" s="2" t="s">
        <v>10</v>
      </c>
      <c r="E9" s="2">
        <v>4</v>
      </c>
      <c r="G9" s="1"/>
      <c r="H9" s="2"/>
      <c r="I9" s="1"/>
      <c r="J9" s="2" t="s">
        <v>44</v>
      </c>
      <c r="K9" s="2">
        <v>4</v>
      </c>
      <c r="M9" s="1"/>
      <c r="N9" s="2"/>
      <c r="O9" s="1"/>
      <c r="P9" s="2" t="s">
        <v>62</v>
      </c>
      <c r="Q9" s="2">
        <v>4</v>
      </c>
      <c r="S9" s="1"/>
      <c r="T9" s="2"/>
      <c r="U9" s="1"/>
      <c r="V9" s="2" t="s">
        <v>73</v>
      </c>
      <c r="W9" s="2">
        <v>4</v>
      </c>
    </row>
    <row r="10" spans="1:23" x14ac:dyDescent="0.25">
      <c r="A10" s="1"/>
      <c r="B10" s="2"/>
      <c r="C10" s="1"/>
      <c r="D10" s="2" t="s">
        <v>11</v>
      </c>
      <c r="E10" s="2">
        <v>5</v>
      </c>
      <c r="G10" s="1"/>
      <c r="H10" s="2"/>
      <c r="I10" s="1"/>
      <c r="J10" s="2" t="s">
        <v>45</v>
      </c>
      <c r="K10" s="2">
        <v>5</v>
      </c>
      <c r="M10" s="1"/>
      <c r="N10" s="2"/>
      <c r="O10" s="1"/>
      <c r="P10" s="2" t="s">
        <v>63</v>
      </c>
      <c r="Q10" s="2">
        <v>5</v>
      </c>
      <c r="S10" s="1"/>
      <c r="T10" s="2"/>
      <c r="U10" s="1"/>
      <c r="V10" s="2" t="s">
        <v>75</v>
      </c>
      <c r="W10" s="2">
        <v>5</v>
      </c>
    </row>
    <row r="11" spans="1:23" x14ac:dyDescent="0.25">
      <c r="A11" s="1">
        <v>2</v>
      </c>
      <c r="B11" s="2" t="s">
        <v>12</v>
      </c>
      <c r="C11" s="1"/>
      <c r="D11" s="2" t="s">
        <v>20</v>
      </c>
      <c r="E11" s="2">
        <v>1</v>
      </c>
      <c r="F11" s="21"/>
      <c r="G11" s="48">
        <v>2</v>
      </c>
      <c r="H11" s="16" t="s">
        <v>38</v>
      </c>
      <c r="I11" s="1" t="s">
        <v>18</v>
      </c>
      <c r="J11" s="4" t="s">
        <v>143</v>
      </c>
      <c r="K11" s="2">
        <v>1</v>
      </c>
      <c r="M11" s="48">
        <v>2</v>
      </c>
      <c r="N11" s="16" t="s">
        <v>58</v>
      </c>
      <c r="O11" s="1" t="s">
        <v>36</v>
      </c>
      <c r="P11" s="2" t="s">
        <v>64</v>
      </c>
      <c r="Q11" s="2">
        <v>1</v>
      </c>
      <c r="S11" s="48">
        <v>2</v>
      </c>
      <c r="T11" s="16" t="s">
        <v>70</v>
      </c>
      <c r="U11" s="1" t="s">
        <v>37</v>
      </c>
      <c r="V11" s="2" t="s">
        <v>106</v>
      </c>
      <c r="W11" s="2">
        <v>1</v>
      </c>
    </row>
    <row r="12" spans="1:23" x14ac:dyDescent="0.25">
      <c r="A12" s="1"/>
      <c r="B12" s="2"/>
      <c r="C12" s="1"/>
      <c r="D12" s="2" t="s">
        <v>21</v>
      </c>
      <c r="E12" s="2">
        <v>2</v>
      </c>
      <c r="F12" s="21"/>
      <c r="G12" s="1"/>
      <c r="H12" s="2" t="s">
        <v>135</v>
      </c>
      <c r="I12" s="1"/>
      <c r="J12" s="2" t="s">
        <v>142</v>
      </c>
      <c r="K12" s="2">
        <v>2</v>
      </c>
      <c r="M12" s="1"/>
      <c r="N12" s="2" t="s">
        <v>136</v>
      </c>
      <c r="O12" s="1"/>
      <c r="P12" s="2" t="s">
        <v>65</v>
      </c>
      <c r="Q12" s="2">
        <v>2</v>
      </c>
      <c r="S12" s="1"/>
      <c r="T12" s="2" t="s">
        <v>135</v>
      </c>
      <c r="U12" s="1"/>
      <c r="V12" s="2" t="s">
        <v>107</v>
      </c>
      <c r="W12" s="2">
        <v>2</v>
      </c>
    </row>
    <row r="13" spans="1:23" x14ac:dyDescent="0.25">
      <c r="A13" s="1"/>
      <c r="B13" s="2"/>
      <c r="C13" s="1"/>
      <c r="D13" s="2" t="s">
        <v>22</v>
      </c>
      <c r="E13" s="2">
        <v>3</v>
      </c>
      <c r="G13" s="1"/>
      <c r="H13" s="2"/>
      <c r="I13" s="1"/>
      <c r="J13" s="2" t="s">
        <v>144</v>
      </c>
      <c r="K13" s="2">
        <v>3</v>
      </c>
      <c r="M13" s="1"/>
      <c r="N13" s="2"/>
      <c r="O13" s="1"/>
      <c r="P13" s="2" t="s">
        <v>66</v>
      </c>
      <c r="Q13" s="2">
        <v>3</v>
      </c>
      <c r="S13" s="1"/>
      <c r="T13" s="2"/>
      <c r="U13" s="1"/>
      <c r="V13" s="2" t="s">
        <v>90</v>
      </c>
      <c r="W13" s="2">
        <v>3</v>
      </c>
    </row>
    <row r="14" spans="1:23" x14ac:dyDescent="0.25">
      <c r="A14" s="1"/>
      <c r="B14" s="2"/>
      <c r="C14" s="1"/>
      <c r="D14" s="2" t="s">
        <v>23</v>
      </c>
      <c r="E14" s="2">
        <v>4</v>
      </c>
      <c r="G14" s="1"/>
      <c r="H14" s="2"/>
      <c r="I14" s="1"/>
      <c r="J14" s="2" t="s">
        <v>145</v>
      </c>
      <c r="K14" s="2">
        <v>4</v>
      </c>
      <c r="M14" s="1"/>
      <c r="N14" s="2"/>
      <c r="O14" s="1"/>
      <c r="P14" s="2" t="s">
        <v>67</v>
      </c>
      <c r="Q14" s="2">
        <v>4</v>
      </c>
      <c r="S14" s="1"/>
      <c r="T14" s="2"/>
      <c r="U14" s="1"/>
      <c r="V14" s="2" t="s">
        <v>108</v>
      </c>
      <c r="W14" s="2">
        <v>4</v>
      </c>
    </row>
    <row r="15" spans="1:23" x14ac:dyDescent="0.25">
      <c r="A15" s="1"/>
      <c r="B15" s="2"/>
      <c r="C15" s="1"/>
      <c r="D15" s="2" t="s">
        <v>14</v>
      </c>
      <c r="E15" s="2">
        <v>5</v>
      </c>
      <c r="G15" s="1"/>
      <c r="H15" s="2"/>
      <c r="I15" s="1"/>
      <c r="J15" s="2" t="s">
        <v>146</v>
      </c>
      <c r="K15" s="2">
        <v>5</v>
      </c>
      <c r="M15" s="1"/>
      <c r="N15" s="2"/>
      <c r="O15" s="1"/>
      <c r="P15" s="4" t="s">
        <v>68</v>
      </c>
      <c r="Q15" s="2">
        <v>5</v>
      </c>
    </row>
    <row r="16" spans="1:23" x14ac:dyDescent="0.25">
      <c r="A16" s="48">
        <v>3</v>
      </c>
      <c r="B16" s="16" t="s">
        <v>15</v>
      </c>
      <c r="C16" s="1" t="s">
        <v>13</v>
      </c>
      <c r="D16" s="2" t="s">
        <v>147</v>
      </c>
      <c r="E16" s="2">
        <v>1</v>
      </c>
      <c r="F16" s="21"/>
      <c r="G16" s="1">
        <v>3</v>
      </c>
      <c r="H16" s="2" t="s">
        <v>39</v>
      </c>
      <c r="I16" s="1"/>
      <c r="J16" s="2" t="s">
        <v>46</v>
      </c>
      <c r="K16" s="2">
        <v>1</v>
      </c>
    </row>
    <row r="17" spans="1:11" x14ac:dyDescent="0.25">
      <c r="A17" s="1"/>
      <c r="B17" s="2" t="s">
        <v>136</v>
      </c>
      <c r="C17" s="1"/>
      <c r="D17" s="2" t="s">
        <v>148</v>
      </c>
      <c r="E17" s="2">
        <v>2</v>
      </c>
      <c r="F17" s="21"/>
      <c r="G17" s="1"/>
      <c r="H17" s="2"/>
      <c r="I17" s="1"/>
      <c r="J17" s="2" t="s">
        <v>47</v>
      </c>
      <c r="K17" s="2">
        <v>2</v>
      </c>
    </row>
    <row r="18" spans="1:11" x14ac:dyDescent="0.25">
      <c r="A18" s="1"/>
      <c r="B18" s="2"/>
      <c r="C18" s="1"/>
      <c r="D18" s="2" t="s">
        <v>149</v>
      </c>
      <c r="E18" s="2">
        <v>3</v>
      </c>
      <c r="G18" s="1"/>
      <c r="H18" s="2"/>
      <c r="I18" s="1"/>
      <c r="J18" s="2" t="s">
        <v>48</v>
      </c>
      <c r="K18" s="2">
        <v>3</v>
      </c>
    </row>
    <row r="19" spans="1:11" x14ac:dyDescent="0.25">
      <c r="A19" s="1"/>
      <c r="B19" s="2"/>
      <c r="C19" s="1"/>
      <c r="D19" s="2" t="s">
        <v>150</v>
      </c>
      <c r="E19" s="2">
        <v>4</v>
      </c>
      <c r="G19" s="1"/>
      <c r="H19" s="2"/>
      <c r="I19" s="1"/>
      <c r="J19" s="2" t="s">
        <v>49</v>
      </c>
      <c r="K19" s="2">
        <v>4</v>
      </c>
    </row>
    <row r="20" spans="1:11" x14ac:dyDescent="0.25">
      <c r="A20" s="1"/>
      <c r="B20" s="2"/>
      <c r="C20" s="1"/>
      <c r="D20" s="2" t="s">
        <v>151</v>
      </c>
      <c r="E20" s="2">
        <v>5</v>
      </c>
      <c r="G20" s="1"/>
      <c r="H20" s="2"/>
      <c r="I20" s="1"/>
      <c r="J20" s="2" t="s">
        <v>50</v>
      </c>
      <c r="K20" s="2">
        <v>5</v>
      </c>
    </row>
    <row r="21" spans="1:11" x14ac:dyDescent="0.25">
      <c r="A21" s="48">
        <v>4</v>
      </c>
      <c r="B21" s="16" t="s">
        <v>17</v>
      </c>
      <c r="C21" s="1" t="s">
        <v>16</v>
      </c>
      <c r="D21" s="2" t="s">
        <v>24</v>
      </c>
      <c r="E21" s="2">
        <v>1</v>
      </c>
      <c r="F21" s="21"/>
      <c r="G21" s="1">
        <v>4</v>
      </c>
      <c r="H21" s="2" t="s">
        <v>40</v>
      </c>
      <c r="I21" s="1"/>
      <c r="J21" s="4" t="s">
        <v>51</v>
      </c>
      <c r="K21" s="2">
        <v>1</v>
      </c>
    </row>
    <row r="22" spans="1:11" x14ac:dyDescent="0.25">
      <c r="A22" s="1"/>
      <c r="B22" s="2" t="s">
        <v>136</v>
      </c>
      <c r="C22" s="1"/>
      <c r="D22" s="2" t="s">
        <v>25</v>
      </c>
      <c r="E22" s="2">
        <v>2</v>
      </c>
      <c r="F22" s="21"/>
      <c r="G22" s="1"/>
      <c r="H22" s="2"/>
      <c r="I22" s="1"/>
      <c r="J22" s="2" t="s">
        <v>52</v>
      </c>
      <c r="K22" s="2">
        <v>2</v>
      </c>
    </row>
    <row r="23" spans="1:11" x14ac:dyDescent="0.25">
      <c r="A23" s="1"/>
      <c r="B23" s="2"/>
      <c r="C23" s="1"/>
      <c r="D23" s="2" t="s">
        <v>26</v>
      </c>
      <c r="E23" s="2">
        <v>3</v>
      </c>
      <c r="G23" s="1"/>
      <c r="H23" s="2"/>
      <c r="I23" s="1"/>
      <c r="J23" s="2" t="s">
        <v>53</v>
      </c>
      <c r="K23" s="2">
        <v>3</v>
      </c>
    </row>
    <row r="24" spans="1:11" x14ac:dyDescent="0.25">
      <c r="A24" s="1"/>
      <c r="B24" s="2"/>
      <c r="C24" s="1"/>
      <c r="D24" s="2" t="s">
        <v>27</v>
      </c>
      <c r="E24" s="2">
        <v>4</v>
      </c>
      <c r="G24" s="1"/>
      <c r="H24" s="2"/>
      <c r="I24" s="1"/>
      <c r="J24" s="2" t="s">
        <v>54</v>
      </c>
      <c r="K24" s="2">
        <v>4</v>
      </c>
    </row>
    <row r="25" spans="1:11" x14ac:dyDescent="0.25">
      <c r="A25" s="1"/>
      <c r="B25" s="2"/>
      <c r="C25" s="1"/>
      <c r="D25" s="2" t="s">
        <v>19</v>
      </c>
      <c r="E25" s="2">
        <v>5</v>
      </c>
      <c r="G25" s="1"/>
      <c r="H25" s="2"/>
      <c r="I25" s="1"/>
      <c r="J25" s="2" t="s">
        <v>55</v>
      </c>
      <c r="K25" s="2">
        <v>5</v>
      </c>
    </row>
    <row r="27" spans="1:11" x14ac:dyDescent="0.25">
      <c r="A27" t="s">
        <v>28</v>
      </c>
    </row>
    <row r="29" spans="1:11" ht="30" x14ac:dyDescent="0.25">
      <c r="A29" s="3" t="s">
        <v>1</v>
      </c>
      <c r="B29" s="3" t="s">
        <v>2</v>
      </c>
      <c r="C29" s="3" t="s">
        <v>4</v>
      </c>
      <c r="D29" s="3" t="s">
        <v>3</v>
      </c>
      <c r="E29" s="6" t="s">
        <v>161</v>
      </c>
    </row>
    <row r="30" spans="1:11" ht="21.75" customHeight="1" x14ac:dyDescent="0.25">
      <c r="A30" s="1">
        <v>1</v>
      </c>
      <c r="B30" s="2" t="s">
        <v>29</v>
      </c>
      <c r="C30" s="1"/>
      <c r="D30" s="2" t="s">
        <v>31</v>
      </c>
      <c r="E30" s="2">
        <v>1</v>
      </c>
    </row>
    <row r="31" spans="1:11" x14ac:dyDescent="0.25">
      <c r="A31" s="1"/>
      <c r="B31" s="2"/>
      <c r="C31" s="1"/>
      <c r="D31" s="2" t="s">
        <v>32</v>
      </c>
      <c r="E31" s="2">
        <v>2</v>
      </c>
    </row>
    <row r="32" spans="1:11" x14ac:dyDescent="0.25">
      <c r="A32" s="1"/>
      <c r="B32" s="2"/>
      <c r="C32" s="1"/>
      <c r="D32" s="2" t="s">
        <v>33</v>
      </c>
      <c r="E32" s="2">
        <v>3</v>
      </c>
    </row>
    <row r="33" spans="3:19" ht="15.75" thickBot="1" x14ac:dyDescent="0.3">
      <c r="G33" s="7"/>
    </row>
    <row r="34" spans="3:19" ht="7.5" customHeight="1" thickBot="1" x14ac:dyDescent="0.3">
      <c r="C34" s="39"/>
      <c r="D34" s="40"/>
      <c r="E34" s="40"/>
      <c r="F34" s="40"/>
      <c r="G34" s="41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2"/>
    </row>
    <row r="35" spans="3:19" x14ac:dyDescent="0.25">
      <c r="G35" s="7"/>
    </row>
    <row r="36" spans="3:19" x14ac:dyDescent="0.25">
      <c r="G36" s="7"/>
    </row>
    <row r="37" spans="3:19" ht="15.75" thickBot="1" x14ac:dyDescent="0.3"/>
    <row r="38" spans="3:19" x14ac:dyDescent="0.25">
      <c r="F38" s="49"/>
      <c r="G38" s="50"/>
      <c r="H38" s="50"/>
      <c r="I38" s="50"/>
      <c r="J38" s="50"/>
      <c r="K38" s="50"/>
      <c r="L38" s="50"/>
      <c r="M38" s="51"/>
    </row>
    <row r="39" spans="3:19" x14ac:dyDescent="0.25">
      <c r="F39" s="52"/>
      <c r="G39" s="31" t="s">
        <v>141</v>
      </c>
      <c r="H39" s="31"/>
      <c r="I39" s="31"/>
      <c r="J39" s="31"/>
      <c r="K39" s="31"/>
      <c r="L39" s="28"/>
      <c r="M39" s="53"/>
    </row>
    <row r="40" spans="3:19" ht="30" x14ac:dyDescent="0.25">
      <c r="F40" s="52"/>
      <c r="G40" s="13" t="s">
        <v>1</v>
      </c>
      <c r="H40" s="13" t="s">
        <v>2</v>
      </c>
      <c r="I40" s="13" t="s">
        <v>4</v>
      </c>
      <c r="J40" s="13" t="s">
        <v>3</v>
      </c>
      <c r="K40" s="32" t="s">
        <v>152</v>
      </c>
      <c r="L40" s="28"/>
      <c r="M40" s="53"/>
    </row>
    <row r="41" spans="3:19" x14ac:dyDescent="0.25">
      <c r="F41" s="52"/>
      <c r="G41" s="9">
        <v>1</v>
      </c>
      <c r="H41" s="43" t="s">
        <v>5</v>
      </c>
      <c r="I41" s="9" t="s">
        <v>6</v>
      </c>
      <c r="J41" s="27" t="s">
        <v>7</v>
      </c>
      <c r="K41" s="44">
        <v>1</v>
      </c>
      <c r="L41" s="28" t="s">
        <v>153</v>
      </c>
      <c r="M41" s="53"/>
    </row>
    <row r="42" spans="3:19" x14ac:dyDescent="0.25">
      <c r="F42" s="52"/>
      <c r="G42" s="9"/>
      <c r="H42" s="45" t="s">
        <v>135</v>
      </c>
      <c r="I42" s="9"/>
      <c r="J42" s="44" t="s">
        <v>8</v>
      </c>
      <c r="K42" s="44">
        <v>2</v>
      </c>
      <c r="L42" s="28"/>
      <c r="M42" s="54" t="s">
        <v>138</v>
      </c>
    </row>
    <row r="43" spans="3:19" x14ac:dyDescent="0.25">
      <c r="F43" s="52"/>
      <c r="G43" s="9"/>
      <c r="H43" s="44" t="s">
        <v>154</v>
      </c>
      <c r="I43" s="9"/>
      <c r="J43" s="44" t="s">
        <v>9</v>
      </c>
      <c r="K43" s="44">
        <v>3</v>
      </c>
      <c r="L43" s="28"/>
      <c r="M43" s="53"/>
    </row>
    <row r="44" spans="3:19" x14ac:dyDescent="0.25">
      <c r="F44" s="55"/>
      <c r="G44" s="9"/>
      <c r="H44" s="44"/>
      <c r="I44" s="9"/>
      <c r="J44" s="44" t="s">
        <v>10</v>
      </c>
      <c r="K44" s="44">
        <v>4</v>
      </c>
      <c r="L44" s="28"/>
      <c r="M44" s="53"/>
    </row>
    <row r="45" spans="3:19" x14ac:dyDescent="0.25">
      <c r="F45" s="55"/>
      <c r="G45" s="9"/>
      <c r="H45" s="44"/>
      <c r="I45" s="9"/>
      <c r="J45" s="44" t="s">
        <v>11</v>
      </c>
      <c r="K45" s="44">
        <v>5</v>
      </c>
      <c r="L45" s="28"/>
      <c r="M45" s="53"/>
    </row>
    <row r="46" spans="3:19" ht="15" customHeight="1" x14ac:dyDescent="0.25">
      <c r="F46" s="52"/>
      <c r="G46" s="9">
        <v>3</v>
      </c>
      <c r="H46" s="43" t="s">
        <v>15</v>
      </c>
      <c r="I46" s="9" t="s">
        <v>13</v>
      </c>
      <c r="J46" s="46" t="s">
        <v>147</v>
      </c>
      <c r="K46" s="46">
        <v>1</v>
      </c>
      <c r="L46" s="59" t="s">
        <v>156</v>
      </c>
      <c r="M46" s="53"/>
    </row>
    <row r="47" spans="3:19" x14ac:dyDescent="0.25">
      <c r="F47" s="52"/>
      <c r="G47" s="9"/>
      <c r="H47" s="45" t="s">
        <v>136</v>
      </c>
      <c r="I47" s="9"/>
      <c r="J47" s="46" t="s">
        <v>148</v>
      </c>
      <c r="K47" s="46">
        <v>2</v>
      </c>
      <c r="L47" s="59"/>
      <c r="M47" s="53"/>
    </row>
    <row r="48" spans="3:19" x14ac:dyDescent="0.25">
      <c r="F48" s="52"/>
      <c r="G48" s="9"/>
      <c r="H48" s="44"/>
      <c r="I48" s="9"/>
      <c r="J48" s="46" t="s">
        <v>149</v>
      </c>
      <c r="K48" s="46">
        <v>3</v>
      </c>
      <c r="L48" s="59"/>
      <c r="M48" s="53"/>
    </row>
    <row r="49" spans="6:13" x14ac:dyDescent="0.25">
      <c r="F49" s="52"/>
      <c r="G49" s="9"/>
      <c r="H49" s="44"/>
      <c r="I49" s="9"/>
      <c r="J49" s="46" t="s">
        <v>150</v>
      </c>
      <c r="K49" s="46">
        <v>4</v>
      </c>
      <c r="L49" s="59"/>
      <c r="M49" s="53"/>
    </row>
    <row r="50" spans="6:13" x14ac:dyDescent="0.25">
      <c r="F50" s="52"/>
      <c r="G50" s="9"/>
      <c r="H50" s="44"/>
      <c r="I50" s="9"/>
      <c r="J50" s="46" t="s">
        <v>151</v>
      </c>
      <c r="K50" s="46">
        <v>5</v>
      </c>
      <c r="L50" s="59"/>
      <c r="M50" s="53"/>
    </row>
    <row r="51" spans="6:13" x14ac:dyDescent="0.25">
      <c r="F51" s="52"/>
      <c r="G51" s="9">
        <v>4</v>
      </c>
      <c r="H51" s="43" t="s">
        <v>17</v>
      </c>
      <c r="I51" s="9" t="s">
        <v>16</v>
      </c>
      <c r="J51" s="46" t="s">
        <v>24</v>
      </c>
      <c r="K51" s="46">
        <v>1</v>
      </c>
      <c r="L51" s="59"/>
      <c r="M51" s="53"/>
    </row>
    <row r="52" spans="6:13" x14ac:dyDescent="0.25">
      <c r="F52" s="52"/>
      <c r="G52" s="9"/>
      <c r="H52" s="45" t="s">
        <v>136</v>
      </c>
      <c r="I52" s="9"/>
      <c r="J52" s="46" t="s">
        <v>25</v>
      </c>
      <c r="K52" s="46">
        <v>2</v>
      </c>
      <c r="L52" s="59"/>
      <c r="M52" s="53"/>
    </row>
    <row r="53" spans="6:13" x14ac:dyDescent="0.25">
      <c r="F53" s="52"/>
      <c r="G53" s="9"/>
      <c r="H53" s="44"/>
      <c r="I53" s="9"/>
      <c r="J53" s="46" t="s">
        <v>26</v>
      </c>
      <c r="K53" s="46">
        <v>3</v>
      </c>
      <c r="L53" s="59"/>
      <c r="M53" s="53"/>
    </row>
    <row r="54" spans="6:13" x14ac:dyDescent="0.25">
      <c r="F54" s="52"/>
      <c r="G54" s="9"/>
      <c r="H54" s="44"/>
      <c r="I54" s="9"/>
      <c r="J54" s="46" t="s">
        <v>27</v>
      </c>
      <c r="K54" s="46">
        <v>4</v>
      </c>
      <c r="L54" s="59"/>
      <c r="M54" s="53"/>
    </row>
    <row r="55" spans="6:13" x14ac:dyDescent="0.25">
      <c r="F55" s="52"/>
      <c r="G55" s="9"/>
      <c r="H55" s="44"/>
      <c r="I55" s="9"/>
      <c r="J55" s="46" t="s">
        <v>19</v>
      </c>
      <c r="K55" s="46">
        <v>5</v>
      </c>
      <c r="L55" s="59"/>
      <c r="M55" s="53"/>
    </row>
    <row r="56" spans="6:13" x14ac:dyDescent="0.25">
      <c r="F56" s="52"/>
      <c r="G56" s="28"/>
      <c r="H56" s="28"/>
      <c r="I56" s="28"/>
      <c r="J56" s="47"/>
      <c r="K56" s="47"/>
      <c r="L56" s="59"/>
      <c r="M56" s="53"/>
    </row>
    <row r="57" spans="6:13" x14ac:dyDescent="0.25">
      <c r="F57" s="52"/>
      <c r="G57" s="9">
        <v>2</v>
      </c>
      <c r="H57" s="43" t="s">
        <v>38</v>
      </c>
      <c r="I57" s="9" t="s">
        <v>18</v>
      </c>
      <c r="J57" s="46" t="s">
        <v>143</v>
      </c>
      <c r="K57" s="46">
        <v>1</v>
      </c>
      <c r="L57" s="59"/>
      <c r="M57" s="53"/>
    </row>
    <row r="58" spans="6:13" x14ac:dyDescent="0.25">
      <c r="F58" s="52"/>
      <c r="G58" s="9"/>
      <c r="H58" s="45" t="s">
        <v>135</v>
      </c>
      <c r="I58" s="9"/>
      <c r="J58" s="46" t="s">
        <v>142</v>
      </c>
      <c r="K58" s="46">
        <v>2</v>
      </c>
      <c r="L58" s="59"/>
      <c r="M58" s="53"/>
    </row>
    <row r="59" spans="6:13" x14ac:dyDescent="0.25">
      <c r="F59" s="52"/>
      <c r="G59" s="9"/>
      <c r="H59" s="44"/>
      <c r="I59" s="9"/>
      <c r="J59" s="46" t="s">
        <v>144</v>
      </c>
      <c r="K59" s="46">
        <v>3</v>
      </c>
      <c r="L59" s="59"/>
      <c r="M59" s="53"/>
    </row>
    <row r="60" spans="6:13" x14ac:dyDescent="0.25">
      <c r="F60" s="52"/>
      <c r="G60" s="9"/>
      <c r="H60" s="44"/>
      <c r="I60" s="9"/>
      <c r="J60" s="46" t="s">
        <v>145</v>
      </c>
      <c r="K60" s="46">
        <v>4</v>
      </c>
      <c r="L60" s="59"/>
      <c r="M60" s="53"/>
    </row>
    <row r="61" spans="6:13" x14ac:dyDescent="0.25">
      <c r="F61" s="52"/>
      <c r="G61" s="9"/>
      <c r="H61" s="44"/>
      <c r="I61" s="9"/>
      <c r="J61" s="46" t="s">
        <v>146</v>
      </c>
      <c r="K61" s="46">
        <v>5</v>
      </c>
      <c r="L61" s="59"/>
      <c r="M61" s="53"/>
    </row>
    <row r="62" spans="6:13" x14ac:dyDescent="0.25">
      <c r="F62" s="52"/>
      <c r="G62" s="9">
        <v>1</v>
      </c>
      <c r="H62" s="43" t="s">
        <v>57</v>
      </c>
      <c r="I62" s="9" t="s">
        <v>30</v>
      </c>
      <c r="J62" s="46" t="s">
        <v>59</v>
      </c>
      <c r="K62" s="46">
        <v>1</v>
      </c>
      <c r="L62" s="59"/>
      <c r="M62" s="53"/>
    </row>
    <row r="63" spans="6:13" x14ac:dyDescent="0.25">
      <c r="F63" s="52"/>
      <c r="G63" s="9"/>
      <c r="H63" s="45" t="s">
        <v>135</v>
      </c>
      <c r="I63" s="9"/>
      <c r="J63" s="46" t="s">
        <v>60</v>
      </c>
      <c r="K63" s="46">
        <v>2</v>
      </c>
      <c r="L63" s="59"/>
      <c r="M63" s="53"/>
    </row>
    <row r="64" spans="6:13" x14ac:dyDescent="0.25">
      <c r="F64" s="55"/>
      <c r="G64" s="9"/>
      <c r="H64" s="44"/>
      <c r="I64" s="9"/>
      <c r="J64" s="46" t="s">
        <v>61</v>
      </c>
      <c r="K64" s="46">
        <v>3</v>
      </c>
      <c r="L64" s="59"/>
      <c r="M64" s="53"/>
    </row>
    <row r="65" spans="6:13" x14ac:dyDescent="0.25">
      <c r="F65" s="55"/>
      <c r="G65" s="9"/>
      <c r="H65" s="44"/>
      <c r="I65" s="9"/>
      <c r="J65" s="46" t="s">
        <v>62</v>
      </c>
      <c r="K65" s="46">
        <v>4</v>
      </c>
      <c r="L65" s="59"/>
      <c r="M65" s="53"/>
    </row>
    <row r="66" spans="6:13" x14ac:dyDescent="0.25">
      <c r="F66" s="52"/>
      <c r="G66" s="9"/>
      <c r="H66" s="44"/>
      <c r="I66" s="9"/>
      <c r="J66" s="46" t="s">
        <v>63</v>
      </c>
      <c r="K66" s="46">
        <v>5</v>
      </c>
      <c r="L66" s="59"/>
      <c r="M66" s="53"/>
    </row>
    <row r="67" spans="6:13" x14ac:dyDescent="0.25">
      <c r="F67" s="52"/>
      <c r="G67" s="9">
        <v>2</v>
      </c>
      <c r="H67" s="43" t="s">
        <v>58</v>
      </c>
      <c r="I67" s="9" t="s">
        <v>36</v>
      </c>
      <c r="J67" s="46" t="s">
        <v>64</v>
      </c>
      <c r="K67" s="46">
        <v>1</v>
      </c>
      <c r="L67" s="59"/>
      <c r="M67" s="53"/>
    </row>
    <row r="68" spans="6:13" x14ac:dyDescent="0.25">
      <c r="F68" s="52"/>
      <c r="G68" s="9"/>
      <c r="H68" s="45" t="s">
        <v>136</v>
      </c>
      <c r="I68" s="9"/>
      <c r="J68" s="46" t="s">
        <v>65</v>
      </c>
      <c r="K68" s="46">
        <v>2</v>
      </c>
      <c r="L68" s="59"/>
      <c r="M68" s="53"/>
    </row>
    <row r="69" spans="6:13" x14ac:dyDescent="0.25">
      <c r="F69" s="55"/>
      <c r="G69" s="9"/>
      <c r="H69" s="44"/>
      <c r="I69" s="9"/>
      <c r="J69" s="46" t="s">
        <v>66</v>
      </c>
      <c r="K69" s="46">
        <v>3</v>
      </c>
      <c r="L69" s="59"/>
      <c r="M69" s="53"/>
    </row>
    <row r="70" spans="6:13" x14ac:dyDescent="0.25">
      <c r="F70" s="55"/>
      <c r="G70" s="9"/>
      <c r="H70" s="44"/>
      <c r="I70" s="9"/>
      <c r="J70" s="46" t="s">
        <v>67</v>
      </c>
      <c r="K70" s="46">
        <v>4</v>
      </c>
      <c r="L70" s="59"/>
      <c r="M70" s="53"/>
    </row>
    <row r="71" spans="6:13" x14ac:dyDescent="0.25">
      <c r="F71" s="52"/>
      <c r="G71" s="9"/>
      <c r="H71" s="44"/>
      <c r="I71" s="9"/>
      <c r="J71" s="46" t="s">
        <v>68</v>
      </c>
      <c r="K71" s="46">
        <v>5</v>
      </c>
      <c r="L71" s="59"/>
      <c r="M71" s="53"/>
    </row>
    <row r="72" spans="6:13" x14ac:dyDescent="0.25">
      <c r="F72" s="52"/>
      <c r="G72" s="9">
        <v>2</v>
      </c>
      <c r="H72" s="43" t="s">
        <v>70</v>
      </c>
      <c r="I72" s="9" t="s">
        <v>37</v>
      </c>
      <c r="J72" s="27" t="s">
        <v>106</v>
      </c>
      <c r="K72" s="44">
        <v>1</v>
      </c>
      <c r="L72" s="28" t="s">
        <v>153</v>
      </c>
      <c r="M72" s="53"/>
    </row>
    <row r="73" spans="6:13" x14ac:dyDescent="0.25">
      <c r="F73" s="52"/>
      <c r="G73" s="9"/>
      <c r="H73" s="45" t="s">
        <v>135</v>
      </c>
      <c r="I73" s="9"/>
      <c r="J73" s="44" t="s">
        <v>107</v>
      </c>
      <c r="K73" s="44">
        <v>2</v>
      </c>
      <c r="L73" s="28"/>
      <c r="M73" s="53"/>
    </row>
    <row r="74" spans="6:13" x14ac:dyDescent="0.25">
      <c r="F74" s="52"/>
      <c r="G74" s="9"/>
      <c r="H74" s="44" t="s">
        <v>154</v>
      </c>
      <c r="I74" s="9"/>
      <c r="J74" s="44" t="s">
        <v>90</v>
      </c>
      <c r="K74" s="44">
        <v>3</v>
      </c>
      <c r="L74" s="28"/>
      <c r="M74" s="53"/>
    </row>
    <row r="75" spans="6:13" x14ac:dyDescent="0.25">
      <c r="F75" s="52"/>
      <c r="G75" s="9"/>
      <c r="H75" s="44"/>
      <c r="I75" s="9"/>
      <c r="J75" s="44" t="s">
        <v>108</v>
      </c>
      <c r="K75" s="44">
        <v>4</v>
      </c>
      <c r="L75" s="28"/>
      <c r="M75" s="53"/>
    </row>
    <row r="76" spans="6:13" ht="15.75" thickBot="1" x14ac:dyDescent="0.3">
      <c r="F76" s="56"/>
      <c r="G76" s="57"/>
      <c r="H76" s="57"/>
      <c r="I76" s="57"/>
      <c r="J76" s="57"/>
      <c r="K76" s="57"/>
      <c r="L76" s="57"/>
      <c r="M76" s="58"/>
    </row>
    <row r="85" spans="6:6" x14ac:dyDescent="0.25">
      <c r="F85" s="8"/>
    </row>
    <row r="86" spans="6:6" x14ac:dyDescent="0.25">
      <c r="F86" s="8"/>
    </row>
  </sheetData>
  <mergeCells count="1">
    <mergeCell ref="L46:L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2"/>
  <sheetViews>
    <sheetView workbookViewId="0">
      <selection activeCell="F45" sqref="F45"/>
    </sheetView>
  </sheetViews>
  <sheetFormatPr defaultRowHeight="15" x14ac:dyDescent="0.25"/>
  <cols>
    <col min="1" max="1" width="4" customWidth="1"/>
    <col min="2" max="2" width="38.7109375" bestFit="1" customWidth="1"/>
    <col min="4" max="11" width="17" customWidth="1"/>
  </cols>
  <sheetData>
    <row r="3" spans="1:11" ht="23.25" x14ac:dyDescent="0.35">
      <c r="B3" s="64" t="s">
        <v>155</v>
      </c>
      <c r="C3" s="64"/>
      <c r="D3" s="64"/>
      <c r="E3" s="64"/>
      <c r="F3" s="64"/>
      <c r="G3" s="64"/>
      <c r="H3" s="64"/>
      <c r="I3" s="64"/>
      <c r="J3" s="64"/>
      <c r="K3" s="64"/>
    </row>
    <row r="4" spans="1:11" x14ac:dyDescent="0.25">
      <c r="D4" t="s">
        <v>127</v>
      </c>
      <c r="E4" t="s">
        <v>128</v>
      </c>
      <c r="F4" t="s">
        <v>129</v>
      </c>
      <c r="G4" t="s">
        <v>130</v>
      </c>
      <c r="H4" t="s">
        <v>131</v>
      </c>
      <c r="I4" t="s">
        <v>132</v>
      </c>
      <c r="J4" t="s">
        <v>133</v>
      </c>
      <c r="K4" t="s">
        <v>134</v>
      </c>
    </row>
    <row r="5" spans="1:11" x14ac:dyDescent="0.25">
      <c r="A5" s="3" t="s">
        <v>1</v>
      </c>
      <c r="B5" s="3" t="s">
        <v>2</v>
      </c>
      <c r="C5" s="3" t="s">
        <v>91</v>
      </c>
      <c r="D5" s="3" t="s">
        <v>81</v>
      </c>
      <c r="E5" s="3" t="s">
        <v>82</v>
      </c>
      <c r="F5" s="3" t="s">
        <v>83</v>
      </c>
      <c r="G5" s="3" t="s">
        <v>84</v>
      </c>
      <c r="H5" s="3" t="s">
        <v>85</v>
      </c>
      <c r="I5" s="3" t="s">
        <v>86</v>
      </c>
      <c r="J5" s="3" t="s">
        <v>87</v>
      </c>
      <c r="K5" s="3" t="s">
        <v>88</v>
      </c>
    </row>
    <row r="6" spans="1:11" x14ac:dyDescent="0.25">
      <c r="A6" s="60" t="s">
        <v>76</v>
      </c>
      <c r="B6" s="61"/>
      <c r="C6" s="61"/>
      <c r="D6" s="61"/>
      <c r="E6" s="61"/>
      <c r="F6" s="61"/>
      <c r="G6" s="61"/>
      <c r="H6" s="61"/>
      <c r="I6" s="61"/>
      <c r="J6" s="61"/>
      <c r="K6" s="62"/>
    </row>
    <row r="7" spans="1:11" x14ac:dyDescent="0.25">
      <c r="A7" s="1">
        <v>1</v>
      </c>
      <c r="B7" s="2" t="s">
        <v>5</v>
      </c>
      <c r="C7" s="1" t="s">
        <v>92</v>
      </c>
      <c r="D7" s="1" t="s">
        <v>138</v>
      </c>
      <c r="E7" s="1" t="s">
        <v>137</v>
      </c>
      <c r="F7" s="1" t="s">
        <v>138</v>
      </c>
      <c r="G7" s="1" t="s">
        <v>138</v>
      </c>
      <c r="H7" s="1" t="s">
        <v>101</v>
      </c>
      <c r="I7" s="1" t="s">
        <v>101</v>
      </c>
      <c r="J7" s="1" t="s">
        <v>102</v>
      </c>
      <c r="K7" s="1" t="s">
        <v>102</v>
      </c>
    </row>
    <row r="8" spans="1:11" x14ac:dyDescent="0.25">
      <c r="A8" s="37">
        <v>2</v>
      </c>
      <c r="B8" s="38" t="s">
        <v>12</v>
      </c>
      <c r="C8" s="37" t="s">
        <v>93</v>
      </c>
      <c r="D8" s="37">
        <v>66</v>
      </c>
      <c r="E8" s="37">
        <v>2</v>
      </c>
      <c r="F8" s="37">
        <v>12</v>
      </c>
      <c r="G8" s="37">
        <v>35</v>
      </c>
      <c r="H8" s="37">
        <v>6.4</v>
      </c>
      <c r="I8" s="37">
        <v>33</v>
      </c>
      <c r="J8" s="37">
        <v>40</v>
      </c>
      <c r="K8" s="37">
        <v>5</v>
      </c>
    </row>
    <row r="9" spans="1:11" x14ac:dyDescent="0.25">
      <c r="A9" s="1">
        <v>3</v>
      </c>
      <c r="B9" s="2" t="s">
        <v>15</v>
      </c>
      <c r="C9" s="1" t="s">
        <v>94</v>
      </c>
      <c r="D9" s="22">
        <v>7280</v>
      </c>
      <c r="E9" s="22">
        <v>196390</v>
      </c>
      <c r="F9" s="22">
        <v>99140</v>
      </c>
      <c r="G9" s="22">
        <v>11430</v>
      </c>
      <c r="H9" s="22">
        <v>29280</v>
      </c>
      <c r="I9" s="22">
        <v>54722.35</v>
      </c>
      <c r="J9" s="22">
        <v>46406.3</v>
      </c>
      <c r="K9" s="22">
        <v>28740</v>
      </c>
    </row>
    <row r="10" spans="1:11" x14ac:dyDescent="0.25">
      <c r="A10" s="1">
        <v>4</v>
      </c>
      <c r="B10" s="2" t="s">
        <v>17</v>
      </c>
      <c r="C10" s="1" t="s">
        <v>95</v>
      </c>
      <c r="D10" s="1">
        <v>4.2</v>
      </c>
      <c r="E10" s="1">
        <v>2.202</v>
      </c>
      <c r="F10" s="1">
        <v>2.4</v>
      </c>
      <c r="G10" s="1">
        <v>3.4</v>
      </c>
      <c r="H10" s="1">
        <v>5.3</v>
      </c>
      <c r="I10" s="1">
        <v>7.32</v>
      </c>
      <c r="J10" s="1">
        <v>2.83</v>
      </c>
      <c r="K10" s="1">
        <v>4.3</v>
      </c>
    </row>
    <row r="11" spans="1:11" x14ac:dyDescent="0.25">
      <c r="A11" s="60" t="s">
        <v>77</v>
      </c>
      <c r="B11" s="61"/>
      <c r="C11" s="61"/>
      <c r="D11" s="61"/>
      <c r="E11" s="61"/>
      <c r="F11" s="61"/>
      <c r="G11" s="61"/>
      <c r="H11" s="61"/>
      <c r="I11" s="61"/>
      <c r="J11" s="61"/>
      <c r="K11" s="62"/>
    </row>
    <row r="12" spans="1:11" x14ac:dyDescent="0.25">
      <c r="A12" s="37">
        <v>5</v>
      </c>
      <c r="B12" s="38" t="s">
        <v>29</v>
      </c>
      <c r="C12" s="37" t="s">
        <v>92</v>
      </c>
      <c r="D12" s="37" t="s">
        <v>89</v>
      </c>
      <c r="E12" s="37" t="s">
        <v>103</v>
      </c>
      <c r="F12" s="37" t="s">
        <v>89</v>
      </c>
      <c r="G12" s="37" t="s">
        <v>89</v>
      </c>
      <c r="H12" s="37" t="s">
        <v>104</v>
      </c>
      <c r="I12" s="37" t="s">
        <v>103</v>
      </c>
      <c r="J12" s="37" t="s">
        <v>103</v>
      </c>
      <c r="K12" s="37" t="s">
        <v>103</v>
      </c>
    </row>
    <row r="13" spans="1:11" x14ac:dyDescent="0.25">
      <c r="A13" s="60" t="s">
        <v>78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</row>
    <row r="14" spans="1:11" x14ac:dyDescent="0.25">
      <c r="A14" s="37"/>
      <c r="B14" s="38" t="s">
        <v>35</v>
      </c>
      <c r="C14" s="37" t="s">
        <v>96</v>
      </c>
      <c r="D14" s="37">
        <v>25.21</v>
      </c>
      <c r="E14" s="37">
        <v>15.34</v>
      </c>
      <c r="F14" s="37">
        <v>47.12</v>
      </c>
      <c r="G14" s="37">
        <v>32.549999999999997</v>
      </c>
      <c r="H14" s="37">
        <v>22.350999999999999</v>
      </c>
      <c r="I14" s="37">
        <v>32.659999999999997</v>
      </c>
      <c r="J14" s="37">
        <v>66.83</v>
      </c>
      <c r="K14" s="37">
        <v>40.229999999999997</v>
      </c>
    </row>
    <row r="15" spans="1:11" x14ac:dyDescent="0.25">
      <c r="A15" s="1"/>
      <c r="B15" s="2" t="s">
        <v>38</v>
      </c>
      <c r="C15" s="1" t="s">
        <v>94</v>
      </c>
      <c r="D15" s="23">
        <v>538922.44099999999</v>
      </c>
      <c r="E15" s="23">
        <v>3172333.287</v>
      </c>
      <c r="F15" s="23">
        <v>783975.83</v>
      </c>
      <c r="G15" s="23">
        <v>1346651.091</v>
      </c>
      <c r="H15" s="23">
        <v>39039.745999999999</v>
      </c>
      <c r="I15" s="23">
        <v>318778</v>
      </c>
      <c r="J15" s="23">
        <v>35907</v>
      </c>
      <c r="K15" s="23">
        <v>18750</v>
      </c>
    </row>
    <row r="16" spans="1:11" x14ac:dyDescent="0.25">
      <c r="A16" s="37"/>
      <c r="B16" s="38" t="s">
        <v>39</v>
      </c>
      <c r="C16" s="37" t="s">
        <v>97</v>
      </c>
      <c r="D16" s="37">
        <v>75</v>
      </c>
      <c r="E16" s="37">
        <v>40</v>
      </c>
      <c r="F16" s="37">
        <v>64</v>
      </c>
      <c r="G16" s="37">
        <v>54</v>
      </c>
      <c r="H16" s="37">
        <v>15</v>
      </c>
      <c r="I16" s="37">
        <v>54</v>
      </c>
      <c r="J16" s="37">
        <v>14.39</v>
      </c>
      <c r="K16" s="37">
        <v>100</v>
      </c>
    </row>
    <row r="17" spans="1:11" x14ac:dyDescent="0.25">
      <c r="A17" s="37"/>
      <c r="B17" s="38" t="s">
        <v>40</v>
      </c>
      <c r="C17" s="37" t="s">
        <v>98</v>
      </c>
      <c r="D17" s="37">
        <v>6.15</v>
      </c>
      <c r="E17" s="37">
        <v>3.41</v>
      </c>
      <c r="F17" s="37">
        <v>39.43</v>
      </c>
      <c r="G17" s="37">
        <v>33.17</v>
      </c>
      <c r="H17" s="37">
        <v>15.56</v>
      </c>
      <c r="I17" s="37">
        <v>4.97</v>
      </c>
      <c r="J17" s="37">
        <v>10.85</v>
      </c>
      <c r="K17" s="37">
        <v>5.12</v>
      </c>
    </row>
    <row r="18" spans="1:11" x14ac:dyDescent="0.25">
      <c r="A18" s="60" t="s">
        <v>79</v>
      </c>
      <c r="B18" s="61"/>
      <c r="C18" s="61"/>
      <c r="D18" s="61"/>
      <c r="E18" s="61"/>
      <c r="F18" s="61"/>
      <c r="G18" s="61"/>
      <c r="H18" s="61"/>
      <c r="I18" s="61"/>
      <c r="J18" s="61"/>
      <c r="K18" s="62"/>
    </row>
    <row r="19" spans="1:11" x14ac:dyDescent="0.25">
      <c r="A19" s="1"/>
      <c r="B19" s="2" t="s">
        <v>57</v>
      </c>
      <c r="C19" s="1" t="s">
        <v>139</v>
      </c>
      <c r="D19" s="1">
        <v>57</v>
      </c>
      <c r="E19" s="1">
        <v>113</v>
      </c>
      <c r="F19" s="1">
        <v>57</v>
      </c>
      <c r="G19" s="1">
        <v>57</v>
      </c>
      <c r="H19" s="1">
        <v>10</v>
      </c>
      <c r="I19" s="1">
        <v>63</v>
      </c>
      <c r="J19" s="1">
        <v>2</v>
      </c>
      <c r="K19" s="1">
        <v>22</v>
      </c>
    </row>
    <row r="20" spans="1:11" x14ac:dyDescent="0.25">
      <c r="A20" s="1"/>
      <c r="B20" s="2" t="s">
        <v>58</v>
      </c>
      <c r="C20" s="1" t="s">
        <v>99</v>
      </c>
      <c r="D20" s="24">
        <v>30333</v>
      </c>
      <c r="E20" s="24">
        <v>8322.59</v>
      </c>
      <c r="F20" s="24">
        <v>8335.1219999999994</v>
      </c>
      <c r="G20" s="24">
        <v>10092.484</v>
      </c>
      <c r="H20" s="24">
        <v>375650.84499999997</v>
      </c>
      <c r="I20" s="24">
        <v>74434.539999999994</v>
      </c>
      <c r="J20" s="24">
        <v>549291.92099999997</v>
      </c>
      <c r="K20" s="24">
        <v>858700.25600000005</v>
      </c>
    </row>
    <row r="21" spans="1:11" x14ac:dyDescent="0.25">
      <c r="A21" s="60" t="s">
        <v>80</v>
      </c>
      <c r="B21" s="61"/>
      <c r="C21" s="61"/>
      <c r="D21" s="61"/>
      <c r="E21" s="61"/>
      <c r="F21" s="61"/>
      <c r="G21" s="61"/>
      <c r="H21" s="61"/>
      <c r="I21" s="61"/>
      <c r="J21" s="61"/>
      <c r="K21" s="62"/>
    </row>
    <row r="22" spans="1:11" x14ac:dyDescent="0.25">
      <c r="A22" s="37"/>
      <c r="B22" s="38" t="s">
        <v>69</v>
      </c>
      <c r="C22" s="37" t="s">
        <v>100</v>
      </c>
      <c r="D22" s="37">
        <v>0.79500000000000004</v>
      </c>
      <c r="E22" s="37">
        <v>9.1080000000000005</v>
      </c>
      <c r="F22" s="37">
        <v>7.056</v>
      </c>
      <c r="G22" s="37">
        <v>7.2430000000000003</v>
      </c>
      <c r="H22" s="37">
        <v>6.2519999999999998</v>
      </c>
      <c r="I22" s="37">
        <v>7.2539999999999996</v>
      </c>
      <c r="J22" s="37">
        <v>7.1959999999999997</v>
      </c>
      <c r="K22" s="37">
        <v>17.170999999999999</v>
      </c>
    </row>
    <row r="23" spans="1:11" ht="32.25" customHeight="1" x14ac:dyDescent="0.25">
      <c r="A23" s="1"/>
      <c r="B23" s="2" t="s">
        <v>70</v>
      </c>
      <c r="C23" s="1" t="s">
        <v>92</v>
      </c>
      <c r="D23" s="1" t="s">
        <v>90</v>
      </c>
      <c r="E23" s="5" t="s">
        <v>105</v>
      </c>
      <c r="F23" s="1" t="s">
        <v>90</v>
      </c>
      <c r="G23" s="1" t="s">
        <v>90</v>
      </c>
      <c r="H23" s="5" t="s">
        <v>90</v>
      </c>
      <c r="I23" s="1" t="s">
        <v>90</v>
      </c>
      <c r="J23" s="1" t="s">
        <v>90</v>
      </c>
      <c r="K23" s="5" t="s">
        <v>105</v>
      </c>
    </row>
    <row r="29" spans="1:11" ht="23.25" x14ac:dyDescent="0.35">
      <c r="A29" s="63" t="s">
        <v>141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</row>
    <row r="30" spans="1:11" x14ac:dyDescent="0.25">
      <c r="A30" s="3" t="s">
        <v>1</v>
      </c>
      <c r="B30" s="3" t="s">
        <v>2</v>
      </c>
      <c r="C30" s="3" t="s">
        <v>91</v>
      </c>
      <c r="D30" s="3" t="s">
        <v>81</v>
      </c>
      <c r="E30" s="3" t="s">
        <v>82</v>
      </c>
      <c r="F30" s="3" t="s">
        <v>83</v>
      </c>
      <c r="G30" s="3" t="s">
        <v>84</v>
      </c>
      <c r="H30" s="3" t="s">
        <v>85</v>
      </c>
      <c r="I30" s="3" t="s">
        <v>86</v>
      </c>
      <c r="J30" s="3" t="s">
        <v>87</v>
      </c>
      <c r="K30" s="3" t="s">
        <v>88</v>
      </c>
    </row>
    <row r="31" spans="1:11" x14ac:dyDescent="0.25">
      <c r="A31" s="60" t="s">
        <v>76</v>
      </c>
      <c r="B31" s="61"/>
      <c r="C31" s="61"/>
      <c r="D31" s="61"/>
      <c r="E31" s="61"/>
      <c r="F31" s="61"/>
      <c r="G31" s="61"/>
      <c r="H31" s="61"/>
      <c r="I31" s="61"/>
      <c r="J31" s="61"/>
      <c r="K31" s="62"/>
    </row>
    <row r="32" spans="1:11" x14ac:dyDescent="0.25">
      <c r="A32" s="1">
        <v>1</v>
      </c>
      <c r="B32" s="2" t="s">
        <v>5</v>
      </c>
      <c r="C32" s="1" t="s">
        <v>92</v>
      </c>
      <c r="D32" s="2" t="s">
        <v>10</v>
      </c>
      <c r="E32" s="1" t="s">
        <v>101</v>
      </c>
      <c r="F32" s="2" t="s">
        <v>10</v>
      </c>
      <c r="G32" s="1" t="s">
        <v>10</v>
      </c>
      <c r="H32" s="1" t="s">
        <v>101</v>
      </c>
      <c r="I32" s="1" t="s">
        <v>101</v>
      </c>
      <c r="J32" s="1" t="s">
        <v>102</v>
      </c>
      <c r="K32" s="1" t="s">
        <v>102</v>
      </c>
    </row>
    <row r="33" spans="1:11" x14ac:dyDescent="0.25">
      <c r="A33" s="1">
        <v>2</v>
      </c>
      <c r="B33" s="2" t="s">
        <v>15</v>
      </c>
      <c r="C33" s="1" t="s">
        <v>94</v>
      </c>
      <c r="D33" s="25">
        <v>7280</v>
      </c>
      <c r="E33" s="25">
        <v>196390</v>
      </c>
      <c r="F33" s="25">
        <v>99140</v>
      </c>
      <c r="G33" s="25">
        <v>11430</v>
      </c>
      <c r="H33" s="25">
        <v>29280</v>
      </c>
      <c r="I33" s="25">
        <v>54722.35</v>
      </c>
      <c r="J33" s="25">
        <v>46406.3</v>
      </c>
      <c r="K33" s="25">
        <v>28740</v>
      </c>
    </row>
    <row r="34" spans="1:11" x14ac:dyDescent="0.25">
      <c r="A34" s="1">
        <v>3</v>
      </c>
      <c r="B34" s="2" t="s">
        <v>17</v>
      </c>
      <c r="C34" s="1" t="s">
        <v>95</v>
      </c>
      <c r="D34" s="25">
        <v>4.2</v>
      </c>
      <c r="E34" s="25">
        <v>2.202</v>
      </c>
      <c r="F34" s="25">
        <v>2.4</v>
      </c>
      <c r="G34" s="25">
        <v>3.4</v>
      </c>
      <c r="H34" s="25">
        <v>5.3</v>
      </c>
      <c r="I34" s="25">
        <v>7.32</v>
      </c>
      <c r="J34" s="25">
        <v>2.83</v>
      </c>
      <c r="K34" s="25">
        <v>4.3</v>
      </c>
    </row>
    <row r="35" spans="1:11" x14ac:dyDescent="0.25">
      <c r="A35" s="60" t="s">
        <v>77</v>
      </c>
      <c r="B35" s="61"/>
      <c r="C35" s="61"/>
      <c r="D35" s="61"/>
      <c r="E35" s="61"/>
      <c r="F35" s="61"/>
      <c r="G35" s="61"/>
      <c r="H35" s="61"/>
      <c r="I35" s="61"/>
      <c r="J35" s="61"/>
      <c r="K35" s="62"/>
    </row>
    <row r="36" spans="1:11" x14ac:dyDescent="0.25">
      <c r="A36" s="60" t="s">
        <v>78</v>
      </c>
      <c r="B36" s="61"/>
      <c r="C36" s="61"/>
      <c r="D36" s="61"/>
      <c r="E36" s="61"/>
      <c r="F36" s="61"/>
      <c r="G36" s="61"/>
      <c r="H36" s="61"/>
      <c r="I36" s="61"/>
      <c r="J36" s="61"/>
      <c r="K36" s="62"/>
    </row>
    <row r="37" spans="1:11" x14ac:dyDescent="0.25">
      <c r="A37" s="25">
        <v>4</v>
      </c>
      <c r="B37" s="26" t="s">
        <v>38</v>
      </c>
      <c r="C37" s="25" t="s">
        <v>94</v>
      </c>
      <c r="D37" s="25">
        <v>538922.44099999999</v>
      </c>
      <c r="E37" s="25">
        <v>3172333.287</v>
      </c>
      <c r="F37" s="25">
        <v>783975.83</v>
      </c>
      <c r="G37" s="25">
        <v>1346651.091</v>
      </c>
      <c r="H37" s="25">
        <v>39039.745999999999</v>
      </c>
      <c r="I37" s="25">
        <v>318778</v>
      </c>
      <c r="J37" s="25">
        <v>35907</v>
      </c>
      <c r="K37" s="25">
        <v>18750</v>
      </c>
    </row>
    <row r="38" spans="1:11" x14ac:dyDescent="0.25">
      <c r="A38" s="65" t="s">
        <v>79</v>
      </c>
      <c r="B38" s="66"/>
      <c r="C38" s="66"/>
      <c r="D38" s="66"/>
      <c r="E38" s="66"/>
      <c r="F38" s="66"/>
      <c r="G38" s="66"/>
      <c r="H38" s="66"/>
      <c r="I38" s="66"/>
      <c r="J38" s="66"/>
      <c r="K38" s="67"/>
    </row>
    <row r="39" spans="1:11" x14ac:dyDescent="0.25">
      <c r="A39" s="25">
        <v>5</v>
      </c>
      <c r="B39" s="26" t="s">
        <v>57</v>
      </c>
      <c r="C39" s="25" t="s">
        <v>139</v>
      </c>
      <c r="D39" s="25">
        <v>57</v>
      </c>
      <c r="E39" s="25">
        <v>113</v>
      </c>
      <c r="F39" s="25">
        <v>57</v>
      </c>
      <c r="G39" s="25">
        <v>57</v>
      </c>
      <c r="H39" s="25">
        <v>10</v>
      </c>
      <c r="I39" s="25">
        <v>63</v>
      </c>
      <c r="J39" s="25">
        <v>2</v>
      </c>
      <c r="K39" s="25">
        <v>22</v>
      </c>
    </row>
    <row r="40" spans="1:11" x14ac:dyDescent="0.25">
      <c r="A40" s="25">
        <v>6</v>
      </c>
      <c r="B40" s="26" t="s">
        <v>58</v>
      </c>
      <c r="C40" s="25" t="s">
        <v>99</v>
      </c>
      <c r="D40" s="25">
        <v>30333</v>
      </c>
      <c r="E40" s="25">
        <v>8322.59</v>
      </c>
      <c r="F40" s="25">
        <v>8335.1219999999994</v>
      </c>
      <c r="G40" s="25">
        <v>10092.484</v>
      </c>
      <c r="H40" s="25">
        <v>375650.84499999997</v>
      </c>
      <c r="I40" s="25">
        <v>74434.539999999994</v>
      </c>
      <c r="J40" s="25">
        <v>549291.92099999997</v>
      </c>
      <c r="K40" s="25">
        <v>858700.25600000005</v>
      </c>
    </row>
    <row r="41" spans="1:11" x14ac:dyDescent="0.25">
      <c r="A41" s="60" t="s">
        <v>80</v>
      </c>
      <c r="B41" s="61"/>
      <c r="C41" s="61"/>
      <c r="D41" s="61"/>
      <c r="E41" s="61"/>
      <c r="F41" s="61"/>
      <c r="G41" s="61"/>
      <c r="H41" s="61"/>
      <c r="I41" s="61"/>
      <c r="J41" s="61"/>
      <c r="K41" s="62"/>
    </row>
    <row r="42" spans="1:11" ht="30" x14ac:dyDescent="0.25">
      <c r="A42" s="1">
        <v>7</v>
      </c>
      <c r="B42" s="2" t="s">
        <v>70</v>
      </c>
      <c r="C42" s="1" t="s">
        <v>92</v>
      </c>
      <c r="D42" s="1" t="s">
        <v>90</v>
      </c>
      <c r="E42" s="5" t="s">
        <v>105</v>
      </c>
      <c r="F42" s="1" t="s">
        <v>90</v>
      </c>
      <c r="G42" s="1" t="s">
        <v>90</v>
      </c>
      <c r="H42" s="5" t="s">
        <v>90</v>
      </c>
      <c r="I42" s="1" t="s">
        <v>90</v>
      </c>
      <c r="J42" s="1" t="s">
        <v>90</v>
      </c>
      <c r="K42" s="5" t="s">
        <v>105</v>
      </c>
    </row>
  </sheetData>
  <mergeCells count="12">
    <mergeCell ref="A41:K41"/>
    <mergeCell ref="A29:K29"/>
    <mergeCell ref="B3:K3"/>
    <mergeCell ref="A31:K31"/>
    <mergeCell ref="A35:K35"/>
    <mergeCell ref="A36:K36"/>
    <mergeCell ref="A38:K38"/>
    <mergeCell ref="A21:K21"/>
    <mergeCell ref="A6:K6"/>
    <mergeCell ref="A11:K11"/>
    <mergeCell ref="A13:K13"/>
    <mergeCell ref="A18:K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26"/>
  <sheetViews>
    <sheetView tabSelected="1" zoomScale="106" zoomScaleNormal="115" workbookViewId="0">
      <selection activeCell="K19" sqref="K19"/>
    </sheetView>
  </sheetViews>
  <sheetFormatPr defaultRowHeight="15" x14ac:dyDescent="0.25"/>
  <cols>
    <col min="1" max="1" width="7.42578125" customWidth="1"/>
    <col min="2" max="2" width="44.85546875" customWidth="1"/>
    <col min="3" max="3" width="14.85546875" customWidth="1"/>
    <col min="4" max="4" width="14.42578125" customWidth="1"/>
    <col min="5" max="5" width="15.5703125" customWidth="1"/>
    <col min="6" max="6" width="11.85546875" customWidth="1"/>
    <col min="7" max="7" width="9.140625" customWidth="1"/>
    <col min="8" max="9" width="6.140625" customWidth="1"/>
    <col min="10" max="18" width="6.42578125" customWidth="1"/>
    <col min="19" max="19" width="46.28515625" customWidth="1"/>
    <col min="20" max="29" width="6.42578125" customWidth="1"/>
  </cols>
  <sheetData>
    <row r="2" spans="1:20" x14ac:dyDescent="0.25">
      <c r="B2" s="7" t="s">
        <v>111</v>
      </c>
    </row>
    <row r="3" spans="1:20" ht="31.5" customHeight="1" x14ac:dyDescent="0.25">
      <c r="A3" s="6" t="s">
        <v>125</v>
      </c>
      <c r="B3" s="6" t="s">
        <v>112</v>
      </c>
      <c r="C3" s="6"/>
      <c r="G3" s="70" t="s">
        <v>159</v>
      </c>
      <c r="H3" s="71"/>
      <c r="I3" s="71"/>
      <c r="J3" s="71"/>
      <c r="K3" s="71"/>
      <c r="L3" s="71"/>
      <c r="M3" s="71"/>
      <c r="N3" s="72"/>
      <c r="R3" s="19" t="s">
        <v>116</v>
      </c>
      <c r="S3" s="19"/>
    </row>
    <row r="4" spans="1:20" x14ac:dyDescent="0.25">
      <c r="A4" s="1">
        <v>0</v>
      </c>
      <c r="B4" s="35" t="s">
        <v>126</v>
      </c>
      <c r="C4" s="2"/>
      <c r="G4" s="14"/>
      <c r="H4" s="14" t="str">
        <f>G5</f>
        <v>K1</v>
      </c>
      <c r="I4" s="14" t="str">
        <f>G6</f>
        <v>K2</v>
      </c>
      <c r="J4" s="14" t="str">
        <f>G7</f>
        <v>K3</v>
      </c>
      <c r="K4" s="14" t="str">
        <f>G8</f>
        <v>K4</v>
      </c>
      <c r="L4" s="14" t="str">
        <f>G9</f>
        <v>K5</v>
      </c>
      <c r="M4" s="14" t="str">
        <f>G10</f>
        <v>K6</v>
      </c>
      <c r="N4" s="14" t="str">
        <f>G11</f>
        <v>K7</v>
      </c>
      <c r="R4" s="19">
        <v>1</v>
      </c>
      <c r="S4" s="19" t="s">
        <v>117</v>
      </c>
    </row>
    <row r="5" spans="1:20" x14ac:dyDescent="0.25">
      <c r="A5" s="34">
        <v>1</v>
      </c>
      <c r="B5" s="28" t="s">
        <v>117</v>
      </c>
      <c r="C5" s="17"/>
      <c r="G5" s="13" t="str">
        <f t="shared" ref="G5:G11" si="0">C19</f>
        <v>K1</v>
      </c>
      <c r="H5" s="12">
        <v>1</v>
      </c>
      <c r="I5" s="33">
        <v>2.69</v>
      </c>
      <c r="J5" s="33">
        <v>0.38600000000000001</v>
      </c>
      <c r="K5" s="33">
        <v>0.77100000000000002</v>
      </c>
      <c r="L5" s="33">
        <v>0.43</v>
      </c>
      <c r="M5" s="33">
        <v>0.86499999999999999</v>
      </c>
      <c r="N5" s="33">
        <v>2.1219999999999999</v>
      </c>
      <c r="R5" s="19">
        <v>3</v>
      </c>
      <c r="S5" s="19" t="s">
        <v>119</v>
      </c>
    </row>
    <row r="6" spans="1:20" x14ac:dyDescent="0.25">
      <c r="A6" s="34">
        <v>2</v>
      </c>
      <c r="B6" s="28" t="s">
        <v>118</v>
      </c>
      <c r="C6" s="17"/>
      <c r="G6" s="13" t="str">
        <f t="shared" si="0"/>
        <v>K2</v>
      </c>
      <c r="H6" s="12">
        <f>1/I5</f>
        <v>0.37174721189591081</v>
      </c>
      <c r="I6" s="12">
        <v>1</v>
      </c>
      <c r="J6" s="33">
        <v>0.627</v>
      </c>
      <c r="K6" s="33">
        <v>0.77900000000000003</v>
      </c>
      <c r="L6" s="33">
        <v>0.79200000000000004</v>
      </c>
      <c r="M6" s="33">
        <v>0.57799999999999996</v>
      </c>
      <c r="N6" s="33">
        <v>1</v>
      </c>
      <c r="R6" s="19">
        <v>5</v>
      </c>
      <c r="S6" s="19" t="s">
        <v>113</v>
      </c>
    </row>
    <row r="7" spans="1:20" x14ac:dyDescent="0.25">
      <c r="A7" s="34">
        <v>3</v>
      </c>
      <c r="B7" s="28" t="s">
        <v>119</v>
      </c>
      <c r="C7" s="17"/>
      <c r="G7" s="13" t="str">
        <f t="shared" si="0"/>
        <v>K3</v>
      </c>
      <c r="H7" s="12">
        <f>1/J5</f>
        <v>2.5906735751295336</v>
      </c>
      <c r="I7" s="12">
        <f>1/J6</f>
        <v>1.594896331738437</v>
      </c>
      <c r="J7" s="12">
        <v>1</v>
      </c>
      <c r="K7" s="33">
        <v>2.073</v>
      </c>
      <c r="L7" s="33">
        <v>2.4550000000000001</v>
      </c>
      <c r="M7" s="33">
        <v>1.377</v>
      </c>
      <c r="N7" s="33">
        <v>2.532</v>
      </c>
      <c r="R7" s="19">
        <v>7</v>
      </c>
      <c r="S7" s="19" t="s">
        <v>121</v>
      </c>
    </row>
    <row r="8" spans="1:20" x14ac:dyDescent="0.25">
      <c r="A8" s="34">
        <v>4</v>
      </c>
      <c r="B8" s="28" t="s">
        <v>120</v>
      </c>
      <c r="C8" s="17"/>
      <c r="G8" s="13" t="str">
        <f t="shared" si="0"/>
        <v>K4</v>
      </c>
      <c r="H8" s="12">
        <f>1/K5</f>
        <v>1.2970168612191959</v>
      </c>
      <c r="I8" s="12">
        <f>1/K6</f>
        <v>1.2836970474967908</v>
      </c>
      <c r="J8" s="12">
        <f>1/K7</f>
        <v>0.482392667631452</v>
      </c>
      <c r="K8" s="12">
        <v>1</v>
      </c>
      <c r="L8" s="33">
        <v>1</v>
      </c>
      <c r="M8" s="33">
        <v>1</v>
      </c>
      <c r="N8" s="33">
        <v>1.093</v>
      </c>
      <c r="R8" s="19">
        <v>9</v>
      </c>
      <c r="S8" s="19" t="s">
        <v>122</v>
      </c>
    </row>
    <row r="9" spans="1:20" x14ac:dyDescent="0.25">
      <c r="A9" s="34">
        <v>5</v>
      </c>
      <c r="B9" s="28" t="s">
        <v>113</v>
      </c>
      <c r="C9" s="17"/>
      <c r="G9" s="13" t="str">
        <f t="shared" si="0"/>
        <v>K5</v>
      </c>
      <c r="H9" s="12">
        <f>1/L5</f>
        <v>2.3255813953488373</v>
      </c>
      <c r="I9" s="12">
        <f>1/L6</f>
        <v>1.2626262626262625</v>
      </c>
      <c r="J9" s="12">
        <f>1/L7</f>
        <v>0.40733197556008144</v>
      </c>
      <c r="K9" s="12">
        <f>1/L8</f>
        <v>1</v>
      </c>
      <c r="L9" s="12">
        <v>1</v>
      </c>
      <c r="M9" s="33">
        <v>1</v>
      </c>
      <c r="N9" s="33">
        <v>2.552</v>
      </c>
      <c r="R9" s="19"/>
      <c r="S9" s="19"/>
    </row>
    <row r="10" spans="1:20" x14ac:dyDescent="0.25">
      <c r="A10" s="34">
        <v>6</v>
      </c>
      <c r="B10" s="28" t="s">
        <v>123</v>
      </c>
      <c r="C10" s="17"/>
      <c r="G10" s="13" t="str">
        <f t="shared" si="0"/>
        <v>K6</v>
      </c>
      <c r="H10" s="12">
        <f>1/M5</f>
        <v>1.1560693641618498</v>
      </c>
      <c r="I10" s="12">
        <f>1/M6</f>
        <v>1.7301038062283738</v>
      </c>
      <c r="J10" s="12">
        <f>1/M7</f>
        <v>0.72621641249092228</v>
      </c>
      <c r="K10" s="12">
        <f>1/M8</f>
        <v>1</v>
      </c>
      <c r="L10" s="12">
        <f>1/M9</f>
        <v>1</v>
      </c>
      <c r="M10" s="12">
        <v>1</v>
      </c>
      <c r="N10" s="33">
        <v>0.49</v>
      </c>
      <c r="R10" s="19"/>
      <c r="S10" s="19"/>
    </row>
    <row r="11" spans="1:20" x14ac:dyDescent="0.25">
      <c r="A11" s="34">
        <v>7</v>
      </c>
      <c r="B11" s="28" t="s">
        <v>121</v>
      </c>
      <c r="C11" s="17"/>
      <c r="G11" s="13" t="str">
        <f t="shared" si="0"/>
        <v>K7</v>
      </c>
      <c r="H11" s="12">
        <f>1/N5</f>
        <v>0.47125353440150802</v>
      </c>
      <c r="I11" s="12">
        <f>1/N6</f>
        <v>1</v>
      </c>
      <c r="J11" s="12">
        <f>1/N7</f>
        <v>0.39494470774091628</v>
      </c>
      <c r="K11" s="12">
        <f>1/N8</f>
        <v>0.91491308325709064</v>
      </c>
      <c r="L11" s="12">
        <f>1/N9</f>
        <v>0.39184952978056425</v>
      </c>
      <c r="M11" s="12">
        <f>1/N10</f>
        <v>2.0408163265306123</v>
      </c>
      <c r="N11" s="12">
        <v>1</v>
      </c>
      <c r="R11" s="19">
        <v>2</v>
      </c>
      <c r="S11" s="19" t="s">
        <v>118</v>
      </c>
      <c r="T11" s="69" t="s">
        <v>157</v>
      </c>
    </row>
    <row r="12" spans="1:20" x14ac:dyDescent="0.25">
      <c r="A12" s="34">
        <v>8</v>
      </c>
      <c r="B12" s="28" t="s">
        <v>124</v>
      </c>
      <c r="C12" s="17"/>
      <c r="R12" s="19">
        <v>4</v>
      </c>
      <c r="S12" s="19" t="s">
        <v>120</v>
      </c>
      <c r="T12" s="69"/>
    </row>
    <row r="13" spans="1:20" x14ac:dyDescent="0.25">
      <c r="A13" s="34">
        <v>9</v>
      </c>
      <c r="B13" s="28" t="s">
        <v>122</v>
      </c>
      <c r="C13" s="17"/>
      <c r="R13" s="19">
        <v>6</v>
      </c>
      <c r="S13" s="19" t="s">
        <v>123</v>
      </c>
      <c r="T13" s="69"/>
    </row>
    <row r="14" spans="1:20" x14ac:dyDescent="0.25">
      <c r="A14" s="29"/>
      <c r="R14" s="19">
        <v>8</v>
      </c>
      <c r="S14" s="19" t="s">
        <v>124</v>
      </c>
      <c r="T14" s="69"/>
    </row>
    <row r="15" spans="1:20" x14ac:dyDescent="0.25">
      <c r="A15" s="29"/>
      <c r="B15" s="7" t="s">
        <v>109</v>
      </c>
    </row>
    <row r="16" spans="1:20" x14ac:dyDescent="0.25">
      <c r="A16" s="29"/>
    </row>
    <row r="17" spans="1:17" x14ac:dyDescent="0.25">
      <c r="A17" s="29"/>
      <c r="B17" s="8" t="s">
        <v>114</v>
      </c>
    </row>
    <row r="18" spans="1:17" ht="30" x14ac:dyDescent="0.25">
      <c r="A18" s="29"/>
      <c r="B18" s="68" t="s">
        <v>110</v>
      </c>
      <c r="C18" s="68"/>
      <c r="D18" s="10" t="s">
        <v>115</v>
      </c>
      <c r="E18" s="36" t="s">
        <v>160</v>
      </c>
      <c r="F18" s="30" t="s">
        <v>158</v>
      </c>
      <c r="Q18" s="15"/>
    </row>
    <row r="19" spans="1:17" x14ac:dyDescent="0.25">
      <c r="A19" s="30">
        <v>1</v>
      </c>
      <c r="B19" s="17" t="s">
        <v>5</v>
      </c>
      <c r="C19" s="9" t="s">
        <v>6</v>
      </c>
      <c r="D19" s="11">
        <f t="shared" ref="D19:D25" si="1">(H5*I5*J5*K5*L5*M5*N5)^(1/7)</f>
        <v>0.93652138939729213</v>
      </c>
      <c r="E19" s="12">
        <f>(D19-MIN($D$19:$D$25))/(MAX($D$19:$D$25)-MIN($D$19:$D$25))</f>
        <v>0.20557539501358668</v>
      </c>
      <c r="F19" s="19">
        <f t="shared" ref="F19:F25" si="2">D19/$D$26</f>
        <v>0.12753039463666999</v>
      </c>
    </row>
    <row r="20" spans="1:17" x14ac:dyDescent="0.25">
      <c r="A20" s="30">
        <v>2</v>
      </c>
      <c r="B20" s="17" t="s">
        <v>15</v>
      </c>
      <c r="C20" s="9" t="s">
        <v>13</v>
      </c>
      <c r="D20" s="11">
        <f t="shared" si="1"/>
        <v>0.70092612661245157</v>
      </c>
      <c r="E20" s="12">
        <f t="shared" ref="E20:E25" si="3">(D20-MIN($D$19:$D$25))/(MAX($D$19:$D$25)-MIN($D$19:$D$25))</f>
        <v>0</v>
      </c>
      <c r="F20" s="19">
        <f t="shared" si="2"/>
        <v>9.5448311752458645E-2</v>
      </c>
    </row>
    <row r="21" spans="1:17" x14ac:dyDescent="0.25">
      <c r="A21" s="30">
        <v>3</v>
      </c>
      <c r="B21" s="17" t="s">
        <v>17</v>
      </c>
      <c r="C21" s="9" t="s">
        <v>16</v>
      </c>
      <c r="D21" s="11">
        <f t="shared" si="1"/>
        <v>1.8469546324522181</v>
      </c>
      <c r="E21" s="12">
        <f t="shared" si="3"/>
        <v>1</v>
      </c>
      <c r="F21" s="19">
        <f t="shared" si="2"/>
        <v>0.25150824724274917</v>
      </c>
    </row>
    <row r="22" spans="1:17" x14ac:dyDescent="0.25">
      <c r="A22" s="30">
        <v>4</v>
      </c>
      <c r="B22" s="17" t="s">
        <v>38</v>
      </c>
      <c r="C22" s="9" t="s">
        <v>18</v>
      </c>
      <c r="D22" s="11">
        <f t="shared" si="1"/>
        <v>0.98156357116784343</v>
      </c>
      <c r="E22" s="12">
        <f t="shared" si="3"/>
        <v>0.24487824092102431</v>
      </c>
      <c r="F22" s="19">
        <f t="shared" si="2"/>
        <v>0.13366399423356953</v>
      </c>
    </row>
    <row r="23" spans="1:17" x14ac:dyDescent="0.25">
      <c r="A23" s="30">
        <v>5</v>
      </c>
      <c r="B23" s="17" t="s">
        <v>57</v>
      </c>
      <c r="C23" s="9" t="s">
        <v>30</v>
      </c>
      <c r="D23" s="11">
        <f t="shared" si="1"/>
        <v>1.1728261699244134</v>
      </c>
      <c r="E23" s="12">
        <f t="shared" si="3"/>
        <v>0.41176990005686742</v>
      </c>
      <c r="F23" s="19">
        <f t="shared" si="2"/>
        <v>0.15970909579217676</v>
      </c>
    </row>
    <row r="24" spans="1:17" x14ac:dyDescent="0.25">
      <c r="A24" s="30">
        <v>6</v>
      </c>
      <c r="B24" s="17" t="s">
        <v>58</v>
      </c>
      <c r="C24" s="9" t="s">
        <v>36</v>
      </c>
      <c r="D24" s="11">
        <f t="shared" si="1"/>
        <v>0.95258250076858986</v>
      </c>
      <c r="E24" s="12">
        <f t="shared" si="3"/>
        <v>0.21958997780053818</v>
      </c>
      <c r="F24" s="19">
        <f t="shared" si="2"/>
        <v>0.12971750952232497</v>
      </c>
    </row>
    <row r="25" spans="1:17" x14ac:dyDescent="0.25">
      <c r="A25" s="30">
        <v>7</v>
      </c>
      <c r="B25" s="17" t="s">
        <v>70</v>
      </c>
      <c r="C25" s="9" t="s">
        <v>37</v>
      </c>
      <c r="D25" s="18">
        <f t="shared" si="1"/>
        <v>0.75214079337447204</v>
      </c>
      <c r="E25" s="12">
        <f t="shared" si="3"/>
        <v>4.4688824493499216E-2</v>
      </c>
      <c r="F25" s="19">
        <f t="shared" si="2"/>
        <v>0.10242244682005106</v>
      </c>
    </row>
    <row r="26" spans="1:17" x14ac:dyDescent="0.25">
      <c r="D26" s="20">
        <f>SUM(D19:D25)</f>
        <v>7.3435151836972796</v>
      </c>
      <c r="E26" s="20">
        <f>SUM(E19:E25)</f>
        <v>2.1265023382855159</v>
      </c>
      <c r="F26" s="19">
        <f>SUM(F19:F25)</f>
        <v>1</v>
      </c>
    </row>
  </sheetData>
  <sortState xmlns:xlrd2="http://schemas.microsoft.com/office/spreadsheetml/2017/richdata2" ref="B32:C38">
    <sortCondition ref="C32:C38"/>
  </sortState>
  <mergeCells count="3">
    <mergeCell ref="B18:C18"/>
    <mergeCell ref="T11:T14"/>
    <mergeCell ref="G3:N3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ASPEK TEKNIS</vt:lpstr>
      <vt:lpstr>DATA EMBUNG</vt:lpstr>
      <vt:lpstr>BOBOT KEPENTINGAN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A43s8</dc:creator>
  <cp:lastModifiedBy>akhma</cp:lastModifiedBy>
  <dcterms:created xsi:type="dcterms:W3CDTF">2018-09-18T05:42:35Z</dcterms:created>
  <dcterms:modified xsi:type="dcterms:W3CDTF">2023-06-21T18:37:49Z</dcterms:modified>
</cp:coreProperties>
</file>